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51.168\環境立県推進課2\☆R8環境立県推進課\☆R8ゼロカーボン企画班\11_県有施設への再エネ設備等導入（PPA）\04_令和８年度事業\02_公募\01_公募資料\HP用\"/>
    </mc:Choice>
  </mc:AlternateContent>
  <xr:revisionPtr revIDLastSave="0" documentId="13_ncr:1_{0529F2DC-1005-4D11-B2C2-498DB20A7AFF}" xr6:coauthVersionLast="47" xr6:coauthVersionMax="47" xr10:uidLastSave="{00000000-0000-0000-0000-000000000000}"/>
  <bookViews>
    <workbookView xWindow="-28920" yWindow="660" windowWidth="29040" windowHeight="15720" xr2:uid="{A6B5AB05-C9F2-44C3-8D6D-0CE11F486972}"/>
  </bookViews>
  <sheets>
    <sheet name="天草庁舎補助金有" sheetId="1" r:id="rId1"/>
    <sheet name="天草庁舎補助金無" sheetId="4" r:id="rId2"/>
    <sheet name="天草警察署補助金有" sheetId="5" r:id="rId3"/>
    <sheet name="天草警察署補助金無" sheetId="6" r:id="rId4"/>
    <sheet name="八代港補助金有" sheetId="7" r:id="rId5"/>
    <sheet name="八代港補助金無" sheetId="8" r:id="rId6"/>
  </sheets>
  <definedNames>
    <definedName name="_xlnm.Print_Area" localSheetId="3">天草警察署補助金無!$A$1:$H$30</definedName>
    <definedName name="_xlnm.Print_Area" localSheetId="2">天草警察署補助金有!$A$1:$H$30</definedName>
    <definedName name="_xlnm.Print_Area" localSheetId="1">天草庁舎補助金無!$A$1:$H$30</definedName>
    <definedName name="_xlnm.Print_Area" localSheetId="0">天草庁舎補助金有!$A$1:$H$30</definedName>
    <definedName name="_xlnm.Print_Area" localSheetId="5">八代港補助金無!$A$1:$H$30</definedName>
    <definedName name="_xlnm.Print_Area" localSheetId="4">八代港補助金有!$A$1:$H$30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5" l="1"/>
  <c r="G27" i="4"/>
  <c r="G23" i="7"/>
  <c r="G23" i="8"/>
  <c r="G23" i="1"/>
  <c r="G23" i="4"/>
  <c r="G23" i="5"/>
  <c r="G23" i="6"/>
  <c r="G26" i="6" l="1"/>
  <c r="G27" i="6" s="1"/>
  <c r="G26" i="5"/>
  <c r="G24" i="6"/>
  <c r="G24" i="5"/>
  <c r="G13" i="5" l="1"/>
  <c r="G14" i="5" s="1"/>
  <c r="G24" i="8"/>
  <c r="G22" i="8"/>
  <c r="G26" i="8" s="1"/>
  <c r="G21" i="8"/>
  <c r="G20" i="8"/>
  <c r="G13" i="8"/>
  <c r="G14" i="8" s="1"/>
  <c r="G24" i="7"/>
  <c r="G22" i="7"/>
  <c r="G26" i="7" s="1"/>
  <c r="G21" i="7"/>
  <c r="G20" i="7"/>
  <c r="G13" i="7"/>
  <c r="G14" i="7" s="1"/>
  <c r="G22" i="6"/>
  <c r="G21" i="6"/>
  <c r="G20" i="6"/>
  <c r="G13" i="6"/>
  <c r="G14" i="6" s="1"/>
  <c r="G22" i="5"/>
  <c r="G21" i="5"/>
  <c r="G20" i="5"/>
  <c r="G24" i="4"/>
  <c r="G22" i="4"/>
  <c r="G26" i="4" s="1"/>
  <c r="G21" i="4"/>
  <c r="G20" i="4"/>
  <c r="G13" i="4"/>
  <c r="G14" i="4" s="1"/>
  <c r="G30" i="5" l="1"/>
  <c r="G30" i="6"/>
  <c r="G27" i="8"/>
  <c r="G30" i="8" s="1"/>
  <c r="G27" i="7"/>
  <c r="G30" i="7" s="1"/>
  <c r="G30" i="4"/>
  <c r="G24" i="1" l="1"/>
  <c r="G22" i="1"/>
  <c r="G13" i="1"/>
  <c r="G20" i="1" l="1"/>
  <c r="G26" i="1" l="1"/>
  <c r="G21" i="1"/>
  <c r="G14" i="1"/>
  <c r="G27" i="1" l="1"/>
  <c r="G30" i="1" s="1"/>
</calcChain>
</file>

<file path=xl/sharedStrings.xml><?xml version="1.0" encoding="utf-8"?>
<sst xmlns="http://schemas.openxmlformats.org/spreadsheetml/2006/main" count="324" uniqueCount="41">
  <si>
    <t>kWh</t>
  </si>
  <si>
    <t>【様式4-1別表】　電気料金増減額の算定シート</t>
    <rPh sb="1" eb="3">
      <t>ヨウシキ</t>
    </rPh>
    <rPh sb="6" eb="8">
      <t>ベッピョウ</t>
    </rPh>
    <rPh sb="10" eb="14">
      <t>デンキリョウキン</t>
    </rPh>
    <rPh sb="14" eb="17">
      <t>ゾウゲンガク</t>
    </rPh>
    <rPh sb="18" eb="20">
      <t>サンテイ</t>
    </rPh>
    <phoneticPr fontId="1"/>
  </si>
  <si>
    <t>：入力箇所</t>
    <rPh sb="1" eb="5">
      <t>ニュウリョクカショ</t>
    </rPh>
    <phoneticPr fontId="1"/>
  </si>
  <si>
    <t>補助金有り</t>
    <rPh sb="0" eb="4">
      <t>ホジョキンア</t>
    </rPh>
    <phoneticPr fontId="1"/>
  </si>
  <si>
    <t>【PPA導入前】</t>
    <rPh sb="4" eb="7">
      <t>ドウニュウマエ</t>
    </rPh>
    <phoneticPr fontId="1"/>
  </si>
  <si>
    <t>系統電力</t>
    <rPh sb="0" eb="2">
      <t>ケイトウ</t>
    </rPh>
    <rPh sb="2" eb="4">
      <t>デンリョク</t>
    </rPh>
    <phoneticPr fontId="1"/>
  </si>
  <si>
    <t>契約電力</t>
    <rPh sb="0" eb="4">
      <t>ケイヤクデンリョク</t>
    </rPh>
    <phoneticPr fontId="1"/>
  </si>
  <si>
    <t>kW</t>
    <phoneticPr fontId="1"/>
  </si>
  <si>
    <t>購入電力量</t>
    <rPh sb="0" eb="2">
      <t>コウニュウ</t>
    </rPh>
    <rPh sb="2" eb="4">
      <t>デンリョク</t>
    </rPh>
    <rPh sb="4" eb="5">
      <t>リョウ</t>
    </rPh>
    <phoneticPr fontId="1"/>
  </si>
  <si>
    <t>kWh</t>
    <phoneticPr fontId="1"/>
  </si>
  <si>
    <t>基本料金・電力量料金</t>
    <rPh sb="0" eb="4">
      <t>キホンリョウキン</t>
    </rPh>
    <rPh sb="5" eb="8">
      <t>デンリョクリョウ</t>
    </rPh>
    <rPh sb="8" eb="10">
      <t>リョウキン</t>
    </rPh>
    <phoneticPr fontId="1"/>
  </si>
  <si>
    <t>①</t>
    <phoneticPr fontId="1"/>
  </si>
  <si>
    <t>千円</t>
    <rPh sb="0" eb="2">
      <t>センエン</t>
    </rPh>
    <phoneticPr fontId="1"/>
  </si>
  <si>
    <t>再エネ賦課金単価</t>
    <rPh sb="0" eb="1">
      <t>サイ</t>
    </rPh>
    <rPh sb="3" eb="6">
      <t>フカキン</t>
    </rPh>
    <rPh sb="6" eb="8">
      <t>タンカ</t>
    </rPh>
    <phoneticPr fontId="1"/>
  </si>
  <si>
    <t>円/kWh</t>
    <rPh sb="0" eb="1">
      <t>エン</t>
    </rPh>
    <phoneticPr fontId="1"/>
  </si>
  <si>
    <t>再エネ賦課金</t>
    <rPh sb="0" eb="1">
      <t>サイ</t>
    </rPh>
    <rPh sb="3" eb="6">
      <t>フカキン</t>
    </rPh>
    <phoneticPr fontId="1"/>
  </si>
  <si>
    <t>②</t>
    <phoneticPr fontId="1"/>
  </si>
  <si>
    <t>年間電気料金総額　①＋②</t>
    <rPh sb="0" eb="2">
      <t>ネンカン</t>
    </rPh>
    <rPh sb="2" eb="6">
      <t>デンキリョウキン</t>
    </rPh>
    <rPh sb="6" eb="8">
      <t>ソウガク</t>
    </rPh>
    <phoneticPr fontId="1"/>
  </si>
  <si>
    <t>③</t>
    <phoneticPr fontId="1"/>
  </si>
  <si>
    <t>【PPA導入後】</t>
    <rPh sb="4" eb="7">
      <t>ドウニュウゴ</t>
    </rPh>
    <phoneticPr fontId="1"/>
  </si>
  <si>
    <t>PPA</t>
    <phoneticPr fontId="1"/>
  </si>
  <si>
    <t>太陽光システム出力　（PCS出力）</t>
    <rPh sb="0" eb="3">
      <t>タイヨウコウ</t>
    </rPh>
    <rPh sb="7" eb="9">
      <t>シュツリョク</t>
    </rPh>
    <phoneticPr fontId="1"/>
  </si>
  <si>
    <t>自家消費料金単価　（PPA料金単価）</t>
    <rPh sb="0" eb="2">
      <t>ジカ</t>
    </rPh>
    <rPh sb="2" eb="4">
      <t>ショウヒ</t>
    </rPh>
    <rPh sb="4" eb="6">
      <t>リョウキン</t>
    </rPh>
    <rPh sb="6" eb="8">
      <t>タンカ</t>
    </rPh>
    <rPh sb="13" eb="15">
      <t>リョウキン</t>
    </rPh>
    <rPh sb="15" eb="17">
      <t>タンカ</t>
    </rPh>
    <phoneticPr fontId="1"/>
  </si>
  <si>
    <t>PPA料金</t>
    <rPh sb="3" eb="5">
      <t>リョウキン</t>
    </rPh>
    <phoneticPr fontId="1"/>
  </si>
  <si>
    <t>④</t>
    <phoneticPr fontId="1"/>
  </si>
  <si>
    <t>系統電力</t>
    <rPh sb="0" eb="4">
      <t>ケイトウデンリョク</t>
    </rPh>
    <phoneticPr fontId="1"/>
  </si>
  <si>
    <t>契約電力</t>
    <rPh sb="0" eb="2">
      <t>ケイヤク</t>
    </rPh>
    <rPh sb="2" eb="4">
      <t>デンリョク</t>
    </rPh>
    <phoneticPr fontId="1"/>
  </si>
  <si>
    <t>購入電力量</t>
    <rPh sb="0" eb="5">
      <t>コウニュウデンリョクリョウ</t>
    </rPh>
    <phoneticPr fontId="1"/>
  </si>
  <si>
    <t>料金単価　（発電時間帯の荷重平均）</t>
    <rPh sb="0" eb="2">
      <t>リョウキン</t>
    </rPh>
    <rPh sb="2" eb="4">
      <t>タンカ</t>
    </rPh>
    <rPh sb="6" eb="11">
      <t>ハツデンジカンタイ</t>
    </rPh>
    <rPh sb="12" eb="14">
      <t>カジュウ</t>
    </rPh>
    <rPh sb="14" eb="16">
      <t>ヘイキン</t>
    </rPh>
    <phoneticPr fontId="1"/>
  </si>
  <si>
    <t>⑤</t>
    <phoneticPr fontId="1"/>
  </si>
  <si>
    <t>⑥</t>
    <phoneticPr fontId="1"/>
  </si>
  <si>
    <t>年間電気料金総額　④＋⑤＋⑥</t>
    <rPh sb="0" eb="2">
      <t>ネンカン</t>
    </rPh>
    <rPh sb="2" eb="6">
      <t>デンキリョウキン</t>
    </rPh>
    <rPh sb="6" eb="8">
      <t>ソウガク</t>
    </rPh>
    <phoneticPr fontId="1"/>
  </si>
  <si>
    <t>⑦</t>
    <phoneticPr fontId="1"/>
  </si>
  <si>
    <t>【PPA導入前後比較】</t>
    <rPh sb="4" eb="10">
      <t>ドウニュウゼンゴヒカク</t>
    </rPh>
    <phoneticPr fontId="1"/>
  </si>
  <si>
    <t>県の追加コスト　⑦－③</t>
    <rPh sb="0" eb="1">
      <t>ケン</t>
    </rPh>
    <rPh sb="2" eb="4">
      <t>ツイカ</t>
    </rPh>
    <phoneticPr fontId="1"/>
  </si>
  <si>
    <t>補助金無し</t>
    <rPh sb="0" eb="3">
      <t>ホジョキン</t>
    </rPh>
    <rPh sb="3" eb="4">
      <t>ナ</t>
    </rPh>
    <phoneticPr fontId="1"/>
  </si>
  <si>
    <t>施設名：天草総合庁舎</t>
    <rPh sb="0" eb="3">
      <t>シセツメイ</t>
    </rPh>
    <rPh sb="4" eb="10">
      <t>アマクサソウゴウチョウシャ</t>
    </rPh>
    <phoneticPr fontId="1"/>
  </si>
  <si>
    <t>施設名：天草警察署</t>
    <rPh sb="0" eb="3">
      <t>シセツメイ</t>
    </rPh>
    <rPh sb="4" eb="6">
      <t>アマクサ</t>
    </rPh>
    <rPh sb="6" eb="9">
      <t>ケイサツショ</t>
    </rPh>
    <phoneticPr fontId="1"/>
  </si>
  <si>
    <t>施設名：八代港コンテナターミナル</t>
    <rPh sb="0" eb="3">
      <t>シセツメイ</t>
    </rPh>
    <rPh sb="4" eb="7">
      <t>ヤツシロコウ</t>
    </rPh>
    <phoneticPr fontId="1"/>
  </si>
  <si>
    <t>自家消費電力量※</t>
    <rPh sb="0" eb="7">
      <t>ジカショウヒデンリョクリョウ</t>
    </rPh>
    <phoneticPr fontId="1"/>
  </si>
  <si>
    <t>※２０年の平均値を記載ください。</t>
    <rPh sb="3" eb="4">
      <t>ネン</t>
    </rPh>
    <rPh sb="5" eb="8">
      <t>ヘイキンチ</t>
    </rPh>
    <rPh sb="9" eb="1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</si>
</sst>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#,##0;&quot;▲ &quot;#,##0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8"/>
      <color theme="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23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>
      <alignment vertical="center"/>
    </xf>
    <xf numFmtId="0" fontId="4" fillId="2" borderId="0" xfId="0" applyFont="1" applyFill="1" applyAlignment="1">
      <alignment horizontal="left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6" fillId="2" borderId="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6" fillId="2" borderId="9" xfId="0" applyNumberFormat="1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7" xfId="0" applyFont="1" applyFill="1" applyBorder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6" fillId="2" borderId="22" xfId="0" applyNumberFormat="1" applyFont="1" applyFill="1" applyBorder="1">
      <alignment vertical="center"/>
    </xf>
    <xf numFmtId="0" fontId="6" fillId="4" borderId="7" xfId="0" applyFont="1" applyFill="1" applyBorder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77" fontId="6" fillId="4" borderId="9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38" fontId="4" fillId="2" borderId="0" xfId="1" applyFont="1" applyFill="1">
      <alignment vertical="center"/>
    </xf>
    <xf numFmtId="38" fontId="4" fillId="2" borderId="0" xfId="0" applyNumberFormat="1" applyFont="1" applyFill="1">
      <alignment vertical="center"/>
    </xf>
    <xf numFmtId="2" fontId="4" fillId="2" borderId="0" xfId="0" applyNumberFormat="1" applyFont="1" applyFill="1">
      <alignment vertical="center"/>
    </xf>
    <xf numFmtId="176" fontId="6" fillId="0" borderId="5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7" fontId="6" fillId="0" borderId="9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176" fontId="7" fillId="6" borderId="16" xfId="0" applyNumberFormat="1" applyFont="1" applyFill="1" applyBorder="1">
      <alignment vertical="center"/>
    </xf>
    <xf numFmtId="0" fontId="0" fillId="5" borderId="0" xfId="0" applyFill="1" applyAlignment="1">
      <alignment horizontal="center" vertical="center"/>
    </xf>
    <xf numFmtId="176" fontId="6" fillId="5" borderId="5" xfId="0" applyNumberFormat="1" applyFont="1" applyFill="1" applyBorder="1" applyProtection="1">
      <alignment vertical="center"/>
      <protection locked="0"/>
    </xf>
    <xf numFmtId="176" fontId="6" fillId="5" borderId="19" xfId="0" applyNumberFormat="1" applyFont="1" applyFill="1" applyBorder="1" applyProtection="1">
      <alignment vertical="center"/>
      <protection locked="0"/>
    </xf>
    <xf numFmtId="177" fontId="6" fillId="5" borderId="9" xfId="0" applyNumberFormat="1" applyFont="1" applyFill="1" applyBorder="1" applyProtection="1">
      <alignment vertical="center"/>
      <protection locked="0"/>
    </xf>
    <xf numFmtId="178" fontId="7" fillId="6" borderId="16" xfId="0" applyNumberFormat="1" applyFont="1" applyFill="1" applyBorder="1">
      <alignment vertical="center"/>
    </xf>
    <xf numFmtId="177" fontId="6" fillId="0" borderId="5" xfId="0" applyNumberFormat="1" applyFont="1" applyBorder="1">
      <alignment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3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D040-8CD3-4292-8EE9-7A8CA5CE5CE1}">
  <sheetPr>
    <pageSetUpPr fitToPage="1"/>
  </sheetPr>
  <dimension ref="C1:L31"/>
  <sheetViews>
    <sheetView tabSelected="1" view="pageBreakPreview" zoomScale="85" zoomScaleNormal="100" zoomScaleSheetLayoutView="85" workbookViewId="0">
      <selection activeCell="A22" sqref="A22:XFD24"/>
    </sheetView>
  </sheetViews>
  <sheetFormatPr defaultColWidth="9" defaultRowHeight="30" customHeight="1" x14ac:dyDescent="0.2"/>
  <cols>
    <col min="1" max="2" width="5.6328125" style="1" customWidth="1"/>
    <col min="3" max="3" width="9" style="1"/>
    <col min="4" max="4" width="35.6328125" style="1" customWidth="1"/>
    <col min="5" max="5" width="3.453125" style="2" bestFit="1" customWidth="1"/>
    <col min="6" max="6" width="15.6328125" style="2" customWidth="1"/>
    <col min="7" max="7" width="15.6328125" style="3" customWidth="1"/>
    <col min="8" max="8" width="9.7265625" style="1" customWidth="1"/>
    <col min="9" max="9" width="30.6328125" style="1" customWidth="1"/>
    <col min="10" max="10" width="9" style="1"/>
    <col min="11" max="11" width="10.36328125" style="1" bestFit="1" customWidth="1"/>
    <col min="12" max="16384" width="9" style="1"/>
  </cols>
  <sheetData>
    <row r="1" spans="3:7" ht="13" x14ac:dyDescent="0.2"/>
    <row r="2" spans="3:7" ht="13" x14ac:dyDescent="0.2"/>
    <row r="3" spans="3:7" ht="29.5" customHeight="1" x14ac:dyDescent="0.2">
      <c r="C3" s="49" t="s">
        <v>1</v>
      </c>
      <c r="D3" s="49"/>
      <c r="E3" s="49"/>
      <c r="F3" s="49"/>
      <c r="G3" s="49"/>
    </row>
    <row r="4" spans="3:7" ht="29.5" customHeight="1" x14ac:dyDescent="0.2"/>
    <row r="5" spans="3:7" ht="29.5" customHeight="1" x14ac:dyDescent="0.2">
      <c r="C5" s="50" t="s">
        <v>36</v>
      </c>
      <c r="D5" s="50"/>
      <c r="E5" s="50"/>
      <c r="F5" s="50"/>
      <c r="G5" s="50"/>
    </row>
    <row r="6" spans="3:7" ht="29.5" customHeight="1" thickBot="1" x14ac:dyDescent="0.25"/>
    <row r="7" spans="3:7" ht="29.5" customHeight="1" thickBot="1" x14ac:dyDescent="0.25">
      <c r="E7" s="40"/>
      <c r="F7" s="4" t="s">
        <v>2</v>
      </c>
      <c r="G7" s="5" t="s">
        <v>3</v>
      </c>
    </row>
    <row r="8" spans="3:7" ht="29.5" customHeight="1" x14ac:dyDescent="0.2">
      <c r="C8" s="6" t="s">
        <v>4</v>
      </c>
    </row>
    <row r="9" spans="3:7" s="10" customFormat="1" ht="29.5" customHeight="1" x14ac:dyDescent="0.2">
      <c r="C9" s="51" t="s">
        <v>5</v>
      </c>
      <c r="D9" s="7" t="s">
        <v>6</v>
      </c>
      <c r="E9" s="8"/>
      <c r="F9" s="9" t="s">
        <v>7</v>
      </c>
      <c r="G9" s="33">
        <v>111</v>
      </c>
    </row>
    <row r="10" spans="3:7" s="10" customFormat="1" ht="29.5" customHeight="1" x14ac:dyDescent="0.2">
      <c r="C10" s="52"/>
      <c r="D10" s="11" t="s">
        <v>8</v>
      </c>
      <c r="E10" s="12"/>
      <c r="F10" s="13" t="s">
        <v>9</v>
      </c>
      <c r="G10" s="34">
        <v>279667</v>
      </c>
    </row>
    <row r="11" spans="3:7" s="10" customFormat="1" ht="29.5" customHeight="1" x14ac:dyDescent="0.2">
      <c r="C11" s="52"/>
      <c r="D11" s="11" t="s">
        <v>10</v>
      </c>
      <c r="E11" s="12" t="s">
        <v>11</v>
      </c>
      <c r="F11" s="13" t="s">
        <v>12</v>
      </c>
      <c r="G11" s="34">
        <v>5477</v>
      </c>
    </row>
    <row r="12" spans="3:7" s="10" customFormat="1" ht="29.5" customHeight="1" x14ac:dyDescent="0.2">
      <c r="C12" s="52"/>
      <c r="D12" s="11" t="s">
        <v>13</v>
      </c>
      <c r="E12" s="12"/>
      <c r="F12" s="13" t="s">
        <v>14</v>
      </c>
      <c r="G12" s="35">
        <v>4.18</v>
      </c>
    </row>
    <row r="13" spans="3:7" s="10" customFormat="1" ht="29.5" customHeight="1" x14ac:dyDescent="0.2">
      <c r="C13" s="52"/>
      <c r="D13" s="15" t="s">
        <v>15</v>
      </c>
      <c r="E13" s="16" t="s">
        <v>16</v>
      </c>
      <c r="F13" s="17" t="s">
        <v>12</v>
      </c>
      <c r="G13" s="36">
        <f>ROUNDDOWN(G10*G12/1000,0)</f>
        <v>1169</v>
      </c>
    </row>
    <row r="14" spans="3:7" ht="29.5" customHeight="1" x14ac:dyDescent="0.2">
      <c r="C14" s="46" t="s">
        <v>17</v>
      </c>
      <c r="D14" s="47"/>
      <c r="E14" s="37" t="s">
        <v>18</v>
      </c>
      <c r="F14" s="38" t="s">
        <v>12</v>
      </c>
      <c r="G14" s="39">
        <f>G11+G13</f>
        <v>6646</v>
      </c>
    </row>
    <row r="15" spans="3:7" ht="29.5" customHeight="1" x14ac:dyDescent="0.2">
      <c r="C15" s="10"/>
      <c r="D15" s="10"/>
      <c r="E15" s="10"/>
      <c r="F15" s="10"/>
      <c r="G15" s="10"/>
    </row>
    <row r="16" spans="3:7" ht="29.5" customHeight="1" x14ac:dyDescent="0.2">
      <c r="C16" s="6" t="s">
        <v>19</v>
      </c>
    </row>
    <row r="17" spans="3:12" s="10" customFormat="1" ht="29.5" customHeight="1" x14ac:dyDescent="0.2">
      <c r="C17" s="53" t="s">
        <v>20</v>
      </c>
      <c r="D17" s="7" t="s">
        <v>21</v>
      </c>
      <c r="E17" s="8"/>
      <c r="F17" s="9" t="s">
        <v>7</v>
      </c>
      <c r="G17" s="41"/>
      <c r="I17" s="29"/>
    </row>
    <row r="18" spans="3:12" s="10" customFormat="1" ht="29.5" customHeight="1" x14ac:dyDescent="0.2">
      <c r="C18" s="53"/>
      <c r="D18" s="18" t="s">
        <v>39</v>
      </c>
      <c r="E18" s="19"/>
      <c r="F18" s="20" t="s">
        <v>0</v>
      </c>
      <c r="G18" s="42"/>
      <c r="K18" s="30"/>
      <c r="L18" s="31"/>
    </row>
    <row r="19" spans="3:12" s="10" customFormat="1" ht="29.5" customHeight="1" x14ac:dyDescent="0.2">
      <c r="C19" s="53"/>
      <c r="D19" s="11" t="s">
        <v>22</v>
      </c>
      <c r="E19" s="12"/>
      <c r="F19" s="13" t="s">
        <v>14</v>
      </c>
      <c r="G19" s="43"/>
      <c r="J19" s="32"/>
      <c r="L19" s="31"/>
    </row>
    <row r="20" spans="3:12" s="10" customFormat="1" ht="29.5" customHeight="1" x14ac:dyDescent="0.2">
      <c r="C20" s="53"/>
      <c r="D20" s="21" t="s">
        <v>23</v>
      </c>
      <c r="E20" s="22" t="s">
        <v>24</v>
      </c>
      <c r="F20" s="23" t="s">
        <v>12</v>
      </c>
      <c r="G20" s="24">
        <f>ROUNDDOWN(G18*G19/1000,0)</f>
        <v>0</v>
      </c>
    </row>
    <row r="21" spans="3:12" s="10" customFormat="1" ht="29.5" customHeight="1" x14ac:dyDescent="0.2">
      <c r="C21" s="54" t="s">
        <v>25</v>
      </c>
      <c r="D21" s="7" t="s">
        <v>26</v>
      </c>
      <c r="E21" s="8"/>
      <c r="F21" s="9" t="s">
        <v>7</v>
      </c>
      <c r="G21" s="33">
        <f>G9</f>
        <v>111</v>
      </c>
    </row>
    <row r="22" spans="3:12" s="10" customFormat="1" ht="29.5" customHeight="1" x14ac:dyDescent="0.2">
      <c r="C22" s="55"/>
      <c r="D22" s="11" t="s">
        <v>27</v>
      </c>
      <c r="E22" s="12"/>
      <c r="F22" s="13" t="s">
        <v>9</v>
      </c>
      <c r="G22" s="34">
        <f>G10-G18</f>
        <v>279667</v>
      </c>
    </row>
    <row r="23" spans="3:12" s="10" customFormat="1" ht="29.5" hidden="1" customHeight="1" x14ac:dyDescent="0.2">
      <c r="C23" s="55"/>
      <c r="D23" s="25" t="s">
        <v>28</v>
      </c>
      <c r="E23" s="26"/>
      <c r="F23" s="27" t="s">
        <v>14</v>
      </c>
      <c r="G23" s="28">
        <f>((16.98*3)+(16.05*9))/12</f>
        <v>16.282500000000002</v>
      </c>
    </row>
    <row r="24" spans="3:12" s="10" customFormat="1" ht="29.5" customHeight="1" x14ac:dyDescent="0.2">
      <c r="C24" s="55"/>
      <c r="D24" s="11" t="s">
        <v>10</v>
      </c>
      <c r="E24" s="12" t="s">
        <v>29</v>
      </c>
      <c r="F24" s="13" t="s">
        <v>12</v>
      </c>
      <c r="G24" s="14">
        <f>ROUNDDOWN(G11-(G18*G23/1000),0)</f>
        <v>5477</v>
      </c>
    </row>
    <row r="25" spans="3:12" s="10" customFormat="1" ht="29.5" customHeight="1" x14ac:dyDescent="0.2">
      <c r="C25" s="55"/>
      <c r="D25" s="11" t="s">
        <v>13</v>
      </c>
      <c r="E25" s="12"/>
      <c r="F25" s="13" t="s">
        <v>14</v>
      </c>
      <c r="G25" s="35">
        <v>4.18</v>
      </c>
    </row>
    <row r="26" spans="3:12" s="10" customFormat="1" ht="29.5" customHeight="1" x14ac:dyDescent="0.2">
      <c r="C26" s="55"/>
      <c r="D26" s="11" t="s">
        <v>15</v>
      </c>
      <c r="E26" s="12" t="s">
        <v>30</v>
      </c>
      <c r="F26" s="13" t="s">
        <v>12</v>
      </c>
      <c r="G26" s="34">
        <f>ROUNDDOWN(G22*G25/1000,0)</f>
        <v>1169</v>
      </c>
    </row>
    <row r="27" spans="3:12" ht="29.5" customHeight="1" x14ac:dyDescent="0.2">
      <c r="C27" s="46" t="s">
        <v>31</v>
      </c>
      <c r="D27" s="47"/>
      <c r="E27" s="37" t="s">
        <v>32</v>
      </c>
      <c r="F27" s="38" t="s">
        <v>12</v>
      </c>
      <c r="G27" s="39">
        <f>G20+G24+G26</f>
        <v>6646</v>
      </c>
      <c r="I27" s="32"/>
    </row>
    <row r="28" spans="3:12" s="10" customFormat="1" ht="29.5" customHeight="1" x14ac:dyDescent="0.2">
      <c r="C28" s="1" t="s">
        <v>40</v>
      </c>
      <c r="D28" s="1"/>
      <c r="E28" s="2"/>
      <c r="F28" s="2"/>
      <c r="G28" s="3"/>
    </row>
    <row r="29" spans="3:12" ht="29.5" customHeight="1" x14ac:dyDescent="0.2">
      <c r="C29" s="6" t="s">
        <v>33</v>
      </c>
    </row>
    <row r="30" spans="3:12" ht="29.5" customHeight="1" x14ac:dyDescent="0.2">
      <c r="C30" s="48" t="s">
        <v>34</v>
      </c>
      <c r="D30" s="47"/>
      <c r="E30" s="47"/>
      <c r="F30" s="38" t="s">
        <v>12</v>
      </c>
      <c r="G30" s="44">
        <f>G27-G14</f>
        <v>0</v>
      </c>
    </row>
    <row r="31" spans="3:12" ht="29.5" customHeight="1" x14ac:dyDescent="0.2"/>
  </sheetData>
  <sheetProtection algorithmName="SHA-512" hashValue="6Mh1NdAUx7MKT5bEdkFoFG/gOselkucbMbx8nZNHCwrtXwOoyHfBnggg1f3c8ecRN/GyVye1tE3LXehuhN9naA==" saltValue="7zgT5AzZaYH8vQ1JvDCFjg==" spinCount="100000" sheet="1" objects="1" scenarios="1"/>
  <mergeCells count="8">
    <mergeCell ref="C27:D27"/>
    <mergeCell ref="C30:E30"/>
    <mergeCell ref="C3:G3"/>
    <mergeCell ref="C5:G5"/>
    <mergeCell ref="C9:C13"/>
    <mergeCell ref="C14:D14"/>
    <mergeCell ref="C17:C20"/>
    <mergeCell ref="C21:C26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D840-EC5A-42E6-A730-9128204F11D1}">
  <sheetPr>
    <pageSetUpPr fitToPage="1"/>
  </sheetPr>
  <dimension ref="C1:K31"/>
  <sheetViews>
    <sheetView view="pageBreakPreview" zoomScale="85" zoomScaleNormal="100" zoomScaleSheetLayoutView="85" workbookViewId="0">
      <selection activeCell="N20" sqref="N20"/>
    </sheetView>
  </sheetViews>
  <sheetFormatPr defaultColWidth="9" defaultRowHeight="30" customHeight="1" x14ac:dyDescent="0.2"/>
  <cols>
    <col min="1" max="2" width="5.6328125" style="1" customWidth="1"/>
    <col min="3" max="3" width="9" style="1"/>
    <col min="4" max="4" width="35.6328125" style="1" customWidth="1"/>
    <col min="5" max="5" width="3.453125" style="2" bestFit="1" customWidth="1"/>
    <col min="6" max="6" width="15.6328125" style="2" customWidth="1"/>
    <col min="7" max="7" width="15.6328125" style="3" customWidth="1"/>
    <col min="8" max="8" width="5.6328125" style="1" customWidth="1"/>
    <col min="9" max="9" width="30.6328125" style="1" customWidth="1"/>
    <col min="10" max="10" width="12" style="1" bestFit="1" customWidth="1"/>
    <col min="11" max="11" width="11.453125" style="1" bestFit="1" customWidth="1"/>
    <col min="12" max="16384" width="9" style="1"/>
  </cols>
  <sheetData>
    <row r="1" spans="3:7" ht="10" customHeight="1" x14ac:dyDescent="0.2"/>
    <row r="2" spans="3:7" ht="10" customHeight="1" x14ac:dyDescent="0.2"/>
    <row r="3" spans="3:7" ht="30.5" customHeight="1" x14ac:dyDescent="0.2">
      <c r="C3" s="49" t="s">
        <v>1</v>
      </c>
      <c r="D3" s="49"/>
      <c r="E3" s="49"/>
      <c r="F3" s="49"/>
      <c r="G3" s="49"/>
    </row>
    <row r="4" spans="3:7" ht="30.5" customHeight="1" x14ac:dyDescent="0.2"/>
    <row r="5" spans="3:7" ht="30.5" customHeight="1" x14ac:dyDescent="0.2">
      <c r="C5" s="50" t="s">
        <v>36</v>
      </c>
      <c r="D5" s="50"/>
      <c r="E5" s="50"/>
      <c r="F5" s="50"/>
      <c r="G5" s="50"/>
    </row>
    <row r="6" spans="3:7" ht="30.5" customHeight="1" thickBot="1" x14ac:dyDescent="0.25"/>
    <row r="7" spans="3:7" ht="30.5" customHeight="1" thickBot="1" x14ac:dyDescent="0.25">
      <c r="E7" s="40"/>
      <c r="F7" s="4" t="s">
        <v>2</v>
      </c>
      <c r="G7" s="5" t="s">
        <v>35</v>
      </c>
    </row>
    <row r="8" spans="3:7" ht="30.5" customHeight="1" x14ac:dyDescent="0.2">
      <c r="C8" s="6" t="s">
        <v>4</v>
      </c>
    </row>
    <row r="9" spans="3:7" s="10" customFormat="1" ht="30.5" customHeight="1" x14ac:dyDescent="0.2">
      <c r="C9" s="51" t="s">
        <v>5</v>
      </c>
      <c r="D9" s="7" t="s">
        <v>6</v>
      </c>
      <c r="E9" s="8"/>
      <c r="F9" s="9" t="s">
        <v>7</v>
      </c>
      <c r="G9" s="33">
        <v>111</v>
      </c>
    </row>
    <row r="10" spans="3:7" s="10" customFormat="1" ht="30.5" customHeight="1" x14ac:dyDescent="0.2">
      <c r="C10" s="52"/>
      <c r="D10" s="11" t="s">
        <v>8</v>
      </c>
      <c r="E10" s="12"/>
      <c r="F10" s="13" t="s">
        <v>9</v>
      </c>
      <c r="G10" s="34">
        <v>279667</v>
      </c>
    </row>
    <row r="11" spans="3:7" s="10" customFormat="1" ht="30.5" customHeight="1" x14ac:dyDescent="0.2">
      <c r="C11" s="52"/>
      <c r="D11" s="11" t="s">
        <v>10</v>
      </c>
      <c r="E11" s="12" t="s">
        <v>11</v>
      </c>
      <c r="F11" s="13" t="s">
        <v>12</v>
      </c>
      <c r="G11" s="34">
        <v>5477</v>
      </c>
    </row>
    <row r="12" spans="3:7" s="10" customFormat="1" ht="30.5" customHeight="1" x14ac:dyDescent="0.2">
      <c r="C12" s="52"/>
      <c r="D12" s="11" t="s">
        <v>13</v>
      </c>
      <c r="E12" s="12"/>
      <c r="F12" s="13" t="s">
        <v>14</v>
      </c>
      <c r="G12" s="35">
        <v>4.18</v>
      </c>
    </row>
    <row r="13" spans="3:7" s="10" customFormat="1" ht="30.5" customHeight="1" x14ac:dyDescent="0.2">
      <c r="C13" s="52"/>
      <c r="D13" s="15" t="s">
        <v>15</v>
      </c>
      <c r="E13" s="16" t="s">
        <v>16</v>
      </c>
      <c r="F13" s="17" t="s">
        <v>12</v>
      </c>
      <c r="G13" s="36">
        <f>ROUNDDOWN(G10*G12/1000,0)</f>
        <v>1169</v>
      </c>
    </row>
    <row r="14" spans="3:7" ht="30.5" customHeight="1" x14ac:dyDescent="0.2">
      <c r="C14" s="46" t="s">
        <v>17</v>
      </c>
      <c r="D14" s="47"/>
      <c r="E14" s="37" t="s">
        <v>18</v>
      </c>
      <c r="F14" s="38" t="s">
        <v>12</v>
      </c>
      <c r="G14" s="39">
        <f>G11+G13</f>
        <v>6646</v>
      </c>
    </row>
    <row r="15" spans="3:7" ht="30.5" customHeight="1" x14ac:dyDescent="0.2">
      <c r="C15" s="10"/>
      <c r="D15" s="10"/>
      <c r="E15" s="10"/>
      <c r="F15" s="10"/>
      <c r="G15" s="10"/>
    </row>
    <row r="16" spans="3:7" ht="30.5" customHeight="1" x14ac:dyDescent="0.2">
      <c r="C16" s="6" t="s">
        <v>19</v>
      </c>
    </row>
    <row r="17" spans="3:11" s="10" customFormat="1" ht="30.5" customHeight="1" x14ac:dyDescent="0.2">
      <c r="C17" s="53" t="s">
        <v>20</v>
      </c>
      <c r="D17" s="7" t="s">
        <v>21</v>
      </c>
      <c r="E17" s="8"/>
      <c r="F17" s="9" t="s">
        <v>7</v>
      </c>
      <c r="G17" s="41"/>
      <c r="I17" s="29"/>
    </row>
    <row r="18" spans="3:11" s="10" customFormat="1" ht="30.5" customHeight="1" x14ac:dyDescent="0.2">
      <c r="C18" s="53"/>
      <c r="D18" s="18" t="s">
        <v>39</v>
      </c>
      <c r="E18" s="19"/>
      <c r="F18" s="20" t="s">
        <v>0</v>
      </c>
      <c r="G18" s="42"/>
      <c r="K18" s="30"/>
    </row>
    <row r="19" spans="3:11" s="10" customFormat="1" ht="30.5" customHeight="1" x14ac:dyDescent="0.2">
      <c r="C19" s="53"/>
      <c r="D19" s="11" t="s">
        <v>22</v>
      </c>
      <c r="E19" s="12"/>
      <c r="F19" s="13" t="s">
        <v>14</v>
      </c>
      <c r="G19" s="43"/>
      <c r="J19" s="32"/>
      <c r="K19" s="30"/>
    </row>
    <row r="20" spans="3:11" s="10" customFormat="1" ht="30.5" customHeight="1" x14ac:dyDescent="0.2">
      <c r="C20" s="53"/>
      <c r="D20" s="21" t="s">
        <v>23</v>
      </c>
      <c r="E20" s="22" t="s">
        <v>24</v>
      </c>
      <c r="F20" s="23" t="s">
        <v>12</v>
      </c>
      <c r="G20" s="24">
        <f>ROUNDDOWN(G18*G19/1000,0)</f>
        <v>0</v>
      </c>
    </row>
    <row r="21" spans="3:11" s="10" customFormat="1" ht="30.5" customHeight="1" x14ac:dyDescent="0.2">
      <c r="C21" s="54" t="s">
        <v>25</v>
      </c>
      <c r="D21" s="7" t="s">
        <v>26</v>
      </c>
      <c r="E21" s="8"/>
      <c r="F21" s="9" t="s">
        <v>7</v>
      </c>
      <c r="G21" s="33">
        <f>G9</f>
        <v>111</v>
      </c>
    </row>
    <row r="22" spans="3:11" s="10" customFormat="1" ht="30.5" customHeight="1" x14ac:dyDescent="0.2">
      <c r="C22" s="55"/>
      <c r="D22" s="11" t="s">
        <v>27</v>
      </c>
      <c r="E22" s="12"/>
      <c r="F22" s="13" t="s">
        <v>9</v>
      </c>
      <c r="G22" s="34">
        <f>G10-G18</f>
        <v>279667</v>
      </c>
    </row>
    <row r="23" spans="3:11" s="10" customFormat="1" ht="30.5" hidden="1" customHeight="1" x14ac:dyDescent="0.2">
      <c r="C23" s="55"/>
      <c r="D23" s="25" t="s">
        <v>28</v>
      </c>
      <c r="E23" s="26"/>
      <c r="F23" s="27" t="s">
        <v>14</v>
      </c>
      <c r="G23" s="28">
        <f>((16.98*3)+(16.05*9))/12</f>
        <v>16.282500000000002</v>
      </c>
    </row>
    <row r="24" spans="3:11" s="10" customFormat="1" ht="30.5" customHeight="1" x14ac:dyDescent="0.2">
      <c r="C24" s="55"/>
      <c r="D24" s="11" t="s">
        <v>10</v>
      </c>
      <c r="E24" s="12" t="s">
        <v>29</v>
      </c>
      <c r="F24" s="13" t="s">
        <v>12</v>
      </c>
      <c r="G24" s="14">
        <f>ROUNDDOWN(G11-(G18*G23/1000),0)</f>
        <v>5477</v>
      </c>
    </row>
    <row r="25" spans="3:11" s="10" customFormat="1" ht="30.5" customHeight="1" x14ac:dyDescent="0.2">
      <c r="C25" s="55"/>
      <c r="D25" s="11" t="s">
        <v>13</v>
      </c>
      <c r="E25" s="12"/>
      <c r="F25" s="13" t="s">
        <v>14</v>
      </c>
      <c r="G25" s="35">
        <v>4.18</v>
      </c>
      <c r="I25" s="32"/>
    </row>
    <row r="26" spans="3:11" s="10" customFormat="1" ht="30.5" customHeight="1" x14ac:dyDescent="0.2">
      <c r="C26" s="55"/>
      <c r="D26" s="11" t="s">
        <v>15</v>
      </c>
      <c r="E26" s="12" t="s">
        <v>30</v>
      </c>
      <c r="F26" s="13" t="s">
        <v>12</v>
      </c>
      <c r="G26" s="34">
        <f>ROUNDDOWN(G22*G25/1000,0)</f>
        <v>1169</v>
      </c>
    </row>
    <row r="27" spans="3:11" ht="30.5" customHeight="1" x14ac:dyDescent="0.2">
      <c r="C27" s="46" t="s">
        <v>31</v>
      </c>
      <c r="D27" s="47"/>
      <c r="E27" s="37" t="s">
        <v>32</v>
      </c>
      <c r="F27" s="38" t="s">
        <v>12</v>
      </c>
      <c r="G27" s="39">
        <f>G20+G24+G26</f>
        <v>6646</v>
      </c>
    </row>
    <row r="28" spans="3:11" s="10" customFormat="1" ht="30.5" customHeight="1" x14ac:dyDescent="0.2">
      <c r="C28" s="1" t="s">
        <v>40</v>
      </c>
      <c r="D28" s="1"/>
      <c r="E28" s="2"/>
      <c r="F28" s="2"/>
      <c r="G28" s="3"/>
    </row>
    <row r="29" spans="3:11" ht="30.5" customHeight="1" x14ac:dyDescent="0.2">
      <c r="C29" s="6" t="s">
        <v>33</v>
      </c>
    </row>
    <row r="30" spans="3:11" ht="30.5" customHeight="1" x14ac:dyDescent="0.2">
      <c r="C30" s="48" t="s">
        <v>34</v>
      </c>
      <c r="D30" s="47"/>
      <c r="E30" s="47"/>
      <c r="F30" s="38" t="s">
        <v>12</v>
      </c>
      <c r="G30" s="44">
        <f>G27-G14</f>
        <v>0</v>
      </c>
    </row>
    <row r="31" spans="3:11" ht="30.5" customHeight="1" x14ac:dyDescent="0.2"/>
  </sheetData>
  <sheetProtection algorithmName="SHA-512" hashValue="OmY99O1uAGTMlsU1I/jwdczfuisMB+yfh3RP1dxlajxe4g2eGdCDnsxSTIlTG0SO7W1/X5m+MeRMgpO/ksNozg==" saltValue="FBYIzxPEqKBmM7IZIuo7vw==" spinCount="100000" sheet="1" objects="1" scenarios="1"/>
  <mergeCells count="8">
    <mergeCell ref="C27:D27"/>
    <mergeCell ref="C30:E30"/>
    <mergeCell ref="C3:G3"/>
    <mergeCell ref="C5:G5"/>
    <mergeCell ref="C9:C13"/>
    <mergeCell ref="C14:D14"/>
    <mergeCell ref="C17:C20"/>
    <mergeCell ref="C21:C26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B1F6-512F-41BC-A62B-B44919E67B2B}">
  <sheetPr>
    <pageSetUpPr fitToPage="1"/>
  </sheetPr>
  <dimension ref="C1:L31"/>
  <sheetViews>
    <sheetView view="pageBreakPreview" zoomScale="85" zoomScaleNormal="100" zoomScaleSheetLayoutView="85" workbookViewId="0">
      <selection activeCell="K29" sqref="K29"/>
    </sheetView>
  </sheetViews>
  <sheetFormatPr defaultColWidth="9" defaultRowHeight="30" customHeight="1" x14ac:dyDescent="0.2"/>
  <cols>
    <col min="1" max="2" width="5.6328125" style="1" customWidth="1"/>
    <col min="3" max="3" width="9" style="1"/>
    <col min="4" max="4" width="35.6328125" style="1" customWidth="1"/>
    <col min="5" max="5" width="3.453125" style="2" bestFit="1" customWidth="1"/>
    <col min="6" max="6" width="15.6328125" style="2" customWidth="1"/>
    <col min="7" max="7" width="15.6328125" style="3" customWidth="1"/>
    <col min="8" max="8" width="9.7265625" style="1" customWidth="1"/>
    <col min="9" max="9" width="30.6328125" style="1" customWidth="1"/>
    <col min="10" max="10" width="9" style="1"/>
    <col min="11" max="11" width="10.36328125" style="1" bestFit="1" customWidth="1"/>
    <col min="12" max="16384" width="9" style="1"/>
  </cols>
  <sheetData>
    <row r="1" spans="3:7" ht="13" x14ac:dyDescent="0.2"/>
    <row r="2" spans="3:7" ht="13" x14ac:dyDescent="0.2"/>
    <row r="3" spans="3:7" ht="29.5" customHeight="1" x14ac:dyDescent="0.2">
      <c r="C3" s="49" t="s">
        <v>1</v>
      </c>
      <c r="D3" s="49"/>
      <c r="E3" s="49"/>
      <c r="F3" s="49"/>
      <c r="G3" s="49"/>
    </row>
    <row r="4" spans="3:7" ht="29.5" customHeight="1" x14ac:dyDescent="0.2"/>
    <row r="5" spans="3:7" ht="29.5" customHeight="1" x14ac:dyDescent="0.2">
      <c r="C5" s="50" t="s">
        <v>37</v>
      </c>
      <c r="D5" s="50"/>
      <c r="E5" s="50"/>
      <c r="F5" s="50"/>
      <c r="G5" s="50"/>
    </row>
    <row r="6" spans="3:7" ht="29.5" customHeight="1" thickBot="1" x14ac:dyDescent="0.25"/>
    <row r="7" spans="3:7" ht="29.5" customHeight="1" thickBot="1" x14ac:dyDescent="0.25">
      <c r="E7" s="40"/>
      <c r="F7" s="4" t="s">
        <v>2</v>
      </c>
      <c r="G7" s="5" t="s">
        <v>3</v>
      </c>
    </row>
    <row r="8" spans="3:7" ht="29.5" customHeight="1" x14ac:dyDescent="0.2">
      <c r="C8" s="6" t="s">
        <v>4</v>
      </c>
    </row>
    <row r="9" spans="3:7" s="10" customFormat="1" ht="29.5" customHeight="1" x14ac:dyDescent="0.2">
      <c r="C9" s="51" t="s">
        <v>5</v>
      </c>
      <c r="D9" s="7" t="s">
        <v>6</v>
      </c>
      <c r="E9" s="8"/>
      <c r="F9" s="9" t="s">
        <v>7</v>
      </c>
      <c r="G9" s="33">
        <v>58</v>
      </c>
    </row>
    <row r="10" spans="3:7" s="10" customFormat="1" ht="29.5" customHeight="1" x14ac:dyDescent="0.2">
      <c r="C10" s="52"/>
      <c r="D10" s="11" t="s">
        <v>8</v>
      </c>
      <c r="E10" s="12"/>
      <c r="F10" s="13" t="s">
        <v>9</v>
      </c>
      <c r="G10" s="34">
        <v>162550</v>
      </c>
    </row>
    <row r="11" spans="3:7" s="10" customFormat="1" ht="29.5" customHeight="1" x14ac:dyDescent="0.2">
      <c r="C11" s="52"/>
      <c r="D11" s="11" t="s">
        <v>10</v>
      </c>
      <c r="E11" s="12" t="s">
        <v>11</v>
      </c>
      <c r="F11" s="13" t="s">
        <v>12</v>
      </c>
      <c r="G11" s="34">
        <v>3490</v>
      </c>
    </row>
    <row r="12" spans="3:7" s="10" customFormat="1" ht="29.5" customHeight="1" x14ac:dyDescent="0.2">
      <c r="C12" s="52"/>
      <c r="D12" s="11" t="s">
        <v>13</v>
      </c>
      <c r="E12" s="12"/>
      <c r="F12" s="13" t="s">
        <v>14</v>
      </c>
      <c r="G12" s="35">
        <v>4.18</v>
      </c>
    </row>
    <row r="13" spans="3:7" s="10" customFormat="1" ht="29.5" customHeight="1" x14ac:dyDescent="0.2">
      <c r="C13" s="52"/>
      <c r="D13" s="15" t="s">
        <v>15</v>
      </c>
      <c r="E13" s="16" t="s">
        <v>16</v>
      </c>
      <c r="F13" s="17" t="s">
        <v>12</v>
      </c>
      <c r="G13" s="36">
        <f>ROUNDDOWN(G10*G12/1000,0)</f>
        <v>679</v>
      </c>
    </row>
    <row r="14" spans="3:7" ht="29.5" customHeight="1" x14ac:dyDescent="0.2">
      <c r="C14" s="46" t="s">
        <v>17</v>
      </c>
      <c r="D14" s="47"/>
      <c r="E14" s="37" t="s">
        <v>18</v>
      </c>
      <c r="F14" s="38" t="s">
        <v>12</v>
      </c>
      <c r="G14" s="39">
        <f>G11+G13</f>
        <v>4169</v>
      </c>
    </row>
    <row r="15" spans="3:7" ht="29.5" customHeight="1" x14ac:dyDescent="0.2">
      <c r="C15" s="10"/>
      <c r="D15" s="10"/>
      <c r="E15" s="10"/>
      <c r="F15" s="10"/>
      <c r="G15" s="10"/>
    </row>
    <row r="16" spans="3:7" ht="29.5" customHeight="1" x14ac:dyDescent="0.2">
      <c r="C16" s="6" t="s">
        <v>19</v>
      </c>
    </row>
    <row r="17" spans="3:12" s="10" customFormat="1" ht="29.5" customHeight="1" x14ac:dyDescent="0.2">
      <c r="C17" s="53" t="s">
        <v>20</v>
      </c>
      <c r="D17" s="7" t="s">
        <v>21</v>
      </c>
      <c r="E17" s="8"/>
      <c r="F17" s="9" t="s">
        <v>7</v>
      </c>
      <c r="G17" s="41"/>
      <c r="I17" s="29"/>
    </row>
    <row r="18" spans="3:12" s="10" customFormat="1" ht="29.5" customHeight="1" x14ac:dyDescent="0.2">
      <c r="C18" s="53"/>
      <c r="D18" s="18" t="s">
        <v>39</v>
      </c>
      <c r="E18" s="19"/>
      <c r="F18" s="20" t="s">
        <v>0</v>
      </c>
      <c r="G18" s="42"/>
      <c r="K18" s="30"/>
      <c r="L18" s="31"/>
    </row>
    <row r="19" spans="3:12" s="10" customFormat="1" ht="29.5" customHeight="1" x14ac:dyDescent="0.2">
      <c r="C19" s="53"/>
      <c r="D19" s="11" t="s">
        <v>22</v>
      </c>
      <c r="E19" s="12"/>
      <c r="F19" s="13" t="s">
        <v>14</v>
      </c>
      <c r="G19" s="43"/>
      <c r="J19" s="32"/>
      <c r="L19" s="31"/>
    </row>
    <row r="20" spans="3:12" s="10" customFormat="1" ht="29.5" customHeight="1" x14ac:dyDescent="0.2">
      <c r="C20" s="53"/>
      <c r="D20" s="21" t="s">
        <v>23</v>
      </c>
      <c r="E20" s="22" t="s">
        <v>24</v>
      </c>
      <c r="F20" s="23" t="s">
        <v>12</v>
      </c>
      <c r="G20" s="24">
        <f>ROUNDDOWN(G18*G19/1000,0)</f>
        <v>0</v>
      </c>
    </row>
    <row r="21" spans="3:12" s="10" customFormat="1" ht="29.5" customHeight="1" x14ac:dyDescent="0.2">
      <c r="C21" s="54" t="s">
        <v>25</v>
      </c>
      <c r="D21" s="7" t="s">
        <v>26</v>
      </c>
      <c r="E21" s="8"/>
      <c r="F21" s="9" t="s">
        <v>7</v>
      </c>
      <c r="G21" s="33">
        <f>G9</f>
        <v>58</v>
      </c>
    </row>
    <row r="22" spans="3:12" s="10" customFormat="1" ht="29.5" customHeight="1" x14ac:dyDescent="0.2">
      <c r="C22" s="55"/>
      <c r="D22" s="11" t="s">
        <v>27</v>
      </c>
      <c r="E22" s="12"/>
      <c r="F22" s="13" t="s">
        <v>9</v>
      </c>
      <c r="G22" s="34">
        <f>G10-G18</f>
        <v>162550</v>
      </c>
    </row>
    <row r="23" spans="3:12" s="10" customFormat="1" ht="29.5" hidden="1" customHeight="1" x14ac:dyDescent="0.2">
      <c r="C23" s="55"/>
      <c r="D23" s="25" t="s">
        <v>28</v>
      </c>
      <c r="E23" s="26"/>
      <c r="F23" s="27" t="s">
        <v>14</v>
      </c>
      <c r="G23" s="28">
        <f>((16.98*3)+(16.05*9))/12</f>
        <v>16.282500000000002</v>
      </c>
    </row>
    <row r="24" spans="3:12" s="10" customFormat="1" ht="29.5" customHeight="1" x14ac:dyDescent="0.2">
      <c r="C24" s="55"/>
      <c r="D24" s="11" t="s">
        <v>10</v>
      </c>
      <c r="E24" s="12" t="s">
        <v>29</v>
      </c>
      <c r="F24" s="13" t="s">
        <v>12</v>
      </c>
      <c r="G24" s="14">
        <f>ROUNDDOWN(G11-(G18*G23/1000),0)</f>
        <v>3490</v>
      </c>
    </row>
    <row r="25" spans="3:12" s="10" customFormat="1" ht="29.5" customHeight="1" x14ac:dyDescent="0.2">
      <c r="C25" s="55"/>
      <c r="D25" s="11" t="s">
        <v>13</v>
      </c>
      <c r="E25" s="12"/>
      <c r="F25" s="13" t="s">
        <v>14</v>
      </c>
      <c r="G25" s="35">
        <v>4.18</v>
      </c>
    </row>
    <row r="26" spans="3:12" s="10" customFormat="1" ht="29.5" customHeight="1" x14ac:dyDescent="0.2">
      <c r="C26" s="55"/>
      <c r="D26" s="11" t="s">
        <v>15</v>
      </c>
      <c r="E26" s="12" t="s">
        <v>30</v>
      </c>
      <c r="F26" s="13" t="s">
        <v>12</v>
      </c>
      <c r="G26" s="34">
        <f>ROUNDDOWN(G22*G25/1000,0)</f>
        <v>679</v>
      </c>
    </row>
    <row r="27" spans="3:12" ht="29.5" customHeight="1" x14ac:dyDescent="0.2">
      <c r="C27" s="46" t="s">
        <v>31</v>
      </c>
      <c r="D27" s="47"/>
      <c r="E27" s="37" t="s">
        <v>32</v>
      </c>
      <c r="F27" s="38" t="s">
        <v>12</v>
      </c>
      <c r="G27" s="39">
        <f>G20+G24+G26</f>
        <v>4169</v>
      </c>
      <c r="I27" s="32"/>
    </row>
    <row r="28" spans="3:12" s="10" customFormat="1" ht="29.5" customHeight="1" x14ac:dyDescent="0.2">
      <c r="C28" s="1" t="s">
        <v>40</v>
      </c>
      <c r="D28" s="1"/>
      <c r="E28" s="2"/>
      <c r="F28" s="2"/>
      <c r="G28" s="3"/>
    </row>
    <row r="29" spans="3:12" ht="29.5" customHeight="1" x14ac:dyDescent="0.2">
      <c r="C29" s="6" t="s">
        <v>33</v>
      </c>
    </row>
    <row r="30" spans="3:12" ht="29.5" customHeight="1" x14ac:dyDescent="0.2">
      <c r="C30" s="48" t="s">
        <v>34</v>
      </c>
      <c r="D30" s="47"/>
      <c r="E30" s="47"/>
      <c r="F30" s="38" t="s">
        <v>12</v>
      </c>
      <c r="G30" s="44">
        <f>G27-G14</f>
        <v>0</v>
      </c>
    </row>
    <row r="31" spans="3:12" ht="29.5" customHeight="1" x14ac:dyDescent="0.2"/>
  </sheetData>
  <sheetProtection algorithmName="SHA-512" hashValue="/yhlCX6lkeCGqeE/SJy+pcI5sMFLS3Fi+QxSGCANawuznQeXMRqw8mCYsklb5Bu73DL4+ugz4f1bl68kM1i8mw==" saltValue="VpbepPuizPlM8DvasapwiQ==" spinCount="100000" sheet="1" objects="1" scenarios="1"/>
  <mergeCells count="8">
    <mergeCell ref="C27:D27"/>
    <mergeCell ref="C30:E30"/>
    <mergeCell ref="C3:G3"/>
    <mergeCell ref="C5:G5"/>
    <mergeCell ref="C9:C13"/>
    <mergeCell ref="C14:D14"/>
    <mergeCell ref="C17:C20"/>
    <mergeCell ref="C21:C26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34EE-3E89-48C8-8BC6-AA1391AAB1C9}">
  <sheetPr>
    <pageSetUpPr fitToPage="1"/>
  </sheetPr>
  <dimension ref="C1:K31"/>
  <sheetViews>
    <sheetView view="pageBreakPreview" zoomScale="85" zoomScaleNormal="100" zoomScaleSheetLayoutView="85" workbookViewId="0">
      <selection activeCell="C6" sqref="C6"/>
    </sheetView>
  </sheetViews>
  <sheetFormatPr defaultColWidth="9" defaultRowHeight="30" customHeight="1" x14ac:dyDescent="0.2"/>
  <cols>
    <col min="1" max="2" width="5.6328125" style="1" customWidth="1"/>
    <col min="3" max="3" width="9" style="1"/>
    <col min="4" max="4" width="35.6328125" style="1" customWidth="1"/>
    <col min="5" max="5" width="3.453125" style="2" bestFit="1" customWidth="1"/>
    <col min="6" max="6" width="15.6328125" style="2" customWidth="1"/>
    <col min="7" max="7" width="15.6328125" style="3" customWidth="1"/>
    <col min="8" max="8" width="5.6328125" style="1" customWidth="1"/>
    <col min="9" max="9" width="30.6328125" style="1" customWidth="1"/>
    <col min="10" max="10" width="12" style="1" bestFit="1" customWidth="1"/>
    <col min="11" max="11" width="11.453125" style="1" bestFit="1" customWidth="1"/>
    <col min="12" max="16384" width="9" style="1"/>
  </cols>
  <sheetData>
    <row r="1" spans="3:7" ht="10" customHeight="1" x14ac:dyDescent="0.2"/>
    <row r="2" spans="3:7" ht="10" customHeight="1" x14ac:dyDescent="0.2"/>
    <row r="3" spans="3:7" ht="30.5" customHeight="1" x14ac:dyDescent="0.2">
      <c r="C3" s="49" t="s">
        <v>1</v>
      </c>
      <c r="D3" s="49"/>
      <c r="E3" s="49"/>
      <c r="F3" s="49"/>
      <c r="G3" s="49"/>
    </row>
    <row r="4" spans="3:7" ht="30.5" customHeight="1" x14ac:dyDescent="0.2"/>
    <row r="5" spans="3:7" ht="30.5" customHeight="1" x14ac:dyDescent="0.2">
      <c r="C5" s="50" t="s">
        <v>37</v>
      </c>
      <c r="D5" s="50"/>
      <c r="E5" s="50"/>
      <c r="F5" s="50"/>
      <c r="G5" s="50"/>
    </row>
    <row r="6" spans="3:7" ht="30.5" customHeight="1" thickBot="1" x14ac:dyDescent="0.25"/>
    <row r="7" spans="3:7" ht="30.5" customHeight="1" thickBot="1" x14ac:dyDescent="0.25">
      <c r="E7" s="40"/>
      <c r="F7" s="4" t="s">
        <v>2</v>
      </c>
      <c r="G7" s="5" t="s">
        <v>35</v>
      </c>
    </row>
    <row r="8" spans="3:7" ht="30.5" customHeight="1" x14ac:dyDescent="0.2">
      <c r="C8" s="6" t="s">
        <v>4</v>
      </c>
    </row>
    <row r="9" spans="3:7" s="10" customFormat="1" ht="30.5" customHeight="1" x14ac:dyDescent="0.2">
      <c r="C9" s="51" t="s">
        <v>5</v>
      </c>
      <c r="D9" s="7" t="s">
        <v>6</v>
      </c>
      <c r="E9" s="8"/>
      <c r="F9" s="9" t="s">
        <v>7</v>
      </c>
      <c r="G9" s="33">
        <v>58</v>
      </c>
    </row>
    <row r="10" spans="3:7" s="10" customFormat="1" ht="30.5" customHeight="1" x14ac:dyDescent="0.2">
      <c r="C10" s="52"/>
      <c r="D10" s="11" t="s">
        <v>8</v>
      </c>
      <c r="E10" s="12"/>
      <c r="F10" s="13" t="s">
        <v>9</v>
      </c>
      <c r="G10" s="34">
        <v>162550</v>
      </c>
    </row>
    <row r="11" spans="3:7" s="10" customFormat="1" ht="30.5" customHeight="1" x14ac:dyDescent="0.2">
      <c r="C11" s="52"/>
      <c r="D11" s="11" t="s">
        <v>10</v>
      </c>
      <c r="E11" s="12" t="s">
        <v>11</v>
      </c>
      <c r="F11" s="13" t="s">
        <v>12</v>
      </c>
      <c r="G11" s="34">
        <v>3490</v>
      </c>
    </row>
    <row r="12" spans="3:7" s="10" customFormat="1" ht="30.5" customHeight="1" x14ac:dyDescent="0.2">
      <c r="C12" s="52"/>
      <c r="D12" s="11" t="s">
        <v>13</v>
      </c>
      <c r="E12" s="12"/>
      <c r="F12" s="13" t="s">
        <v>14</v>
      </c>
      <c r="G12" s="35">
        <v>4.18</v>
      </c>
    </row>
    <row r="13" spans="3:7" s="10" customFormat="1" ht="30.5" customHeight="1" x14ac:dyDescent="0.2">
      <c r="C13" s="52"/>
      <c r="D13" s="15" t="s">
        <v>15</v>
      </c>
      <c r="E13" s="16" t="s">
        <v>16</v>
      </c>
      <c r="F13" s="17" t="s">
        <v>12</v>
      </c>
      <c r="G13" s="36">
        <f>ROUNDDOWN(G10*G12/1000,0)</f>
        <v>679</v>
      </c>
    </row>
    <row r="14" spans="3:7" ht="30.5" customHeight="1" x14ac:dyDescent="0.2">
      <c r="C14" s="46" t="s">
        <v>17</v>
      </c>
      <c r="D14" s="47"/>
      <c r="E14" s="37" t="s">
        <v>18</v>
      </c>
      <c r="F14" s="38" t="s">
        <v>12</v>
      </c>
      <c r="G14" s="39">
        <f>G11+G13</f>
        <v>4169</v>
      </c>
    </row>
    <row r="15" spans="3:7" ht="30.5" customHeight="1" x14ac:dyDescent="0.2">
      <c r="C15" s="10"/>
      <c r="D15" s="10"/>
      <c r="E15" s="10"/>
      <c r="F15" s="10"/>
      <c r="G15" s="10"/>
    </row>
    <row r="16" spans="3:7" ht="30.5" customHeight="1" x14ac:dyDescent="0.2">
      <c r="C16" s="6" t="s">
        <v>19</v>
      </c>
    </row>
    <row r="17" spans="3:11" s="10" customFormat="1" ht="30.5" customHeight="1" x14ac:dyDescent="0.2">
      <c r="C17" s="53" t="s">
        <v>20</v>
      </c>
      <c r="D17" s="7" t="s">
        <v>21</v>
      </c>
      <c r="E17" s="8"/>
      <c r="F17" s="9" t="s">
        <v>7</v>
      </c>
      <c r="G17" s="41"/>
      <c r="I17" s="29"/>
    </row>
    <row r="18" spans="3:11" s="10" customFormat="1" ht="30.5" customHeight="1" x14ac:dyDescent="0.2">
      <c r="C18" s="53"/>
      <c r="D18" s="18" t="s">
        <v>39</v>
      </c>
      <c r="E18" s="19"/>
      <c r="F18" s="20" t="s">
        <v>0</v>
      </c>
      <c r="G18" s="42"/>
      <c r="K18" s="30"/>
    </row>
    <row r="19" spans="3:11" s="10" customFormat="1" ht="30.5" customHeight="1" x14ac:dyDescent="0.2">
      <c r="C19" s="53"/>
      <c r="D19" s="11" t="s">
        <v>22</v>
      </c>
      <c r="E19" s="12"/>
      <c r="F19" s="13" t="s">
        <v>14</v>
      </c>
      <c r="G19" s="43"/>
      <c r="J19" s="32"/>
      <c r="K19" s="30"/>
    </row>
    <row r="20" spans="3:11" s="10" customFormat="1" ht="30.5" customHeight="1" x14ac:dyDescent="0.2">
      <c r="C20" s="53"/>
      <c r="D20" s="21" t="s">
        <v>23</v>
      </c>
      <c r="E20" s="22" t="s">
        <v>24</v>
      </c>
      <c r="F20" s="23" t="s">
        <v>12</v>
      </c>
      <c r="G20" s="24">
        <f>ROUNDDOWN(G18*G19/1000,0)</f>
        <v>0</v>
      </c>
    </row>
    <row r="21" spans="3:11" s="10" customFormat="1" ht="30.5" customHeight="1" x14ac:dyDescent="0.2">
      <c r="C21" s="54" t="s">
        <v>25</v>
      </c>
      <c r="D21" s="7" t="s">
        <v>26</v>
      </c>
      <c r="E21" s="8"/>
      <c r="F21" s="9" t="s">
        <v>7</v>
      </c>
      <c r="G21" s="33">
        <f>G9</f>
        <v>58</v>
      </c>
    </row>
    <row r="22" spans="3:11" s="10" customFormat="1" ht="30.5" customHeight="1" x14ac:dyDescent="0.2">
      <c r="C22" s="55"/>
      <c r="D22" s="11" t="s">
        <v>27</v>
      </c>
      <c r="E22" s="12"/>
      <c r="F22" s="13" t="s">
        <v>9</v>
      </c>
      <c r="G22" s="34">
        <f>G10-G18</f>
        <v>162550</v>
      </c>
    </row>
    <row r="23" spans="3:11" s="10" customFormat="1" ht="30.5" hidden="1" customHeight="1" x14ac:dyDescent="0.2">
      <c r="C23" s="55"/>
      <c r="D23" s="25" t="s">
        <v>28</v>
      </c>
      <c r="E23" s="26"/>
      <c r="F23" s="27" t="s">
        <v>14</v>
      </c>
      <c r="G23" s="45">
        <f>((16.98*3)+(16.05*9))/12</f>
        <v>16.282500000000002</v>
      </c>
    </row>
    <row r="24" spans="3:11" s="10" customFormat="1" ht="30.5" customHeight="1" x14ac:dyDescent="0.2">
      <c r="C24" s="55"/>
      <c r="D24" s="11" t="s">
        <v>10</v>
      </c>
      <c r="E24" s="12" t="s">
        <v>29</v>
      </c>
      <c r="F24" s="13" t="s">
        <v>12</v>
      </c>
      <c r="G24" s="34">
        <f>ROUNDDOWN(G11-(G18*G23/1000),0)</f>
        <v>3490</v>
      </c>
    </row>
    <row r="25" spans="3:11" s="10" customFormat="1" ht="30.5" customHeight="1" x14ac:dyDescent="0.2">
      <c r="C25" s="55"/>
      <c r="D25" s="11" t="s">
        <v>13</v>
      </c>
      <c r="E25" s="12"/>
      <c r="F25" s="13" t="s">
        <v>14</v>
      </c>
      <c r="G25" s="35">
        <v>4.18</v>
      </c>
      <c r="I25" s="32"/>
    </row>
    <row r="26" spans="3:11" s="10" customFormat="1" ht="30.5" customHeight="1" x14ac:dyDescent="0.2">
      <c r="C26" s="55"/>
      <c r="D26" s="11" t="s">
        <v>15</v>
      </c>
      <c r="E26" s="12" t="s">
        <v>30</v>
      </c>
      <c r="F26" s="13" t="s">
        <v>12</v>
      </c>
      <c r="G26" s="35">
        <f>ROUNDDOWN(G22*G25/1000,0)</f>
        <v>679</v>
      </c>
    </row>
    <row r="27" spans="3:11" ht="30.5" customHeight="1" x14ac:dyDescent="0.2">
      <c r="C27" s="46" t="s">
        <v>31</v>
      </c>
      <c r="D27" s="47"/>
      <c r="E27" s="37" t="s">
        <v>32</v>
      </c>
      <c r="F27" s="38" t="s">
        <v>12</v>
      </c>
      <c r="G27" s="39">
        <f>G20+G24+G26</f>
        <v>4169</v>
      </c>
    </row>
    <row r="28" spans="3:11" s="10" customFormat="1" ht="30.5" customHeight="1" x14ac:dyDescent="0.2">
      <c r="C28" s="1" t="s">
        <v>40</v>
      </c>
      <c r="D28" s="1"/>
      <c r="E28" s="2"/>
      <c r="F28" s="2"/>
      <c r="G28" s="3"/>
    </row>
    <row r="29" spans="3:11" ht="30.5" customHeight="1" x14ac:dyDescent="0.2">
      <c r="C29" s="6" t="s">
        <v>33</v>
      </c>
    </row>
    <row r="30" spans="3:11" ht="30.5" customHeight="1" x14ac:dyDescent="0.2">
      <c r="C30" s="48" t="s">
        <v>34</v>
      </c>
      <c r="D30" s="47"/>
      <c r="E30" s="47"/>
      <c r="F30" s="38" t="s">
        <v>12</v>
      </c>
      <c r="G30" s="44">
        <f>G27-G14</f>
        <v>0</v>
      </c>
    </row>
    <row r="31" spans="3:11" ht="30.5" customHeight="1" x14ac:dyDescent="0.2"/>
  </sheetData>
  <sheetProtection algorithmName="SHA-512" hashValue="REr6BvAxTyh7UGsXGPpdp0tfGcteQB4A2ynlJLSxy3NXyV2eL/wKDNLo2/0d9ahYeHVtJHwgpzKbJNh+SZbe/g==" saltValue="PmtwhgEpifSvJoOtu7zXRQ==" spinCount="100000" sheet="1" objects="1" scenarios="1"/>
  <mergeCells count="8">
    <mergeCell ref="C27:D27"/>
    <mergeCell ref="C30:E30"/>
    <mergeCell ref="C3:G3"/>
    <mergeCell ref="C5:G5"/>
    <mergeCell ref="C9:C13"/>
    <mergeCell ref="C14:D14"/>
    <mergeCell ref="C17:C20"/>
    <mergeCell ref="C21:C26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147C-DDA2-485A-9902-5521FDE57F04}">
  <sheetPr>
    <pageSetUpPr fitToPage="1"/>
  </sheetPr>
  <dimension ref="C1:L31"/>
  <sheetViews>
    <sheetView view="pageBreakPreview" zoomScale="85" zoomScaleNormal="100" zoomScaleSheetLayoutView="85" workbookViewId="0">
      <selection activeCell="K29" sqref="K29"/>
    </sheetView>
  </sheetViews>
  <sheetFormatPr defaultColWidth="9" defaultRowHeight="30" customHeight="1" x14ac:dyDescent="0.2"/>
  <cols>
    <col min="1" max="2" width="5.6328125" style="1" customWidth="1"/>
    <col min="3" max="3" width="9" style="1"/>
    <col min="4" max="4" width="35.6328125" style="1" customWidth="1"/>
    <col min="5" max="5" width="3.453125" style="2" bestFit="1" customWidth="1"/>
    <col min="6" max="6" width="15.6328125" style="2" customWidth="1"/>
    <col min="7" max="7" width="15.6328125" style="3" customWidth="1"/>
    <col min="8" max="8" width="9.7265625" style="1" customWidth="1"/>
    <col min="9" max="9" width="30.6328125" style="1" customWidth="1"/>
    <col min="10" max="10" width="9" style="1"/>
    <col min="11" max="11" width="10.36328125" style="1" bestFit="1" customWidth="1"/>
    <col min="12" max="16384" width="9" style="1"/>
  </cols>
  <sheetData>
    <row r="1" spans="3:7" ht="13" x14ac:dyDescent="0.2"/>
    <row r="2" spans="3:7" ht="13" x14ac:dyDescent="0.2"/>
    <row r="3" spans="3:7" ht="29.5" customHeight="1" x14ac:dyDescent="0.2">
      <c r="C3" s="49" t="s">
        <v>1</v>
      </c>
      <c r="D3" s="49"/>
      <c r="E3" s="49"/>
      <c r="F3" s="49"/>
      <c r="G3" s="49"/>
    </row>
    <row r="4" spans="3:7" ht="29.5" customHeight="1" x14ac:dyDescent="0.2"/>
    <row r="5" spans="3:7" ht="29.5" customHeight="1" x14ac:dyDescent="0.2">
      <c r="C5" s="50" t="s">
        <v>38</v>
      </c>
      <c r="D5" s="50"/>
      <c r="E5" s="50"/>
      <c r="F5" s="50"/>
      <c r="G5" s="50"/>
    </row>
    <row r="6" spans="3:7" ht="29.5" customHeight="1" thickBot="1" x14ac:dyDescent="0.25"/>
    <row r="7" spans="3:7" ht="29.5" customHeight="1" thickBot="1" x14ac:dyDescent="0.25">
      <c r="E7" s="40"/>
      <c r="F7" s="4" t="s">
        <v>2</v>
      </c>
      <c r="G7" s="5" t="s">
        <v>3</v>
      </c>
    </row>
    <row r="8" spans="3:7" ht="29.5" customHeight="1" x14ac:dyDescent="0.2">
      <c r="C8" s="6" t="s">
        <v>4</v>
      </c>
    </row>
    <row r="9" spans="3:7" s="10" customFormat="1" ht="29.5" customHeight="1" x14ac:dyDescent="0.2">
      <c r="C9" s="51" t="s">
        <v>5</v>
      </c>
      <c r="D9" s="7" t="s">
        <v>6</v>
      </c>
      <c r="E9" s="8"/>
      <c r="F9" s="9" t="s">
        <v>7</v>
      </c>
      <c r="G9" s="33">
        <v>176</v>
      </c>
    </row>
    <row r="10" spans="3:7" s="10" customFormat="1" ht="29.5" customHeight="1" x14ac:dyDescent="0.2">
      <c r="C10" s="52"/>
      <c r="D10" s="11" t="s">
        <v>8</v>
      </c>
      <c r="E10" s="12"/>
      <c r="F10" s="13" t="s">
        <v>9</v>
      </c>
      <c r="G10" s="34">
        <v>205851</v>
      </c>
    </row>
    <row r="11" spans="3:7" s="10" customFormat="1" ht="29.5" customHeight="1" x14ac:dyDescent="0.2">
      <c r="C11" s="52"/>
      <c r="D11" s="11" t="s">
        <v>10</v>
      </c>
      <c r="E11" s="12" t="s">
        <v>11</v>
      </c>
      <c r="F11" s="13" t="s">
        <v>12</v>
      </c>
      <c r="G11" s="34">
        <v>6968</v>
      </c>
    </row>
    <row r="12" spans="3:7" s="10" customFormat="1" ht="29.5" customHeight="1" x14ac:dyDescent="0.2">
      <c r="C12" s="52"/>
      <c r="D12" s="11" t="s">
        <v>13</v>
      </c>
      <c r="E12" s="12"/>
      <c r="F12" s="13" t="s">
        <v>14</v>
      </c>
      <c r="G12" s="35">
        <v>4.18</v>
      </c>
    </row>
    <row r="13" spans="3:7" s="10" customFormat="1" ht="29.5" customHeight="1" x14ac:dyDescent="0.2">
      <c r="C13" s="52"/>
      <c r="D13" s="15" t="s">
        <v>15</v>
      </c>
      <c r="E13" s="16" t="s">
        <v>16</v>
      </c>
      <c r="F13" s="17" t="s">
        <v>12</v>
      </c>
      <c r="G13" s="36">
        <f>ROUNDDOWN(G10*G12/1000,0)</f>
        <v>860</v>
      </c>
    </row>
    <row r="14" spans="3:7" ht="29.5" customHeight="1" x14ac:dyDescent="0.2">
      <c r="C14" s="46" t="s">
        <v>17</v>
      </c>
      <c r="D14" s="47"/>
      <c r="E14" s="37" t="s">
        <v>18</v>
      </c>
      <c r="F14" s="38" t="s">
        <v>12</v>
      </c>
      <c r="G14" s="39">
        <f>G11+G13</f>
        <v>7828</v>
      </c>
    </row>
    <row r="15" spans="3:7" ht="29.5" customHeight="1" x14ac:dyDescent="0.2">
      <c r="C15" s="10"/>
      <c r="D15" s="10"/>
      <c r="E15" s="10"/>
      <c r="F15" s="10"/>
      <c r="G15" s="10"/>
    </row>
    <row r="16" spans="3:7" ht="29.5" customHeight="1" x14ac:dyDescent="0.2">
      <c r="C16" s="6" t="s">
        <v>19</v>
      </c>
    </row>
    <row r="17" spans="3:12" s="10" customFormat="1" ht="29.5" customHeight="1" x14ac:dyDescent="0.2">
      <c r="C17" s="53" t="s">
        <v>20</v>
      </c>
      <c r="D17" s="7" t="s">
        <v>21</v>
      </c>
      <c r="E17" s="8"/>
      <c r="F17" s="9" t="s">
        <v>7</v>
      </c>
      <c r="G17" s="41"/>
      <c r="I17" s="29"/>
    </row>
    <row r="18" spans="3:12" s="10" customFormat="1" ht="29.5" customHeight="1" x14ac:dyDescent="0.2">
      <c r="C18" s="53"/>
      <c r="D18" s="18" t="s">
        <v>39</v>
      </c>
      <c r="E18" s="19"/>
      <c r="F18" s="20" t="s">
        <v>0</v>
      </c>
      <c r="G18" s="42"/>
      <c r="K18" s="30"/>
      <c r="L18" s="31"/>
    </row>
    <row r="19" spans="3:12" s="10" customFormat="1" ht="29.5" customHeight="1" x14ac:dyDescent="0.2">
      <c r="C19" s="53"/>
      <c r="D19" s="11" t="s">
        <v>22</v>
      </c>
      <c r="E19" s="12"/>
      <c r="F19" s="13" t="s">
        <v>14</v>
      </c>
      <c r="G19" s="43"/>
      <c r="J19" s="32"/>
      <c r="L19" s="31"/>
    </row>
    <row r="20" spans="3:12" s="10" customFormat="1" ht="29.5" customHeight="1" x14ac:dyDescent="0.2">
      <c r="C20" s="53"/>
      <c r="D20" s="21" t="s">
        <v>23</v>
      </c>
      <c r="E20" s="22" t="s">
        <v>24</v>
      </c>
      <c r="F20" s="23" t="s">
        <v>12</v>
      </c>
      <c r="G20" s="24">
        <f>ROUNDDOWN(G18*G19/1000,0)</f>
        <v>0</v>
      </c>
    </row>
    <row r="21" spans="3:12" s="10" customFormat="1" ht="29.5" customHeight="1" x14ac:dyDescent="0.2">
      <c r="C21" s="54" t="s">
        <v>25</v>
      </c>
      <c r="D21" s="7" t="s">
        <v>26</v>
      </c>
      <c r="E21" s="8"/>
      <c r="F21" s="9" t="s">
        <v>7</v>
      </c>
      <c r="G21" s="33">
        <f>G9</f>
        <v>176</v>
      </c>
    </row>
    <row r="22" spans="3:12" s="10" customFormat="1" ht="29.5" customHeight="1" x14ac:dyDescent="0.2">
      <c r="C22" s="55"/>
      <c r="D22" s="11" t="s">
        <v>27</v>
      </c>
      <c r="E22" s="12"/>
      <c r="F22" s="13" t="s">
        <v>9</v>
      </c>
      <c r="G22" s="34">
        <f>G10-G18</f>
        <v>205851</v>
      </c>
    </row>
    <row r="23" spans="3:12" s="10" customFormat="1" ht="29.5" hidden="1" customHeight="1" x14ac:dyDescent="0.2">
      <c r="C23" s="55"/>
      <c r="D23" s="25" t="s">
        <v>28</v>
      </c>
      <c r="E23" s="26"/>
      <c r="F23" s="27" t="s">
        <v>14</v>
      </c>
      <c r="G23" s="28">
        <f>((22.59*3)+(21.14*9))/12</f>
        <v>21.502499999999998</v>
      </c>
    </row>
    <row r="24" spans="3:12" s="10" customFormat="1" ht="29.5" customHeight="1" x14ac:dyDescent="0.2">
      <c r="C24" s="55"/>
      <c r="D24" s="11" t="s">
        <v>10</v>
      </c>
      <c r="E24" s="12" t="s">
        <v>29</v>
      </c>
      <c r="F24" s="13" t="s">
        <v>12</v>
      </c>
      <c r="G24" s="14">
        <f>ROUNDDOWN(G11-(G18*G23/1000),0)</f>
        <v>6968</v>
      </c>
    </row>
    <row r="25" spans="3:12" s="10" customFormat="1" ht="29.5" customHeight="1" x14ac:dyDescent="0.2">
      <c r="C25" s="55"/>
      <c r="D25" s="11" t="s">
        <v>13</v>
      </c>
      <c r="E25" s="12"/>
      <c r="F25" s="13" t="s">
        <v>14</v>
      </c>
      <c r="G25" s="35">
        <v>4.18</v>
      </c>
    </row>
    <row r="26" spans="3:12" s="10" customFormat="1" ht="29.5" customHeight="1" x14ac:dyDescent="0.2">
      <c r="C26" s="55"/>
      <c r="D26" s="11" t="s">
        <v>15</v>
      </c>
      <c r="E26" s="12" t="s">
        <v>30</v>
      </c>
      <c r="F26" s="13" t="s">
        <v>12</v>
      </c>
      <c r="G26" s="34">
        <f>ROUNDDOWN(G22*G25/1000,0)</f>
        <v>860</v>
      </c>
    </row>
    <row r="27" spans="3:12" ht="29.5" customHeight="1" x14ac:dyDescent="0.2">
      <c r="C27" s="46" t="s">
        <v>31</v>
      </c>
      <c r="D27" s="47"/>
      <c r="E27" s="37" t="s">
        <v>32</v>
      </c>
      <c r="F27" s="38" t="s">
        <v>12</v>
      </c>
      <c r="G27" s="39">
        <f>G20+G24+G26</f>
        <v>7828</v>
      </c>
      <c r="I27" s="32"/>
    </row>
    <row r="28" spans="3:12" s="10" customFormat="1" ht="29.5" customHeight="1" x14ac:dyDescent="0.2">
      <c r="C28" s="1" t="s">
        <v>40</v>
      </c>
      <c r="D28" s="1"/>
      <c r="E28" s="2"/>
      <c r="F28" s="2"/>
      <c r="G28" s="3"/>
    </row>
    <row r="29" spans="3:12" ht="29.5" customHeight="1" x14ac:dyDescent="0.2">
      <c r="C29" s="6" t="s">
        <v>33</v>
      </c>
    </row>
    <row r="30" spans="3:12" ht="29.5" customHeight="1" x14ac:dyDescent="0.2">
      <c r="C30" s="48" t="s">
        <v>34</v>
      </c>
      <c r="D30" s="47"/>
      <c r="E30" s="47"/>
      <c r="F30" s="38" t="s">
        <v>12</v>
      </c>
      <c r="G30" s="44">
        <f>G27-G14</f>
        <v>0</v>
      </c>
    </row>
    <row r="31" spans="3:12" ht="29.5" customHeight="1" x14ac:dyDescent="0.2"/>
  </sheetData>
  <sheetProtection algorithmName="SHA-512" hashValue="rMYEMu9nTKJPPJQuwkigHDNIItIjpchafHc52ptfso4gXRvChIysgH4XuR4LDsP7ISGsBUobvUIXxE+pgW0cpw==" saltValue="vA93MqjCnxiGR+DRtFmLxA==" spinCount="100000" sheet="1" objects="1" scenarios="1"/>
  <mergeCells count="8">
    <mergeCell ref="C27:D27"/>
    <mergeCell ref="C30:E30"/>
    <mergeCell ref="C3:G3"/>
    <mergeCell ref="C5:G5"/>
    <mergeCell ref="C9:C13"/>
    <mergeCell ref="C14:D14"/>
    <mergeCell ref="C17:C20"/>
    <mergeCell ref="C21:C26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46FF-5600-4941-A76A-08756F3AC8B0}">
  <sheetPr>
    <pageSetUpPr fitToPage="1"/>
  </sheetPr>
  <dimension ref="C1:K31"/>
  <sheetViews>
    <sheetView view="pageBreakPreview" topLeftCell="A5" zoomScale="85" zoomScaleNormal="100" zoomScaleSheetLayoutView="85" workbookViewId="0">
      <selection activeCell="E17" sqref="E17"/>
    </sheetView>
  </sheetViews>
  <sheetFormatPr defaultColWidth="9" defaultRowHeight="30" customHeight="1" x14ac:dyDescent="0.2"/>
  <cols>
    <col min="1" max="2" width="5.6328125" style="1" customWidth="1"/>
    <col min="3" max="3" width="9" style="1"/>
    <col min="4" max="4" width="35.6328125" style="1" customWidth="1"/>
    <col min="5" max="5" width="3.453125" style="2" bestFit="1" customWidth="1"/>
    <col min="6" max="6" width="15.6328125" style="2" customWidth="1"/>
    <col min="7" max="7" width="15.6328125" style="3" customWidth="1"/>
    <col min="8" max="8" width="5.6328125" style="1" customWidth="1"/>
    <col min="9" max="9" width="30.6328125" style="1" customWidth="1"/>
    <col min="10" max="10" width="12" style="1" bestFit="1" customWidth="1"/>
    <col min="11" max="11" width="11.453125" style="1" bestFit="1" customWidth="1"/>
    <col min="12" max="16384" width="9" style="1"/>
  </cols>
  <sheetData>
    <row r="1" spans="3:7" ht="10" customHeight="1" x14ac:dyDescent="0.2"/>
    <row r="2" spans="3:7" ht="10" customHeight="1" x14ac:dyDescent="0.2"/>
    <row r="3" spans="3:7" ht="30.5" customHeight="1" x14ac:dyDescent="0.2">
      <c r="C3" s="49" t="s">
        <v>1</v>
      </c>
      <c r="D3" s="49"/>
      <c r="E3" s="49"/>
      <c r="F3" s="49"/>
      <c r="G3" s="49"/>
    </row>
    <row r="4" spans="3:7" ht="30.5" customHeight="1" x14ac:dyDescent="0.2"/>
    <row r="5" spans="3:7" ht="30.5" customHeight="1" x14ac:dyDescent="0.2">
      <c r="C5" s="50" t="s">
        <v>38</v>
      </c>
      <c r="D5" s="50"/>
      <c r="E5" s="50"/>
      <c r="F5" s="50"/>
      <c r="G5" s="50"/>
    </row>
    <row r="6" spans="3:7" ht="30.5" customHeight="1" thickBot="1" x14ac:dyDescent="0.25"/>
    <row r="7" spans="3:7" ht="30.5" customHeight="1" thickBot="1" x14ac:dyDescent="0.25">
      <c r="E7" s="40"/>
      <c r="F7" s="4" t="s">
        <v>2</v>
      </c>
      <c r="G7" s="5" t="s">
        <v>35</v>
      </c>
    </row>
    <row r="8" spans="3:7" ht="30.5" customHeight="1" x14ac:dyDescent="0.2">
      <c r="C8" s="6" t="s">
        <v>4</v>
      </c>
    </row>
    <row r="9" spans="3:7" s="10" customFormat="1" ht="30.5" customHeight="1" x14ac:dyDescent="0.2">
      <c r="C9" s="51" t="s">
        <v>5</v>
      </c>
      <c r="D9" s="7" t="s">
        <v>6</v>
      </c>
      <c r="E9" s="8"/>
      <c r="F9" s="9" t="s">
        <v>7</v>
      </c>
      <c r="G9" s="33">
        <v>176</v>
      </c>
    </row>
    <row r="10" spans="3:7" s="10" customFormat="1" ht="30.5" customHeight="1" x14ac:dyDescent="0.2">
      <c r="C10" s="52"/>
      <c r="D10" s="11" t="s">
        <v>8</v>
      </c>
      <c r="E10" s="12"/>
      <c r="F10" s="13" t="s">
        <v>9</v>
      </c>
      <c r="G10" s="34">
        <v>205851</v>
      </c>
    </row>
    <row r="11" spans="3:7" s="10" customFormat="1" ht="30.5" customHeight="1" x14ac:dyDescent="0.2">
      <c r="C11" s="52"/>
      <c r="D11" s="11" t="s">
        <v>10</v>
      </c>
      <c r="E11" s="12" t="s">
        <v>11</v>
      </c>
      <c r="F11" s="13" t="s">
        <v>12</v>
      </c>
      <c r="G11" s="34">
        <v>6968</v>
      </c>
    </row>
    <row r="12" spans="3:7" s="10" customFormat="1" ht="30.5" customHeight="1" x14ac:dyDescent="0.2">
      <c r="C12" s="52"/>
      <c r="D12" s="11" t="s">
        <v>13</v>
      </c>
      <c r="E12" s="12"/>
      <c r="F12" s="13" t="s">
        <v>14</v>
      </c>
      <c r="G12" s="35">
        <v>4.18</v>
      </c>
    </row>
    <row r="13" spans="3:7" s="10" customFormat="1" ht="30.5" customHeight="1" x14ac:dyDescent="0.2">
      <c r="C13" s="52"/>
      <c r="D13" s="15" t="s">
        <v>15</v>
      </c>
      <c r="E13" s="16" t="s">
        <v>16</v>
      </c>
      <c r="F13" s="17" t="s">
        <v>12</v>
      </c>
      <c r="G13" s="36">
        <f>ROUNDDOWN(G10*G12/1000,0)</f>
        <v>860</v>
      </c>
    </row>
    <row r="14" spans="3:7" ht="30.5" customHeight="1" x14ac:dyDescent="0.2">
      <c r="C14" s="46" t="s">
        <v>17</v>
      </c>
      <c r="D14" s="47"/>
      <c r="E14" s="37" t="s">
        <v>18</v>
      </c>
      <c r="F14" s="38" t="s">
        <v>12</v>
      </c>
      <c r="G14" s="39">
        <f>G11+G13</f>
        <v>7828</v>
      </c>
    </row>
    <row r="15" spans="3:7" ht="30.5" customHeight="1" x14ac:dyDescent="0.2">
      <c r="C15" s="10"/>
      <c r="D15" s="10"/>
      <c r="E15" s="10"/>
      <c r="F15" s="10"/>
      <c r="G15" s="10"/>
    </row>
    <row r="16" spans="3:7" ht="30.5" customHeight="1" x14ac:dyDescent="0.2">
      <c r="C16" s="6" t="s">
        <v>19</v>
      </c>
    </row>
    <row r="17" spans="3:11" s="10" customFormat="1" ht="30.5" customHeight="1" x14ac:dyDescent="0.2">
      <c r="C17" s="53" t="s">
        <v>20</v>
      </c>
      <c r="D17" s="7" t="s">
        <v>21</v>
      </c>
      <c r="E17" s="8"/>
      <c r="F17" s="9" t="s">
        <v>7</v>
      </c>
      <c r="G17" s="41"/>
      <c r="I17" s="29"/>
    </row>
    <row r="18" spans="3:11" s="10" customFormat="1" ht="30.5" customHeight="1" x14ac:dyDescent="0.2">
      <c r="C18" s="53"/>
      <c r="D18" s="18" t="s">
        <v>39</v>
      </c>
      <c r="E18" s="19"/>
      <c r="F18" s="20" t="s">
        <v>0</v>
      </c>
      <c r="G18" s="42"/>
      <c r="K18" s="30"/>
    </row>
    <row r="19" spans="3:11" s="10" customFormat="1" ht="30.5" customHeight="1" x14ac:dyDescent="0.2">
      <c r="C19" s="53"/>
      <c r="D19" s="11" t="s">
        <v>22</v>
      </c>
      <c r="E19" s="12"/>
      <c r="F19" s="13" t="s">
        <v>14</v>
      </c>
      <c r="G19" s="43"/>
      <c r="J19" s="32"/>
      <c r="K19" s="30"/>
    </row>
    <row r="20" spans="3:11" s="10" customFormat="1" ht="30.5" customHeight="1" x14ac:dyDescent="0.2">
      <c r="C20" s="53"/>
      <c r="D20" s="21" t="s">
        <v>23</v>
      </c>
      <c r="E20" s="22" t="s">
        <v>24</v>
      </c>
      <c r="F20" s="23" t="s">
        <v>12</v>
      </c>
      <c r="G20" s="24">
        <f>ROUNDDOWN(G18*G19/1000,0)</f>
        <v>0</v>
      </c>
    </row>
    <row r="21" spans="3:11" s="10" customFormat="1" ht="30.5" customHeight="1" x14ac:dyDescent="0.2">
      <c r="C21" s="54" t="s">
        <v>25</v>
      </c>
      <c r="D21" s="7" t="s">
        <v>26</v>
      </c>
      <c r="E21" s="8"/>
      <c r="F21" s="9" t="s">
        <v>7</v>
      </c>
      <c r="G21" s="33">
        <f>G9</f>
        <v>176</v>
      </c>
    </row>
    <row r="22" spans="3:11" s="10" customFormat="1" ht="30.5" customHeight="1" x14ac:dyDescent="0.2">
      <c r="C22" s="55"/>
      <c r="D22" s="11" t="s">
        <v>27</v>
      </c>
      <c r="E22" s="12"/>
      <c r="F22" s="13" t="s">
        <v>9</v>
      </c>
      <c r="G22" s="34">
        <f>G10-G18</f>
        <v>205851</v>
      </c>
    </row>
    <row r="23" spans="3:11" s="10" customFormat="1" ht="30.5" hidden="1" customHeight="1" x14ac:dyDescent="0.2">
      <c r="C23" s="55"/>
      <c r="D23" s="25" t="s">
        <v>28</v>
      </c>
      <c r="E23" s="26"/>
      <c r="F23" s="27" t="s">
        <v>14</v>
      </c>
      <c r="G23" s="28">
        <f>((22.59*3)+(21.14*9))/12</f>
        <v>21.502499999999998</v>
      </c>
    </row>
    <row r="24" spans="3:11" s="10" customFormat="1" ht="30.5" customHeight="1" x14ac:dyDescent="0.2">
      <c r="C24" s="55"/>
      <c r="D24" s="11" t="s">
        <v>10</v>
      </c>
      <c r="E24" s="12" t="s">
        <v>29</v>
      </c>
      <c r="F24" s="13" t="s">
        <v>12</v>
      </c>
      <c r="G24" s="14">
        <f>ROUNDDOWN(G11-(G18*G23/1000),0)</f>
        <v>6968</v>
      </c>
    </row>
    <row r="25" spans="3:11" s="10" customFormat="1" ht="30.5" customHeight="1" x14ac:dyDescent="0.2">
      <c r="C25" s="55"/>
      <c r="D25" s="11" t="s">
        <v>13</v>
      </c>
      <c r="E25" s="12"/>
      <c r="F25" s="13" t="s">
        <v>14</v>
      </c>
      <c r="G25" s="35">
        <v>4.18</v>
      </c>
      <c r="I25" s="32"/>
    </row>
    <row r="26" spans="3:11" s="10" customFormat="1" ht="30.5" customHeight="1" x14ac:dyDescent="0.2">
      <c r="C26" s="55"/>
      <c r="D26" s="11" t="s">
        <v>15</v>
      </c>
      <c r="E26" s="12" t="s">
        <v>30</v>
      </c>
      <c r="F26" s="13" t="s">
        <v>12</v>
      </c>
      <c r="G26" s="34">
        <f>ROUNDDOWN(G22*G25/1000,0)</f>
        <v>860</v>
      </c>
    </row>
    <row r="27" spans="3:11" ht="30.5" customHeight="1" x14ac:dyDescent="0.2">
      <c r="C27" s="46" t="s">
        <v>31</v>
      </c>
      <c r="D27" s="47"/>
      <c r="E27" s="37" t="s">
        <v>32</v>
      </c>
      <c r="F27" s="38" t="s">
        <v>12</v>
      </c>
      <c r="G27" s="39">
        <f>G20+G24+G26</f>
        <v>7828</v>
      </c>
    </row>
    <row r="28" spans="3:11" s="10" customFormat="1" ht="30.5" customHeight="1" x14ac:dyDescent="0.2">
      <c r="C28" s="1" t="s">
        <v>40</v>
      </c>
      <c r="D28" s="1"/>
      <c r="E28" s="2"/>
      <c r="F28" s="2"/>
      <c r="G28" s="3"/>
    </row>
    <row r="29" spans="3:11" ht="30.5" customHeight="1" x14ac:dyDescent="0.2">
      <c r="C29" s="6" t="s">
        <v>33</v>
      </c>
    </row>
    <row r="30" spans="3:11" ht="30.5" customHeight="1" x14ac:dyDescent="0.2">
      <c r="C30" s="48" t="s">
        <v>34</v>
      </c>
      <c r="D30" s="47"/>
      <c r="E30" s="47"/>
      <c r="F30" s="38" t="s">
        <v>12</v>
      </c>
      <c r="G30" s="44">
        <f>G27-G14</f>
        <v>0</v>
      </c>
    </row>
    <row r="31" spans="3:11" ht="30.5" customHeight="1" x14ac:dyDescent="0.2"/>
  </sheetData>
  <sheetProtection algorithmName="SHA-512" hashValue="DeT9Dhe4YnLa8S6FRKdb8cCPN6ZEqNiK3v40MhTCHQsekkjn4Uqcb89V2PiaY92ZIPRLNrFRvf0Ht/D5I+QBkw==" saltValue="zvdz8xN77H2WCZWUQXOlSA==" spinCount="100000" sheet="1" objects="1" scenarios="1"/>
  <mergeCells count="8">
    <mergeCell ref="C27:D27"/>
    <mergeCell ref="C30:E30"/>
    <mergeCell ref="C3:G3"/>
    <mergeCell ref="C5:G5"/>
    <mergeCell ref="C9:C13"/>
    <mergeCell ref="C14:D14"/>
    <mergeCell ref="C17:C20"/>
    <mergeCell ref="C21:C26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天草庁舎補助金有</vt:lpstr>
      <vt:lpstr>天草庁舎補助金無</vt:lpstr>
      <vt:lpstr>天草警察署補助金有</vt:lpstr>
      <vt:lpstr>天草警察署補助金無</vt:lpstr>
      <vt:lpstr>八代港補助金有</vt:lpstr>
      <vt:lpstr>八代港補助金無</vt:lpstr>
      <vt:lpstr>天草警察署補助金無!Print_Area</vt:lpstr>
      <vt:lpstr>天草警察署補助金有!Print_Area</vt:lpstr>
      <vt:lpstr>天草庁舎補助金無!Print_Area</vt:lpstr>
      <vt:lpstr>天草庁舎補助金有!Print_Area</vt:lpstr>
      <vt:lpstr>八代港補助金無!Print_Area</vt:lpstr>
      <vt:lpstr>八代港補助金有!Print_Area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2404235</dc:creator>
  <cp:lastModifiedBy>4810409</cp:lastModifiedBy>
  <cp:lastPrinted>2026-01-21T07:34:21Z</cp:lastPrinted>
  <dcterms:created xsi:type="dcterms:W3CDTF">2025-12-15T02:24:18Z</dcterms:created>
  <dcterms:modified xsi:type="dcterms:W3CDTF">2026-06-05T07:45:43Z</dcterms:modified>
</cp:coreProperties>
</file>