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defaultThemeVersion="124226"/>
  <mc:AlternateContent xmlns:mc="http://schemas.openxmlformats.org/markup-compatibility/2006">
    <mc:Choice Requires="x15">
      <x15ac:absPath xmlns:x15ac="http://schemas.microsoft.com/office/spreadsheetml/2010/11/ac" url="\\172.16.40.178\share4\R8（2026）\01　高齢者支援課\104　居宅介護班　★\03 元島　拓也\10_介護職員等処遇改善加算（参考資料）\260708_介護職員等処遇改善加算に関する様式例の一部差替について\"/>
    </mc:Choice>
  </mc:AlternateContent>
  <xr:revisionPtr revIDLastSave="0" documentId="13_ncr:1_{637CB76D-DF2A-4AF3-9590-7B3F0546B134}" xr6:coauthVersionLast="47" xr6:coauthVersionMax="47" xr10:uidLastSave="{00000000-0000-0000-0000-000000000000}"/>
  <bookViews>
    <workbookView xWindow="28680" yWindow="-1113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<sst xmlns="http://schemas.openxmlformats.org/spreadsheetml/2006/main" count="4320" uniqueCount="2204">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</sst>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383654" y="687702"/>
          <a:ext cx="4192443"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873250"/>
          <a:ext cx="8695288" cy="145396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0495" y="35463079"/>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0495" y="36636158"/>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0495" y="35463079"/>
              <a:ext cx="171450"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0495" y="16643684"/>
              <a:ext cx="171450" cy="3123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0495" y="19230474"/>
              <a:ext cx="171450" cy="34243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021" y="22017789"/>
              <a:ext cx="161424" cy="27071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0995" y="21556579"/>
              <a:ext cx="161423"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0995" y="21556579"/>
              <a:ext cx="161423"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12700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82582" y="267509"/>
          <a:ext cx="6940522" cy="2886734"/>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0495" y="31527650"/>
              <a:ext cx="164465"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0495" y="35092105"/>
              <a:ext cx="164465"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56506" y="440821"/>
          <a:ext cx="6101790"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6" sqref="M26:X26"/>
    </sheetView>
  </sheetViews>
  <sheetFormatPr defaultColWidth="9" defaultRowHeight="20.149999999999999" customHeight="1"/>
  <cols>
    <col min="1" max="1" width="4.6328125" customWidth="1"/>
    <col min="2" max="2" width="11" customWidth="1"/>
    <col min="3" max="12" width="2.6328125" style="508" customWidth="1"/>
    <col min="13" max="17" width="2.7265625" style="166" customWidth="1"/>
    <col min="18" max="22" width="2.6328125" style="166" customWidth="1"/>
    <col min="23" max="23" width="14.08984375" style="166" customWidth="1"/>
    <col min="24" max="24" width="25" style="166" customWidth="1"/>
    <col min="25" max="25" width="30.7265625" style="166" customWidth="1"/>
    <col min="26" max="26" width="8.6328125" customWidth="1"/>
    <col min="27" max="27" width="9.08984375" customWidth="1"/>
    <col min="28" max="28" width="7.6328125" customWidth="1"/>
    <col min="29" max="29" width="9" hidden="1" customWidth="1"/>
  </cols>
  <sheetData>
    <row r="1" spans="1:29" ht="20.149999999999999" customHeight="1">
      <c r="A1" s="385" t="s">
        <v>2201</v>
      </c>
      <c r="C1"/>
      <c r="D1"/>
      <c r="E1"/>
      <c r="F1"/>
      <c r="G1"/>
      <c r="H1"/>
      <c r="I1"/>
      <c r="J1"/>
      <c r="K1"/>
      <c r="L1"/>
      <c r="M1"/>
      <c r="N1"/>
      <c r="O1"/>
      <c r="P1"/>
      <c r="Q1"/>
      <c r="R1"/>
      <c r="S1"/>
      <c r="T1"/>
      <c r="U1"/>
      <c r="V1"/>
      <c r="W1"/>
      <c r="X1"/>
      <c r="Y1"/>
      <c r="AC1" t="s">
        <v>0</v>
      </c>
    </row>
    <row r="2" spans="1:29" ht="24.65" customHeight="1">
      <c r="A2" s="386"/>
      <c r="C2"/>
      <c r="D2"/>
      <c r="E2"/>
      <c r="F2"/>
      <c r="G2"/>
      <c r="H2"/>
      <c r="I2"/>
      <c r="J2"/>
      <c r="K2"/>
      <c r="L2"/>
      <c r="M2"/>
      <c r="N2"/>
      <c r="O2"/>
      <c r="P2"/>
      <c r="Q2"/>
      <c r="R2"/>
      <c r="S2"/>
      <c r="T2"/>
      <c r="U2"/>
      <c r="V2"/>
      <c r="W2"/>
      <c r="X2"/>
      <c r="Y2"/>
    </row>
    <row r="3" spans="1:29" s="387" customFormat="1" ht="40.15" customHeight="1">
      <c r="A3" s="839" t="s">
        <v>2202</v>
      </c>
      <c r="B3" s="839"/>
      <c r="C3" s="839"/>
      <c r="D3" s="839"/>
      <c r="E3" s="839"/>
      <c r="F3" s="839"/>
      <c r="G3" s="839"/>
      <c r="H3" s="839"/>
      <c r="I3" s="839"/>
      <c r="J3" s="839"/>
      <c r="K3" s="839"/>
      <c r="L3" s="839"/>
      <c r="M3" s="839"/>
      <c r="N3" s="839"/>
      <c r="O3" s="839"/>
      <c r="P3" s="839"/>
      <c r="Q3" s="839"/>
      <c r="R3" s="839"/>
      <c r="S3" s="839"/>
      <c r="T3" s="839"/>
      <c r="U3" s="839"/>
      <c r="V3" s="839"/>
      <c r="W3" s="839"/>
      <c r="X3" s="839"/>
      <c r="Y3" s="839"/>
      <c r="Z3" s="839"/>
      <c r="AA3" s="839"/>
    </row>
    <row r="4" spans="1:29" s="387" customFormat="1" ht="30.75" customHeight="1">
      <c r="A4" s="840" t="s">
        <v>2135</v>
      </c>
      <c r="B4" s="840"/>
      <c r="C4" s="840"/>
      <c r="D4" s="840"/>
      <c r="E4" s="840"/>
      <c r="F4" s="840"/>
      <c r="G4" s="840"/>
      <c r="H4" s="840"/>
      <c r="I4" s="840"/>
      <c r="J4" s="840"/>
      <c r="K4" s="840"/>
      <c r="L4" s="840"/>
      <c r="M4" s="840"/>
      <c r="N4" s="840"/>
      <c r="O4" s="840"/>
      <c r="P4" s="840"/>
      <c r="Q4" s="840"/>
      <c r="R4" s="840"/>
      <c r="S4" s="840"/>
      <c r="T4" s="840"/>
      <c r="U4" s="840"/>
      <c r="V4" s="840"/>
      <c r="W4" s="840"/>
      <c r="X4" s="840"/>
      <c r="Y4" s="840"/>
      <c r="Z4" s="840"/>
      <c r="AA4" s="840"/>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38" t="s">
        <v>2105</v>
      </c>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388"/>
    </row>
    <row r="7" spans="1:29" ht="20.149999999999999"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49999999999999"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49999999999999"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49999999999999"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49999999999999"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49999999999999"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5" customHeight="1">
      <c r="A14" s="839" t="s">
        <v>2187</v>
      </c>
      <c r="B14" s="839"/>
      <c r="C14" s="839"/>
      <c r="D14" s="839"/>
      <c r="E14" s="839"/>
      <c r="F14" s="839"/>
      <c r="G14" s="839"/>
      <c r="H14" s="839"/>
      <c r="I14" s="839"/>
      <c r="J14" s="839"/>
      <c r="K14" s="839"/>
      <c r="L14" s="839"/>
      <c r="M14" s="839"/>
      <c r="N14" s="839"/>
      <c r="O14" s="839"/>
      <c r="P14" s="839"/>
      <c r="Q14" s="839"/>
      <c r="R14" s="839"/>
      <c r="S14" s="839"/>
      <c r="T14" s="839"/>
      <c r="U14" s="839"/>
      <c r="V14" s="839"/>
      <c r="W14" s="839"/>
      <c r="X14" s="839"/>
      <c r="Y14" s="839"/>
      <c r="Z14" s="839"/>
      <c r="AA14" s="839"/>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49999999999999"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49999999999999" customHeight="1" thickBot="1">
      <c r="A18" s="250"/>
      <c r="B18" s="829" t="s">
        <v>2137</v>
      </c>
      <c r="C18" s="830"/>
      <c r="D18" s="830"/>
      <c r="E18" s="830"/>
      <c r="F18" s="831"/>
      <c r="G18" s="820"/>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49999999999999"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49999999999999"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49999999999999" customHeight="1">
      <c r="A22" s="250"/>
      <c r="B22" s="391" t="s">
        <v>3</v>
      </c>
      <c r="C22" s="818" t="s">
        <v>4</v>
      </c>
      <c r="D22" s="818"/>
      <c r="E22" s="818"/>
      <c r="F22" s="818"/>
      <c r="G22" s="818"/>
      <c r="H22" s="818"/>
      <c r="I22" s="818"/>
      <c r="J22" s="818"/>
      <c r="K22" s="818"/>
      <c r="L22" s="819"/>
      <c r="M22" s="823"/>
      <c r="N22" s="824"/>
      <c r="O22" s="824"/>
      <c r="P22" s="824"/>
      <c r="Q22" s="824"/>
      <c r="R22" s="824"/>
      <c r="S22" s="824"/>
      <c r="T22" s="824"/>
      <c r="U22" s="824"/>
      <c r="V22" s="824"/>
      <c r="W22" s="825"/>
      <c r="X22" s="826"/>
      <c r="Y22" s="250"/>
      <c r="Z22" s="250"/>
      <c r="AA22" s="250"/>
    </row>
    <row r="23" spans="1:31" ht="20.149999999999999" customHeight="1" thickBot="1">
      <c r="A23" s="250"/>
      <c r="B23" s="392"/>
      <c r="C23" s="818" t="s">
        <v>5</v>
      </c>
      <c r="D23" s="818"/>
      <c r="E23" s="818"/>
      <c r="F23" s="818"/>
      <c r="G23" s="818"/>
      <c r="H23" s="818"/>
      <c r="I23" s="818"/>
      <c r="J23" s="818"/>
      <c r="K23" s="818"/>
      <c r="L23" s="819"/>
      <c r="M23" s="814"/>
      <c r="N23" s="815"/>
      <c r="O23" s="815"/>
      <c r="P23" s="815"/>
      <c r="Q23" s="815"/>
      <c r="R23" s="815"/>
      <c r="S23" s="815"/>
      <c r="T23" s="815"/>
      <c r="U23" s="835"/>
      <c r="V23" s="835"/>
      <c r="W23" s="836"/>
      <c r="X23" s="837"/>
      <c r="Y23" s="250"/>
      <c r="Z23" s="250"/>
      <c r="AA23" s="250"/>
      <c r="AC23" t="s">
        <v>6</v>
      </c>
    </row>
    <row r="24" spans="1:31" ht="20.149999999999999" customHeight="1" thickBot="1">
      <c r="A24" s="250"/>
      <c r="B24" s="391" t="s">
        <v>7</v>
      </c>
      <c r="C24" s="818" t="s">
        <v>8</v>
      </c>
      <c r="D24" s="818"/>
      <c r="E24" s="818"/>
      <c r="F24" s="818"/>
      <c r="G24" s="818"/>
      <c r="H24" s="818"/>
      <c r="I24" s="818"/>
      <c r="J24" s="818"/>
      <c r="K24" s="818"/>
      <c r="L24" s="819"/>
      <c r="M24" s="850"/>
      <c r="N24" s="851"/>
      <c r="O24" s="852"/>
      <c r="P24" s="393" t="s">
        <v>9</v>
      </c>
      <c r="Q24" s="853"/>
      <c r="R24" s="851"/>
      <c r="S24" s="851"/>
      <c r="T24" s="854"/>
      <c r="U24" s="394"/>
      <c r="V24" s="395"/>
      <c r="W24" s="395"/>
      <c r="X24" s="395"/>
      <c r="Y24" s="250"/>
      <c r="Z24" s="250"/>
      <c r="AA24" s="250"/>
      <c r="AC24" t="str">
        <f>CONCATENATE(M24,P24,Q24)</f>
        <v>－</v>
      </c>
    </row>
    <row r="25" spans="1:31" ht="20.149999999999999" customHeight="1">
      <c r="A25" s="250"/>
      <c r="B25" s="396"/>
      <c r="C25" s="818" t="s">
        <v>10</v>
      </c>
      <c r="D25" s="818"/>
      <c r="E25" s="818"/>
      <c r="F25" s="818"/>
      <c r="G25" s="818"/>
      <c r="H25" s="818"/>
      <c r="I25" s="818"/>
      <c r="J25" s="818"/>
      <c r="K25" s="818"/>
      <c r="L25" s="819"/>
      <c r="M25" s="814"/>
      <c r="N25" s="815"/>
      <c r="O25" s="815"/>
      <c r="P25" s="815"/>
      <c r="Q25" s="815"/>
      <c r="R25" s="815"/>
      <c r="S25" s="815"/>
      <c r="T25" s="815"/>
      <c r="U25" s="832"/>
      <c r="V25" s="832"/>
      <c r="W25" s="833"/>
      <c r="X25" s="834"/>
      <c r="Y25" s="250"/>
      <c r="Z25" s="250"/>
      <c r="AA25" s="250"/>
    </row>
    <row r="26" spans="1:31" ht="20.149999999999999" customHeight="1">
      <c r="A26" s="250"/>
      <c r="B26" s="392"/>
      <c r="C26" s="818" t="s">
        <v>11</v>
      </c>
      <c r="D26" s="818"/>
      <c r="E26" s="818"/>
      <c r="F26" s="818"/>
      <c r="G26" s="818"/>
      <c r="H26" s="818"/>
      <c r="I26" s="818"/>
      <c r="J26" s="818"/>
      <c r="K26" s="818"/>
      <c r="L26" s="819"/>
      <c r="M26" s="814"/>
      <c r="N26" s="815"/>
      <c r="O26" s="815"/>
      <c r="P26" s="815"/>
      <c r="Q26" s="815"/>
      <c r="R26" s="815"/>
      <c r="S26" s="815"/>
      <c r="T26" s="815"/>
      <c r="U26" s="815"/>
      <c r="V26" s="815"/>
      <c r="W26" s="816"/>
      <c r="X26" s="817"/>
      <c r="Y26" s="250"/>
      <c r="Z26" s="250"/>
      <c r="AA26" s="250"/>
    </row>
    <row r="27" spans="1:31" ht="20.149999999999999" customHeight="1">
      <c r="A27" s="250"/>
      <c r="B27" s="391" t="s">
        <v>12</v>
      </c>
      <c r="C27" s="818" t="s">
        <v>13</v>
      </c>
      <c r="D27" s="818"/>
      <c r="E27" s="818"/>
      <c r="F27" s="818"/>
      <c r="G27" s="818"/>
      <c r="H27" s="818"/>
      <c r="I27" s="818"/>
      <c r="J27" s="818"/>
      <c r="K27" s="818"/>
      <c r="L27" s="819"/>
      <c r="M27" s="814"/>
      <c r="N27" s="815"/>
      <c r="O27" s="815"/>
      <c r="P27" s="815"/>
      <c r="Q27" s="815"/>
      <c r="R27" s="815"/>
      <c r="S27" s="815"/>
      <c r="T27" s="815"/>
      <c r="U27" s="815"/>
      <c r="V27" s="815"/>
      <c r="W27" s="816"/>
      <c r="X27" s="817"/>
      <c r="Y27" s="250"/>
      <c r="Z27" s="250"/>
      <c r="AA27" s="250"/>
    </row>
    <row r="28" spans="1:31" ht="20.149999999999999" customHeight="1">
      <c r="A28" s="250"/>
      <c r="B28" s="392"/>
      <c r="C28" s="818" t="s">
        <v>14</v>
      </c>
      <c r="D28" s="818"/>
      <c r="E28" s="818"/>
      <c r="F28" s="818"/>
      <c r="G28" s="818"/>
      <c r="H28" s="818"/>
      <c r="I28" s="818"/>
      <c r="J28" s="818"/>
      <c r="K28" s="818"/>
      <c r="L28" s="819"/>
      <c r="M28" s="846"/>
      <c r="N28" s="835"/>
      <c r="O28" s="835"/>
      <c r="P28" s="835"/>
      <c r="Q28" s="835"/>
      <c r="R28" s="835"/>
      <c r="S28" s="835"/>
      <c r="T28" s="835"/>
      <c r="U28" s="835"/>
      <c r="V28" s="835"/>
      <c r="W28" s="836"/>
      <c r="X28" s="837"/>
      <c r="Y28" s="250"/>
      <c r="Z28" s="250"/>
      <c r="AA28" s="250"/>
    </row>
    <row r="29" spans="1:31" ht="20.149999999999999" customHeight="1">
      <c r="A29" s="250"/>
      <c r="B29" s="847" t="s">
        <v>15</v>
      </c>
      <c r="C29" s="818" t="s">
        <v>4</v>
      </c>
      <c r="D29" s="818"/>
      <c r="E29" s="818"/>
      <c r="F29" s="818"/>
      <c r="G29" s="818"/>
      <c r="H29" s="818"/>
      <c r="I29" s="818"/>
      <c r="J29" s="818"/>
      <c r="K29" s="818"/>
      <c r="L29" s="819"/>
      <c r="M29" s="814"/>
      <c r="N29" s="815"/>
      <c r="O29" s="815"/>
      <c r="P29" s="815"/>
      <c r="Q29" s="815"/>
      <c r="R29" s="815"/>
      <c r="S29" s="815"/>
      <c r="T29" s="815"/>
      <c r="U29" s="815"/>
      <c r="V29" s="815"/>
      <c r="W29" s="816"/>
      <c r="X29" s="817"/>
      <c r="Y29" s="250"/>
      <c r="Z29" s="250"/>
      <c r="AA29" s="250"/>
    </row>
    <row r="30" spans="1:31" ht="20.149999999999999" customHeight="1">
      <c r="A30" s="250"/>
      <c r="B30" s="848"/>
      <c r="C30" s="849" t="s">
        <v>14</v>
      </c>
      <c r="D30" s="849"/>
      <c r="E30" s="849"/>
      <c r="F30" s="849"/>
      <c r="G30" s="849"/>
      <c r="H30" s="849"/>
      <c r="I30" s="849"/>
      <c r="J30" s="849"/>
      <c r="K30" s="849"/>
      <c r="L30" s="849"/>
      <c r="M30" s="814"/>
      <c r="N30" s="815"/>
      <c r="O30" s="815"/>
      <c r="P30" s="815"/>
      <c r="Q30" s="815"/>
      <c r="R30" s="815"/>
      <c r="S30" s="815"/>
      <c r="T30" s="815"/>
      <c r="U30" s="815"/>
      <c r="V30" s="815"/>
      <c r="W30" s="816"/>
      <c r="X30" s="817"/>
      <c r="Y30" s="250"/>
      <c r="Z30" s="250"/>
      <c r="AA30" s="250"/>
    </row>
    <row r="31" spans="1:31" ht="20.149999999999999" customHeight="1">
      <c r="A31" s="250"/>
      <c r="B31" s="391" t="s">
        <v>16</v>
      </c>
      <c r="C31" s="818" t="s">
        <v>17</v>
      </c>
      <c r="D31" s="818"/>
      <c r="E31" s="818"/>
      <c r="F31" s="818"/>
      <c r="G31" s="818"/>
      <c r="H31" s="818"/>
      <c r="I31" s="818"/>
      <c r="J31" s="818"/>
      <c r="K31" s="818"/>
      <c r="L31" s="819"/>
      <c r="M31" s="841"/>
      <c r="N31" s="832"/>
      <c r="O31" s="832"/>
      <c r="P31" s="832"/>
      <c r="Q31" s="832"/>
      <c r="R31" s="832"/>
      <c r="S31" s="832"/>
      <c r="T31" s="832"/>
      <c r="U31" s="832"/>
      <c r="V31" s="832"/>
      <c r="W31" s="833"/>
      <c r="X31" s="834"/>
      <c r="Y31" s="250"/>
      <c r="Z31" s="250"/>
      <c r="AA31" s="250"/>
    </row>
    <row r="32" spans="1:31" ht="20.149999999999999" customHeight="1" thickBot="1">
      <c r="A32" s="250"/>
      <c r="B32" s="397"/>
      <c r="C32" s="818" t="s">
        <v>18</v>
      </c>
      <c r="D32" s="818"/>
      <c r="E32" s="818"/>
      <c r="F32" s="818"/>
      <c r="G32" s="818"/>
      <c r="H32" s="818"/>
      <c r="I32" s="818"/>
      <c r="J32" s="818"/>
      <c r="K32" s="818"/>
      <c r="L32" s="819"/>
      <c r="M32" s="842"/>
      <c r="N32" s="843"/>
      <c r="O32" s="843"/>
      <c r="P32" s="843"/>
      <c r="Q32" s="843"/>
      <c r="R32" s="843"/>
      <c r="S32" s="843"/>
      <c r="T32" s="843"/>
      <c r="U32" s="843"/>
      <c r="V32" s="843"/>
      <c r="W32" s="844"/>
      <c r="X32" s="845"/>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49999999999999"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4" customHeight="1">
      <c r="A39" s="250"/>
      <c r="B39" s="402">
        <v>1</v>
      </c>
      <c r="C39" s="869"/>
      <c r="D39" s="870"/>
      <c r="E39" s="870"/>
      <c r="F39" s="870"/>
      <c r="G39" s="870"/>
      <c r="H39" s="870"/>
      <c r="I39" s="870"/>
      <c r="J39" s="870"/>
      <c r="K39" s="870"/>
      <c r="L39" s="871"/>
      <c r="M39" s="866"/>
      <c r="N39" s="867"/>
      <c r="O39" s="867"/>
      <c r="P39" s="867"/>
      <c r="Q39" s="868"/>
      <c r="R39" s="861"/>
      <c r="S39" s="861"/>
      <c r="T39" s="861"/>
      <c r="U39" s="861"/>
      <c r="V39" s="861"/>
      <c r="W39" s="406"/>
      <c r="X39" s="509"/>
      <c r="Y39" s="36"/>
      <c r="Z39" s="403" t="str">
        <f>IFERROR(VLOOKUP(Y39, 【参考】数式用!$A$2:$B$48, 2, FALSE), "")</f>
        <v/>
      </c>
      <c r="AA39" s="404"/>
    </row>
    <row r="40" spans="1:27" ht="34" customHeight="1">
      <c r="A40" s="250"/>
      <c r="B40" s="405">
        <f>B39+1</f>
        <v>2</v>
      </c>
      <c r="C40" s="855"/>
      <c r="D40" s="856"/>
      <c r="E40" s="856"/>
      <c r="F40" s="856"/>
      <c r="G40" s="856"/>
      <c r="H40" s="856"/>
      <c r="I40" s="856"/>
      <c r="J40" s="856"/>
      <c r="K40" s="856"/>
      <c r="L40" s="857"/>
      <c r="M40" s="862"/>
      <c r="N40" s="863"/>
      <c r="O40" s="863"/>
      <c r="P40" s="863"/>
      <c r="Q40" s="864"/>
      <c r="R40" s="861"/>
      <c r="S40" s="861"/>
      <c r="T40" s="861"/>
      <c r="U40" s="861"/>
      <c r="V40" s="861"/>
      <c r="W40" s="406"/>
      <c r="X40" s="509"/>
      <c r="Y40" s="2"/>
      <c r="Z40" s="403" t="str">
        <f>IFERROR(VLOOKUP(Y40, 【参考】数式用!$A$2:$B$48, 2, FALSE), "")</f>
        <v/>
      </c>
      <c r="AA40" s="404"/>
    </row>
    <row r="41" spans="1:27" ht="34" customHeight="1">
      <c r="A41" s="250"/>
      <c r="B41" s="405">
        <f t="shared" ref="B41:B104" si="0">B40+1</f>
        <v>3</v>
      </c>
      <c r="C41" s="855"/>
      <c r="D41" s="856"/>
      <c r="E41" s="856"/>
      <c r="F41" s="856"/>
      <c r="G41" s="856"/>
      <c r="H41" s="856"/>
      <c r="I41" s="856"/>
      <c r="J41" s="856"/>
      <c r="K41" s="856"/>
      <c r="L41" s="857"/>
      <c r="M41" s="858"/>
      <c r="N41" s="859"/>
      <c r="O41" s="859"/>
      <c r="P41" s="859"/>
      <c r="Q41" s="860"/>
      <c r="R41" s="861"/>
      <c r="S41" s="861"/>
      <c r="T41" s="861"/>
      <c r="U41" s="861"/>
      <c r="V41" s="861"/>
      <c r="W41" s="406"/>
      <c r="X41" s="510"/>
      <c r="Y41" s="2"/>
      <c r="Z41" s="403" t="str">
        <f>IFERROR(VLOOKUP(Y41, 【参考】数式用!$A$2:$B$48, 2, FALSE), "")</f>
        <v/>
      </c>
      <c r="AA41" s="404"/>
    </row>
    <row r="42" spans="1:27" ht="34" customHeight="1">
      <c r="A42" s="250"/>
      <c r="B42" s="405">
        <f t="shared" si="0"/>
        <v>4</v>
      </c>
      <c r="C42" s="855"/>
      <c r="D42" s="856"/>
      <c r="E42" s="856"/>
      <c r="F42" s="856"/>
      <c r="G42" s="856"/>
      <c r="H42" s="856"/>
      <c r="I42" s="856"/>
      <c r="J42" s="856"/>
      <c r="K42" s="856"/>
      <c r="L42" s="857"/>
      <c r="M42" s="858"/>
      <c r="N42" s="859"/>
      <c r="O42" s="859"/>
      <c r="P42" s="859"/>
      <c r="Q42" s="860"/>
      <c r="R42" s="861"/>
      <c r="S42" s="861"/>
      <c r="T42" s="861"/>
      <c r="U42" s="861"/>
      <c r="V42" s="861"/>
      <c r="W42" s="406"/>
      <c r="X42" s="510"/>
      <c r="Y42" s="2"/>
      <c r="Z42" s="403" t="str">
        <f>IFERROR(VLOOKUP(Y42, 【参考】数式用!$A$2:$B$48, 2, FALSE), "")</f>
        <v/>
      </c>
      <c r="AA42" s="404"/>
    </row>
    <row r="43" spans="1:27" ht="34" customHeight="1">
      <c r="A43" s="250"/>
      <c r="B43" s="405">
        <f t="shared" si="0"/>
        <v>5</v>
      </c>
      <c r="C43" s="855"/>
      <c r="D43" s="856"/>
      <c r="E43" s="856"/>
      <c r="F43" s="856"/>
      <c r="G43" s="856"/>
      <c r="H43" s="856"/>
      <c r="I43" s="856"/>
      <c r="J43" s="856"/>
      <c r="K43" s="856"/>
      <c r="L43" s="857"/>
      <c r="M43" s="858"/>
      <c r="N43" s="859"/>
      <c r="O43" s="859"/>
      <c r="P43" s="859"/>
      <c r="Q43" s="860"/>
      <c r="R43" s="861"/>
      <c r="S43" s="861"/>
      <c r="T43" s="861"/>
      <c r="U43" s="861"/>
      <c r="V43" s="861"/>
      <c r="W43" s="406"/>
      <c r="X43" s="510"/>
      <c r="Y43" s="2"/>
      <c r="Z43" s="403" t="str">
        <f>IFERROR(VLOOKUP(Y43, 【参考】数式用!$A$2:$B$48, 2, FALSE), "")</f>
        <v/>
      </c>
      <c r="AA43" s="404"/>
    </row>
    <row r="44" spans="1:27" ht="34" customHeight="1">
      <c r="A44" s="250"/>
      <c r="B44" s="405">
        <f t="shared" si="0"/>
        <v>6</v>
      </c>
      <c r="C44" s="855"/>
      <c r="D44" s="856"/>
      <c r="E44" s="856"/>
      <c r="F44" s="856"/>
      <c r="G44" s="856"/>
      <c r="H44" s="856"/>
      <c r="I44" s="856"/>
      <c r="J44" s="856"/>
      <c r="K44" s="856"/>
      <c r="L44" s="857"/>
      <c r="M44" s="858"/>
      <c r="N44" s="859"/>
      <c r="O44" s="859"/>
      <c r="P44" s="859"/>
      <c r="Q44" s="860"/>
      <c r="R44" s="861"/>
      <c r="S44" s="861"/>
      <c r="T44" s="861"/>
      <c r="U44" s="861"/>
      <c r="V44" s="861"/>
      <c r="W44" s="406"/>
      <c r="X44" s="510"/>
      <c r="Y44" s="2"/>
      <c r="Z44" s="403" t="str">
        <f>IFERROR(VLOOKUP(Y44, 【参考】数式用!$A$2:$B$48, 2, FALSE), "")</f>
        <v/>
      </c>
      <c r="AA44" s="404"/>
    </row>
    <row r="45" spans="1:27" ht="34" customHeight="1">
      <c r="A45" s="250"/>
      <c r="B45" s="405">
        <f t="shared" si="0"/>
        <v>7</v>
      </c>
      <c r="C45" s="855"/>
      <c r="D45" s="856"/>
      <c r="E45" s="856"/>
      <c r="F45" s="856"/>
      <c r="G45" s="856"/>
      <c r="H45" s="856"/>
      <c r="I45" s="856"/>
      <c r="J45" s="856"/>
      <c r="K45" s="856"/>
      <c r="L45" s="857"/>
      <c r="M45" s="858"/>
      <c r="N45" s="859"/>
      <c r="O45" s="859"/>
      <c r="P45" s="859"/>
      <c r="Q45" s="860"/>
      <c r="R45" s="861"/>
      <c r="S45" s="861"/>
      <c r="T45" s="861"/>
      <c r="U45" s="861"/>
      <c r="V45" s="861"/>
      <c r="W45" s="406"/>
      <c r="X45" s="510"/>
      <c r="Y45" s="39"/>
      <c r="Z45" s="403" t="str">
        <f>IFERROR(VLOOKUP(Y45, 【参考】数式用!$A$2:$B$48, 2, FALSE), "")</f>
        <v/>
      </c>
      <c r="AA45" s="404"/>
    </row>
    <row r="46" spans="1:27" ht="34" customHeight="1">
      <c r="A46" s="250"/>
      <c r="B46" s="405">
        <f t="shared" si="0"/>
        <v>8</v>
      </c>
      <c r="C46" s="855"/>
      <c r="D46" s="856"/>
      <c r="E46" s="856"/>
      <c r="F46" s="856"/>
      <c r="G46" s="856"/>
      <c r="H46" s="856"/>
      <c r="I46" s="856"/>
      <c r="J46" s="856"/>
      <c r="K46" s="856"/>
      <c r="L46" s="857"/>
      <c r="M46" s="858"/>
      <c r="N46" s="859"/>
      <c r="O46" s="859"/>
      <c r="P46" s="859"/>
      <c r="Q46" s="860"/>
      <c r="R46" s="861"/>
      <c r="S46" s="861"/>
      <c r="T46" s="861"/>
      <c r="U46" s="861"/>
      <c r="V46" s="861"/>
      <c r="W46" s="406"/>
      <c r="X46" s="510"/>
      <c r="Y46" s="39"/>
      <c r="Z46" s="403" t="str">
        <f>IFERROR(VLOOKUP(Y46, 【参考】数式用!$A$2:$B$48, 2, FALSE), "")</f>
        <v/>
      </c>
      <c r="AA46" s="404"/>
    </row>
    <row r="47" spans="1:27" ht="34" customHeight="1">
      <c r="A47" s="250"/>
      <c r="B47" s="405">
        <f t="shared" si="0"/>
        <v>9</v>
      </c>
      <c r="C47" s="855"/>
      <c r="D47" s="856"/>
      <c r="E47" s="856"/>
      <c r="F47" s="856"/>
      <c r="G47" s="856"/>
      <c r="H47" s="856"/>
      <c r="I47" s="856"/>
      <c r="J47" s="856"/>
      <c r="K47" s="856"/>
      <c r="L47" s="857"/>
      <c r="M47" s="858"/>
      <c r="N47" s="859"/>
      <c r="O47" s="859"/>
      <c r="P47" s="859"/>
      <c r="Q47" s="860"/>
      <c r="R47" s="861"/>
      <c r="S47" s="861"/>
      <c r="T47" s="861"/>
      <c r="U47" s="861"/>
      <c r="V47" s="861"/>
      <c r="W47" s="406"/>
      <c r="X47" s="510"/>
      <c r="Y47" s="2"/>
      <c r="Z47" s="403" t="str">
        <f>IFERROR(VLOOKUP(Y47, 【参考】数式用!$A$2:$B$48, 2, FALSE), "")</f>
        <v/>
      </c>
      <c r="AA47" s="404"/>
    </row>
    <row r="48" spans="1:27" ht="34" customHeight="1">
      <c r="A48" s="250"/>
      <c r="B48" s="405">
        <f t="shared" si="0"/>
        <v>10</v>
      </c>
      <c r="C48" s="855"/>
      <c r="D48" s="856"/>
      <c r="E48" s="856"/>
      <c r="F48" s="856"/>
      <c r="G48" s="856"/>
      <c r="H48" s="856"/>
      <c r="I48" s="856"/>
      <c r="J48" s="856"/>
      <c r="K48" s="856"/>
      <c r="L48" s="857"/>
      <c r="M48" s="858"/>
      <c r="N48" s="859"/>
      <c r="O48" s="859"/>
      <c r="P48" s="859"/>
      <c r="Q48" s="860"/>
      <c r="R48" s="861"/>
      <c r="S48" s="861"/>
      <c r="T48" s="861"/>
      <c r="U48" s="861"/>
      <c r="V48" s="861"/>
      <c r="W48" s="406"/>
      <c r="X48" s="510"/>
      <c r="Y48" s="39"/>
      <c r="Z48" s="403" t="str">
        <f>IFERROR(VLOOKUP(Y48, 【参考】数式用!$A$2:$B$48, 2, FALSE), "")</f>
        <v/>
      </c>
      <c r="AA48" s="404"/>
    </row>
    <row r="49" spans="1:27" ht="34" customHeight="1">
      <c r="A49" s="250"/>
      <c r="B49" s="405">
        <f t="shared" si="0"/>
        <v>11</v>
      </c>
      <c r="C49" s="855"/>
      <c r="D49" s="856"/>
      <c r="E49" s="856"/>
      <c r="F49" s="856"/>
      <c r="G49" s="856"/>
      <c r="H49" s="856"/>
      <c r="I49" s="856"/>
      <c r="J49" s="856"/>
      <c r="K49" s="856"/>
      <c r="L49" s="857"/>
      <c r="M49" s="858"/>
      <c r="N49" s="859"/>
      <c r="O49" s="859"/>
      <c r="P49" s="859"/>
      <c r="Q49" s="860"/>
      <c r="R49" s="861"/>
      <c r="S49" s="861"/>
      <c r="T49" s="861"/>
      <c r="U49" s="861"/>
      <c r="V49" s="861"/>
      <c r="W49" s="406"/>
      <c r="X49" s="510"/>
      <c r="Y49" s="2"/>
      <c r="Z49" s="403" t="str">
        <f>IFERROR(VLOOKUP(Y49, 【参考】数式用!$A$2:$B$48, 2, FALSE), "")</f>
        <v/>
      </c>
      <c r="AA49" s="404"/>
    </row>
    <row r="50" spans="1:27" ht="34" customHeight="1">
      <c r="A50" s="250"/>
      <c r="B50" s="405">
        <f t="shared" si="0"/>
        <v>12</v>
      </c>
      <c r="C50" s="855"/>
      <c r="D50" s="856"/>
      <c r="E50" s="856"/>
      <c r="F50" s="856"/>
      <c r="G50" s="856"/>
      <c r="H50" s="856"/>
      <c r="I50" s="856"/>
      <c r="J50" s="856"/>
      <c r="K50" s="856"/>
      <c r="L50" s="857"/>
      <c r="M50" s="858"/>
      <c r="N50" s="859"/>
      <c r="O50" s="859"/>
      <c r="P50" s="859"/>
      <c r="Q50" s="860"/>
      <c r="R50" s="861"/>
      <c r="S50" s="861"/>
      <c r="T50" s="861"/>
      <c r="U50" s="861"/>
      <c r="V50" s="861"/>
      <c r="W50" s="406"/>
      <c r="X50" s="510"/>
      <c r="Y50" s="2"/>
      <c r="Z50" s="403" t="str">
        <f>IFERROR(VLOOKUP(Y50, 【参考】数式用!$A$2:$B$48, 2, FALSE), "")</f>
        <v/>
      </c>
      <c r="AA50" s="404"/>
    </row>
    <row r="51" spans="1:27" ht="34" customHeight="1">
      <c r="A51" s="250"/>
      <c r="B51" s="405">
        <f t="shared" si="0"/>
        <v>13</v>
      </c>
      <c r="C51" s="855"/>
      <c r="D51" s="856"/>
      <c r="E51" s="856"/>
      <c r="F51" s="856"/>
      <c r="G51" s="856"/>
      <c r="H51" s="856"/>
      <c r="I51" s="856"/>
      <c r="J51" s="856"/>
      <c r="K51" s="856"/>
      <c r="L51" s="857"/>
      <c r="M51" s="858"/>
      <c r="N51" s="859"/>
      <c r="O51" s="859"/>
      <c r="P51" s="859"/>
      <c r="Q51" s="860"/>
      <c r="R51" s="861"/>
      <c r="S51" s="861"/>
      <c r="T51" s="861"/>
      <c r="U51" s="861"/>
      <c r="V51" s="861"/>
      <c r="W51" s="406"/>
      <c r="X51" s="510"/>
      <c r="Y51" s="2"/>
      <c r="Z51" s="403" t="str">
        <f>IFERROR(VLOOKUP(Y51, 【参考】数式用!$A$2:$B$48, 2, FALSE), "")</f>
        <v/>
      </c>
      <c r="AA51" s="404"/>
    </row>
    <row r="52" spans="1:27" ht="34" customHeight="1">
      <c r="A52" s="250"/>
      <c r="B52" s="405">
        <f t="shared" si="0"/>
        <v>14</v>
      </c>
      <c r="C52" s="855"/>
      <c r="D52" s="856"/>
      <c r="E52" s="856"/>
      <c r="F52" s="856"/>
      <c r="G52" s="856"/>
      <c r="H52" s="856"/>
      <c r="I52" s="856"/>
      <c r="J52" s="856"/>
      <c r="K52" s="856"/>
      <c r="L52" s="857"/>
      <c r="M52" s="858"/>
      <c r="N52" s="859"/>
      <c r="O52" s="859"/>
      <c r="P52" s="859"/>
      <c r="Q52" s="860"/>
      <c r="R52" s="861"/>
      <c r="S52" s="861"/>
      <c r="T52" s="861"/>
      <c r="U52" s="861"/>
      <c r="V52" s="861"/>
      <c r="W52" s="406"/>
      <c r="X52" s="510"/>
      <c r="Y52" s="2"/>
      <c r="Z52" s="403" t="str">
        <f>IFERROR(VLOOKUP(Y52, 【参考】数式用!$A$2:$B$48, 2, FALSE), "")</f>
        <v/>
      </c>
      <c r="AA52" s="404"/>
    </row>
    <row r="53" spans="1:27" ht="34" customHeight="1">
      <c r="A53" s="250"/>
      <c r="B53" s="405">
        <f t="shared" si="0"/>
        <v>15</v>
      </c>
      <c r="C53" s="855"/>
      <c r="D53" s="856"/>
      <c r="E53" s="856"/>
      <c r="F53" s="856"/>
      <c r="G53" s="856"/>
      <c r="H53" s="856"/>
      <c r="I53" s="856"/>
      <c r="J53" s="856"/>
      <c r="K53" s="856"/>
      <c r="L53" s="857"/>
      <c r="M53" s="858"/>
      <c r="N53" s="859"/>
      <c r="O53" s="859"/>
      <c r="P53" s="859"/>
      <c r="Q53" s="860"/>
      <c r="R53" s="861"/>
      <c r="S53" s="861"/>
      <c r="T53" s="861"/>
      <c r="U53" s="861"/>
      <c r="V53" s="861"/>
      <c r="W53" s="406"/>
      <c r="X53" s="510"/>
      <c r="Y53" s="2"/>
      <c r="Z53" s="403" t="str">
        <f>IFERROR(VLOOKUP(Y53, 【参考】数式用!$A$2:$B$48, 2, FALSE), "")</f>
        <v/>
      </c>
      <c r="AA53" s="404"/>
    </row>
    <row r="54" spans="1:27" ht="34" customHeight="1">
      <c r="A54" s="250"/>
      <c r="B54" s="405">
        <f t="shared" si="0"/>
        <v>16</v>
      </c>
      <c r="C54" s="855"/>
      <c r="D54" s="856"/>
      <c r="E54" s="856"/>
      <c r="F54" s="856"/>
      <c r="G54" s="856"/>
      <c r="H54" s="856"/>
      <c r="I54" s="856"/>
      <c r="J54" s="856"/>
      <c r="K54" s="856"/>
      <c r="L54" s="857"/>
      <c r="M54" s="858"/>
      <c r="N54" s="859"/>
      <c r="O54" s="859"/>
      <c r="P54" s="859"/>
      <c r="Q54" s="860"/>
      <c r="R54" s="861"/>
      <c r="S54" s="861"/>
      <c r="T54" s="861"/>
      <c r="U54" s="861"/>
      <c r="V54" s="861"/>
      <c r="W54" s="406"/>
      <c r="X54" s="510"/>
      <c r="Y54" s="2"/>
      <c r="Z54" s="403" t="str">
        <f>IFERROR(VLOOKUP(Y54, 【参考】数式用!$A$2:$B$48, 2, FALSE), "")</f>
        <v/>
      </c>
      <c r="AA54" s="404"/>
    </row>
    <row r="55" spans="1:27" ht="34" customHeight="1">
      <c r="A55" s="250"/>
      <c r="B55" s="405">
        <f t="shared" si="0"/>
        <v>17</v>
      </c>
      <c r="C55" s="855"/>
      <c r="D55" s="856"/>
      <c r="E55" s="856"/>
      <c r="F55" s="856"/>
      <c r="G55" s="856"/>
      <c r="H55" s="856"/>
      <c r="I55" s="856"/>
      <c r="J55" s="856"/>
      <c r="K55" s="856"/>
      <c r="L55" s="857"/>
      <c r="M55" s="858"/>
      <c r="N55" s="859"/>
      <c r="O55" s="859"/>
      <c r="P55" s="859"/>
      <c r="Q55" s="860"/>
      <c r="R55" s="861"/>
      <c r="S55" s="861"/>
      <c r="T55" s="861"/>
      <c r="U55" s="861"/>
      <c r="V55" s="861"/>
      <c r="W55" s="406"/>
      <c r="X55" s="510"/>
      <c r="Y55" s="2"/>
      <c r="Z55" s="403" t="str">
        <f>IFERROR(VLOOKUP(Y55, 【参考】数式用!$A$2:$B$48, 2, FALSE), "")</f>
        <v/>
      </c>
      <c r="AA55" s="404"/>
    </row>
    <row r="56" spans="1:27" ht="34" customHeight="1">
      <c r="A56" s="250"/>
      <c r="B56" s="405">
        <f t="shared" si="0"/>
        <v>18</v>
      </c>
      <c r="C56" s="855"/>
      <c r="D56" s="856"/>
      <c r="E56" s="856"/>
      <c r="F56" s="856"/>
      <c r="G56" s="856"/>
      <c r="H56" s="856"/>
      <c r="I56" s="856"/>
      <c r="J56" s="856"/>
      <c r="K56" s="856"/>
      <c r="L56" s="857"/>
      <c r="M56" s="858"/>
      <c r="N56" s="859"/>
      <c r="O56" s="859"/>
      <c r="P56" s="859"/>
      <c r="Q56" s="860"/>
      <c r="R56" s="861"/>
      <c r="S56" s="861"/>
      <c r="T56" s="861"/>
      <c r="U56" s="861"/>
      <c r="V56" s="861"/>
      <c r="W56" s="406"/>
      <c r="X56" s="510"/>
      <c r="Y56" s="2"/>
      <c r="Z56" s="403" t="str">
        <f>IFERROR(VLOOKUP(Y56, 【参考】数式用!$A$2:$B$48, 2, FALSE), "")</f>
        <v/>
      </c>
      <c r="AA56" s="404"/>
    </row>
    <row r="57" spans="1:27" ht="34" customHeight="1">
      <c r="A57" s="250"/>
      <c r="B57" s="405">
        <f t="shared" si="0"/>
        <v>19</v>
      </c>
      <c r="C57" s="855"/>
      <c r="D57" s="856"/>
      <c r="E57" s="856"/>
      <c r="F57" s="856"/>
      <c r="G57" s="856"/>
      <c r="H57" s="856"/>
      <c r="I57" s="856"/>
      <c r="J57" s="856"/>
      <c r="K57" s="856"/>
      <c r="L57" s="857"/>
      <c r="M57" s="858"/>
      <c r="N57" s="859"/>
      <c r="O57" s="859"/>
      <c r="P57" s="859"/>
      <c r="Q57" s="860"/>
      <c r="R57" s="861"/>
      <c r="S57" s="861"/>
      <c r="T57" s="861"/>
      <c r="U57" s="861"/>
      <c r="V57" s="861"/>
      <c r="W57" s="406"/>
      <c r="X57" s="510"/>
      <c r="Y57" s="2"/>
      <c r="Z57" s="403" t="str">
        <f>IFERROR(VLOOKUP(Y57, 【参考】数式用!$A$2:$B$48, 2, FALSE), "")</f>
        <v/>
      </c>
      <c r="AA57" s="404"/>
    </row>
    <row r="58" spans="1:27" ht="34" customHeight="1">
      <c r="A58" s="250"/>
      <c r="B58" s="405">
        <f t="shared" si="0"/>
        <v>20</v>
      </c>
      <c r="C58" s="855"/>
      <c r="D58" s="856"/>
      <c r="E58" s="856"/>
      <c r="F58" s="856"/>
      <c r="G58" s="856"/>
      <c r="H58" s="856"/>
      <c r="I58" s="856"/>
      <c r="J58" s="856"/>
      <c r="K58" s="856"/>
      <c r="L58" s="857"/>
      <c r="M58" s="858"/>
      <c r="N58" s="859"/>
      <c r="O58" s="859"/>
      <c r="P58" s="859"/>
      <c r="Q58" s="860"/>
      <c r="R58" s="861"/>
      <c r="S58" s="861"/>
      <c r="T58" s="861"/>
      <c r="U58" s="861"/>
      <c r="V58" s="861"/>
      <c r="W58" s="406"/>
      <c r="X58" s="510"/>
      <c r="Y58" s="2"/>
      <c r="Z58" s="403" t="str">
        <f>IFERROR(VLOOKUP(Y58, 【参考】数式用!$A$2:$B$48, 2, FALSE), "")</f>
        <v/>
      </c>
      <c r="AA58" s="404"/>
    </row>
    <row r="59" spans="1:27" ht="34" customHeight="1">
      <c r="A59" s="250"/>
      <c r="B59" s="405">
        <f t="shared" si="0"/>
        <v>21</v>
      </c>
      <c r="C59" s="855"/>
      <c r="D59" s="856"/>
      <c r="E59" s="856"/>
      <c r="F59" s="856"/>
      <c r="G59" s="856"/>
      <c r="H59" s="856"/>
      <c r="I59" s="856"/>
      <c r="J59" s="856"/>
      <c r="K59" s="856"/>
      <c r="L59" s="857"/>
      <c r="M59" s="858"/>
      <c r="N59" s="859"/>
      <c r="O59" s="859"/>
      <c r="P59" s="859"/>
      <c r="Q59" s="860"/>
      <c r="R59" s="861"/>
      <c r="S59" s="861"/>
      <c r="T59" s="861"/>
      <c r="U59" s="861"/>
      <c r="V59" s="861"/>
      <c r="W59" s="406"/>
      <c r="X59" s="510"/>
      <c r="Y59" s="2"/>
      <c r="Z59" s="403" t="str">
        <f>IFERROR(VLOOKUP(Y59, 【参考】数式用!$A$2:$B$48, 2, FALSE), "")</f>
        <v/>
      </c>
      <c r="AA59" s="404"/>
    </row>
    <row r="60" spans="1:27" ht="34" customHeight="1">
      <c r="A60" s="250"/>
      <c r="B60" s="405">
        <f t="shared" si="0"/>
        <v>22</v>
      </c>
      <c r="C60" s="855"/>
      <c r="D60" s="856"/>
      <c r="E60" s="856"/>
      <c r="F60" s="856"/>
      <c r="G60" s="856"/>
      <c r="H60" s="856"/>
      <c r="I60" s="856"/>
      <c r="J60" s="856"/>
      <c r="K60" s="856"/>
      <c r="L60" s="857"/>
      <c r="M60" s="858"/>
      <c r="N60" s="859"/>
      <c r="O60" s="859"/>
      <c r="P60" s="859"/>
      <c r="Q60" s="860"/>
      <c r="R60" s="861"/>
      <c r="S60" s="861"/>
      <c r="T60" s="861"/>
      <c r="U60" s="861"/>
      <c r="V60" s="861"/>
      <c r="W60" s="406"/>
      <c r="X60" s="510"/>
      <c r="Y60" s="2"/>
      <c r="Z60" s="403" t="str">
        <f>IFERROR(VLOOKUP(Y60, 【参考】数式用!$A$2:$B$48, 2, FALSE), "")</f>
        <v/>
      </c>
      <c r="AA60" s="404"/>
    </row>
    <row r="61" spans="1:27" ht="34" customHeight="1">
      <c r="A61" s="250"/>
      <c r="B61" s="405">
        <f t="shared" si="0"/>
        <v>23</v>
      </c>
      <c r="C61" s="855"/>
      <c r="D61" s="856"/>
      <c r="E61" s="856"/>
      <c r="F61" s="856"/>
      <c r="G61" s="856"/>
      <c r="H61" s="856"/>
      <c r="I61" s="856"/>
      <c r="J61" s="856"/>
      <c r="K61" s="856"/>
      <c r="L61" s="857"/>
      <c r="M61" s="858"/>
      <c r="N61" s="859"/>
      <c r="O61" s="859"/>
      <c r="P61" s="859"/>
      <c r="Q61" s="860"/>
      <c r="R61" s="861"/>
      <c r="S61" s="861"/>
      <c r="T61" s="861"/>
      <c r="U61" s="861"/>
      <c r="V61" s="861"/>
      <c r="W61" s="406"/>
      <c r="X61" s="510"/>
      <c r="Y61" s="2"/>
      <c r="Z61" s="403" t="str">
        <f>IFERROR(VLOOKUP(Y61, 【参考】数式用!$A$2:$B$48, 2, FALSE), "")</f>
        <v/>
      </c>
      <c r="AA61" s="404"/>
    </row>
    <row r="62" spans="1:27" ht="34" customHeight="1">
      <c r="A62" s="250"/>
      <c r="B62" s="405">
        <f t="shared" si="0"/>
        <v>24</v>
      </c>
      <c r="C62" s="855"/>
      <c r="D62" s="856"/>
      <c r="E62" s="856"/>
      <c r="F62" s="856"/>
      <c r="G62" s="856"/>
      <c r="H62" s="856"/>
      <c r="I62" s="856"/>
      <c r="J62" s="856"/>
      <c r="K62" s="856"/>
      <c r="L62" s="857"/>
      <c r="M62" s="858"/>
      <c r="N62" s="859"/>
      <c r="O62" s="859"/>
      <c r="P62" s="859"/>
      <c r="Q62" s="860"/>
      <c r="R62" s="861"/>
      <c r="S62" s="861"/>
      <c r="T62" s="861"/>
      <c r="U62" s="861"/>
      <c r="V62" s="861"/>
      <c r="W62" s="406"/>
      <c r="X62" s="510"/>
      <c r="Y62" s="2"/>
      <c r="Z62" s="403" t="str">
        <f>IFERROR(VLOOKUP(Y62, 【参考】数式用!$A$2:$B$48, 2, FALSE), "")</f>
        <v/>
      </c>
      <c r="AA62" s="404"/>
    </row>
    <row r="63" spans="1:27" ht="34" customHeight="1">
      <c r="A63" s="250"/>
      <c r="B63" s="405">
        <f t="shared" si="0"/>
        <v>25</v>
      </c>
      <c r="C63" s="855"/>
      <c r="D63" s="856"/>
      <c r="E63" s="856"/>
      <c r="F63" s="856"/>
      <c r="G63" s="856"/>
      <c r="H63" s="856"/>
      <c r="I63" s="856"/>
      <c r="J63" s="856"/>
      <c r="K63" s="856"/>
      <c r="L63" s="857"/>
      <c r="M63" s="858"/>
      <c r="N63" s="859"/>
      <c r="O63" s="859"/>
      <c r="P63" s="859"/>
      <c r="Q63" s="860"/>
      <c r="R63" s="861"/>
      <c r="S63" s="861"/>
      <c r="T63" s="861"/>
      <c r="U63" s="861"/>
      <c r="V63" s="861"/>
      <c r="W63" s="406"/>
      <c r="X63" s="510"/>
      <c r="Y63" s="2"/>
      <c r="Z63" s="403" t="str">
        <f>IFERROR(VLOOKUP(Y63, 【参考】数式用!$A$2:$B$48, 2, FALSE), "")</f>
        <v/>
      </c>
      <c r="AA63" s="404"/>
    </row>
    <row r="64" spans="1:27" ht="34" customHeight="1">
      <c r="A64" s="250"/>
      <c r="B64" s="405">
        <f t="shared" si="0"/>
        <v>26</v>
      </c>
      <c r="C64" s="855"/>
      <c r="D64" s="856"/>
      <c r="E64" s="856"/>
      <c r="F64" s="856"/>
      <c r="G64" s="856"/>
      <c r="H64" s="856"/>
      <c r="I64" s="856"/>
      <c r="J64" s="856"/>
      <c r="K64" s="856"/>
      <c r="L64" s="857"/>
      <c r="M64" s="858"/>
      <c r="N64" s="859"/>
      <c r="O64" s="859"/>
      <c r="P64" s="859"/>
      <c r="Q64" s="860"/>
      <c r="R64" s="861"/>
      <c r="S64" s="861"/>
      <c r="T64" s="861"/>
      <c r="U64" s="861"/>
      <c r="V64" s="861"/>
      <c r="W64" s="406"/>
      <c r="X64" s="510"/>
      <c r="Y64" s="2"/>
      <c r="Z64" s="403" t="str">
        <f>IFERROR(VLOOKUP(Y64, 【参考】数式用!$A$2:$B$48, 2, FALSE), "")</f>
        <v/>
      </c>
      <c r="AA64" s="404"/>
    </row>
    <row r="65" spans="1:27" ht="34" customHeight="1">
      <c r="A65" s="250"/>
      <c r="B65" s="405">
        <f t="shared" si="0"/>
        <v>27</v>
      </c>
      <c r="C65" s="855"/>
      <c r="D65" s="856"/>
      <c r="E65" s="856"/>
      <c r="F65" s="856"/>
      <c r="G65" s="856"/>
      <c r="H65" s="856"/>
      <c r="I65" s="856"/>
      <c r="J65" s="856"/>
      <c r="K65" s="856"/>
      <c r="L65" s="857"/>
      <c r="M65" s="858"/>
      <c r="N65" s="859"/>
      <c r="O65" s="859"/>
      <c r="P65" s="859"/>
      <c r="Q65" s="860"/>
      <c r="R65" s="861"/>
      <c r="S65" s="861"/>
      <c r="T65" s="861"/>
      <c r="U65" s="861"/>
      <c r="V65" s="861"/>
      <c r="W65" s="406"/>
      <c r="X65" s="510"/>
      <c r="Y65" s="2"/>
      <c r="Z65" s="403" t="str">
        <f>IFERROR(VLOOKUP(Y65, 【参考】数式用!$A$2:$B$48, 2, FALSE), "")</f>
        <v/>
      </c>
      <c r="AA65" s="404"/>
    </row>
    <row r="66" spans="1:27" ht="34" customHeight="1">
      <c r="A66" s="250"/>
      <c r="B66" s="405">
        <f t="shared" si="0"/>
        <v>28</v>
      </c>
      <c r="C66" s="855"/>
      <c r="D66" s="856"/>
      <c r="E66" s="856"/>
      <c r="F66" s="856"/>
      <c r="G66" s="856"/>
      <c r="H66" s="856"/>
      <c r="I66" s="856"/>
      <c r="J66" s="856"/>
      <c r="K66" s="856"/>
      <c r="L66" s="857"/>
      <c r="M66" s="858"/>
      <c r="N66" s="859"/>
      <c r="O66" s="859"/>
      <c r="P66" s="859"/>
      <c r="Q66" s="860"/>
      <c r="R66" s="861"/>
      <c r="S66" s="861"/>
      <c r="T66" s="861"/>
      <c r="U66" s="861"/>
      <c r="V66" s="861"/>
      <c r="W66" s="406"/>
      <c r="X66" s="510"/>
      <c r="Y66" s="2"/>
      <c r="Z66" s="403" t="str">
        <f>IFERROR(VLOOKUP(Y66, 【参考】数式用!$A$2:$B$48, 2, FALSE), "")</f>
        <v/>
      </c>
      <c r="AA66" s="404"/>
    </row>
    <row r="67" spans="1:27" ht="34" customHeight="1">
      <c r="A67" s="250"/>
      <c r="B67" s="405">
        <f t="shared" si="0"/>
        <v>29</v>
      </c>
      <c r="C67" s="855"/>
      <c r="D67" s="856"/>
      <c r="E67" s="856"/>
      <c r="F67" s="856"/>
      <c r="G67" s="856"/>
      <c r="H67" s="856"/>
      <c r="I67" s="856"/>
      <c r="J67" s="856"/>
      <c r="K67" s="856"/>
      <c r="L67" s="857"/>
      <c r="M67" s="858"/>
      <c r="N67" s="859"/>
      <c r="O67" s="859"/>
      <c r="P67" s="859"/>
      <c r="Q67" s="860"/>
      <c r="R67" s="861"/>
      <c r="S67" s="861"/>
      <c r="T67" s="861"/>
      <c r="U67" s="861"/>
      <c r="V67" s="861"/>
      <c r="W67" s="406"/>
      <c r="X67" s="510"/>
      <c r="Y67" s="2"/>
      <c r="Z67" s="403" t="str">
        <f>IFERROR(VLOOKUP(Y67, 【参考】数式用!$A$2:$B$48, 2, FALSE), "")</f>
        <v/>
      </c>
      <c r="AA67" s="404"/>
    </row>
    <row r="68" spans="1:27" ht="34" customHeight="1">
      <c r="A68" s="250"/>
      <c r="B68" s="405">
        <f t="shared" si="0"/>
        <v>30</v>
      </c>
      <c r="C68" s="855"/>
      <c r="D68" s="856"/>
      <c r="E68" s="856"/>
      <c r="F68" s="856"/>
      <c r="G68" s="856"/>
      <c r="H68" s="856"/>
      <c r="I68" s="856"/>
      <c r="J68" s="856"/>
      <c r="K68" s="856"/>
      <c r="L68" s="857"/>
      <c r="M68" s="858"/>
      <c r="N68" s="859"/>
      <c r="O68" s="859"/>
      <c r="P68" s="859"/>
      <c r="Q68" s="860"/>
      <c r="R68" s="861"/>
      <c r="S68" s="861"/>
      <c r="T68" s="861"/>
      <c r="U68" s="861"/>
      <c r="V68" s="861"/>
      <c r="W68" s="406"/>
      <c r="X68" s="510"/>
      <c r="Y68" s="2"/>
      <c r="Z68" s="403" t="str">
        <f>IFERROR(VLOOKUP(Y68, 【参考】数式用!$A$2:$B$48, 2, FALSE), "")</f>
        <v/>
      </c>
      <c r="AA68" s="404"/>
    </row>
    <row r="69" spans="1:27" ht="34" customHeight="1">
      <c r="A69" s="250"/>
      <c r="B69" s="405">
        <f t="shared" si="0"/>
        <v>31</v>
      </c>
      <c r="C69" s="855"/>
      <c r="D69" s="856"/>
      <c r="E69" s="856"/>
      <c r="F69" s="856"/>
      <c r="G69" s="856"/>
      <c r="H69" s="856"/>
      <c r="I69" s="856"/>
      <c r="J69" s="856"/>
      <c r="K69" s="856"/>
      <c r="L69" s="857"/>
      <c r="M69" s="858"/>
      <c r="N69" s="859"/>
      <c r="O69" s="859"/>
      <c r="P69" s="859"/>
      <c r="Q69" s="860"/>
      <c r="R69" s="861"/>
      <c r="S69" s="861"/>
      <c r="T69" s="861"/>
      <c r="U69" s="861"/>
      <c r="V69" s="861"/>
      <c r="W69" s="406"/>
      <c r="X69" s="510"/>
      <c r="Y69" s="2"/>
      <c r="Z69" s="403" t="str">
        <f>IFERROR(VLOOKUP(Y69, 【参考】数式用!$A$2:$B$48, 2, FALSE), "")</f>
        <v/>
      </c>
      <c r="AA69" s="404"/>
    </row>
    <row r="70" spans="1:27" ht="34" customHeight="1">
      <c r="A70" s="250"/>
      <c r="B70" s="405">
        <f t="shared" si="0"/>
        <v>32</v>
      </c>
      <c r="C70" s="855"/>
      <c r="D70" s="856"/>
      <c r="E70" s="856"/>
      <c r="F70" s="856"/>
      <c r="G70" s="856"/>
      <c r="H70" s="856"/>
      <c r="I70" s="856"/>
      <c r="J70" s="856"/>
      <c r="K70" s="856"/>
      <c r="L70" s="857"/>
      <c r="M70" s="858"/>
      <c r="N70" s="859"/>
      <c r="O70" s="859"/>
      <c r="P70" s="859"/>
      <c r="Q70" s="860"/>
      <c r="R70" s="861"/>
      <c r="S70" s="861"/>
      <c r="T70" s="861"/>
      <c r="U70" s="861"/>
      <c r="V70" s="861"/>
      <c r="W70" s="406"/>
      <c r="X70" s="510"/>
      <c r="Y70" s="2"/>
      <c r="Z70" s="403" t="str">
        <f>IFERROR(VLOOKUP(Y70, 【参考】数式用!$A$2:$B$48, 2, FALSE), "")</f>
        <v/>
      </c>
      <c r="AA70" s="404"/>
    </row>
    <row r="71" spans="1:27" ht="34" customHeight="1">
      <c r="A71" s="250"/>
      <c r="B71" s="405">
        <f t="shared" si="0"/>
        <v>33</v>
      </c>
      <c r="C71" s="855"/>
      <c r="D71" s="856"/>
      <c r="E71" s="856"/>
      <c r="F71" s="856"/>
      <c r="G71" s="856"/>
      <c r="H71" s="856"/>
      <c r="I71" s="856"/>
      <c r="J71" s="856"/>
      <c r="K71" s="856"/>
      <c r="L71" s="857"/>
      <c r="M71" s="858"/>
      <c r="N71" s="859"/>
      <c r="O71" s="859"/>
      <c r="P71" s="859"/>
      <c r="Q71" s="860"/>
      <c r="R71" s="861"/>
      <c r="S71" s="861"/>
      <c r="T71" s="861"/>
      <c r="U71" s="861"/>
      <c r="V71" s="861"/>
      <c r="W71" s="406"/>
      <c r="X71" s="510"/>
      <c r="Y71" s="2"/>
      <c r="Z71" s="403" t="str">
        <f>IFERROR(VLOOKUP(Y71, 【参考】数式用!$A$2:$B$48, 2, FALSE), "")</f>
        <v/>
      </c>
      <c r="AA71" s="404"/>
    </row>
    <row r="72" spans="1:27" ht="34" customHeight="1">
      <c r="A72" s="250"/>
      <c r="B72" s="405">
        <f t="shared" si="0"/>
        <v>34</v>
      </c>
      <c r="C72" s="855"/>
      <c r="D72" s="856"/>
      <c r="E72" s="856"/>
      <c r="F72" s="856"/>
      <c r="G72" s="856"/>
      <c r="H72" s="856"/>
      <c r="I72" s="856"/>
      <c r="J72" s="856"/>
      <c r="K72" s="856"/>
      <c r="L72" s="857"/>
      <c r="M72" s="858"/>
      <c r="N72" s="859"/>
      <c r="O72" s="859"/>
      <c r="P72" s="859"/>
      <c r="Q72" s="860"/>
      <c r="R72" s="861"/>
      <c r="S72" s="861"/>
      <c r="T72" s="861"/>
      <c r="U72" s="861"/>
      <c r="V72" s="861"/>
      <c r="W72" s="406"/>
      <c r="X72" s="510"/>
      <c r="Y72" s="2"/>
      <c r="Z72" s="403" t="str">
        <f>IFERROR(VLOOKUP(Y72, 【参考】数式用!$A$2:$B$48, 2, FALSE), "")</f>
        <v/>
      </c>
      <c r="AA72" s="404"/>
    </row>
    <row r="73" spans="1:27" ht="34" customHeight="1">
      <c r="A73" s="250"/>
      <c r="B73" s="405">
        <f t="shared" si="0"/>
        <v>35</v>
      </c>
      <c r="C73" s="855"/>
      <c r="D73" s="856"/>
      <c r="E73" s="856"/>
      <c r="F73" s="856"/>
      <c r="G73" s="856"/>
      <c r="H73" s="856"/>
      <c r="I73" s="856"/>
      <c r="J73" s="856"/>
      <c r="K73" s="856"/>
      <c r="L73" s="857"/>
      <c r="M73" s="858"/>
      <c r="N73" s="859"/>
      <c r="O73" s="859"/>
      <c r="P73" s="859"/>
      <c r="Q73" s="860"/>
      <c r="R73" s="861"/>
      <c r="S73" s="861"/>
      <c r="T73" s="861"/>
      <c r="U73" s="861"/>
      <c r="V73" s="861"/>
      <c r="W73" s="406"/>
      <c r="X73" s="510"/>
      <c r="Y73" s="2"/>
      <c r="Z73" s="403" t="str">
        <f>IFERROR(VLOOKUP(Y73, 【参考】数式用!$A$2:$B$48, 2, FALSE), "")</f>
        <v/>
      </c>
      <c r="AA73" s="404"/>
    </row>
    <row r="74" spans="1:27" ht="34" customHeight="1">
      <c r="A74" s="250"/>
      <c r="B74" s="405">
        <f t="shared" si="0"/>
        <v>36</v>
      </c>
      <c r="C74" s="855"/>
      <c r="D74" s="856"/>
      <c r="E74" s="856"/>
      <c r="F74" s="856"/>
      <c r="G74" s="856"/>
      <c r="H74" s="856"/>
      <c r="I74" s="856"/>
      <c r="J74" s="856"/>
      <c r="K74" s="856"/>
      <c r="L74" s="857"/>
      <c r="M74" s="858"/>
      <c r="N74" s="859"/>
      <c r="O74" s="859"/>
      <c r="P74" s="859"/>
      <c r="Q74" s="860"/>
      <c r="R74" s="861"/>
      <c r="S74" s="861"/>
      <c r="T74" s="861"/>
      <c r="U74" s="861"/>
      <c r="V74" s="861"/>
      <c r="W74" s="406"/>
      <c r="X74" s="510"/>
      <c r="Y74" s="2"/>
      <c r="Z74" s="403" t="str">
        <f>IFERROR(VLOOKUP(Y74, 【参考】数式用!$A$2:$B$48, 2, FALSE), "")</f>
        <v/>
      </c>
      <c r="AA74" s="404"/>
    </row>
    <row r="75" spans="1:27" ht="34" customHeight="1">
      <c r="A75" s="250"/>
      <c r="B75" s="405">
        <f t="shared" si="0"/>
        <v>37</v>
      </c>
      <c r="C75" s="855"/>
      <c r="D75" s="856"/>
      <c r="E75" s="856"/>
      <c r="F75" s="856"/>
      <c r="G75" s="856"/>
      <c r="H75" s="856"/>
      <c r="I75" s="856"/>
      <c r="J75" s="856"/>
      <c r="K75" s="856"/>
      <c r="L75" s="857"/>
      <c r="M75" s="858"/>
      <c r="N75" s="859"/>
      <c r="O75" s="859"/>
      <c r="P75" s="859"/>
      <c r="Q75" s="860"/>
      <c r="R75" s="861"/>
      <c r="S75" s="861"/>
      <c r="T75" s="861"/>
      <c r="U75" s="861"/>
      <c r="V75" s="861"/>
      <c r="W75" s="406"/>
      <c r="X75" s="510"/>
      <c r="Y75" s="2"/>
      <c r="Z75" s="403" t="str">
        <f>IFERROR(VLOOKUP(Y75, 【参考】数式用!$A$2:$B$48, 2, FALSE), "")</f>
        <v/>
      </c>
      <c r="AA75" s="404"/>
    </row>
    <row r="76" spans="1:27" ht="34" customHeight="1">
      <c r="A76" s="250"/>
      <c r="B76" s="405">
        <f t="shared" si="0"/>
        <v>38</v>
      </c>
      <c r="C76" s="855"/>
      <c r="D76" s="856"/>
      <c r="E76" s="856"/>
      <c r="F76" s="856"/>
      <c r="G76" s="856"/>
      <c r="H76" s="856"/>
      <c r="I76" s="856"/>
      <c r="J76" s="856"/>
      <c r="K76" s="856"/>
      <c r="L76" s="857"/>
      <c r="M76" s="858"/>
      <c r="N76" s="859"/>
      <c r="O76" s="859"/>
      <c r="P76" s="859"/>
      <c r="Q76" s="860"/>
      <c r="R76" s="861"/>
      <c r="S76" s="861"/>
      <c r="T76" s="861"/>
      <c r="U76" s="861"/>
      <c r="V76" s="861"/>
      <c r="W76" s="406"/>
      <c r="X76" s="510"/>
      <c r="Y76" s="2"/>
      <c r="Z76" s="403" t="str">
        <f>IFERROR(VLOOKUP(Y76, 【参考】数式用!$A$2:$B$48, 2, FALSE), "")</f>
        <v/>
      </c>
      <c r="AA76" s="404"/>
    </row>
    <row r="77" spans="1:27" ht="34" customHeight="1">
      <c r="A77" s="250"/>
      <c r="B77" s="405">
        <f t="shared" si="0"/>
        <v>39</v>
      </c>
      <c r="C77" s="855"/>
      <c r="D77" s="856"/>
      <c r="E77" s="856"/>
      <c r="F77" s="856"/>
      <c r="G77" s="856"/>
      <c r="H77" s="856"/>
      <c r="I77" s="856"/>
      <c r="J77" s="856"/>
      <c r="K77" s="856"/>
      <c r="L77" s="857"/>
      <c r="M77" s="858"/>
      <c r="N77" s="859"/>
      <c r="O77" s="859"/>
      <c r="P77" s="859"/>
      <c r="Q77" s="860"/>
      <c r="R77" s="861"/>
      <c r="S77" s="861"/>
      <c r="T77" s="861"/>
      <c r="U77" s="861"/>
      <c r="V77" s="861"/>
      <c r="W77" s="406"/>
      <c r="X77" s="510"/>
      <c r="Y77" s="2"/>
      <c r="Z77" s="403" t="str">
        <f>IFERROR(VLOOKUP(Y77, 【参考】数式用!$A$2:$B$48, 2, FALSE), "")</f>
        <v/>
      </c>
      <c r="AA77" s="404"/>
    </row>
    <row r="78" spans="1:27" ht="34" customHeight="1">
      <c r="A78" s="250"/>
      <c r="B78" s="405">
        <f t="shared" si="0"/>
        <v>40</v>
      </c>
      <c r="C78" s="855"/>
      <c r="D78" s="856"/>
      <c r="E78" s="856"/>
      <c r="F78" s="856"/>
      <c r="G78" s="856"/>
      <c r="H78" s="856"/>
      <c r="I78" s="856"/>
      <c r="J78" s="856"/>
      <c r="K78" s="856"/>
      <c r="L78" s="857"/>
      <c r="M78" s="858"/>
      <c r="N78" s="859"/>
      <c r="O78" s="859"/>
      <c r="P78" s="859"/>
      <c r="Q78" s="860"/>
      <c r="R78" s="861"/>
      <c r="S78" s="861"/>
      <c r="T78" s="861"/>
      <c r="U78" s="861"/>
      <c r="V78" s="861"/>
      <c r="W78" s="406"/>
      <c r="X78" s="510"/>
      <c r="Y78" s="2"/>
      <c r="Z78" s="403" t="str">
        <f>IFERROR(VLOOKUP(Y78, 【参考】数式用!$A$2:$B$48, 2, FALSE), "")</f>
        <v/>
      </c>
      <c r="AA78" s="404"/>
    </row>
    <row r="79" spans="1:27" ht="34" customHeight="1">
      <c r="A79" s="250"/>
      <c r="B79" s="405">
        <f t="shared" si="0"/>
        <v>41</v>
      </c>
      <c r="C79" s="855"/>
      <c r="D79" s="856"/>
      <c r="E79" s="856"/>
      <c r="F79" s="856"/>
      <c r="G79" s="856"/>
      <c r="H79" s="856"/>
      <c r="I79" s="856"/>
      <c r="J79" s="856"/>
      <c r="K79" s="856"/>
      <c r="L79" s="857"/>
      <c r="M79" s="858"/>
      <c r="N79" s="859"/>
      <c r="O79" s="859"/>
      <c r="P79" s="859"/>
      <c r="Q79" s="860"/>
      <c r="R79" s="861"/>
      <c r="S79" s="861"/>
      <c r="T79" s="861"/>
      <c r="U79" s="861"/>
      <c r="V79" s="861"/>
      <c r="W79" s="406"/>
      <c r="X79" s="510"/>
      <c r="Y79" s="2"/>
      <c r="Z79" s="403" t="str">
        <f>IFERROR(VLOOKUP(Y79, 【参考】数式用!$A$2:$B$48, 2, FALSE), "")</f>
        <v/>
      </c>
      <c r="AA79" s="404"/>
    </row>
    <row r="80" spans="1:27" ht="34" customHeight="1">
      <c r="A80" s="250"/>
      <c r="B80" s="405">
        <f t="shared" si="0"/>
        <v>42</v>
      </c>
      <c r="C80" s="855"/>
      <c r="D80" s="856"/>
      <c r="E80" s="856"/>
      <c r="F80" s="856"/>
      <c r="G80" s="856"/>
      <c r="H80" s="856"/>
      <c r="I80" s="856"/>
      <c r="J80" s="856"/>
      <c r="K80" s="856"/>
      <c r="L80" s="857"/>
      <c r="M80" s="858"/>
      <c r="N80" s="859"/>
      <c r="O80" s="859"/>
      <c r="P80" s="859"/>
      <c r="Q80" s="860"/>
      <c r="R80" s="861"/>
      <c r="S80" s="861"/>
      <c r="T80" s="861"/>
      <c r="U80" s="861"/>
      <c r="V80" s="861"/>
      <c r="W80" s="406"/>
      <c r="X80" s="510"/>
      <c r="Y80" s="2"/>
      <c r="Z80" s="403" t="str">
        <f>IFERROR(VLOOKUP(Y80, 【参考】数式用!$A$2:$B$48, 2, FALSE), "")</f>
        <v/>
      </c>
      <c r="AA80" s="404"/>
    </row>
    <row r="81" spans="1:27" ht="34" customHeight="1">
      <c r="A81" s="250"/>
      <c r="B81" s="405">
        <f t="shared" si="0"/>
        <v>43</v>
      </c>
      <c r="C81" s="855"/>
      <c r="D81" s="856"/>
      <c r="E81" s="856"/>
      <c r="F81" s="856"/>
      <c r="G81" s="856"/>
      <c r="H81" s="856"/>
      <c r="I81" s="856"/>
      <c r="J81" s="856"/>
      <c r="K81" s="856"/>
      <c r="L81" s="857"/>
      <c r="M81" s="858"/>
      <c r="N81" s="859"/>
      <c r="O81" s="859"/>
      <c r="P81" s="859"/>
      <c r="Q81" s="860"/>
      <c r="R81" s="861"/>
      <c r="S81" s="861"/>
      <c r="T81" s="861"/>
      <c r="U81" s="861"/>
      <c r="V81" s="861"/>
      <c r="W81" s="406"/>
      <c r="X81" s="510"/>
      <c r="Y81" s="2"/>
      <c r="Z81" s="403" t="str">
        <f>IFERROR(VLOOKUP(Y81, 【参考】数式用!$A$2:$B$48, 2, FALSE), "")</f>
        <v/>
      </c>
      <c r="AA81" s="404"/>
    </row>
    <row r="82" spans="1:27" ht="34" customHeight="1">
      <c r="A82" s="250"/>
      <c r="B82" s="405">
        <f t="shared" si="0"/>
        <v>44</v>
      </c>
      <c r="C82" s="855"/>
      <c r="D82" s="856"/>
      <c r="E82" s="856"/>
      <c r="F82" s="856"/>
      <c r="G82" s="856"/>
      <c r="H82" s="856"/>
      <c r="I82" s="856"/>
      <c r="J82" s="856"/>
      <c r="K82" s="856"/>
      <c r="L82" s="857"/>
      <c r="M82" s="858"/>
      <c r="N82" s="859"/>
      <c r="O82" s="859"/>
      <c r="P82" s="859"/>
      <c r="Q82" s="860"/>
      <c r="R82" s="861"/>
      <c r="S82" s="861"/>
      <c r="T82" s="861"/>
      <c r="U82" s="861"/>
      <c r="V82" s="861"/>
      <c r="W82" s="406"/>
      <c r="X82" s="510"/>
      <c r="Y82" s="2"/>
      <c r="Z82" s="403" t="str">
        <f>IFERROR(VLOOKUP(Y82, 【参考】数式用!$A$2:$B$48, 2, FALSE), "")</f>
        <v/>
      </c>
      <c r="AA82" s="404"/>
    </row>
    <row r="83" spans="1:27" ht="34" customHeight="1">
      <c r="A83" s="250"/>
      <c r="B83" s="405">
        <f t="shared" si="0"/>
        <v>45</v>
      </c>
      <c r="C83" s="855"/>
      <c r="D83" s="856"/>
      <c r="E83" s="856"/>
      <c r="F83" s="856"/>
      <c r="G83" s="856"/>
      <c r="H83" s="856"/>
      <c r="I83" s="856"/>
      <c r="J83" s="856"/>
      <c r="K83" s="856"/>
      <c r="L83" s="857"/>
      <c r="M83" s="858"/>
      <c r="N83" s="859"/>
      <c r="O83" s="859"/>
      <c r="P83" s="859"/>
      <c r="Q83" s="860"/>
      <c r="R83" s="861"/>
      <c r="S83" s="861"/>
      <c r="T83" s="861"/>
      <c r="U83" s="861"/>
      <c r="V83" s="861"/>
      <c r="W83" s="406"/>
      <c r="X83" s="510"/>
      <c r="Y83" s="2"/>
      <c r="Z83" s="403" t="str">
        <f>IFERROR(VLOOKUP(Y83, 【参考】数式用!$A$2:$B$48, 2, FALSE), "")</f>
        <v/>
      </c>
      <c r="AA83" s="404"/>
    </row>
    <row r="84" spans="1:27" ht="34" customHeight="1">
      <c r="A84" s="250"/>
      <c r="B84" s="405">
        <f t="shared" si="0"/>
        <v>46</v>
      </c>
      <c r="C84" s="855"/>
      <c r="D84" s="856"/>
      <c r="E84" s="856"/>
      <c r="F84" s="856"/>
      <c r="G84" s="856"/>
      <c r="H84" s="856"/>
      <c r="I84" s="856"/>
      <c r="J84" s="856"/>
      <c r="K84" s="856"/>
      <c r="L84" s="857"/>
      <c r="M84" s="858"/>
      <c r="N84" s="859"/>
      <c r="O84" s="859"/>
      <c r="P84" s="859"/>
      <c r="Q84" s="860"/>
      <c r="R84" s="861"/>
      <c r="S84" s="861"/>
      <c r="T84" s="861"/>
      <c r="U84" s="861"/>
      <c r="V84" s="861"/>
      <c r="W84" s="406"/>
      <c r="X84" s="510"/>
      <c r="Y84" s="2"/>
      <c r="Z84" s="403" t="str">
        <f>IFERROR(VLOOKUP(Y84, 【参考】数式用!$A$2:$B$48, 2, FALSE), "")</f>
        <v/>
      </c>
      <c r="AA84" s="404"/>
    </row>
    <row r="85" spans="1:27" ht="34" customHeight="1">
      <c r="A85" s="250"/>
      <c r="B85" s="405">
        <f t="shared" si="0"/>
        <v>47</v>
      </c>
      <c r="C85" s="855"/>
      <c r="D85" s="856"/>
      <c r="E85" s="856"/>
      <c r="F85" s="856"/>
      <c r="G85" s="856"/>
      <c r="H85" s="856"/>
      <c r="I85" s="856"/>
      <c r="J85" s="856"/>
      <c r="K85" s="856"/>
      <c r="L85" s="857"/>
      <c r="M85" s="858"/>
      <c r="N85" s="859"/>
      <c r="O85" s="859"/>
      <c r="P85" s="859"/>
      <c r="Q85" s="860"/>
      <c r="R85" s="861"/>
      <c r="S85" s="861"/>
      <c r="T85" s="861"/>
      <c r="U85" s="861"/>
      <c r="V85" s="861"/>
      <c r="W85" s="406"/>
      <c r="X85" s="510"/>
      <c r="Y85" s="2"/>
      <c r="Z85" s="403" t="str">
        <f>IFERROR(VLOOKUP(Y85, 【参考】数式用!$A$2:$B$48, 2, FALSE), "")</f>
        <v/>
      </c>
      <c r="AA85" s="404"/>
    </row>
    <row r="86" spans="1:27" ht="34"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4"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4"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4"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4"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4"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4"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4"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4"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4"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4"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4"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4"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4"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4"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4"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4"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4"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4"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4"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4"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4"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4"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4"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4"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4"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4"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4"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4"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4"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4"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4"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4"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4"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4"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4"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4"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4"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4"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4"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4"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4"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4"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4"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4"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4"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4"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4"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4"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4"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4"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4"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4"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13" zoomScale="95" zoomScaleNormal="120" zoomScaleSheetLayoutView="130" workbookViewId="0">
      <selection activeCell="AF28" sqref="AF28"/>
    </sheetView>
  </sheetViews>
  <sheetFormatPr defaultColWidth="9" defaultRowHeight="13"/>
  <cols>
    <col min="1" max="1" width="2.453125" customWidth="1"/>
    <col min="2" max="2" width="2.90625" customWidth="1"/>
    <col min="3" max="5" width="2.6328125" customWidth="1"/>
    <col min="6" max="6" width="2.7265625" customWidth="1"/>
    <col min="7" max="7" width="2.6328125" customWidth="1"/>
    <col min="8" max="8" width="3.26953125" customWidth="1"/>
    <col min="9" max="15" width="2.453125" customWidth="1"/>
    <col min="16" max="16" width="6.08984375" customWidth="1"/>
    <col min="17" max="17" width="5" customWidth="1"/>
    <col min="18" max="18" width="2.453125" customWidth="1"/>
    <col min="19" max="20" width="3.453125" customWidth="1"/>
    <col min="21" max="21" width="5.453125" customWidth="1"/>
    <col min="22" max="22" width="3.453125" customWidth="1"/>
    <col min="23" max="34" width="2.453125" customWidth="1"/>
    <col min="35" max="36" width="3.6328125" customWidth="1"/>
    <col min="37" max="37" width="3.90625" customWidth="1"/>
    <col min="38" max="38" width="2.36328125" customWidth="1"/>
    <col min="39" max="39" width="17.36328125" hidden="1" customWidth="1"/>
    <col min="40" max="40" width="8.90625" hidden="1" customWidth="1"/>
    <col min="41" max="42" width="6.36328125" hidden="1" customWidth="1"/>
    <col min="43" max="53" width="6.36328125" customWidth="1"/>
    <col min="54" max="54" width="2.453125" customWidth="1"/>
    <col min="55" max="56" width="6.36328125" customWidth="1"/>
    <col min="57" max="57" width="18.36328125" customWidth="1"/>
    <col min="58" max="60" width="6.36328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15"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
      </c>
      <c r="M13" s="600"/>
      <c r="N13" s="600"/>
      <c r="O13" s="600"/>
      <c r="P13" s="600"/>
      <c r="Q13" s="600"/>
      <c r="R13" s="600"/>
      <c r="S13" s="600"/>
      <c r="T13" s="600"/>
      <c r="U13" s="600"/>
      <c r="V13" s="693" t="s">
        <v>18</v>
      </c>
      <c r="W13" s="693"/>
      <c r="X13" s="693"/>
      <c r="Y13" s="693"/>
      <c r="Z13" s="600" t="str">
        <f>IF(基本情報入力シート!M32="","",基本情報入力シート!M32)</f>
        <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0</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0</v>
      </c>
      <c r="X20" s="664"/>
      <c r="Y20" s="664"/>
      <c r="Z20" s="664"/>
      <c r="AA20" s="664"/>
      <c r="AB20" s="665"/>
      <c r="AC20" s="192" t="s">
        <v>41</v>
      </c>
      <c r="AD20" s="123" t="s">
        <v>42</v>
      </c>
      <c r="AE20" s="618" t="str">
        <f>IF(H7="", "", IFERROR(IF(W21&gt;=W20,"○","×"),""))</f>
        <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5"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0</v>
      </c>
      <c r="R26" s="616"/>
      <c r="S26" s="616"/>
      <c r="T26" s="616"/>
      <c r="U26" s="616"/>
      <c r="V26" s="617"/>
      <c r="W26" s="215" t="s">
        <v>41</v>
      </c>
      <c r="X26" s="216" t="s">
        <v>42</v>
      </c>
      <c r="Y26" s="618" t="str">
        <f>IF(H7="", "", IF(Q30="","",IF(Q26="","",IF(Q26&gt;=Q30,"○","×"))))</f>
        <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5"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1"/>
      <c r="AP47" s="231"/>
      <c r="AT47" s="229"/>
      <c r="AU47" s="229"/>
      <c r="AV47" s="229"/>
      <c r="AW47" s="229"/>
      <c r="AX47" s="229"/>
    </row>
    <row r="48" spans="1:57" s="228" customFormat="1" ht="26.5"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
      </c>
      <c r="AL48" s="227"/>
      <c r="AM48" s="230" t="s">
        <v>2124</v>
      </c>
      <c r="AN48" s="230">
        <f>$AN$47-(COUNTIF('別紙様式3-2（処遇改善加算　個票）'!P:P,"処遇改善加算Ⅳ")+COUNTIF('別紙様式3-2（処遇改善加算　個票）'!Y:Y, "処遇改善加算Ⅳ"))</f>
        <v>0</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0</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0</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c r="U50" s="638"/>
      <c r="V50" s="638"/>
      <c r="W50" s="638"/>
      <c r="X50" s="639"/>
      <c r="Y50" s="233" t="s">
        <v>41</v>
      </c>
      <c r="Z50" s="124" t="s">
        <v>42</v>
      </c>
      <c r="AA50" s="194" t="str">
        <f>IF(H7="", "", IF(T50&gt;=T49, "○", "×"))</f>
        <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0</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0</v>
      </c>
      <c r="AO51" s="231"/>
      <c r="AP51" s="231"/>
      <c r="AT51" s="229"/>
      <c r="AU51" s="229"/>
      <c r="AV51" s="229"/>
      <c r="AW51" s="229"/>
      <c r="AX51" s="229"/>
    </row>
    <row r="52" spans="1:57" ht="31.9"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
      </c>
      <c r="AL53" s="124"/>
      <c r="AM53" s="428" t="s">
        <v>2109</v>
      </c>
      <c r="AN53" s="429">
        <f>COUNT('別紙様式3-2（処遇改善加算　個票）'!U:U)+COUNT('別紙様式3-2（処遇改善加算　個票）'!AC:AD)</f>
        <v>0</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0</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0</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c r="U55" s="627"/>
      <c r="V55" s="627"/>
      <c r="W55" s="627"/>
      <c r="X55" s="628"/>
      <c r="Y55" s="240" t="s">
        <v>41</v>
      </c>
      <c r="Z55" s="124"/>
      <c r="AA55" s="241" t="s">
        <v>53</v>
      </c>
      <c r="AB55" s="658">
        <f>IFERROR(T56/T54*100,0)</f>
        <v>0</v>
      </c>
      <c r="AC55" s="659"/>
      <c r="AD55" s="660"/>
      <c r="AE55" s="242" t="s">
        <v>54</v>
      </c>
      <c r="AF55" s="243" t="s">
        <v>55</v>
      </c>
      <c r="AG55" s="124" t="s">
        <v>42</v>
      </c>
      <c r="AH55" s="194" t="str">
        <f>IF(T54=0,"",(IF(AND(AB55&gt;=200/3,T56&lt;=T55),"○","×")))</f>
        <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0</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要件を満たす</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5"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5"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
      </c>
      <c r="AL94" s="124"/>
      <c r="AM94" s="495"/>
      <c r="AN94" s="166"/>
      <c r="AO94" s="166"/>
      <c r="AX94" s="177"/>
      <c r="AZ94" s="306"/>
      <c r="BA94" s="306"/>
    </row>
    <row r="95" spans="1:57" ht="19.899999999999999"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0</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149999999999999"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5"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15"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
      </c>
      <c r="AL103" s="124"/>
      <c r="AM103" s="166"/>
      <c r="AN103" s="166"/>
      <c r="AO103" s="166"/>
      <c r="AP103"/>
      <c r="AQ103"/>
      <c r="AR103"/>
      <c r="AS103"/>
      <c r="AT103"/>
      <c r="AU103"/>
      <c r="AV103"/>
      <c r="AW103"/>
      <c r="AX103" s="326"/>
      <c r="AY103" s="326"/>
      <c r="AZ103" s="327"/>
    </row>
    <row r="104" spans="1:57" s="171" customFormat="1" ht="6.65"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0</v>
      </c>
      <c r="AN112" s="517">
        <f>COUNTIF(AM112:AM115, TRUE)</f>
        <v>0</v>
      </c>
      <c r="AO112" s="498"/>
      <c r="AP112" s="324"/>
      <c r="AQ112" s="518" t="str">
        <f>IF(AI105="該当",  "！この区分（４項目）から２つ以上の取組が選択されていません。",  "！この区分（４項目）から１つ以上の取組が選択されていません。")</f>
        <v>！この区分（４項目）から１つ以上の取組が選択されていません。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0</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5"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0</v>
      </c>
      <c r="AN116" s="517">
        <f>COUNTIF(AM116:AM119, TRUE)</f>
        <v>0</v>
      </c>
      <c r="AO116" s="498"/>
      <c r="AP116" s="324"/>
      <c r="AQ116" s="518" t="str">
        <f>IF(AI105="該当", "！この区分（４項目）から２つ以上の取組が選択されていません。",  "！この区分（４項目）から１つ以上の取組が選択されていません。")</f>
        <v>！この区分（４項目）から１つ以上の取組が選択されていません。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0</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5"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0</v>
      </c>
      <c r="AN120" s="517">
        <f>COUNTIF(AM120:AM123, TRUE)</f>
        <v>0</v>
      </c>
      <c r="AO120" s="498"/>
      <c r="AP120" s="324"/>
      <c r="AQ120" s="518" t="str">
        <f>IF(AI105="該当", "！この区分（４項目）から２つ以上の取組が選択されていません。",  "！この区分（４項目）から１つ以上の取組が選択されていません。")</f>
        <v>！この区分（４項目）から１つ以上の取組が選択されていません。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5"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0</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5"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0</v>
      </c>
      <c r="AN124" s="517">
        <f>COUNTIF(AM124:AM127, TRUE)</f>
        <v>0</v>
      </c>
      <c r="AO124" s="498"/>
      <c r="AP124" s="324"/>
      <c r="AQ124" s="518" t="str">
        <f>IF(AI105="該当", "！この区分（４項目）から２つ以上の取組が選択されていません。",  "！この区分（４項目）から１つ以上の取組が選択されていません。")</f>
        <v>！この区分（４項目）から１つ以上の取組が選択されていません。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0</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0</v>
      </c>
      <c r="AN128" s="517">
        <f>COUNTIF(AM128:AM135, TRUE)</f>
        <v>0</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！この区分（８項目）から２つ以上の取組が選択されていません。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0</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0</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0</v>
      </c>
      <c r="AN136" s="517">
        <f>COUNTIF(AM136:AM139,TRUE)</f>
        <v>0</v>
      </c>
      <c r="AO136" s="498"/>
      <c r="AP136" s="324"/>
      <c r="AQ136" s="518" t="str">
        <f>IF(AI105="該当", "！この区分（４項目）から２つ以上の取組が選択されていません。",  "！この区分（４項目）から１つ以上の取組が選択されていません。")</f>
        <v>！この区分（４項目）から１つ以上の取組が選択されていません。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0</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899999999999999"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5"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5"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149999999999999"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5"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899999999999999"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
      </c>
      <c r="AL145" s="170"/>
      <c r="AM145" s="166"/>
      <c r="AN145" s="506"/>
      <c r="AO145" s="506"/>
      <c r="AP145" s="342"/>
      <c r="AQ145" s="342"/>
      <c r="AR145" s="342"/>
      <c r="AS145" s="342"/>
      <c r="AT145" s="342"/>
      <c r="AU145" s="342"/>
      <c r="AV145" s="342"/>
      <c r="AW145" s="342"/>
      <c r="AX145" s="342"/>
      <c r="AY145" s="342"/>
      <c r="AZ145" s="342"/>
      <c r="BA145" s="342"/>
    </row>
    <row r="146" spans="1:53" ht="11.5"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650000000000006"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5"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c r="F149" s="569"/>
      <c r="G149" s="353" t="s">
        <v>95</v>
      </c>
      <c r="H149" s="568"/>
      <c r="I149" s="569"/>
      <c r="J149" s="353" t="s">
        <v>96</v>
      </c>
      <c r="K149" s="568"/>
      <c r="L149" s="569"/>
      <c r="M149" s="353" t="s">
        <v>97</v>
      </c>
      <c r="N149" s="351"/>
      <c r="O149" s="570" t="s">
        <v>3</v>
      </c>
      <c r="P149" s="570"/>
      <c r="Q149" s="570"/>
      <c r="R149" s="563" t="str">
        <f>IF(H7="","",H7)</f>
        <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899999999999999"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
      </c>
      <c r="U150" s="567"/>
      <c r="V150" s="567"/>
      <c r="W150" s="567"/>
      <c r="X150" s="567"/>
      <c r="Y150" s="566" t="s">
        <v>14</v>
      </c>
      <c r="Z150" s="566"/>
      <c r="AA150" s="567" t="str">
        <f>IF(基本情報入力シート!M28="", "", 基本情報入力シート!M28)</f>
        <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5"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
  <cols>
    <col min="1" max="1" width="4.7265625" customWidth="1"/>
    <col min="2" max="9" width="1.453125" customWidth="1"/>
    <col min="10" max="10" width="12.08984375" customWidth="1"/>
    <col min="11" max="11" width="9.26953125" customWidth="1"/>
    <col min="12" max="12" width="10.08984375" customWidth="1"/>
    <col min="13" max="13" width="19.36328125" customWidth="1"/>
    <col min="14" max="14" width="29.36328125" customWidth="1"/>
    <col min="15" max="15" width="15.7265625" style="166" customWidth="1"/>
    <col min="16" max="16" width="14.7265625" style="166" customWidth="1"/>
    <col min="17" max="18" width="6.7265625" style="166" customWidth="1"/>
    <col min="19" max="19" width="12.7265625" customWidth="1"/>
    <col min="20" max="20" width="6.36328125" style="166" customWidth="1"/>
    <col min="21" max="21" width="12.7265625" customWidth="1"/>
    <col min="22" max="22" width="6" style="166" customWidth="1"/>
    <col min="23" max="23" width="12" style="166" customWidth="1"/>
    <col min="24" max="24" width="1.453125" style="166" customWidth="1"/>
    <col min="25" max="25" width="14.7265625" style="166" customWidth="1"/>
    <col min="26" max="26" width="12.7265625" style="167" customWidth="1"/>
    <col min="27" max="27" width="12.7265625" customWidth="1"/>
    <col min="28" max="28" width="9.7265625" style="166" customWidth="1"/>
    <col min="29" max="30" width="6.7265625" customWidth="1"/>
    <col min="31" max="31" width="6.08984375" style="166" customWidth="1"/>
    <col min="32" max="32" width="11.7265625" style="166" customWidth="1"/>
    <col min="33" max="33" width="15.08984375" style="124" hidden="1" customWidth="1"/>
    <col min="34" max="34" width="21.7265625" style="124" hidden="1" customWidth="1"/>
    <col min="35" max="35" width="12.36328125" style="125" hidden="1" customWidth="1"/>
    <col min="36" max="36" width="15" style="124" hidden="1" customWidth="1"/>
    <col min="37" max="37" width="10.453125" customWidth="1"/>
    <col min="38" max="38" width="10.7265625" customWidth="1"/>
    <col min="39" max="40" width="24.726562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0</v>
      </c>
      <c r="O5" s="132" t="s">
        <v>41</v>
      </c>
      <c r="P5" s="133"/>
      <c r="Q5" s="133"/>
      <c r="R5" s="421"/>
      <c r="S5" s="421"/>
      <c r="T5" s="421"/>
      <c r="U5" s="421"/>
      <c r="V5" s="421"/>
      <c r="W5" s="922" t="s">
        <v>2143</v>
      </c>
      <c r="X5" s="880" t="s">
        <v>2116</v>
      </c>
      <c r="Y5" s="694"/>
      <c r="Z5" s="694"/>
      <c r="AA5" s="881"/>
      <c r="AB5" s="134">
        <f>SUM(W:X)</f>
        <v>0</v>
      </c>
      <c r="AC5" s="923" t="str">
        <f>IF(AB6=0, "", IF(AB5&gt;=AB6,"○","×"))</f>
        <v/>
      </c>
      <c r="AD5" s="998" t="s">
        <v>2177</v>
      </c>
      <c r="AE5" s="999"/>
      <c r="AF5" s="999"/>
      <c r="AG5" s="130"/>
      <c r="AH5" s="130"/>
      <c r="AI5" s="126"/>
      <c r="AJ5" s="126"/>
      <c r="AK5" s="126"/>
      <c r="AL5" s="126"/>
      <c r="AM5" s="126"/>
      <c r="AN5" s="126"/>
    </row>
    <row r="6" spans="1:41" ht="30.65" customHeight="1" thickBot="1">
      <c r="A6" s="124"/>
      <c r="B6" s="952"/>
      <c r="C6" s="953"/>
      <c r="D6" s="959" t="s">
        <v>2144</v>
      </c>
      <c r="E6" s="959"/>
      <c r="F6" s="959"/>
      <c r="G6" s="959"/>
      <c r="H6" s="959"/>
      <c r="I6" s="959"/>
      <c r="J6" s="959"/>
      <c r="K6" s="959"/>
      <c r="L6" s="959"/>
      <c r="M6" s="959"/>
      <c r="N6" s="131">
        <f>SUM(S:S, AA:AA)</f>
        <v>0</v>
      </c>
      <c r="O6" s="132" t="s">
        <v>41</v>
      </c>
      <c r="P6" s="133"/>
      <c r="Q6" s="133"/>
      <c r="R6" s="133"/>
      <c r="S6" s="133"/>
      <c r="T6" s="124"/>
      <c r="U6" s="124"/>
      <c r="V6" s="124"/>
      <c r="W6" s="922"/>
      <c r="X6" s="880" t="s">
        <v>2145</v>
      </c>
      <c r="Y6" s="694"/>
      <c r="Z6" s="694"/>
      <c r="AA6" s="881"/>
      <c r="AB6" s="136">
        <f>SUM(AI:AI)</f>
        <v>0</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0</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
      </c>
      <c r="C14" s="972"/>
      <c r="D14" s="972"/>
      <c r="E14" s="972"/>
      <c r="F14" s="972"/>
      <c r="G14" s="972"/>
      <c r="H14" s="972"/>
      <c r="I14" s="973"/>
      <c r="J14" s="407" t="str">
        <f>IF(基本情報入力シート!M39="","",基本情報入力シート!M39)</f>
        <v/>
      </c>
      <c r="K14" s="411" t="str">
        <f>IF(基本情報入力シート!R39="","",基本情報入力シート!R39)</f>
        <v/>
      </c>
      <c r="L14" s="411" t="str">
        <f>IF(基本情報入力シート!W39="","",基本情報入力シート!W39)</f>
        <v/>
      </c>
      <c r="M14" s="407" t="str">
        <f>IF(基本情報入力シート!X39="","",基本情報入力シート!X39)</f>
        <v/>
      </c>
      <c r="N14" s="148" t="str">
        <f>IF(基本情報入力シート!Y39="","",基本情報入力シート!Y39)</f>
        <v/>
      </c>
      <c r="O14" s="164"/>
      <c r="P14" s="511"/>
      <c r="Q14" s="974"/>
      <c r="R14" s="975"/>
      <c r="S14" s="149" t="str">
        <f>IFERROR(ROUNDDOWN(Q14*VLOOKUP(N14,【参考】数式用!$AR$2:$AW$48,MATCH(P14,【参考】数式用!$AT$4:$AW$4)+2,FALSE)*0.5, 0), "")</f>
        <v/>
      </c>
      <c r="T14" s="513"/>
      <c r="U14" s="150" t="str">
        <f>IFERROR(IF(AG14&lt;&gt;"",Q14*VLOOKUP(N14,【参考】数式用!$AG$2:$AL$48,MATCH(P14,【参考】数式用!$AI$4:$AL$4,0)+2,0), ""), "")</f>
        <v/>
      </c>
      <c r="V14" s="41"/>
      <c r="W14" s="967"/>
      <c r="X14" s="968"/>
      <c r="Y14" s="40"/>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
      </c>
      <c r="AI14" s="426" t="str">
        <f t="shared" ref="AI14:AI45" si="0">IF(AND(OR(P14="処遇改善加算Ⅰ",P14="処遇改善加算Ⅱ"),AH14="対象"), 1,"")</f>
        <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
      </c>
      <c r="C15" s="883"/>
      <c r="D15" s="883"/>
      <c r="E15" s="883"/>
      <c r="F15" s="883"/>
      <c r="G15" s="883"/>
      <c r="H15" s="883"/>
      <c r="I15" s="884"/>
      <c r="J15" s="408" t="str">
        <f>IF(基本情報入力シート!M40="","",基本情報入力シート!M40)</f>
        <v/>
      </c>
      <c r="K15" s="409" t="str">
        <f>IF(基本情報入力シート!R40="","",基本情報入力シート!R40)</f>
        <v/>
      </c>
      <c r="L15" s="409" t="str">
        <f>IF(基本情報入力シート!W40="","",基本情報入力シート!W40)</f>
        <v/>
      </c>
      <c r="M15" s="408" t="str">
        <f>IF(基本情報入力シート!X40="","",基本情報入力シート!X40)</f>
        <v/>
      </c>
      <c r="N15" s="158" t="str">
        <f>IF(基本情報入力シート!Y40="","",基本情報入力シート!Y40)</f>
        <v/>
      </c>
      <c r="O15" s="165"/>
      <c r="P15" s="43"/>
      <c r="Q15" s="885"/>
      <c r="R15" s="886"/>
      <c r="S15" s="155" t="str">
        <f>IFERROR(ROUNDDOWN(Q15*VLOOKUP(N15,【参考】数式用!$AR$2:$AW$48,MATCH(P15,【参考】数式用!$AT$4:$AW$4)+2,FALSE)*0.5, 0), "")</f>
        <v/>
      </c>
      <c r="T15" s="42"/>
      <c r="U15" s="157" t="str">
        <f>IFERROR(IF(AG15&lt;&gt;"",Q15*VLOOKUP(N15,【参考】数式用!$AG$2:$AL$48,MATCH(P15,【参考】数式用!$AI$4:$AL$4,0)+2,0), ""), "")</f>
        <v/>
      </c>
      <c r="V15" s="42"/>
      <c r="W15" s="887"/>
      <c r="X15" s="888"/>
      <c r="Y15" s="43"/>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
      </c>
      <c r="AI15" s="426" t="str">
        <f t="shared" si="0"/>
        <v/>
      </c>
      <c r="AJ15" s="427" t="str">
        <f t="shared" si="1"/>
        <v/>
      </c>
      <c r="AK15" s="152"/>
      <c r="AL15" s="152"/>
      <c r="AM15" s="126"/>
      <c r="AN15" s="1000"/>
      <c r="AO15" s="1000"/>
    </row>
    <row r="16" spans="1:41" ht="30" customHeight="1">
      <c r="A16" s="154">
        <v>3</v>
      </c>
      <c r="B16" s="882" t="str">
        <f>IF(基本情報入力シート!C41="","",基本情報入力シート!C41)</f>
        <v/>
      </c>
      <c r="C16" s="883"/>
      <c r="D16" s="883"/>
      <c r="E16" s="883"/>
      <c r="F16" s="883"/>
      <c r="G16" s="883"/>
      <c r="H16" s="883"/>
      <c r="I16" s="884"/>
      <c r="J16" s="408" t="str">
        <f>IF(基本情報入力シート!M41="","",基本情報入力シート!M41)</f>
        <v/>
      </c>
      <c r="K16" s="409" t="str">
        <f>IF(基本情報入力シート!R41="","",基本情報入力シート!R41)</f>
        <v/>
      </c>
      <c r="L16" s="409" t="str">
        <f>IF(基本情報入力シート!W41="","",基本情報入力シート!W41)</f>
        <v/>
      </c>
      <c r="M16" s="408" t="str">
        <f>IF(基本情報入力シート!X41="","",基本情報入力シート!X41)</f>
        <v/>
      </c>
      <c r="N16" s="158" t="str">
        <f>IF(基本情報入力シート!Y41="","",基本情報入力シート!Y41)</f>
        <v/>
      </c>
      <c r="O16" s="165"/>
      <c r="P16" s="43"/>
      <c r="Q16" s="885"/>
      <c r="R16" s="886"/>
      <c r="S16" s="155" t="str">
        <f>IFERROR(ROUNDDOWN(Q16*VLOOKUP(N16,【参考】数式用!$AR$2:$AW$48,MATCH(P16,【参考】数式用!$AT$4:$AW$4)+2,FALSE)*0.5, 0), "")</f>
        <v/>
      </c>
      <c r="T16" s="42"/>
      <c r="U16" s="157" t="str">
        <f>IFERROR(IF(AG16&lt;&gt;"",Q16*VLOOKUP(N16,【参考】数式用!$AG$2:$AL$48,MATCH(P16,【参考】数式用!$AI$4:$AL$4,0)+2,0), ""), "")</f>
        <v/>
      </c>
      <c r="V16" s="42"/>
      <c r="W16" s="887"/>
      <c r="X16" s="888"/>
      <c r="Y16" s="43"/>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
      </c>
      <c r="C17" s="883"/>
      <c r="D17" s="883"/>
      <c r="E17" s="883"/>
      <c r="F17" s="883"/>
      <c r="G17" s="883"/>
      <c r="H17" s="883"/>
      <c r="I17" s="884"/>
      <c r="J17" s="408" t="str">
        <f>IF(基本情報入力シート!M42="","",基本情報入力シート!M42)</f>
        <v/>
      </c>
      <c r="K17" s="409" t="str">
        <f>IF(基本情報入力シート!R42="","",基本情報入力シート!R42)</f>
        <v/>
      </c>
      <c r="L17" s="409" t="str">
        <f>IF(基本情報入力シート!W42="","",基本情報入力シート!W42)</f>
        <v/>
      </c>
      <c r="M17" s="408" t="str">
        <f>IF(基本情報入力シート!X42="","",基本情報入力シート!X42)</f>
        <v/>
      </c>
      <c r="N17" s="158" t="str">
        <f>IF(基本情報入力シート!Y42="","",基本情報入力シート!Y42)</f>
        <v/>
      </c>
      <c r="O17" s="165"/>
      <c r="P17" s="43"/>
      <c r="Q17" s="885"/>
      <c r="R17" s="886"/>
      <c r="S17" s="155" t="str">
        <f>IFERROR(ROUNDDOWN(Q17*VLOOKUP(N17,【参考】数式用!$AR$2:$AW$48,MATCH(P17,【参考】数式用!$AT$4:$AW$4)+2,FALSE)*0.5, 0), "")</f>
        <v/>
      </c>
      <c r="T17" s="48"/>
      <c r="U17" s="157" t="str">
        <f>IFERROR(IF(AG17&lt;&gt;"",Q17*VLOOKUP(N17,【参考】数式用!$AG$2:$AL$48,MATCH(P17,【参考】数式用!$AI$4:$AL$4,0)+2,0), ""), "")</f>
        <v/>
      </c>
      <c r="V17" s="42"/>
      <c r="W17" s="887"/>
      <c r="X17" s="888"/>
      <c r="Y17" s="43"/>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
      </c>
      <c r="C18" s="883"/>
      <c r="D18" s="883"/>
      <c r="E18" s="883"/>
      <c r="F18" s="883"/>
      <c r="G18" s="883"/>
      <c r="H18" s="883"/>
      <c r="I18" s="884"/>
      <c r="J18" s="408" t="str">
        <f>IF(基本情報入力シート!M43="","",基本情報入力シート!M43)</f>
        <v/>
      </c>
      <c r="K18" s="409" t="str">
        <f>IF(基本情報入力シート!R43="","",基本情報入力シート!R43)</f>
        <v/>
      </c>
      <c r="L18" s="409" t="str">
        <f>IF(基本情報入力シート!W43="","",基本情報入力シート!W43)</f>
        <v/>
      </c>
      <c r="M18" s="408" t="str">
        <f>IF(基本情報入力シート!X43="","",基本情報入力シート!X43)</f>
        <v/>
      </c>
      <c r="N18" s="158" t="str">
        <f>IF(基本情報入力シート!Y43="","",基本情報入力シート!Y43)</f>
        <v/>
      </c>
      <c r="O18" s="165"/>
      <c r="P18" s="512"/>
      <c r="Q18" s="885"/>
      <c r="R18" s="886"/>
      <c r="S18" s="155" t="str">
        <f>IFERROR(ROUNDDOWN(Q18*VLOOKUP(N18,【参考】数式用!$AR$2:$AW$48,MATCH(P18,【参考】数式用!$AT$4:$AW$4)+2,FALSE)*0.5, 0), "")</f>
        <v/>
      </c>
      <c r="T18" s="42"/>
      <c r="U18" s="157" t="str">
        <f>IFERROR(IF(AG18&lt;&gt;"",Q18*VLOOKUP(N18,【参考】数式用!$AG$2:$AL$48,MATCH(P18,【参考】数式用!$AI$4:$AL$4,0)+2,0), ""), "")</f>
        <v/>
      </c>
      <c r="V18" s="42"/>
      <c r="W18" s="887"/>
      <c r="X18" s="888"/>
      <c r="Y18" s="43"/>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
      </c>
      <c r="AH18" s="425" t="str">
        <f>IFERROR(VLOOKUP(N18, 【参考】数式用!$BA$2:$BB$48, 2, FALSE), "")</f>
        <v/>
      </c>
      <c r="AI18" s="426" t="str">
        <f t="shared" si="0"/>
        <v/>
      </c>
      <c r="AJ18" s="427" t="str">
        <f t="shared" si="1"/>
        <v/>
      </c>
      <c r="AK18" s="152"/>
      <c r="AL18" s="152"/>
      <c r="AM18" s="126"/>
      <c r="AN18" s="1000"/>
      <c r="AO18" s="1000"/>
    </row>
    <row r="19" spans="1:46" ht="30" customHeight="1">
      <c r="A19" s="154">
        <v>6</v>
      </c>
      <c r="B19" s="882" t="str">
        <f>IF(基本情報入力シート!C44="","",基本情報入力シート!C44)</f>
        <v/>
      </c>
      <c r="C19" s="883"/>
      <c r="D19" s="883"/>
      <c r="E19" s="883"/>
      <c r="F19" s="883"/>
      <c r="G19" s="883"/>
      <c r="H19" s="883"/>
      <c r="I19" s="884"/>
      <c r="J19" s="408" t="str">
        <f>IF(基本情報入力シート!M44="","",基本情報入力シート!M44)</f>
        <v/>
      </c>
      <c r="K19" s="409" t="str">
        <f>IF(基本情報入力シート!R44="","",基本情報入力シート!R44)</f>
        <v/>
      </c>
      <c r="L19" s="409" t="str">
        <f>IF(基本情報入力シート!W44="","",基本情報入力シート!W44)</f>
        <v/>
      </c>
      <c r="M19" s="408" t="str">
        <f>IF(基本情報入力シート!X44="","",基本情報入力シート!X44)</f>
        <v/>
      </c>
      <c r="N19" s="158" t="str">
        <f>IF(基本情報入力シート!Y44="","",基本情報入力シート!Y44)</f>
        <v/>
      </c>
      <c r="O19" s="165"/>
      <c r="P19" s="512"/>
      <c r="Q19" s="885"/>
      <c r="R19" s="886"/>
      <c r="S19" s="155" t="str">
        <f>IFERROR(ROUNDDOWN(Q19*VLOOKUP(N19,【参考】数式用!$AR$2:$AW$48,MATCH(P19,【参考】数式用!$AT$4:$AW$4)+2,FALSE)*0.5, 0), "")</f>
        <v/>
      </c>
      <c r="T19" s="42"/>
      <c r="U19" s="157" t="str">
        <f>IFERROR(IF(AG19&lt;&gt;"",Q19*VLOOKUP(N19,【参考】数式用!$AG$2:$AL$48,MATCH(P19,【参考】数式用!$AI$4:$AL$4,0)+2,0), ""), "")</f>
        <v/>
      </c>
      <c r="V19" s="42"/>
      <c r="W19" s="887"/>
      <c r="X19" s="888"/>
      <c r="Y19" s="43"/>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
      </c>
      <c r="AI19" s="426" t="str">
        <f t="shared" si="0"/>
        <v/>
      </c>
      <c r="AJ19" s="427" t="str">
        <f t="shared" si="1"/>
        <v/>
      </c>
      <c r="AK19" s="152"/>
      <c r="AL19" s="152"/>
      <c r="AM19" s="126"/>
      <c r="AN19" s="1000"/>
      <c r="AO19" s="1000"/>
    </row>
    <row r="20" spans="1:46" ht="30" customHeight="1">
      <c r="A20" s="154">
        <v>7</v>
      </c>
      <c r="B20" s="882" t="str">
        <f>IF(基本情報入力シート!C45="","",基本情報入力シート!C45)</f>
        <v/>
      </c>
      <c r="C20" s="883"/>
      <c r="D20" s="883"/>
      <c r="E20" s="883"/>
      <c r="F20" s="883"/>
      <c r="G20" s="883"/>
      <c r="H20" s="883"/>
      <c r="I20" s="884"/>
      <c r="J20" s="408" t="str">
        <f>IF(基本情報入力シート!M45="","",基本情報入力シート!M45)</f>
        <v/>
      </c>
      <c r="K20" s="409" t="str">
        <f>IF(基本情報入力シート!R45="","",基本情報入力シート!R45)</f>
        <v/>
      </c>
      <c r="L20" s="409" t="str">
        <f>IF(基本情報入力シート!W45="","",基本情報入力シート!W45)</f>
        <v/>
      </c>
      <c r="M20" s="408" t="str">
        <f>IF(基本情報入力シート!X45="","",基本情報入力シート!X45)</f>
        <v/>
      </c>
      <c r="N20" s="158" t="str">
        <f>IF(基本情報入力シート!Y45="","",基本情報入力シート!Y45)</f>
        <v/>
      </c>
      <c r="O20" s="165"/>
      <c r="P20" s="47"/>
      <c r="Q20" s="885"/>
      <c r="R20" s="886"/>
      <c r="S20" s="155" t="str">
        <f>IFERROR(ROUNDDOWN(Q20*VLOOKUP(N20,【参考】数式用!$AR$2:$AW$48,MATCH(P20,【参考】数式用!$AT$4:$AW$4)+2,FALSE)*0.5, 0), "")</f>
        <v/>
      </c>
      <c r="T20" s="48"/>
      <c r="U20" s="157" t="str">
        <f>IFERROR(IF(AG20&lt;&gt;"",Q20*VLOOKUP(N20,【参考】数式用!$AG$2:$AL$48,MATCH(P20,【参考】数式用!$AI$4:$AL$4,0)+2,0), ""), "")</f>
        <v/>
      </c>
      <c r="V20" s="42"/>
      <c r="W20" s="887"/>
      <c r="X20" s="888"/>
      <c r="Y20" s="43"/>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
      </c>
      <c r="AH20" s="425" t="str">
        <f>IFERROR(VLOOKUP(N20, 【参考】数式用!$BA$2:$BB$48, 2, FALSE), "")</f>
        <v/>
      </c>
      <c r="AI20" s="426" t="str">
        <f t="shared" si="0"/>
        <v/>
      </c>
      <c r="AJ20" s="427" t="str">
        <f t="shared" si="1"/>
        <v/>
      </c>
      <c r="AK20" s="152"/>
      <c r="AL20" s="152"/>
      <c r="AM20" s="126"/>
      <c r="AN20" s="1000"/>
      <c r="AO20" s="1000"/>
    </row>
    <row r="21" spans="1:46" ht="30" customHeight="1">
      <c r="A21" s="154">
        <v>8</v>
      </c>
      <c r="B21" s="882" t="str">
        <f>IF(基本情報入力シート!C46="","",基本情報入力シート!C46)</f>
        <v/>
      </c>
      <c r="C21" s="883"/>
      <c r="D21" s="883"/>
      <c r="E21" s="883"/>
      <c r="F21" s="883"/>
      <c r="G21" s="883"/>
      <c r="H21" s="883"/>
      <c r="I21" s="884"/>
      <c r="J21" s="408" t="str">
        <f>IF(基本情報入力シート!M46="","",基本情報入力シート!M46)</f>
        <v/>
      </c>
      <c r="K21" s="409" t="str">
        <f>IF(基本情報入力シート!R46="","",基本情報入力シート!R46)</f>
        <v/>
      </c>
      <c r="L21" s="409" t="str">
        <f>IF(基本情報入力シート!W46="","",基本情報入力シート!W46)</f>
        <v/>
      </c>
      <c r="M21" s="408" t="str">
        <f>IF(基本情報入力シート!X46="","",基本情報入力シート!X46)</f>
        <v/>
      </c>
      <c r="N21" s="158" t="str">
        <f>IF(基本情報入力シート!Y46="","",基本情報入力シート!Y46)</f>
        <v/>
      </c>
      <c r="O21" s="165"/>
      <c r="P21" s="47"/>
      <c r="Q21" s="885"/>
      <c r="R21" s="886"/>
      <c r="S21" s="155" t="str">
        <f>IFERROR(ROUNDDOWN(Q21*VLOOKUP(N21,【参考】数式用!$AR$2:$AW$48,MATCH(P21,【参考】数式用!$AT$4:$AW$4)+2,FALSE)*0.5, 0), "")</f>
        <v/>
      </c>
      <c r="T21" s="42"/>
      <c r="U21" s="157" t="str">
        <f>IFERROR(IF(AG21&lt;&gt;"",Q21*VLOOKUP(N21,【参考】数式用!$AG$2:$AL$48,MATCH(P21,【参考】数式用!$AI$4:$AL$4,0)+2,0), ""), "")</f>
        <v/>
      </c>
      <c r="V21" s="42"/>
      <c r="W21" s="887"/>
      <c r="X21" s="888"/>
      <c r="Y21" s="43"/>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
      </c>
      <c r="C22" s="883"/>
      <c r="D22" s="883"/>
      <c r="E22" s="883"/>
      <c r="F22" s="883"/>
      <c r="G22" s="883"/>
      <c r="H22" s="883"/>
      <c r="I22" s="884"/>
      <c r="J22" s="408" t="str">
        <f>IF(基本情報入力シート!M47="","",基本情報入力シート!M47)</f>
        <v/>
      </c>
      <c r="K22" s="409" t="str">
        <f>IF(基本情報入力シート!R47="","",基本情報入力シート!R47)</f>
        <v/>
      </c>
      <c r="L22" s="409" t="str">
        <f>IF(基本情報入力シート!W47="","",基本情報入力シート!W47)</f>
        <v/>
      </c>
      <c r="M22" s="408" t="str">
        <f>IF(基本情報入力シート!X47="","",基本情報入力シート!X47)</f>
        <v/>
      </c>
      <c r="N22" s="158" t="str">
        <f>IF(基本情報入力シート!Y47="","",基本情報入力シート!Y47)</f>
        <v/>
      </c>
      <c r="O22" s="165"/>
      <c r="P22" s="512"/>
      <c r="Q22" s="885"/>
      <c r="R22" s="886"/>
      <c r="S22" s="155" t="str">
        <f>IFERROR(ROUNDDOWN(Q22*VLOOKUP(N22,【参考】数式用!$AR$2:$AW$48,MATCH(P22,【参考】数式用!$AT$4:$AW$4)+2,FALSE)*0.5, 0), "")</f>
        <v/>
      </c>
      <c r="T22" s="42"/>
      <c r="U22" s="157" t="str">
        <f>IFERROR(IF(AG22&lt;&gt;"",Q22*VLOOKUP(N22,【参考】数式用!$AG$2:$AL$48,MATCH(P22,【参考】数式用!$AI$4:$AL$4,0)+2,0), ""), "")</f>
        <v/>
      </c>
      <c r="V22" s="42"/>
      <c r="W22" s="887"/>
      <c r="X22" s="888"/>
      <c r="Y22" s="43"/>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
      </c>
      <c r="AH22" s="425" t="str">
        <f>IFERROR(VLOOKUP(N22, 【参考】数式用!$BA$2:$BB$48, 2, FALSE), "")</f>
        <v/>
      </c>
      <c r="AI22" s="426" t="str">
        <f t="shared" si="0"/>
        <v/>
      </c>
      <c r="AJ22" s="427" t="str">
        <f t="shared" si="1"/>
        <v/>
      </c>
      <c r="AK22" s="152"/>
      <c r="AL22" s="152"/>
      <c r="AM22" s="126"/>
      <c r="AN22" s="126"/>
    </row>
    <row r="23" spans="1:46" ht="30" customHeight="1">
      <c r="A23" s="154">
        <v>10</v>
      </c>
      <c r="B23" s="882" t="str">
        <f>IF(基本情報入力シート!C48="","",基本情報入力シート!C48)</f>
        <v/>
      </c>
      <c r="C23" s="883"/>
      <c r="D23" s="883"/>
      <c r="E23" s="883"/>
      <c r="F23" s="883"/>
      <c r="G23" s="883"/>
      <c r="H23" s="883"/>
      <c r="I23" s="884"/>
      <c r="J23" s="408" t="str">
        <f>IF(基本情報入力シート!M48="","",基本情報入力シート!M48)</f>
        <v/>
      </c>
      <c r="K23" s="409" t="str">
        <f>IF(基本情報入力シート!R48="","",基本情報入力シート!R48)</f>
        <v/>
      </c>
      <c r="L23" s="409" t="str">
        <f>IF(基本情報入力シート!W48="","",基本情報入力シート!W48)</f>
        <v/>
      </c>
      <c r="M23" s="408" t="str">
        <f>IF(基本情報入力シート!X48="","",基本情報入力シート!X48)</f>
        <v/>
      </c>
      <c r="N23" s="158" t="str">
        <f>IF(基本情報入力シート!Y48="","",基本情報入力シート!Y48)</f>
        <v/>
      </c>
      <c r="O23" s="165"/>
      <c r="P23" s="47"/>
      <c r="Q23" s="885"/>
      <c r="R23" s="886"/>
      <c r="S23" s="155" t="str">
        <f>IFERROR(ROUNDDOWN(Q23*VLOOKUP(N23,【参考】数式用!$AR$2:$AW$48,MATCH(P23,【参考】数式用!$AT$4:$AW$4)+2,FALSE)*0.5, 0), "")</f>
        <v/>
      </c>
      <c r="T23" s="48"/>
      <c r="U23" s="157" t="str">
        <f>IFERROR(IF(AG23&lt;&gt;"",Q23*VLOOKUP(N23,【参考】数式用!$AG$2:$AL$48,MATCH(P23,【参考】数式用!$AI$4:$AL$4,0)+2,0), ""), "")</f>
        <v/>
      </c>
      <c r="V23" s="42"/>
      <c r="W23" s="887"/>
      <c r="X23" s="888"/>
      <c r="Y23" s="43"/>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
      </c>
      <c r="AH23" s="425" t="str">
        <f>IFERROR(VLOOKUP(N23, 【参考】数式用!$BA$2:$BB$48, 2, FALSE), "")</f>
        <v/>
      </c>
      <c r="AI23" s="426" t="str">
        <f t="shared" si="0"/>
        <v/>
      </c>
      <c r="AJ23" s="427" t="str">
        <f t="shared" si="1"/>
        <v/>
      </c>
      <c r="AK23" s="152"/>
      <c r="AL23" s="152"/>
      <c r="AM23" s="126"/>
      <c r="AN23" s="126"/>
    </row>
    <row r="24" spans="1:46" ht="30" customHeight="1">
      <c r="A24" s="154">
        <v>11</v>
      </c>
      <c r="B24" s="882" t="str">
        <f>IF(基本情報入力シート!C49="","",基本情報入力シート!C49)</f>
        <v/>
      </c>
      <c r="C24" s="883"/>
      <c r="D24" s="883"/>
      <c r="E24" s="883"/>
      <c r="F24" s="883"/>
      <c r="G24" s="883"/>
      <c r="H24" s="883"/>
      <c r="I24" s="884"/>
      <c r="J24" s="408" t="str">
        <f>IF(基本情報入力シート!M49="","",基本情報入力シート!M49)</f>
        <v/>
      </c>
      <c r="K24" s="409" t="str">
        <f>IF(基本情報入力シート!R49="","",基本情報入力シート!R49)</f>
        <v/>
      </c>
      <c r="L24" s="409" t="str">
        <f>IF(基本情報入力シート!W49="","",基本情報入力シート!W49)</f>
        <v/>
      </c>
      <c r="M24" s="408" t="str">
        <f>IF(基本情報入力シート!X49="","",基本情報入力シート!X49)</f>
        <v/>
      </c>
      <c r="N24" s="158" t="str">
        <f>IF(基本情報入力シート!Y49="","",基本情報入力シート!Y49)</f>
        <v/>
      </c>
      <c r="O24" s="165"/>
      <c r="P24" s="47"/>
      <c r="Q24" s="885"/>
      <c r="R24" s="886"/>
      <c r="S24" s="155" t="str">
        <f>IFERROR(ROUNDDOWN(Q24*VLOOKUP(N24,【参考】数式用!$AR$2:$AW$48,MATCH(P24,【参考】数式用!$AT$4:$AW$4)+2,FALSE)*0.5, 0), "")</f>
        <v/>
      </c>
      <c r="T24" s="42"/>
      <c r="U24" s="157" t="str">
        <f>IFERROR(IF(AG24&lt;&gt;"",Q24*VLOOKUP(N24,【参考】数式用!$AG$2:$AL$48,MATCH(P24,【参考】数式用!$AI$4:$AL$4,0)+2,0), ""), "")</f>
        <v/>
      </c>
      <c r="V24" s="42"/>
      <c r="W24" s="887"/>
      <c r="X24" s="888"/>
      <c r="Y24" s="43"/>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
      </c>
      <c r="AI24" s="426" t="str">
        <f t="shared" si="0"/>
        <v/>
      </c>
      <c r="AJ24" s="427" t="str">
        <f t="shared" si="1"/>
        <v/>
      </c>
      <c r="AK24" s="152"/>
      <c r="AL24" s="152"/>
      <c r="AM24" s="126"/>
      <c r="AN24" s="126"/>
    </row>
    <row r="25" spans="1:46" ht="30" customHeight="1">
      <c r="A25" s="154">
        <v>12</v>
      </c>
      <c r="B25" s="882" t="str">
        <f>IF(基本情報入力シート!C50="","",基本情報入力シート!C50)</f>
        <v/>
      </c>
      <c r="C25" s="883"/>
      <c r="D25" s="883"/>
      <c r="E25" s="883"/>
      <c r="F25" s="883"/>
      <c r="G25" s="883"/>
      <c r="H25" s="883"/>
      <c r="I25" s="884"/>
      <c r="J25" s="408" t="str">
        <f>IF(基本情報入力シート!M50="","",基本情報入力シート!M50)</f>
        <v/>
      </c>
      <c r="K25" s="409" t="str">
        <f>IF(基本情報入力シート!R50="","",基本情報入力シート!R50)</f>
        <v/>
      </c>
      <c r="L25" s="409" t="str">
        <f>IF(基本情報入力シート!W50="","",基本情報入力シート!W50)</f>
        <v/>
      </c>
      <c r="M25" s="408" t="str">
        <f>IF(基本情報入力シート!X50="","",基本情報入力シート!X50)</f>
        <v/>
      </c>
      <c r="N25" s="158" t="str">
        <f>IF(基本情報入力シート!Y50="","",基本情報入力シート!Y50)</f>
        <v/>
      </c>
      <c r="O25" s="165"/>
      <c r="P25" s="512"/>
      <c r="Q25" s="885"/>
      <c r="R25" s="886"/>
      <c r="S25" s="155" t="str">
        <f>IFERROR(ROUNDDOWN(Q25*VLOOKUP(N25,【参考】数式用!$AR$2:$AW$48,MATCH(P25,【参考】数式用!$AT$4:$AW$4)+2,FALSE)*0.5, 0), "")</f>
        <v/>
      </c>
      <c r="T25" s="42"/>
      <c r="U25" s="157" t="str">
        <f>IFERROR(IF(AG25&lt;&gt;"",Q25*VLOOKUP(N25,【参考】数式用!$AG$2:$AL$48,MATCH(P25,【参考】数式用!$AI$4:$AL$4,0)+2,0), ""), "")</f>
        <v/>
      </c>
      <c r="V25" s="42"/>
      <c r="W25" s="887"/>
      <c r="X25" s="888"/>
      <c r="Y25" s="43"/>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
      </c>
      <c r="AH25" s="425" t="str">
        <f>IFERROR(VLOOKUP(N25, 【参考】数式用!$BA$2:$BB$48, 2, FALSE), "")</f>
        <v/>
      </c>
      <c r="AI25" s="426" t="str">
        <f t="shared" si="0"/>
        <v/>
      </c>
      <c r="AJ25" s="427" t="str">
        <f t="shared" si="1"/>
        <v/>
      </c>
      <c r="AK25" s="152"/>
      <c r="AL25" s="152"/>
      <c r="AM25" s="126"/>
      <c r="AN25" s="126"/>
    </row>
    <row r="26" spans="1:46" ht="30" customHeight="1">
      <c r="A26" s="154">
        <v>13</v>
      </c>
      <c r="B26" s="882" t="str">
        <f>IF(基本情報入力シート!C51="","",基本情報入力シート!C51)</f>
        <v/>
      </c>
      <c r="C26" s="883"/>
      <c r="D26" s="883"/>
      <c r="E26" s="883"/>
      <c r="F26" s="883"/>
      <c r="G26" s="883"/>
      <c r="H26" s="883"/>
      <c r="I26" s="884"/>
      <c r="J26" s="408" t="str">
        <f>IF(基本情報入力シート!M51="","",基本情報入力シート!M51)</f>
        <v/>
      </c>
      <c r="K26" s="409" t="str">
        <f>IF(基本情報入力シート!R51="","",基本情報入力シート!R51)</f>
        <v/>
      </c>
      <c r="L26" s="409" t="str">
        <f>IF(基本情報入力シート!W51="","",基本情報入力シート!W51)</f>
        <v/>
      </c>
      <c r="M26" s="408" t="str">
        <f>IF(基本情報入力シート!X51="","",基本情報入力シート!X51)</f>
        <v/>
      </c>
      <c r="N26" s="158" t="str">
        <f>IF(基本情報入力シート!Y51="","",基本情報入力シート!Y51)</f>
        <v/>
      </c>
      <c r="O26" s="165"/>
      <c r="P26" s="512"/>
      <c r="Q26" s="885"/>
      <c r="R26" s="886"/>
      <c r="S26" s="155" t="str">
        <f>IFERROR(ROUNDDOWN(Q26*VLOOKUP(N26,【参考】数式用!$AR$2:$AW$48,MATCH(P26,【参考】数式用!$AT$4:$AW$4)+2,FALSE)*0.5, 0), "")</f>
        <v/>
      </c>
      <c r="T26" s="48"/>
      <c r="U26" s="157" t="str">
        <f>IFERROR(IF(AG26&lt;&gt;"",Q26*VLOOKUP(N26,【参考】数式用!$AG$2:$AL$48,MATCH(P26,【参考】数式用!$AI$4:$AL$4,0)+2,0), ""), "")</f>
        <v/>
      </c>
      <c r="V26" s="42"/>
      <c r="W26" s="887"/>
      <c r="X26" s="888"/>
      <c r="Y26" s="43"/>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
      </c>
      <c r="AI26" s="426" t="str">
        <f t="shared" si="0"/>
        <v/>
      </c>
      <c r="AJ26" s="427" t="str">
        <f t="shared" si="1"/>
        <v/>
      </c>
      <c r="AK26" s="152"/>
      <c r="AL26" s="152"/>
      <c r="AM26" s="126"/>
      <c r="AN26" s="126"/>
    </row>
    <row r="27" spans="1:46" ht="30" customHeight="1">
      <c r="A27" s="154">
        <v>14</v>
      </c>
      <c r="B27" s="882" t="str">
        <f>IF(基本情報入力シート!C52="","",基本情報入力シート!C52)</f>
        <v/>
      </c>
      <c r="C27" s="883"/>
      <c r="D27" s="883"/>
      <c r="E27" s="883"/>
      <c r="F27" s="883"/>
      <c r="G27" s="883"/>
      <c r="H27" s="883"/>
      <c r="I27" s="884"/>
      <c r="J27" s="408" t="str">
        <f>IF(基本情報入力シート!M52="","",基本情報入力シート!M52)</f>
        <v/>
      </c>
      <c r="K27" s="409" t="str">
        <f>IF(基本情報入力シート!R52="","",基本情報入力シート!R52)</f>
        <v/>
      </c>
      <c r="L27" s="409" t="str">
        <f>IF(基本情報入力シート!W52="","",基本情報入力シート!W52)</f>
        <v/>
      </c>
      <c r="M27" s="408" t="str">
        <f>IF(基本情報入力シート!X52="","",基本情報入力シート!X52)</f>
        <v/>
      </c>
      <c r="N27" s="158" t="str">
        <f>IF(基本情報入力シート!Y52="","",基本情報入力シート!Y52)</f>
        <v/>
      </c>
      <c r="O27" s="165"/>
      <c r="P27" s="47"/>
      <c r="Q27" s="885"/>
      <c r="R27" s="886"/>
      <c r="S27" s="155" t="str">
        <f>IFERROR(ROUNDDOWN(Q27*VLOOKUP(N27,【参考】数式用!$AR$2:$AW$48,MATCH(P27,【参考】数式用!$AT$4:$AW$4)+2,FALSE)*0.5, 0), "")</f>
        <v/>
      </c>
      <c r="T27" s="42"/>
      <c r="U27" s="157" t="str">
        <f>IFERROR(IF(AG27&lt;&gt;"",Q27*VLOOKUP(N27,【参考】数式用!$AG$2:$AL$48,MATCH(P27,【参考】数式用!$AI$4:$AL$4,0)+2,0), ""), "")</f>
        <v/>
      </c>
      <c r="V27" s="42"/>
      <c r="W27" s="887"/>
      <c r="X27" s="888"/>
      <c r="Y27" s="43"/>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
      </c>
      <c r="AH27" s="425" t="str">
        <f>IFERROR(VLOOKUP(N27, 【参考】数式用!$BA$2:$BB$48, 2, FALSE), "")</f>
        <v/>
      </c>
      <c r="AI27" s="426" t="str">
        <f t="shared" si="0"/>
        <v/>
      </c>
      <c r="AJ27" s="427" t="str">
        <f t="shared" si="1"/>
        <v/>
      </c>
      <c r="AK27" s="152"/>
      <c r="AL27" s="152"/>
      <c r="AM27" s="126"/>
      <c r="AN27" s="126"/>
    </row>
    <row r="28" spans="1:46" ht="30" customHeight="1">
      <c r="A28" s="154">
        <v>15</v>
      </c>
      <c r="B28" s="882" t="str">
        <f>IF(基本情報入力シート!C53="","",基本情報入力シート!C53)</f>
        <v/>
      </c>
      <c r="C28" s="883"/>
      <c r="D28" s="883"/>
      <c r="E28" s="883"/>
      <c r="F28" s="883"/>
      <c r="G28" s="883"/>
      <c r="H28" s="883"/>
      <c r="I28" s="884"/>
      <c r="J28" s="408" t="str">
        <f>IF(基本情報入力シート!M53="","",基本情報入力シート!M53)</f>
        <v/>
      </c>
      <c r="K28" s="409" t="str">
        <f>IF(基本情報入力シート!R53="","",基本情報入力シート!R53)</f>
        <v/>
      </c>
      <c r="L28" s="409" t="str">
        <f>IF(基本情報入力シート!W53="","",基本情報入力シート!W53)</f>
        <v/>
      </c>
      <c r="M28" s="408" t="str">
        <f>IF(基本情報入力シート!X53="","",基本情報入力シート!X53)</f>
        <v/>
      </c>
      <c r="N28" s="158" t="str">
        <f>IF(基本情報入力シート!Y53="","",基本情報入力シート!Y53)</f>
        <v/>
      </c>
      <c r="O28" s="165"/>
      <c r="P28" s="47"/>
      <c r="Q28" s="885"/>
      <c r="R28" s="886"/>
      <c r="S28" s="155" t="str">
        <f>IFERROR(ROUNDDOWN(Q28*VLOOKUP(N28,【参考】数式用!$AR$2:$AW$48,MATCH(P28,【参考】数式用!$AT$4:$AW$4)+2,FALSE)*0.5, 0), "")</f>
        <v/>
      </c>
      <c r="T28" s="42"/>
      <c r="U28" s="157" t="str">
        <f>IFERROR(IF(AG28&lt;&gt;"",Q28*VLOOKUP(N28,【参考】数式用!$AG$2:$AL$48,MATCH(P28,【参考】数式用!$AI$4:$AL$4,0)+2,0), ""), "")</f>
        <v/>
      </c>
      <c r="V28" s="42"/>
      <c r="W28" s="887"/>
      <c r="X28" s="888"/>
      <c r="Y28" s="43"/>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
      </c>
      <c r="AH28" s="425" t="str">
        <f>IFERROR(VLOOKUP(N28, 【参考】数式用!$BA$2:$BB$48, 2, FALSE), "")</f>
        <v/>
      </c>
      <c r="AI28" s="426" t="str">
        <f t="shared" si="0"/>
        <v/>
      </c>
      <c r="AJ28" s="427" t="str">
        <f t="shared" si="1"/>
        <v/>
      </c>
      <c r="AK28" s="152"/>
      <c r="AL28" s="152"/>
      <c r="AM28" s="126"/>
      <c r="AN28" s="126"/>
    </row>
    <row r="29" spans="1:46" ht="30" customHeight="1">
      <c r="A29" s="154">
        <v>16</v>
      </c>
      <c r="B29" s="882" t="str">
        <f>IF(基本情報入力シート!C54="","",基本情報入力シート!C54)</f>
        <v/>
      </c>
      <c r="C29" s="883"/>
      <c r="D29" s="883"/>
      <c r="E29" s="883"/>
      <c r="F29" s="883"/>
      <c r="G29" s="883"/>
      <c r="H29" s="883"/>
      <c r="I29" s="884"/>
      <c r="J29" s="409" t="str">
        <f>IF(基本情報入力シート!M54="","",基本情報入力シート!M54)</f>
        <v/>
      </c>
      <c r="K29" s="409" t="str">
        <f>IF(基本情報入力シート!R54="","",基本情報入力シート!R54)</f>
        <v/>
      </c>
      <c r="L29" s="409" t="str">
        <f>IF(基本情報入力シート!W54="","",基本情報入力シート!W54)</f>
        <v/>
      </c>
      <c r="M29" s="409" t="str">
        <f>IF(基本情報入力シート!X54="","",基本情報入力シート!X54)</f>
        <v/>
      </c>
      <c r="N29" s="158" t="str">
        <f>IF(基本情報入力シート!Y54="","",基本情報入力シート!Y54)</f>
        <v/>
      </c>
      <c r="O29" s="165"/>
      <c r="P29" s="512"/>
      <c r="Q29" s="885"/>
      <c r="R29" s="886"/>
      <c r="S29" s="155" t="str">
        <f>IFERROR(ROUNDDOWN(Q29*VLOOKUP(N29,【参考】数式用!$AR$2:$AW$48,MATCH(P29,【参考】数式用!$AT$4:$AW$4)+2,FALSE)*0.5, 0), "")</f>
        <v/>
      </c>
      <c r="T29" s="48"/>
      <c r="U29" s="157" t="str">
        <f>IFERROR(IF(AG29&lt;&gt;"",Q29*VLOOKUP(N29,【参考】数式用!$AG$2:$AL$48,MATCH(P29,【参考】数式用!$AI$4:$AL$4,0)+2,0), ""), "")</f>
        <v/>
      </c>
      <c r="V29" s="42"/>
      <c r="W29" s="887"/>
      <c r="X29" s="888"/>
      <c r="Y29" s="43"/>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
      </c>
      <c r="AH29" s="425" t="str">
        <f>IFERROR(VLOOKUP(N29, 【参考】数式用!$BA$2:$BB$48, 2, FALSE), "")</f>
        <v/>
      </c>
      <c r="AI29" s="426" t="str">
        <f t="shared" si="0"/>
        <v/>
      </c>
      <c r="AJ29" s="427" t="str">
        <f t="shared" si="1"/>
        <v/>
      </c>
      <c r="AK29" s="152"/>
      <c r="AL29" s="152"/>
      <c r="AM29" s="126"/>
      <c r="AN29" s="126"/>
    </row>
    <row r="30" spans="1:46" customFormat="1" ht="30" customHeight="1">
      <c r="A30" s="154">
        <v>17</v>
      </c>
      <c r="B30" s="882" t="str">
        <f>IF(基本情報入力シート!C55="","",基本情報入力シート!C55)</f>
        <v/>
      </c>
      <c r="C30" s="883"/>
      <c r="D30" s="883"/>
      <c r="E30" s="883"/>
      <c r="F30" s="883"/>
      <c r="G30" s="883"/>
      <c r="H30" s="883"/>
      <c r="I30" s="884"/>
      <c r="J30" s="408" t="str">
        <f>IF(基本情報入力シート!M55="","",基本情報入力シート!M55)</f>
        <v/>
      </c>
      <c r="K30" s="409" t="str">
        <f>IF(基本情報入力シート!R55="","",基本情報入力シート!R55)</f>
        <v/>
      </c>
      <c r="L30" s="409" t="str">
        <f>IF(基本情報入力シート!W55="","",基本情報入力シート!W55)</f>
        <v/>
      </c>
      <c r="M30" s="408" t="str">
        <f>IF(基本情報入力シート!X55="","",基本情報入力シート!X55)</f>
        <v/>
      </c>
      <c r="N30" s="158" t="str">
        <f>IF(基本情報入力シート!Y55="","",基本情報入力シート!Y55)</f>
        <v/>
      </c>
      <c r="O30" s="165"/>
      <c r="P30" s="47"/>
      <c r="Q30" s="885"/>
      <c r="R30" s="886"/>
      <c r="S30" s="155" t="str">
        <f>IFERROR(ROUNDDOWN(Q30*VLOOKUP(N30,【参考】数式用!$AR$2:$AW$48,MATCH(P30,【参考】数式用!$AT$4:$AW$4)+2,FALSE)*0.5, 0), "")</f>
        <v/>
      </c>
      <c r="T30" s="42"/>
      <c r="U30" s="157" t="str">
        <f>IFERROR(IF(AG30&lt;&gt;"",Q30*VLOOKUP(N30,【参考】数式用!$AG$2:$AL$48,MATCH(P30,【参考】数式用!$AI$4:$AL$4,0)+2,0), ""), "")</f>
        <v/>
      </c>
      <c r="V30" s="42"/>
      <c r="W30" s="887"/>
      <c r="X30" s="888"/>
      <c r="Y30" s="43"/>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
      </c>
      <c r="C31" s="883"/>
      <c r="D31" s="883"/>
      <c r="E31" s="883"/>
      <c r="F31" s="883"/>
      <c r="G31" s="883"/>
      <c r="H31" s="883"/>
      <c r="I31" s="884"/>
      <c r="J31" s="408" t="str">
        <f>IF(基本情報入力シート!M56="","",基本情報入力シート!M56)</f>
        <v/>
      </c>
      <c r="K31" s="409" t="str">
        <f>IF(基本情報入力シート!R56="","",基本情報入力シート!R56)</f>
        <v/>
      </c>
      <c r="L31" s="409" t="str">
        <f>IF(基本情報入力シート!W56="","",基本情報入力シート!W56)</f>
        <v/>
      </c>
      <c r="M31" s="408" t="str">
        <f>IF(基本情報入力シート!X56="","",基本情報入力シート!X56)</f>
        <v/>
      </c>
      <c r="N31" s="158" t="str">
        <f>IF(基本情報入力シート!Y56="","",基本情報入力シート!Y56)</f>
        <v/>
      </c>
      <c r="O31" s="165"/>
      <c r="P31" s="47"/>
      <c r="Q31" s="885"/>
      <c r="R31" s="886"/>
      <c r="S31" s="155" t="str">
        <f>IFERROR(ROUNDDOWN(Q31*VLOOKUP(N31,【参考】数式用!$AR$2:$AW$48,MATCH(P31,【参考】数式用!$AT$4:$AW$4)+2,FALSE)*0.5, 0), "")</f>
        <v/>
      </c>
      <c r="T31" s="42"/>
      <c r="U31" s="157" t="str">
        <f>IFERROR(IF(AG31&lt;&gt;"",Q31*VLOOKUP(N31,【参考】数式用!$AG$2:$AL$48,MATCH(P31,【参考】数式用!$AI$4:$AL$4,0)+2,0), ""), "")</f>
        <v/>
      </c>
      <c r="V31" s="42"/>
      <c r="W31" s="887"/>
      <c r="X31" s="888"/>
      <c r="Y31" s="43"/>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
      </c>
      <c r="AH31" s="425" t="str">
        <f>IFERROR(VLOOKUP(N31, 【参考】数式用!$BA$2:$BB$48, 2, FALSE), "")</f>
        <v/>
      </c>
      <c r="AI31" s="426" t="str">
        <f t="shared" si="0"/>
        <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
      </c>
      <c r="C32" s="883"/>
      <c r="D32" s="883"/>
      <c r="E32" s="883"/>
      <c r="F32" s="883"/>
      <c r="G32" s="883"/>
      <c r="H32" s="883"/>
      <c r="I32" s="884"/>
      <c r="J32" s="408" t="str">
        <f>IF(基本情報入力シート!M57="","",基本情報入力シート!M57)</f>
        <v/>
      </c>
      <c r="K32" s="409" t="str">
        <f>IF(基本情報入力シート!R57="","",基本情報入力シート!R57)</f>
        <v/>
      </c>
      <c r="L32" s="409" t="str">
        <f>IF(基本情報入力シート!W57="","",基本情報入力シート!W57)</f>
        <v/>
      </c>
      <c r="M32" s="408" t="str">
        <f>IF(基本情報入力シート!X57="","",基本情報入力シート!X57)</f>
        <v/>
      </c>
      <c r="N32" s="158" t="str">
        <f>IF(基本情報入力シート!Y57="","",基本情報入力シート!Y57)</f>
        <v/>
      </c>
      <c r="O32" s="165"/>
      <c r="P32" s="512"/>
      <c r="Q32" s="885"/>
      <c r="R32" s="886"/>
      <c r="S32" s="155" t="str">
        <f>IFERROR(ROUNDDOWN(Q32*VLOOKUP(N32,【参考】数式用!$AR$2:$AW$48,MATCH(P32,【参考】数式用!$AT$4:$AW$4)+2,FALSE)*0.5, 0), "")</f>
        <v/>
      </c>
      <c r="T32" s="48"/>
      <c r="U32" s="157" t="str">
        <f>IFERROR(IF(AG32&lt;&gt;"",Q32*VLOOKUP(N32,【参考】数式用!$AG$2:$AL$48,MATCH(P32,【参考】数式用!$AI$4:$AL$4,0)+2,0), ""), "")</f>
        <v/>
      </c>
      <c r="V32" s="42"/>
      <c r="W32" s="887"/>
      <c r="X32" s="888"/>
      <c r="Y32" s="43"/>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
      </c>
      <c r="C33" s="883"/>
      <c r="D33" s="883"/>
      <c r="E33" s="883"/>
      <c r="F33" s="883"/>
      <c r="G33" s="883"/>
      <c r="H33" s="883"/>
      <c r="I33" s="884"/>
      <c r="J33" s="408" t="str">
        <f>IF(基本情報入力シート!M58="","",基本情報入力シート!M58)</f>
        <v/>
      </c>
      <c r="K33" s="409" t="str">
        <f>IF(基本情報入力シート!R58="","",基本情報入力シート!R58)</f>
        <v/>
      </c>
      <c r="L33" s="409" t="str">
        <f>IF(基本情報入力シート!W58="","",基本情報入力シート!W58)</f>
        <v/>
      </c>
      <c r="M33" s="408" t="str">
        <f>IF(基本情報入力シート!X58="","",基本情報入力シート!X58)</f>
        <v/>
      </c>
      <c r="N33" s="158" t="str">
        <f>IF(基本情報入力シート!Y58="","",基本情報入力シート!Y58)</f>
        <v/>
      </c>
      <c r="O33" s="165"/>
      <c r="P33" s="512"/>
      <c r="Q33" s="885"/>
      <c r="R33" s="886"/>
      <c r="S33" s="155" t="str">
        <f>IFERROR(ROUNDDOWN(Q33*VLOOKUP(N33,【参考】数式用!$AR$2:$AW$48,MATCH(P33,【参考】数式用!$AT$4:$AW$4)+2,FALSE)*0.5, 0), "")</f>
        <v/>
      </c>
      <c r="T33" s="42"/>
      <c r="U33" s="157" t="str">
        <f>IFERROR(IF(AG33&lt;&gt;"",Q33*VLOOKUP(N33,【参考】数式用!$AG$2:$AL$48,MATCH(P33,【参考】数式用!$AI$4:$AL$4,0)+2,0), ""), "")</f>
        <v/>
      </c>
      <c r="V33" s="42"/>
      <c r="W33" s="887"/>
      <c r="X33" s="888"/>
      <c r="Y33" s="43"/>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
      </c>
      <c r="AI33" s="426" t="str">
        <f t="shared" si="0"/>
        <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
      </c>
      <c r="C34" s="883"/>
      <c r="D34" s="883"/>
      <c r="E34" s="883"/>
      <c r="F34" s="883"/>
      <c r="G34" s="883"/>
      <c r="H34" s="883"/>
      <c r="I34" s="884"/>
      <c r="J34" s="409" t="str">
        <f>IF(基本情報入力シート!M59="","",基本情報入力シート!M59)</f>
        <v/>
      </c>
      <c r="K34" s="409" t="str">
        <f>IF(基本情報入力シート!R59="","",基本情報入力シート!R59)</f>
        <v/>
      </c>
      <c r="L34" s="409" t="str">
        <f>IF(基本情報入力シート!W59="","",基本情報入力シート!W59)</f>
        <v/>
      </c>
      <c r="M34" s="409" t="str">
        <f>IF(基本情報入力シート!X59="","",基本情報入力シート!X59)</f>
        <v/>
      </c>
      <c r="N34" s="158" t="str">
        <f>IF(基本情報入力シート!Y59="","",基本情報入力シート!Y59)</f>
        <v/>
      </c>
      <c r="O34" s="165"/>
      <c r="P34" s="47"/>
      <c r="Q34" s="885"/>
      <c r="R34" s="886"/>
      <c r="S34" s="155" t="str">
        <f>IFERROR(ROUNDDOWN(Q34*VLOOKUP(N34,【参考】数式用!$AR$2:$AW$48,MATCH(P34,【参考】数式用!$AT$4:$AW$4)+2,FALSE)*0.5, 0), "")</f>
        <v/>
      </c>
      <c r="T34" s="42"/>
      <c r="U34" s="157" t="str">
        <f>IFERROR(IF(AG34&lt;&gt;"",Q34*VLOOKUP(N34,【参考】数式用!$AG$2:$AL$48,MATCH(P34,【参考】数式用!$AI$4:$AL$4,0)+2,0), ""), "")</f>
        <v/>
      </c>
      <c r="V34" s="42"/>
      <c r="W34" s="887"/>
      <c r="X34" s="888"/>
      <c r="Y34" s="43"/>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
      </c>
      <c r="C35" s="904"/>
      <c r="D35" s="904"/>
      <c r="E35" s="904"/>
      <c r="F35" s="904"/>
      <c r="G35" s="904"/>
      <c r="H35" s="904"/>
      <c r="I35" s="905"/>
      <c r="J35" s="475" t="str">
        <f>IF(基本情報入力シート!M60="","",基本情報入力シート!M60)</f>
        <v/>
      </c>
      <c r="K35" s="476" t="str">
        <f>IF(基本情報入力シート!R60="","",基本情報入力シート!R60)</f>
        <v/>
      </c>
      <c r="L35" s="476" t="str">
        <f>IF(基本情報入力シート!W60="","",基本情報入力シート!W60)</f>
        <v/>
      </c>
      <c r="M35" s="475" t="str">
        <f>IF(基本情報入力シート!X60="","",基本情報入力シート!X60)</f>
        <v/>
      </c>
      <c r="N35" s="477" t="str">
        <f>IF(基本情報入力シート!Y60="","",基本情報入力シート!Y60)</f>
        <v/>
      </c>
      <c r="O35" s="165"/>
      <c r="P35" s="47"/>
      <c r="Q35" s="885"/>
      <c r="R35" s="886"/>
      <c r="S35" s="478" t="str">
        <f>IFERROR(ROUNDDOWN(Q35*VLOOKUP(N35,【参考】数式用!$AR$2:$AW$48,MATCH(P35,【参考】数式用!$AT$4:$AW$4)+2,FALSE)*0.5, 0), "")</f>
        <v/>
      </c>
      <c r="T35" s="48"/>
      <c r="U35" s="479" t="str">
        <f>IFERROR(IF(AG35&lt;&gt;"",Q35*VLOOKUP(N35,【参考】数式用!$AG$2:$AL$48,MATCH(P35,【参考】数式用!$AI$4:$AL$4,0)+2,0), ""), "")</f>
        <v/>
      </c>
      <c r="V35" s="480"/>
      <c r="W35" s="887"/>
      <c r="X35" s="888"/>
      <c r="Y35" s="43"/>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
      </c>
      <c r="C36" s="883"/>
      <c r="D36" s="883"/>
      <c r="E36" s="883"/>
      <c r="F36" s="883"/>
      <c r="G36" s="883"/>
      <c r="H36" s="883"/>
      <c r="I36" s="884"/>
      <c r="J36" s="408" t="str">
        <f>IF(基本情報入力シート!M61="","",基本情報入力シート!M61)</f>
        <v/>
      </c>
      <c r="K36" s="409" t="str">
        <f>IF(基本情報入力シート!R61="","",基本情報入力シート!R61)</f>
        <v/>
      </c>
      <c r="L36" s="409" t="str">
        <f>IF(基本情報入力シート!W61="","",基本情報入力シート!W61)</f>
        <v/>
      </c>
      <c r="M36" s="408" t="str">
        <f>IF(基本情報入力シート!X61="","",基本情報入力シート!X61)</f>
        <v/>
      </c>
      <c r="N36" s="158" t="str">
        <f>IF(基本情報入力シート!Y61="","",基本情報入力シート!Y61)</f>
        <v/>
      </c>
      <c r="O36" s="165"/>
      <c r="P36" s="512"/>
      <c r="Q36" s="885"/>
      <c r="R36" s="886"/>
      <c r="S36" s="155" t="str">
        <f>IFERROR(ROUNDDOWN(Q36*VLOOKUP(N36,【参考】数式用!$AR$2:$AW$48,MATCH(P36,【参考】数式用!$AT$4:$AW$4)+2,FALSE)*0.5, 0), "")</f>
        <v/>
      </c>
      <c r="T36" s="42"/>
      <c r="U36" s="157" t="str">
        <f>IFERROR(IF(AG36&lt;&gt;"",Q36*VLOOKUP(N36,【参考】数式用!$AG$2:$AL$48,MATCH(P36,【参考】数式用!$AI$4:$AL$4,0)+2,0), ""), "")</f>
        <v/>
      </c>
      <c r="V36" s="42"/>
      <c r="W36" s="887"/>
      <c r="X36" s="888"/>
      <c r="Y36" s="43"/>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
      </c>
      <c r="C37" s="883"/>
      <c r="D37" s="883"/>
      <c r="E37" s="883"/>
      <c r="F37" s="883"/>
      <c r="G37" s="883"/>
      <c r="H37" s="883"/>
      <c r="I37" s="884"/>
      <c r="J37" s="408" t="str">
        <f>IF(基本情報入力シート!M62="","",基本情報入力シート!M62)</f>
        <v/>
      </c>
      <c r="K37" s="409" t="str">
        <f>IF(基本情報入力シート!R62="","",基本情報入力シート!R62)</f>
        <v/>
      </c>
      <c r="L37" s="409" t="str">
        <f>IF(基本情報入力シート!W62="","",基本情報入力シート!W62)</f>
        <v/>
      </c>
      <c r="M37" s="408" t="str">
        <f>IF(基本情報入力シート!X62="","",基本情報入力シート!X62)</f>
        <v/>
      </c>
      <c r="N37" s="158" t="str">
        <f>IF(基本情報入力シート!Y62="","",基本情報入力シート!Y62)</f>
        <v/>
      </c>
      <c r="O37" s="165"/>
      <c r="P37" s="47"/>
      <c r="Q37" s="885"/>
      <c r="R37" s="886"/>
      <c r="S37" s="155" t="str">
        <f>IFERROR(ROUNDDOWN(Q37*VLOOKUP(N37,【参考】数式用!$AR$2:$AW$48,MATCH(P37,【参考】数式用!$AT$4:$AW$4)+2,FALSE)*0.5, 0), "")</f>
        <v/>
      </c>
      <c r="T37" s="42"/>
      <c r="U37" s="157" t="str">
        <f>IFERROR(IF(AG37&lt;&gt;"",Q37*VLOOKUP(N37,【参考】数式用!$AG$2:$AL$48,MATCH(P37,【参考】数式用!$AI$4:$AL$4,0)+2,0), ""), "")</f>
        <v/>
      </c>
      <c r="V37" s="42"/>
      <c r="W37" s="887"/>
      <c r="X37" s="888"/>
      <c r="Y37" s="43"/>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
      </c>
      <c r="AI37" s="426" t="str">
        <f t="shared" si="0"/>
        <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
      </c>
      <c r="C38" s="883"/>
      <c r="D38" s="883"/>
      <c r="E38" s="883"/>
      <c r="F38" s="883"/>
      <c r="G38" s="883"/>
      <c r="H38" s="883"/>
      <c r="I38" s="884"/>
      <c r="J38" s="408" t="str">
        <f>IF(基本情報入力シート!M63="","",基本情報入力シート!M63)</f>
        <v/>
      </c>
      <c r="K38" s="409" t="str">
        <f>IF(基本情報入力シート!R63="","",基本情報入力シート!R63)</f>
        <v/>
      </c>
      <c r="L38" s="409" t="str">
        <f>IF(基本情報入力シート!W63="","",基本情報入力シート!W63)</f>
        <v/>
      </c>
      <c r="M38" s="408" t="str">
        <f>IF(基本情報入力シート!X63="","",基本情報入力シート!X63)</f>
        <v/>
      </c>
      <c r="N38" s="158" t="str">
        <f>IF(基本情報入力シート!Y63="","",基本情報入力シート!Y63)</f>
        <v/>
      </c>
      <c r="O38" s="165"/>
      <c r="P38" s="47"/>
      <c r="Q38" s="885"/>
      <c r="R38" s="886"/>
      <c r="S38" s="155" t="str">
        <f>IFERROR(ROUNDDOWN(Q38*VLOOKUP(N38,【参考】数式用!$AR$2:$AW$48,MATCH(P38,【参考】数式用!$AT$4:$AW$4)+2,FALSE)*0.5, 0), "")</f>
        <v/>
      </c>
      <c r="T38" s="48"/>
      <c r="U38" s="157" t="str">
        <f>IFERROR(IF(AG38&lt;&gt;"",Q38*VLOOKUP(N38,【参考】数式用!$AG$2:$AL$48,MATCH(P38,【参考】数式用!$AI$4:$AL$4,0)+2,0), ""), "")</f>
        <v/>
      </c>
      <c r="V38" s="42"/>
      <c r="W38" s="887"/>
      <c r="X38" s="888"/>
      <c r="Y38" s="43"/>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
      </c>
      <c r="C39" s="883"/>
      <c r="D39" s="883"/>
      <c r="E39" s="883"/>
      <c r="F39" s="883"/>
      <c r="G39" s="883"/>
      <c r="H39" s="883"/>
      <c r="I39" s="884"/>
      <c r="J39" s="408" t="str">
        <f>IF(基本情報入力シート!M64="","",基本情報入力シート!M64)</f>
        <v/>
      </c>
      <c r="K39" s="409" t="str">
        <f>IF(基本情報入力シート!R64="","",基本情報入力シート!R64)</f>
        <v/>
      </c>
      <c r="L39" s="409" t="str">
        <f>IF(基本情報入力シート!W64="","",基本情報入力シート!W64)</f>
        <v/>
      </c>
      <c r="M39" s="408" t="str">
        <f>IF(基本情報入力シート!X64="","",基本情報入力シート!X64)</f>
        <v/>
      </c>
      <c r="N39" s="158" t="str">
        <f>IF(基本情報入力シート!Y64="","",基本情報入力シート!Y64)</f>
        <v/>
      </c>
      <c r="O39" s="165"/>
      <c r="P39" s="512"/>
      <c r="Q39" s="885"/>
      <c r="R39" s="886"/>
      <c r="S39" s="155" t="str">
        <f>IFERROR(ROUNDDOWN(Q39*VLOOKUP(N39,【参考】数式用!$AR$2:$AW$48,MATCH(P39,【参考】数式用!$AT$4:$AW$4)+2,FALSE)*0.5, 0), "")</f>
        <v/>
      </c>
      <c r="T39" s="42"/>
      <c r="U39" s="157" t="str">
        <f>IFERROR(IF(AG39&lt;&gt;"",Q39*VLOOKUP(N39,【参考】数式用!$AG$2:$AL$48,MATCH(P39,【参考】数式用!$AI$4:$AL$4,0)+2,0), ""), "")</f>
        <v/>
      </c>
      <c r="V39" s="42"/>
      <c r="W39" s="887"/>
      <c r="X39" s="888"/>
      <c r="Y39" s="43"/>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
      </c>
      <c r="AI39" s="426" t="str">
        <f t="shared" si="0"/>
        <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
      </c>
      <c r="C40" s="883"/>
      <c r="D40" s="883"/>
      <c r="E40" s="883"/>
      <c r="F40" s="883"/>
      <c r="G40" s="883"/>
      <c r="H40" s="883"/>
      <c r="I40" s="884"/>
      <c r="J40" s="408" t="str">
        <f>IF(基本情報入力シート!M65="","",基本情報入力シート!M65)</f>
        <v/>
      </c>
      <c r="K40" s="409" t="str">
        <f>IF(基本情報入力シート!R65="","",基本情報入力シート!R65)</f>
        <v/>
      </c>
      <c r="L40" s="409" t="str">
        <f>IF(基本情報入力シート!W65="","",基本情報入力シート!W65)</f>
        <v/>
      </c>
      <c r="M40" s="408" t="str">
        <f>IF(基本情報入力シート!X65="","",基本情報入力シート!X65)</f>
        <v/>
      </c>
      <c r="N40" s="158" t="str">
        <f>IF(基本情報入力シート!Y65="","",基本情報入力シート!Y65)</f>
        <v/>
      </c>
      <c r="O40" s="165"/>
      <c r="P40" s="512"/>
      <c r="Q40" s="885"/>
      <c r="R40" s="886"/>
      <c r="S40" s="155" t="str">
        <f>IFERROR(ROUNDDOWN(Q40*VLOOKUP(N40,【参考】数式用!$AR$2:$AW$48,MATCH(P40,【参考】数式用!$AT$4:$AW$4)+2,FALSE)*0.5, 0), "")</f>
        <v/>
      </c>
      <c r="T40" s="42"/>
      <c r="U40" s="157" t="str">
        <f>IFERROR(IF(AG40&lt;&gt;"",Q40*VLOOKUP(N40,【参考】数式用!$AG$2:$AL$48,MATCH(P40,【参考】数式用!$AI$4:$AL$4,0)+2,0), ""), "")</f>
        <v/>
      </c>
      <c r="V40" s="42"/>
      <c r="W40" s="887"/>
      <c r="X40" s="888"/>
      <c r="Y40" s="43"/>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
      </c>
      <c r="C41" s="883"/>
      <c r="D41" s="883"/>
      <c r="E41" s="883"/>
      <c r="F41" s="883"/>
      <c r="G41" s="883"/>
      <c r="H41" s="883"/>
      <c r="I41" s="884"/>
      <c r="J41" s="408" t="str">
        <f>IF(基本情報入力シート!M66="","",基本情報入力シート!M66)</f>
        <v/>
      </c>
      <c r="K41" s="409" t="str">
        <f>IF(基本情報入力シート!R66="","",基本情報入力シート!R66)</f>
        <v/>
      </c>
      <c r="L41" s="409" t="str">
        <f>IF(基本情報入力シート!W66="","",基本情報入力シート!W66)</f>
        <v/>
      </c>
      <c r="M41" s="408" t="str">
        <f>IF(基本情報入力シート!X66="","",基本情報入力シート!X66)</f>
        <v/>
      </c>
      <c r="N41" s="158" t="str">
        <f>IF(基本情報入力シート!Y66="","",基本情報入力シート!Y66)</f>
        <v/>
      </c>
      <c r="O41" s="165"/>
      <c r="P41" s="47"/>
      <c r="Q41" s="885"/>
      <c r="R41" s="886"/>
      <c r="S41" s="155" t="str">
        <f>IFERROR(ROUNDDOWN(Q41*VLOOKUP(N41,【参考】数式用!$AR$2:$AW$48,MATCH(P41,【参考】数式用!$AT$4:$AW$4)+2,FALSE)*0.5, 0), "")</f>
        <v/>
      </c>
      <c r="T41" s="48"/>
      <c r="U41" s="157" t="str">
        <f>IFERROR(IF(AG41&lt;&gt;"",Q41*VLOOKUP(N41,【参考】数式用!$AG$2:$AL$48,MATCH(P41,【参考】数式用!$AI$4:$AL$4,0)+2,0), ""), "")</f>
        <v/>
      </c>
      <c r="V41" s="42"/>
      <c r="W41" s="887"/>
      <c r="X41" s="888"/>
      <c r="Y41" s="43"/>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
      </c>
      <c r="C42" s="883"/>
      <c r="D42" s="883"/>
      <c r="E42" s="883"/>
      <c r="F42" s="883"/>
      <c r="G42" s="883"/>
      <c r="H42" s="883"/>
      <c r="I42" s="884"/>
      <c r="J42" s="408" t="str">
        <f>IF(基本情報入力シート!M67="","",基本情報入力シート!M67)</f>
        <v/>
      </c>
      <c r="K42" s="409" t="str">
        <f>IF(基本情報入力シート!R67="","",基本情報入力シート!R67)</f>
        <v/>
      </c>
      <c r="L42" s="409" t="str">
        <f>IF(基本情報入力シート!W67="","",基本情報入力シート!W67)</f>
        <v/>
      </c>
      <c r="M42" s="408" t="str">
        <f>IF(基本情報入力シート!X67="","",基本情報入力シート!X67)</f>
        <v/>
      </c>
      <c r="N42" s="158" t="str">
        <f>IF(基本情報入力シート!Y67="","",基本情報入力シート!Y67)</f>
        <v/>
      </c>
      <c r="O42" s="165"/>
      <c r="P42" s="47"/>
      <c r="Q42" s="885"/>
      <c r="R42" s="886"/>
      <c r="S42" s="155" t="str">
        <f>IFERROR(ROUNDDOWN(Q42*VLOOKUP(N42,【参考】数式用!$AR$2:$AW$48,MATCH(P42,【参考】数式用!$AT$4:$AW$4)+2,FALSE)*0.5, 0), "")</f>
        <v/>
      </c>
      <c r="T42" s="42"/>
      <c r="U42" s="157" t="str">
        <f>IFERROR(IF(AG42&lt;&gt;"",Q42*VLOOKUP(N42,【参考】数式用!$AG$2:$AL$48,MATCH(P42,【参考】数式用!$AI$4:$AL$4,0)+2,0), ""), "")</f>
        <v/>
      </c>
      <c r="V42" s="42"/>
      <c r="W42" s="887"/>
      <c r="X42" s="888"/>
      <c r="Y42" s="43"/>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
      </c>
      <c r="C43" s="883"/>
      <c r="D43" s="883"/>
      <c r="E43" s="883"/>
      <c r="F43" s="883"/>
      <c r="G43" s="883"/>
      <c r="H43" s="883"/>
      <c r="I43" s="884"/>
      <c r="J43" s="408" t="str">
        <f>IF(基本情報入力シート!M68="","",基本情報入力シート!M68)</f>
        <v/>
      </c>
      <c r="K43" s="409" t="str">
        <f>IF(基本情報入力シート!R68="","",基本情報入力シート!R68)</f>
        <v/>
      </c>
      <c r="L43" s="409" t="str">
        <f>IF(基本情報入力シート!W68="","",基本情報入力シート!W68)</f>
        <v/>
      </c>
      <c r="M43" s="408" t="str">
        <f>IF(基本情報入力シート!X68="","",基本情報入力シート!X68)</f>
        <v/>
      </c>
      <c r="N43" s="158" t="str">
        <f>IF(基本情報入力シート!Y68="","",基本情報入力シート!Y68)</f>
        <v/>
      </c>
      <c r="O43" s="165"/>
      <c r="P43" s="512"/>
      <c r="Q43" s="885"/>
      <c r="R43" s="886"/>
      <c r="S43" s="155" t="str">
        <f>IFERROR(ROUNDDOWN(Q43*VLOOKUP(N43,【参考】数式用!$AR$2:$AW$48,MATCH(P43,【参考】数式用!$AT$4:$AW$4)+2,FALSE)*0.5, 0), "")</f>
        <v/>
      </c>
      <c r="T43" s="42"/>
      <c r="U43" s="157" t="str">
        <f>IFERROR(IF(AG43&lt;&gt;"",Q43*VLOOKUP(N43,【参考】数式用!$AG$2:$AL$48,MATCH(P43,【参考】数式用!$AI$4:$AL$4,0)+2,0), ""), "")</f>
        <v/>
      </c>
      <c r="V43" s="42"/>
      <c r="W43" s="887"/>
      <c r="X43" s="888"/>
      <c r="Y43" s="43"/>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
      </c>
      <c r="AI43" s="426" t="str">
        <f t="shared" si="0"/>
        <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
      </c>
      <c r="C44" s="883"/>
      <c r="D44" s="883"/>
      <c r="E44" s="883"/>
      <c r="F44" s="883"/>
      <c r="G44" s="883"/>
      <c r="H44" s="883"/>
      <c r="I44" s="884"/>
      <c r="J44" s="408" t="str">
        <f>IF(基本情報入力シート!M69="","",基本情報入力シート!M69)</f>
        <v/>
      </c>
      <c r="K44" s="409" t="str">
        <f>IF(基本情報入力シート!R69="","",基本情報入力シート!R69)</f>
        <v/>
      </c>
      <c r="L44" s="409" t="str">
        <f>IF(基本情報入力シート!W69="","",基本情報入力シート!W69)</f>
        <v/>
      </c>
      <c r="M44" s="408" t="str">
        <f>IF(基本情報入力シート!X69="","",基本情報入力シート!X69)</f>
        <v/>
      </c>
      <c r="N44" s="158" t="str">
        <f>IF(基本情報入力シート!Y69="","",基本情報入力シート!Y69)</f>
        <v/>
      </c>
      <c r="O44" s="165"/>
      <c r="P44" s="47"/>
      <c r="Q44" s="885"/>
      <c r="R44" s="886"/>
      <c r="S44" s="155" t="str">
        <f>IFERROR(ROUNDDOWN(Q44*VLOOKUP(N44,【参考】数式用!$AR$2:$AW$48,MATCH(P44,【参考】数式用!$AT$4:$AW$4)+2,FALSE)*0.5, 0), "")</f>
        <v/>
      </c>
      <c r="T44" s="48"/>
      <c r="U44" s="157" t="str">
        <f>IFERROR(IF(AG44&lt;&gt;"",Q44*VLOOKUP(N44,【参考】数式用!$AG$2:$AL$48,MATCH(P44,【参考】数式用!$AI$4:$AL$4,0)+2,0), ""), "")</f>
        <v/>
      </c>
      <c r="V44" s="42"/>
      <c r="W44" s="887"/>
      <c r="X44" s="888"/>
      <c r="Y44" s="43"/>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
      </c>
      <c r="AI44" s="426" t="str">
        <f t="shared" si="0"/>
        <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
      </c>
      <c r="C45" s="883"/>
      <c r="D45" s="883"/>
      <c r="E45" s="883"/>
      <c r="F45" s="883"/>
      <c r="G45" s="883"/>
      <c r="H45" s="883"/>
      <c r="I45" s="884"/>
      <c r="J45" s="408" t="str">
        <f>IF(基本情報入力シート!M70="","",基本情報入力シート!M70)</f>
        <v/>
      </c>
      <c r="K45" s="409" t="str">
        <f>IF(基本情報入力シート!R70="","",基本情報入力シート!R70)</f>
        <v/>
      </c>
      <c r="L45" s="409" t="str">
        <f>IF(基本情報入力シート!W70="","",基本情報入力シート!W70)</f>
        <v/>
      </c>
      <c r="M45" s="408" t="str">
        <f>IF(基本情報入力シート!X70="","",基本情報入力シート!X70)</f>
        <v/>
      </c>
      <c r="N45" s="158" t="str">
        <f>IF(基本情報入力シート!Y70="","",基本情報入力シート!Y70)</f>
        <v/>
      </c>
      <c r="O45" s="165"/>
      <c r="P45" s="47"/>
      <c r="Q45" s="885"/>
      <c r="R45" s="886"/>
      <c r="S45" s="155" t="str">
        <f>IFERROR(ROUNDDOWN(Q45*VLOOKUP(N45,【参考】数式用!$AR$2:$AW$48,MATCH(P45,【参考】数式用!$AT$4:$AW$4)+2,FALSE)*0.5, 0), "")</f>
        <v/>
      </c>
      <c r="T45" s="42"/>
      <c r="U45" s="157" t="str">
        <f>IFERROR(IF(AG45&lt;&gt;"",Q45*VLOOKUP(N45,【参考】数式用!$AG$2:$AL$48,MATCH(P45,【参考】数式用!$AI$4:$AL$4,0)+2,0), ""), "")</f>
        <v/>
      </c>
      <c r="V45" s="42"/>
      <c r="W45" s="887"/>
      <c r="X45" s="888"/>
      <c r="Y45" s="43"/>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
      </c>
      <c r="C46" s="883"/>
      <c r="D46" s="883"/>
      <c r="E46" s="883"/>
      <c r="F46" s="883"/>
      <c r="G46" s="883"/>
      <c r="H46" s="883"/>
      <c r="I46" s="884"/>
      <c r="J46" s="408" t="str">
        <f>IF(基本情報入力シート!M71="","",基本情報入力シート!M71)</f>
        <v/>
      </c>
      <c r="K46" s="409" t="str">
        <f>IF(基本情報入力シート!R71="","",基本情報入力シート!R71)</f>
        <v/>
      </c>
      <c r="L46" s="409" t="str">
        <f>IF(基本情報入力シート!W71="","",基本情報入力シート!W71)</f>
        <v/>
      </c>
      <c r="M46" s="408" t="str">
        <f>IF(基本情報入力シート!X71="","",基本情報入力シート!X71)</f>
        <v/>
      </c>
      <c r="N46" s="158" t="str">
        <f>IF(基本情報入力シート!Y71="","",基本情報入力シート!Y71)</f>
        <v/>
      </c>
      <c r="O46" s="165"/>
      <c r="P46" s="512"/>
      <c r="Q46" s="885"/>
      <c r="R46" s="886"/>
      <c r="S46" s="155" t="str">
        <f>IFERROR(ROUNDDOWN(Q46*VLOOKUP(N46,【参考】数式用!$AR$2:$AW$48,MATCH(P46,【参考】数式用!$AT$4:$AW$4)+2,FALSE)*0.5, 0), "")</f>
        <v/>
      </c>
      <c r="T46" s="42"/>
      <c r="U46" s="157" t="str">
        <f>IFERROR(IF(AG46&lt;&gt;"",Q46*VLOOKUP(N46,【参考】数式用!$AG$2:$AL$48,MATCH(P46,【参考】数式用!$AI$4:$AL$4,0)+2,0), ""), "")</f>
        <v/>
      </c>
      <c r="V46" s="42"/>
      <c r="W46" s="887"/>
      <c r="X46" s="888"/>
      <c r="Y46" s="43"/>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
      </c>
      <c r="C47" s="883"/>
      <c r="D47" s="883"/>
      <c r="E47" s="883"/>
      <c r="F47" s="883"/>
      <c r="G47" s="883"/>
      <c r="H47" s="883"/>
      <c r="I47" s="884"/>
      <c r="J47" s="408" t="str">
        <f>IF(基本情報入力シート!M72="","",基本情報入力シート!M72)</f>
        <v/>
      </c>
      <c r="K47" s="409" t="str">
        <f>IF(基本情報入力シート!R72="","",基本情報入力シート!R72)</f>
        <v/>
      </c>
      <c r="L47" s="409" t="str">
        <f>IF(基本情報入力シート!W72="","",基本情報入力シート!W72)</f>
        <v/>
      </c>
      <c r="M47" s="408" t="str">
        <f>IF(基本情報入力シート!X72="","",基本情報入力シート!X72)</f>
        <v/>
      </c>
      <c r="N47" s="158" t="str">
        <f>IF(基本情報入力シート!Y72="","",基本情報入力シート!Y72)</f>
        <v/>
      </c>
      <c r="O47" s="165"/>
      <c r="P47" s="512"/>
      <c r="Q47" s="885"/>
      <c r="R47" s="886"/>
      <c r="S47" s="155" t="str">
        <f>IFERROR(ROUNDDOWN(Q47*VLOOKUP(N47,【参考】数式用!$AR$2:$AW$48,MATCH(P47,【参考】数式用!$AT$4:$AW$4)+2,FALSE)*0.5, 0), "")</f>
        <v/>
      </c>
      <c r="T47" s="48"/>
      <c r="U47" s="157" t="str">
        <f>IFERROR(IF(AG47&lt;&gt;"",Q47*VLOOKUP(N47,【参考】数式用!$AG$2:$AL$48,MATCH(P47,【参考】数式用!$AI$4:$AL$4,0)+2,0), ""), "")</f>
        <v/>
      </c>
      <c r="V47" s="42"/>
      <c r="W47" s="887"/>
      <c r="X47" s="888"/>
      <c r="Y47" s="43"/>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
      </c>
      <c r="AI47" s="426" t="str">
        <f t="shared" si="2"/>
        <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
      </c>
      <c r="C48" s="883"/>
      <c r="D48" s="883"/>
      <c r="E48" s="883"/>
      <c r="F48" s="883"/>
      <c r="G48" s="883"/>
      <c r="H48" s="883"/>
      <c r="I48" s="884"/>
      <c r="J48" s="408" t="str">
        <f>IF(基本情報入力シート!M73="","",基本情報入力シート!M73)</f>
        <v/>
      </c>
      <c r="K48" s="409" t="str">
        <f>IF(基本情報入力シート!R73="","",基本情報入力シート!R73)</f>
        <v/>
      </c>
      <c r="L48" s="409" t="str">
        <f>IF(基本情報入力シート!W73="","",基本情報入力シート!W73)</f>
        <v/>
      </c>
      <c r="M48" s="408" t="str">
        <f>IF(基本情報入力シート!X73="","",基本情報入力シート!X73)</f>
        <v/>
      </c>
      <c r="N48" s="158" t="str">
        <f>IF(基本情報入力シート!Y73="","",基本情報入力シート!Y73)</f>
        <v/>
      </c>
      <c r="O48" s="165"/>
      <c r="P48" s="47"/>
      <c r="Q48" s="885"/>
      <c r="R48" s="886"/>
      <c r="S48" s="155" t="str">
        <f>IFERROR(ROUNDDOWN(Q48*VLOOKUP(N48,【参考】数式用!$AR$2:$AW$48,MATCH(P48,【参考】数式用!$AT$4:$AW$4)+2,FALSE)*0.5, 0), "")</f>
        <v/>
      </c>
      <c r="T48" s="42"/>
      <c r="U48" s="157" t="str">
        <f>IFERROR(IF(AG48&lt;&gt;"",Q48*VLOOKUP(N48,【参考】数式用!$AG$2:$AL$48,MATCH(P48,【参考】数式用!$AI$4:$AL$4,0)+2,0), ""), "")</f>
        <v/>
      </c>
      <c r="V48" s="42"/>
      <c r="W48" s="887"/>
      <c r="X48" s="888"/>
      <c r="Y48" s="43"/>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
      </c>
      <c r="C49" s="883"/>
      <c r="D49" s="883"/>
      <c r="E49" s="883"/>
      <c r="F49" s="883"/>
      <c r="G49" s="883"/>
      <c r="H49" s="883"/>
      <c r="I49" s="884"/>
      <c r="J49" s="408" t="str">
        <f>IF(基本情報入力シート!M74="","",基本情報入力シート!M74)</f>
        <v/>
      </c>
      <c r="K49" s="409" t="str">
        <f>IF(基本情報入力シート!R74="","",基本情報入力シート!R74)</f>
        <v/>
      </c>
      <c r="L49" s="409" t="str">
        <f>IF(基本情報入力シート!W74="","",基本情報入力シート!W74)</f>
        <v/>
      </c>
      <c r="M49" s="408" t="str">
        <f>IF(基本情報入力シート!X74="","",基本情報入力シート!X74)</f>
        <v/>
      </c>
      <c r="N49" s="158" t="str">
        <f>IF(基本情報入力シート!Y74="","",基本情報入力シート!Y74)</f>
        <v/>
      </c>
      <c r="O49" s="165"/>
      <c r="P49" s="47"/>
      <c r="Q49" s="885"/>
      <c r="R49" s="886"/>
      <c r="S49" s="155" t="str">
        <f>IFERROR(ROUNDDOWN(Q49*VLOOKUP(N49,【参考】数式用!$AR$2:$AW$48,MATCH(P49,【参考】数式用!$AT$4:$AW$4)+2,FALSE)*0.5, 0), "")</f>
        <v/>
      </c>
      <c r="T49" s="42"/>
      <c r="U49" s="157" t="str">
        <f>IFERROR(IF(AG49&lt;&gt;"",Q49*VLOOKUP(N49,【参考】数式用!$AG$2:$AL$48,MATCH(P49,【参考】数式用!$AI$4:$AL$4,0)+2,0), ""), "")</f>
        <v/>
      </c>
      <c r="V49" s="42"/>
      <c r="W49" s="887"/>
      <c r="X49" s="888"/>
      <c r="Y49" s="43"/>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
      </c>
      <c r="C50" s="883"/>
      <c r="D50" s="883"/>
      <c r="E50" s="883"/>
      <c r="F50" s="883"/>
      <c r="G50" s="883"/>
      <c r="H50" s="883"/>
      <c r="I50" s="884"/>
      <c r="J50" s="408" t="str">
        <f>IF(基本情報入力シート!M75="","",基本情報入力シート!M75)</f>
        <v/>
      </c>
      <c r="K50" s="409" t="str">
        <f>IF(基本情報入力シート!R75="","",基本情報入力シート!R75)</f>
        <v/>
      </c>
      <c r="L50" s="409" t="str">
        <f>IF(基本情報入力シート!W75="","",基本情報入力シート!W75)</f>
        <v/>
      </c>
      <c r="M50" s="408" t="str">
        <f>IF(基本情報入力シート!X75="","",基本情報入力シート!X75)</f>
        <v/>
      </c>
      <c r="N50" s="158" t="str">
        <f>IF(基本情報入力シート!Y75="","",基本情報入力シート!Y75)</f>
        <v/>
      </c>
      <c r="O50" s="165"/>
      <c r="P50" s="512"/>
      <c r="Q50" s="885"/>
      <c r="R50" s="886"/>
      <c r="S50" s="155" t="str">
        <f>IFERROR(ROUNDDOWN(Q50*VLOOKUP(N50,【参考】数式用!$AR$2:$AW$48,MATCH(P50,【参考】数式用!$AT$4:$AW$4)+2,FALSE)*0.5, 0), "")</f>
        <v/>
      </c>
      <c r="T50" s="48"/>
      <c r="U50" s="157" t="str">
        <f>IFERROR(IF(AG50&lt;&gt;"",Q50*VLOOKUP(N50,【参考】数式用!$AG$2:$AL$48,MATCH(P50,【参考】数式用!$AI$4:$AL$4,0)+2,0), ""), "")</f>
        <v/>
      </c>
      <c r="V50" s="42"/>
      <c r="W50" s="887"/>
      <c r="X50" s="888"/>
      <c r="Y50" s="43"/>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
      </c>
      <c r="C51" s="883"/>
      <c r="D51" s="883"/>
      <c r="E51" s="883"/>
      <c r="F51" s="883"/>
      <c r="G51" s="883"/>
      <c r="H51" s="883"/>
      <c r="I51" s="884"/>
      <c r="J51" s="408" t="str">
        <f>IF(基本情報入力シート!M76="","",基本情報入力シート!M76)</f>
        <v/>
      </c>
      <c r="K51" s="409" t="str">
        <f>IF(基本情報入力シート!R76="","",基本情報入力シート!R76)</f>
        <v/>
      </c>
      <c r="L51" s="409" t="str">
        <f>IF(基本情報入力シート!W76="","",基本情報入力シート!W76)</f>
        <v/>
      </c>
      <c r="M51" s="408" t="str">
        <f>IF(基本情報入力シート!X76="","",基本情報入力シート!X76)</f>
        <v/>
      </c>
      <c r="N51" s="158" t="str">
        <f>IF(基本情報入力シート!Y76="","",基本情報入力シート!Y76)</f>
        <v/>
      </c>
      <c r="O51" s="165"/>
      <c r="P51" s="47"/>
      <c r="Q51" s="885"/>
      <c r="R51" s="886"/>
      <c r="S51" s="155" t="str">
        <f>IFERROR(ROUNDDOWN(Q51*VLOOKUP(N51,【参考】数式用!$AR$2:$AW$48,MATCH(P51,【参考】数式用!$AT$4:$AW$4)+2,FALSE)*0.5, 0), "")</f>
        <v/>
      </c>
      <c r="T51" s="42"/>
      <c r="U51" s="157" t="str">
        <f>IFERROR(IF(AG51&lt;&gt;"",Q51*VLOOKUP(N51,【参考】数式用!$AG$2:$AL$48,MATCH(P51,【参考】数式用!$AI$4:$AL$4,0)+2,0), ""), "")</f>
        <v/>
      </c>
      <c r="V51" s="42"/>
      <c r="W51" s="887"/>
      <c r="X51" s="888"/>
      <c r="Y51" s="43"/>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
      </c>
      <c r="C52" s="883"/>
      <c r="D52" s="883"/>
      <c r="E52" s="883"/>
      <c r="F52" s="883"/>
      <c r="G52" s="883"/>
      <c r="H52" s="883"/>
      <c r="I52" s="884"/>
      <c r="J52" s="408" t="str">
        <f>IF(基本情報入力シート!M77="","",基本情報入力シート!M77)</f>
        <v/>
      </c>
      <c r="K52" s="409" t="str">
        <f>IF(基本情報入力シート!R77="","",基本情報入力シート!R77)</f>
        <v/>
      </c>
      <c r="L52" s="409" t="str">
        <f>IF(基本情報入力シート!W77="","",基本情報入力シート!W77)</f>
        <v/>
      </c>
      <c r="M52" s="408" t="str">
        <f>IF(基本情報入力シート!X77="","",基本情報入力シート!X77)</f>
        <v/>
      </c>
      <c r="N52" s="158" t="str">
        <f>IF(基本情報入力シート!Y77="","",基本情報入力シート!Y77)</f>
        <v/>
      </c>
      <c r="O52" s="165"/>
      <c r="P52" s="47"/>
      <c r="Q52" s="885"/>
      <c r="R52" s="886"/>
      <c r="S52" s="155" t="str">
        <f>IFERROR(ROUNDDOWN(Q52*VLOOKUP(N52,【参考】数式用!$AR$2:$AW$48,MATCH(P52,【参考】数式用!$AT$4:$AW$4)+2,FALSE)*0.5, 0), "")</f>
        <v/>
      </c>
      <c r="T52" s="42"/>
      <c r="U52" s="157" t="str">
        <f>IFERROR(IF(AG52&lt;&gt;"",Q52*VLOOKUP(N52,【参考】数式用!$AG$2:$AL$48,MATCH(P52,【参考】数式用!$AI$4:$AL$4,0)+2,0), ""), "")</f>
        <v/>
      </c>
      <c r="V52" s="42"/>
      <c r="W52" s="887"/>
      <c r="X52" s="888"/>
      <c r="Y52" s="43"/>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
      </c>
      <c r="AI52" s="426" t="str">
        <f t="shared" si="2"/>
        <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
      </c>
      <c r="C53" s="883"/>
      <c r="D53" s="883"/>
      <c r="E53" s="883"/>
      <c r="F53" s="883"/>
      <c r="G53" s="883"/>
      <c r="H53" s="883"/>
      <c r="I53" s="884"/>
      <c r="J53" s="408" t="str">
        <f>IF(基本情報入力シート!M78="","",基本情報入力シート!M78)</f>
        <v/>
      </c>
      <c r="K53" s="409" t="str">
        <f>IF(基本情報入力シート!R78="","",基本情報入力シート!R78)</f>
        <v/>
      </c>
      <c r="L53" s="409" t="str">
        <f>IF(基本情報入力シート!W78="","",基本情報入力シート!W78)</f>
        <v/>
      </c>
      <c r="M53" s="408" t="str">
        <f>IF(基本情報入力シート!X78="","",基本情報入力シート!X78)</f>
        <v/>
      </c>
      <c r="N53" s="158" t="str">
        <f>IF(基本情報入力シート!Y78="","",基本情報入力シート!Y78)</f>
        <v/>
      </c>
      <c r="O53" s="165"/>
      <c r="P53" s="512"/>
      <c r="Q53" s="885"/>
      <c r="R53" s="886"/>
      <c r="S53" s="155" t="str">
        <f>IFERROR(ROUNDDOWN(Q53*VLOOKUP(N53,【参考】数式用!$AR$2:$AW$48,MATCH(P53,【参考】数式用!$AT$4:$AW$4)+2,FALSE)*0.5, 0), "")</f>
        <v/>
      </c>
      <c r="T53" s="48"/>
      <c r="U53" s="157" t="str">
        <f>IFERROR(IF(AG53&lt;&gt;"",Q53*VLOOKUP(N53,【参考】数式用!$AG$2:$AL$48,MATCH(P53,【参考】数式用!$AI$4:$AL$4,0)+2,0), ""), "")</f>
        <v/>
      </c>
      <c r="V53" s="42"/>
      <c r="W53" s="887"/>
      <c r="X53" s="888"/>
      <c r="Y53" s="43"/>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
      </c>
      <c r="C54" s="883"/>
      <c r="D54" s="883"/>
      <c r="E54" s="883"/>
      <c r="F54" s="883"/>
      <c r="G54" s="883"/>
      <c r="H54" s="883"/>
      <c r="I54" s="884"/>
      <c r="J54" s="408" t="str">
        <f>IF(基本情報入力シート!M79="","",基本情報入力シート!M79)</f>
        <v/>
      </c>
      <c r="K54" s="409" t="str">
        <f>IF(基本情報入力シート!R79="","",基本情報入力シート!R79)</f>
        <v/>
      </c>
      <c r="L54" s="409" t="str">
        <f>IF(基本情報入力シート!W79="","",基本情報入力シート!W79)</f>
        <v/>
      </c>
      <c r="M54" s="408" t="str">
        <f>IF(基本情報入力シート!X79="","",基本情報入力シート!X79)</f>
        <v/>
      </c>
      <c r="N54" s="158" t="str">
        <f>IF(基本情報入力シート!Y79="","",基本情報入力シート!Y79)</f>
        <v/>
      </c>
      <c r="O54" s="165"/>
      <c r="P54" s="512"/>
      <c r="Q54" s="885"/>
      <c r="R54" s="886"/>
      <c r="S54" s="155" t="str">
        <f>IFERROR(ROUNDDOWN(Q54*VLOOKUP(N54,【参考】数式用!$AR$2:$AW$48,MATCH(P54,【参考】数式用!$AT$4:$AW$4)+2,FALSE)*0.5, 0), "")</f>
        <v/>
      </c>
      <c r="T54" s="42"/>
      <c r="U54" s="157" t="str">
        <f>IFERROR(IF(AG54&lt;&gt;"",Q54*VLOOKUP(N54,【参考】数式用!$AG$2:$AL$48,MATCH(P54,【参考】数式用!$AI$4:$AL$4,0)+2,0), ""), "")</f>
        <v/>
      </c>
      <c r="V54" s="42"/>
      <c r="W54" s="887"/>
      <c r="X54" s="888"/>
      <c r="Y54" s="43"/>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
      </c>
      <c r="C55" s="883"/>
      <c r="D55" s="883"/>
      <c r="E55" s="883"/>
      <c r="F55" s="883"/>
      <c r="G55" s="883"/>
      <c r="H55" s="883"/>
      <c r="I55" s="884"/>
      <c r="J55" s="408" t="str">
        <f>IF(基本情報入力シート!M80="","",基本情報入力シート!M80)</f>
        <v/>
      </c>
      <c r="K55" s="409" t="str">
        <f>IF(基本情報入力シート!R80="","",基本情報入力シート!R80)</f>
        <v/>
      </c>
      <c r="L55" s="409" t="str">
        <f>IF(基本情報入力シート!W80="","",基本情報入力シート!W80)</f>
        <v/>
      </c>
      <c r="M55" s="408" t="str">
        <f>IF(基本情報入力シート!X80="","",基本情報入力シート!X80)</f>
        <v/>
      </c>
      <c r="N55" s="158" t="str">
        <f>IF(基本情報入力シート!Y80="","",基本情報入力シート!Y80)</f>
        <v/>
      </c>
      <c r="O55" s="165"/>
      <c r="P55" s="47"/>
      <c r="Q55" s="885"/>
      <c r="R55" s="886"/>
      <c r="S55" s="155" t="str">
        <f>IFERROR(ROUNDDOWN(Q55*VLOOKUP(N55,【参考】数式用!$AR$2:$AW$48,MATCH(P55,【参考】数式用!$AT$4:$AW$4)+2,FALSE)*0.5, 0), "")</f>
        <v/>
      </c>
      <c r="T55" s="42"/>
      <c r="U55" s="157" t="str">
        <f>IFERROR(IF(AG55&lt;&gt;"",Q55*VLOOKUP(N55,【参考】数式用!$AG$2:$AL$48,MATCH(P55,【参考】数式用!$AI$4:$AL$4,0)+2,0), ""), "")</f>
        <v/>
      </c>
      <c r="V55" s="42"/>
      <c r="W55" s="887"/>
      <c r="X55" s="888"/>
      <c r="Y55" s="43"/>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
      </c>
      <c r="C56" s="883"/>
      <c r="D56" s="883"/>
      <c r="E56" s="883"/>
      <c r="F56" s="883"/>
      <c r="G56" s="883"/>
      <c r="H56" s="883"/>
      <c r="I56" s="884"/>
      <c r="J56" s="408" t="str">
        <f>IF(基本情報入力シート!M81="","",基本情報入力シート!M81)</f>
        <v/>
      </c>
      <c r="K56" s="409" t="str">
        <f>IF(基本情報入力シート!R81="","",基本情報入力シート!R81)</f>
        <v/>
      </c>
      <c r="L56" s="409" t="str">
        <f>IF(基本情報入力シート!W81="","",基本情報入力シート!W81)</f>
        <v/>
      </c>
      <c r="M56" s="408" t="str">
        <f>IF(基本情報入力シート!X81="","",基本情報入力シート!X81)</f>
        <v/>
      </c>
      <c r="N56" s="158" t="str">
        <f>IF(基本情報入力シート!Y81="","",基本情報入力シート!Y81)</f>
        <v/>
      </c>
      <c r="O56" s="165"/>
      <c r="P56" s="47"/>
      <c r="Q56" s="885"/>
      <c r="R56" s="886"/>
      <c r="S56" s="155" t="str">
        <f>IFERROR(ROUNDDOWN(Q56*VLOOKUP(N56,【参考】数式用!$AR$2:$AW$48,MATCH(P56,【参考】数式用!$AT$4:$AW$4)+2,FALSE)*0.5, 0), "")</f>
        <v/>
      </c>
      <c r="T56" s="48"/>
      <c r="U56" s="157" t="str">
        <f>IFERROR(IF(AG56&lt;&gt;"",Q56*VLOOKUP(N56,【参考】数式用!$AG$2:$AL$48,MATCH(P56,【参考】数式用!$AI$4:$AL$4,0)+2,0), ""), "")</f>
        <v/>
      </c>
      <c r="V56" s="42"/>
      <c r="W56" s="887"/>
      <c r="X56" s="888"/>
      <c r="Y56" s="43"/>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
      </c>
      <c r="C57" s="883"/>
      <c r="D57" s="883"/>
      <c r="E57" s="883"/>
      <c r="F57" s="883"/>
      <c r="G57" s="883"/>
      <c r="H57" s="883"/>
      <c r="I57" s="884"/>
      <c r="J57" s="408" t="str">
        <f>IF(基本情報入力シート!M82="","",基本情報入力シート!M82)</f>
        <v/>
      </c>
      <c r="K57" s="409" t="str">
        <f>IF(基本情報入力シート!R82="","",基本情報入力シート!R82)</f>
        <v/>
      </c>
      <c r="L57" s="409" t="str">
        <f>IF(基本情報入力シート!W82="","",基本情報入力シート!W82)</f>
        <v/>
      </c>
      <c r="M57" s="408" t="str">
        <f>IF(基本情報入力シート!X82="","",基本情報入力シート!X82)</f>
        <v/>
      </c>
      <c r="N57" s="158" t="str">
        <f>IF(基本情報入力シート!Y82="","",基本情報入力シート!Y82)</f>
        <v/>
      </c>
      <c r="O57" s="165"/>
      <c r="P57" s="512"/>
      <c r="Q57" s="885"/>
      <c r="R57" s="886"/>
      <c r="S57" s="155" t="str">
        <f>IFERROR(ROUNDDOWN(Q57*VLOOKUP(N57,【参考】数式用!$AR$2:$AW$48,MATCH(P57,【参考】数式用!$AT$4:$AW$4)+2,FALSE)*0.5, 0), "")</f>
        <v/>
      </c>
      <c r="T57" s="42"/>
      <c r="U57" s="157" t="str">
        <f>IFERROR(IF(AG57&lt;&gt;"",Q57*VLOOKUP(N57,【参考】数式用!$AG$2:$AL$48,MATCH(P57,【参考】数式用!$AI$4:$AL$4,0)+2,0), ""), "")</f>
        <v/>
      </c>
      <c r="V57" s="42"/>
      <c r="W57" s="887"/>
      <c r="X57" s="888"/>
      <c r="Y57" s="43"/>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
      </c>
      <c r="C58" s="883"/>
      <c r="D58" s="883"/>
      <c r="E58" s="883"/>
      <c r="F58" s="883"/>
      <c r="G58" s="883"/>
      <c r="H58" s="883"/>
      <c r="I58" s="884"/>
      <c r="J58" s="408" t="str">
        <f>IF(基本情報入力シート!M83="","",基本情報入力シート!M83)</f>
        <v/>
      </c>
      <c r="K58" s="409" t="str">
        <f>IF(基本情報入力シート!R83="","",基本情報入力シート!R83)</f>
        <v/>
      </c>
      <c r="L58" s="409" t="str">
        <f>IF(基本情報入力シート!W83="","",基本情報入力シート!W83)</f>
        <v/>
      </c>
      <c r="M58" s="408" t="str">
        <f>IF(基本情報入力シート!X83="","",基本情報入力シート!X83)</f>
        <v/>
      </c>
      <c r="N58" s="158" t="str">
        <f>IF(基本情報入力シート!Y83="","",基本情報入力シート!Y83)</f>
        <v/>
      </c>
      <c r="O58" s="165"/>
      <c r="P58" s="47"/>
      <c r="Q58" s="885"/>
      <c r="R58" s="886"/>
      <c r="S58" s="155" t="str">
        <f>IFERROR(ROUNDDOWN(Q58*VLOOKUP(N58,【参考】数式用!$AR$2:$AW$48,MATCH(P58,【参考】数式用!$AT$4:$AW$4)+2,FALSE)*0.5, 0), "")</f>
        <v/>
      </c>
      <c r="T58" s="42"/>
      <c r="U58" s="157" t="str">
        <f>IFERROR(IF(AG58&lt;&gt;"",Q58*VLOOKUP(N58,【参考】数式用!$AG$2:$AL$48,MATCH(P58,【参考】数式用!$AI$4:$AL$4,0)+2,0), ""), "")</f>
        <v/>
      </c>
      <c r="V58" s="42"/>
      <c r="W58" s="887"/>
      <c r="X58" s="888"/>
      <c r="Y58" s="43"/>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
      </c>
      <c r="C59" s="883"/>
      <c r="D59" s="883"/>
      <c r="E59" s="883"/>
      <c r="F59" s="883"/>
      <c r="G59" s="883"/>
      <c r="H59" s="883"/>
      <c r="I59" s="884"/>
      <c r="J59" s="408" t="str">
        <f>IF(基本情報入力シート!M84="","",基本情報入力シート!M84)</f>
        <v/>
      </c>
      <c r="K59" s="409" t="str">
        <f>IF(基本情報入力シート!R84="","",基本情報入力シート!R84)</f>
        <v/>
      </c>
      <c r="L59" s="409" t="str">
        <f>IF(基本情報入力シート!W84="","",基本情報入力シート!W84)</f>
        <v/>
      </c>
      <c r="M59" s="408" t="str">
        <f>IF(基本情報入力シート!X84="","",基本情報入力シート!X84)</f>
        <v/>
      </c>
      <c r="N59" s="158" t="str">
        <f>IF(基本情報入力シート!Y84="","",基本情報入力シート!Y84)</f>
        <v/>
      </c>
      <c r="O59" s="165"/>
      <c r="P59" s="47"/>
      <c r="Q59" s="885"/>
      <c r="R59" s="886"/>
      <c r="S59" s="155" t="str">
        <f>IFERROR(ROUNDDOWN(Q59*VLOOKUP(N59,【参考】数式用!$AR$2:$AW$48,MATCH(P59,【参考】数式用!$AT$4:$AW$4)+2,FALSE)*0.5, 0), "")</f>
        <v/>
      </c>
      <c r="T59" s="48"/>
      <c r="U59" s="157" t="str">
        <f>IFERROR(IF(AG59&lt;&gt;"",Q59*VLOOKUP(N59,【参考】数式用!$AG$2:$AL$48,MATCH(P59,【参考】数式用!$AI$4:$AL$4,0)+2,0), ""), "")</f>
        <v/>
      </c>
      <c r="V59" s="42"/>
      <c r="W59" s="887"/>
      <c r="X59" s="888"/>
      <c r="Y59" s="43"/>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
      </c>
      <c r="C60" s="883"/>
      <c r="D60" s="883"/>
      <c r="E60" s="883"/>
      <c r="F60" s="883"/>
      <c r="G60" s="883"/>
      <c r="H60" s="883"/>
      <c r="I60" s="884"/>
      <c r="J60" s="408" t="str">
        <f>IF(基本情報入力シート!M85="","",基本情報入力シート!M85)</f>
        <v/>
      </c>
      <c r="K60" s="409" t="str">
        <f>IF(基本情報入力シート!R85="","",基本情報入力シート!R85)</f>
        <v/>
      </c>
      <c r="L60" s="409" t="str">
        <f>IF(基本情報入力シート!W85="","",基本情報入力シート!W85)</f>
        <v/>
      </c>
      <c r="M60" s="408" t="str">
        <f>IF(基本情報入力シート!X85="","",基本情報入力シート!X85)</f>
        <v/>
      </c>
      <c r="N60" s="158" t="str">
        <f>IF(基本情報入力シート!Y85="","",基本情報入力シート!Y85)</f>
        <v/>
      </c>
      <c r="O60" s="165"/>
      <c r="P60" s="47"/>
      <c r="Q60" s="885"/>
      <c r="R60" s="886"/>
      <c r="S60" s="155" t="str">
        <f>IFERROR(ROUNDDOWN(Q60*VLOOKUP(N60,【参考】数式用!$AR$2:$AW$48,MATCH(P60,【参考】数式用!$AT$4:$AW$4)+2,FALSE)*0.5, 0), "")</f>
        <v/>
      </c>
      <c r="T60" s="42"/>
      <c r="U60" s="157" t="str">
        <f>IFERROR(IF(AG60&lt;&gt;"",Q60*VLOOKUP(N60,【参考】数式用!$AG$2:$AL$48,MATCH(P60,【参考】数式用!$AI$4:$AL$4,0)+2,0), ""), "")</f>
        <v/>
      </c>
      <c r="V60" s="42"/>
      <c r="W60" s="887"/>
      <c r="X60" s="888"/>
      <c r="Y60" s="43"/>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5"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5"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1400667</cp:lastModifiedBy>
  <dcterms:modified xsi:type="dcterms:W3CDTF">2026-07-09T02:36:14Z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