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72.16.40.178\share4\R8（2026）\02　認知症施策・地域ケア推進課\05 地域ケア推進班\00 ケア班共有\12 在宅医療\03_在宅医療普及啓発ステッカー制度\02_HP掲載用\【掲載用】※フィルター設定し、ブック・シート保護\固定2026.6.5（pass：ninchi43）\"/>
    </mc:Choice>
  </mc:AlternateContent>
  <xr:revisionPtr revIDLastSave="0" documentId="13_ncr:1_{79B3EB1E-55C9-4840-B7F4-EFEFE43DEFE5}" xr6:coauthVersionLast="47" xr6:coauthVersionMax="47" xr10:uidLastSave="{00000000-0000-0000-0000-000000000000}"/>
  <bookViews>
    <workbookView xWindow="-28920" yWindow="-7590" windowWidth="29040" windowHeight="15720" activeTab="3" xr2:uid="{00000000-000D-0000-FFFF-FFFF00000000}"/>
  </bookViews>
  <sheets>
    <sheet name="病院" sheetId="10" r:id="rId1"/>
    <sheet name="診療所" sheetId="14" r:id="rId2"/>
    <sheet name="薬局" sheetId="13" r:id="rId3"/>
    <sheet name="歯科医院" sheetId="9" r:id="rId4"/>
    <sheet name="訪問看護ステーション" sheetId="8" r:id="rId5"/>
  </sheets>
  <definedNames>
    <definedName name="_xlnm._FilterDatabase" localSheetId="3" hidden="1">歯科医院!$D$1:$AM$30</definedName>
    <definedName name="_xlnm._FilterDatabase" localSheetId="1" hidden="1">診療所!$E$1:$E$175</definedName>
    <definedName name="_xlnm._FilterDatabase" localSheetId="0" hidden="1">病院!$D$4:$AF$43</definedName>
    <definedName name="_xlnm._FilterDatabase" localSheetId="4" hidden="1">訪問看護ステーション!$D$1:$AG$11</definedName>
    <definedName name="_xlnm._FilterDatabase" localSheetId="2" hidden="1">薬局!$D$2:$AL$146</definedName>
    <definedName name="_xlnm.Print_Area" localSheetId="3">歯科医院!$A$1:$AN$39</definedName>
    <definedName name="_xlnm.Print_Area" localSheetId="1">診療所!$A$1:$AB$183</definedName>
    <definedName name="_xlnm.Print_Area" localSheetId="0">病院!$A$1:$AH$48</definedName>
    <definedName name="_xlnm.Print_Area" localSheetId="4">訪問看護ステーション!$A$1:$AH$32</definedName>
    <definedName name="_xlnm.Print_Area" localSheetId="2">薬局!$A$1:$AL$150</definedName>
    <definedName name="_xlnm.Print_Titles" localSheetId="3">歯科医院!$1:$4</definedName>
    <definedName name="_xlnm.Print_Titles" localSheetId="1">診療所!$1:$3</definedName>
    <definedName name="_xlnm.Print_Titles" localSheetId="0">病院!$1:$3</definedName>
    <definedName name="_xlnm.Print_Titles" localSheetId="4">訪問看護ステーション!$1:$3</definedName>
    <definedName name="スライサー_区">#N/A</definedName>
    <definedName name="スライサー_区1">#N/A</definedName>
    <definedName name="スライサー_区2">#N/A</definedName>
    <definedName name="スライサー_区3">#N/A</definedName>
    <definedName name="スライサー_区4">#N/A</definedName>
    <definedName name="スライサー_町">#N/A</definedName>
    <definedName name="スライサー_町1">#N/A</definedName>
    <definedName name="スライサー_町2">#N/A</definedName>
    <definedName name="スライサー_町3">#N/A</definedName>
    <definedName name="スライサー_町4">#N/A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2" i="14" l="1"/>
  <c r="I182" i="14"/>
  <c r="H181" i="14"/>
  <c r="I181" i="14"/>
  <c r="I47" i="10" l="1"/>
  <c r="H47" i="10"/>
  <c r="H180" i="14" l="1"/>
  <c r="I180" i="14"/>
  <c r="H8" i="9" l="1"/>
  <c r="I8" i="9"/>
  <c r="H38" i="9" l="1"/>
  <c r="I38" i="9"/>
  <c r="H179" i="14" l="1"/>
  <c r="I179" i="14"/>
  <c r="H46" i="10" l="1"/>
  <c r="I46" i="10"/>
  <c r="H178" i="14"/>
  <c r="I178" i="14"/>
  <c r="H28" i="8" l="1"/>
  <c r="I28" i="8"/>
  <c r="H24" i="8" l="1"/>
  <c r="I24" i="8"/>
  <c r="H25" i="8"/>
  <c r="I25" i="8"/>
  <c r="H26" i="8"/>
  <c r="I26" i="8"/>
  <c r="H27" i="8"/>
  <c r="I27" i="8"/>
  <c r="H16" i="8" l="1"/>
  <c r="H17" i="8"/>
  <c r="H18" i="8"/>
  <c r="H19" i="8"/>
  <c r="H20" i="8"/>
  <c r="H21" i="8"/>
  <c r="H22" i="8"/>
  <c r="H23" i="8"/>
  <c r="I16" i="8"/>
  <c r="I17" i="8"/>
  <c r="I18" i="8"/>
  <c r="I19" i="8"/>
  <c r="I20" i="8"/>
  <c r="I21" i="8"/>
  <c r="I22" i="8"/>
  <c r="I23" i="8"/>
  <c r="H3" i="13" l="1"/>
  <c r="I3" i="13"/>
  <c r="H4" i="13"/>
  <c r="I4" i="13"/>
  <c r="H5" i="13"/>
  <c r="I5" i="13"/>
  <c r="H6" i="13"/>
  <c r="I6" i="13"/>
  <c r="H7" i="13"/>
  <c r="I7" i="13"/>
  <c r="H8" i="13"/>
  <c r="I8" i="13"/>
  <c r="H9" i="13"/>
  <c r="I9" i="13"/>
  <c r="H10" i="13"/>
  <c r="I10" i="13"/>
  <c r="H11" i="13"/>
  <c r="I11" i="13"/>
  <c r="H12" i="13"/>
  <c r="I12" i="13"/>
  <c r="H13" i="13"/>
  <c r="I13" i="13"/>
  <c r="H14" i="13"/>
  <c r="I14" i="13"/>
  <c r="H15" i="13"/>
  <c r="I15" i="13"/>
  <c r="H16" i="13"/>
  <c r="I16" i="13"/>
  <c r="H17" i="13"/>
  <c r="I17" i="13"/>
  <c r="H18" i="13"/>
  <c r="I18" i="13"/>
  <c r="H19" i="13"/>
  <c r="I19" i="13"/>
  <c r="H20" i="13"/>
  <c r="I20" i="13"/>
  <c r="H21" i="13"/>
  <c r="I21" i="13"/>
  <c r="H22" i="13"/>
  <c r="I22" i="13"/>
  <c r="H23" i="13"/>
  <c r="I23" i="13"/>
  <c r="H24" i="13"/>
  <c r="I24" i="13"/>
  <c r="H25" i="13"/>
  <c r="I25" i="13"/>
  <c r="H26" i="13"/>
  <c r="I26" i="13"/>
  <c r="H27" i="13"/>
  <c r="I27" i="13"/>
  <c r="H28" i="13"/>
  <c r="I28" i="13"/>
  <c r="H29" i="13"/>
  <c r="I29" i="13"/>
  <c r="H30" i="13"/>
  <c r="I30" i="13"/>
  <c r="H31" i="13"/>
  <c r="I31" i="13"/>
  <c r="H32" i="13"/>
  <c r="I32" i="13"/>
  <c r="H33" i="13"/>
  <c r="I33" i="13"/>
  <c r="H34" i="13"/>
  <c r="I34" i="13"/>
  <c r="H35" i="13"/>
  <c r="I35" i="13"/>
  <c r="H36" i="13"/>
  <c r="I36" i="13"/>
  <c r="H37" i="13"/>
  <c r="I37" i="13"/>
  <c r="H38" i="13"/>
  <c r="I38" i="13"/>
  <c r="H39" i="13"/>
  <c r="I39" i="13"/>
  <c r="H40" i="13"/>
  <c r="I40" i="13"/>
  <c r="H41" i="13"/>
  <c r="I41" i="13"/>
  <c r="H42" i="13"/>
  <c r="I42" i="13"/>
  <c r="H43" i="13"/>
  <c r="I43" i="13"/>
  <c r="H44" i="13"/>
  <c r="I44" i="13"/>
  <c r="H45" i="13"/>
  <c r="I45" i="13"/>
  <c r="H46" i="13"/>
  <c r="I46" i="13"/>
  <c r="H47" i="13"/>
  <c r="I47" i="13"/>
  <c r="H48" i="13"/>
  <c r="I48" i="13"/>
  <c r="H49" i="13"/>
  <c r="I49" i="13"/>
  <c r="H50" i="13"/>
  <c r="I50" i="13"/>
  <c r="H51" i="13"/>
  <c r="I51" i="13"/>
  <c r="H52" i="13"/>
  <c r="I52" i="13"/>
  <c r="H53" i="13"/>
  <c r="I53" i="13"/>
  <c r="H54" i="13"/>
  <c r="I54" i="13"/>
  <c r="H55" i="13"/>
  <c r="I55" i="13"/>
  <c r="H56" i="13"/>
  <c r="I56" i="13"/>
  <c r="H57" i="13"/>
  <c r="I57" i="13"/>
  <c r="H58" i="13"/>
  <c r="I58" i="13"/>
  <c r="H59" i="13"/>
  <c r="I59" i="13"/>
  <c r="H60" i="13"/>
  <c r="I60" i="13"/>
  <c r="H61" i="13"/>
  <c r="I61" i="13"/>
  <c r="H62" i="13"/>
  <c r="I62" i="13"/>
  <c r="H63" i="13"/>
  <c r="I63" i="13"/>
  <c r="H64" i="13"/>
  <c r="I64" i="13"/>
  <c r="H65" i="13"/>
  <c r="I65" i="13"/>
  <c r="H66" i="13"/>
  <c r="I66" i="13"/>
  <c r="H67" i="13"/>
  <c r="I67" i="13"/>
  <c r="H68" i="13"/>
  <c r="I68" i="13"/>
  <c r="H69" i="13"/>
  <c r="I69" i="13"/>
  <c r="H70" i="13"/>
  <c r="I70" i="13"/>
  <c r="H71" i="13"/>
  <c r="I71" i="13"/>
  <c r="H72" i="13"/>
  <c r="I72" i="13"/>
  <c r="H73" i="13"/>
  <c r="I73" i="13"/>
  <c r="H74" i="13"/>
  <c r="I74" i="13"/>
  <c r="H75" i="13"/>
  <c r="I75" i="13"/>
  <c r="H76" i="13"/>
  <c r="I76" i="13"/>
  <c r="H77" i="13"/>
  <c r="I77" i="13"/>
  <c r="H78" i="13"/>
  <c r="I78" i="13"/>
  <c r="H79" i="13"/>
  <c r="I79" i="13"/>
  <c r="H80" i="13"/>
  <c r="I80" i="13"/>
  <c r="H81" i="13"/>
  <c r="I81" i="13"/>
  <c r="H82" i="13"/>
  <c r="I82" i="13"/>
  <c r="H83" i="13"/>
  <c r="I83" i="13"/>
  <c r="H84" i="13"/>
  <c r="I84" i="13"/>
  <c r="H85" i="13"/>
  <c r="I85" i="13"/>
  <c r="H86" i="13"/>
  <c r="I86" i="13"/>
  <c r="H87" i="13"/>
  <c r="I87" i="13"/>
  <c r="H88" i="13"/>
  <c r="I88" i="13"/>
  <c r="H89" i="13"/>
  <c r="I89" i="13"/>
  <c r="H90" i="13"/>
  <c r="I90" i="13"/>
  <c r="H91" i="13"/>
  <c r="I91" i="13"/>
  <c r="H92" i="13"/>
  <c r="I92" i="13"/>
  <c r="H93" i="13"/>
  <c r="I93" i="13"/>
  <c r="H94" i="13"/>
  <c r="I94" i="13"/>
  <c r="H95" i="13"/>
  <c r="I95" i="13"/>
  <c r="H96" i="13"/>
  <c r="I96" i="13"/>
  <c r="H97" i="13"/>
  <c r="I97" i="13"/>
  <c r="H98" i="13"/>
  <c r="I98" i="13"/>
  <c r="H99" i="13"/>
  <c r="I99" i="13"/>
  <c r="H100" i="13"/>
  <c r="I100" i="13"/>
  <c r="H101" i="13"/>
  <c r="I101" i="13"/>
  <c r="H102" i="13"/>
  <c r="I102" i="13"/>
  <c r="H103" i="13"/>
  <c r="I103" i="13"/>
  <c r="H104" i="13"/>
  <c r="I104" i="13"/>
  <c r="H105" i="13"/>
  <c r="I105" i="13"/>
  <c r="H106" i="13"/>
  <c r="I106" i="13"/>
  <c r="H107" i="13"/>
  <c r="I107" i="13"/>
  <c r="H108" i="13"/>
  <c r="I108" i="13"/>
  <c r="H109" i="13"/>
  <c r="I109" i="13"/>
  <c r="H110" i="13"/>
  <c r="I110" i="13"/>
  <c r="H111" i="13"/>
  <c r="I111" i="13"/>
  <c r="H112" i="13"/>
  <c r="I112" i="13"/>
  <c r="H113" i="13"/>
  <c r="I113" i="13"/>
  <c r="H114" i="13"/>
  <c r="I114" i="13"/>
  <c r="H115" i="13"/>
  <c r="I115" i="13"/>
  <c r="H116" i="13"/>
  <c r="I116" i="13"/>
  <c r="H117" i="13"/>
  <c r="I117" i="13"/>
  <c r="H118" i="13"/>
  <c r="I118" i="13"/>
  <c r="H119" i="13"/>
  <c r="I119" i="13"/>
  <c r="H120" i="13"/>
  <c r="I120" i="13"/>
  <c r="H121" i="13"/>
  <c r="I121" i="13"/>
  <c r="H122" i="13"/>
  <c r="I122" i="13"/>
  <c r="H123" i="13"/>
  <c r="I123" i="13"/>
  <c r="H124" i="13"/>
  <c r="I124" i="13"/>
  <c r="H125" i="13"/>
  <c r="I125" i="13"/>
  <c r="H126" i="13"/>
  <c r="I126" i="13"/>
  <c r="H127" i="13"/>
  <c r="I127" i="13"/>
  <c r="H128" i="13"/>
  <c r="I128" i="13"/>
  <c r="H129" i="13"/>
  <c r="I129" i="13"/>
  <c r="H130" i="13"/>
  <c r="I130" i="13"/>
  <c r="H131" i="13"/>
  <c r="I131" i="13"/>
  <c r="H132" i="13"/>
  <c r="I132" i="13"/>
  <c r="H133" i="13"/>
  <c r="I133" i="13"/>
  <c r="H134" i="13"/>
  <c r="I134" i="13"/>
  <c r="H135" i="13"/>
  <c r="I135" i="13"/>
  <c r="H136" i="13"/>
  <c r="I136" i="13"/>
  <c r="H137" i="13"/>
  <c r="I137" i="13"/>
  <c r="H138" i="13"/>
  <c r="I138" i="13"/>
  <c r="H139" i="13"/>
  <c r="I139" i="13"/>
  <c r="H140" i="13"/>
  <c r="I140" i="13"/>
  <c r="H141" i="13"/>
  <c r="I141" i="13"/>
  <c r="H142" i="13"/>
  <c r="I142" i="13"/>
  <c r="H143" i="13"/>
  <c r="I143" i="13"/>
  <c r="H144" i="13"/>
  <c r="I144" i="13"/>
  <c r="H145" i="13"/>
  <c r="I145" i="13"/>
  <c r="H146" i="13"/>
  <c r="I146" i="13"/>
  <c r="H147" i="13"/>
  <c r="I147" i="13"/>
  <c r="H148" i="13"/>
  <c r="I148" i="13"/>
  <c r="H37" i="9"/>
  <c r="I37" i="9"/>
  <c r="H36" i="9" l="1"/>
  <c r="I36" i="9"/>
  <c r="I177" i="14" l="1"/>
  <c r="H177" i="14"/>
  <c r="H35" i="9" l="1"/>
  <c r="I35" i="9"/>
  <c r="I4" i="8" l="1"/>
  <c r="I5" i="8"/>
  <c r="I6" i="8"/>
  <c r="I7" i="8"/>
  <c r="I8" i="8"/>
  <c r="I9" i="8"/>
  <c r="I10" i="8"/>
  <c r="I11" i="8"/>
  <c r="I12" i="8"/>
  <c r="I13" i="8"/>
  <c r="I14" i="8"/>
  <c r="I15" i="8"/>
  <c r="H4" i="8"/>
  <c r="H5" i="8"/>
  <c r="H6" i="8"/>
  <c r="H7" i="8"/>
  <c r="H8" i="8"/>
  <c r="H9" i="8"/>
  <c r="H10" i="8"/>
  <c r="H11" i="8"/>
  <c r="H12" i="8"/>
  <c r="H13" i="8"/>
  <c r="H14" i="8"/>
  <c r="H15" i="8"/>
  <c r="I5" i="9"/>
  <c r="I6" i="9"/>
  <c r="I7" i="9"/>
  <c r="I9" i="9"/>
  <c r="I10" i="9"/>
  <c r="I11" i="9"/>
  <c r="I12" i="9"/>
  <c r="I13" i="9"/>
  <c r="I14" i="9"/>
  <c r="I16" i="9"/>
  <c r="I17" i="9"/>
  <c r="I18" i="9"/>
  <c r="I19" i="9"/>
  <c r="I21" i="9"/>
  <c r="I22" i="9"/>
  <c r="I23" i="9"/>
  <c r="I24" i="9"/>
  <c r="I25" i="9"/>
  <c r="I26" i="9"/>
  <c r="I27" i="9"/>
  <c r="I28" i="9"/>
  <c r="I29" i="9"/>
  <c r="I30" i="9"/>
  <c r="I31" i="9"/>
  <c r="I32" i="9"/>
  <c r="I33" i="9"/>
  <c r="I34" i="9"/>
  <c r="H5" i="9"/>
  <c r="H6" i="9"/>
  <c r="H7" i="9"/>
  <c r="H9" i="9"/>
  <c r="H10" i="9"/>
  <c r="H11" i="9"/>
  <c r="H12" i="9"/>
  <c r="H13" i="9"/>
  <c r="H14" i="9"/>
  <c r="H16" i="9"/>
  <c r="H17" i="9"/>
  <c r="H18" i="9"/>
  <c r="H19" i="9"/>
  <c r="H21" i="9"/>
  <c r="H22" i="9"/>
  <c r="H23" i="9"/>
  <c r="H24" i="9"/>
  <c r="H25" i="9"/>
  <c r="H26" i="9"/>
  <c r="H27" i="9"/>
  <c r="H28" i="9"/>
  <c r="H29" i="9"/>
  <c r="H30" i="9"/>
  <c r="H31" i="9"/>
  <c r="H32" i="9"/>
  <c r="H33" i="9"/>
  <c r="H34" i="9"/>
  <c r="H4"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4" i="10"/>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4" i="10"/>
  <c r="I5" i="10" l="1"/>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alcChain>
</file>

<file path=xl/sharedStrings.xml><?xml version="1.0" encoding="utf-8"?>
<sst xmlns="http://schemas.openxmlformats.org/spreadsheetml/2006/main" count="9289" uniqueCount="2632">
  <si>
    <t>医療機関名</t>
    <rPh sb="0" eb="2">
      <t>イリョウ</t>
    </rPh>
    <rPh sb="2" eb="4">
      <t>キカン</t>
    </rPh>
    <rPh sb="4" eb="5">
      <t>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</si>
  <si>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</si>
  <si>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</si>
  <si>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</si>
  <si>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ＦＡＸ番号</t>
    <rPh sb="3" eb="5">
      <t>バンゴウ</t>
    </rPh>
    <phoneticPr fontId="2"/>
  </si>
  <si>
    <t>Ｅメール</t>
    <phoneticPr fontId="2"/>
  </si>
  <si>
    <t>１、在宅医療についての受付・相談窓口（可能な時間帯）</t>
    <rPh sb="19" eb="21">
      <t>カノウ</t>
    </rPh>
    <rPh sb="22" eb="25">
      <t>ジカンタイ</t>
    </rPh>
    <phoneticPr fontId="2"/>
  </si>
  <si>
    <t>２、在宅医療関連情報</t>
    <rPh sb="2" eb="4">
      <t>ザイタク</t>
    </rPh>
    <rPh sb="4" eb="6">
      <t>イリョウ</t>
    </rPh>
    <rPh sb="6" eb="8">
      <t>カンレン</t>
    </rPh>
    <rPh sb="8" eb="10">
      <t>ジョウホウ</t>
    </rPh>
    <phoneticPr fontId="2"/>
  </si>
  <si>
    <t>備考</t>
    <rPh sb="0" eb="2">
      <t>ビコウ</t>
    </rPh>
    <phoneticPr fontId="2"/>
  </si>
  <si>
    <t>営業日</t>
    <rPh sb="0" eb="3">
      <t>エイギョウビ</t>
    </rPh>
    <phoneticPr fontId="2"/>
  </si>
  <si>
    <t>営業時間</t>
    <rPh sb="0" eb="2">
      <t>エイギョウ</t>
    </rPh>
    <rPh sb="2" eb="4">
      <t>ジカン</t>
    </rPh>
    <phoneticPr fontId="2"/>
  </si>
  <si>
    <t>休診時間</t>
    <rPh sb="0" eb="2">
      <t>キュウシン</t>
    </rPh>
    <rPh sb="2" eb="4">
      <t>ジカン</t>
    </rPh>
    <phoneticPr fontId="2"/>
  </si>
  <si>
    <t>休診日</t>
    <rPh sb="0" eb="2">
      <t>キュウシン</t>
    </rPh>
    <rPh sb="2" eb="3">
      <t>ビ</t>
    </rPh>
    <phoneticPr fontId="2"/>
  </si>
  <si>
    <t>補足</t>
    <rPh sb="0" eb="2">
      <t>ホソク</t>
    </rPh>
    <phoneticPr fontId="2"/>
  </si>
  <si>
    <t>ア　診療報酬科目</t>
    <rPh sb="2" eb="4">
      <t>シンリョウ</t>
    </rPh>
    <rPh sb="4" eb="6">
      <t>ホウシュウ</t>
    </rPh>
    <rPh sb="6" eb="8">
      <t>カモク</t>
    </rPh>
    <phoneticPr fontId="2"/>
  </si>
  <si>
    <t>イ　診療内容</t>
    <rPh sb="2" eb="4">
      <t>シンリョウ</t>
    </rPh>
    <rPh sb="4" eb="6">
      <t>ナイヨウ</t>
    </rPh>
    <phoneticPr fontId="2"/>
  </si>
  <si>
    <t>歯科訪問診療</t>
    <rPh sb="0" eb="2">
      <t>シカ</t>
    </rPh>
    <rPh sb="2" eb="4">
      <t>ホウモン</t>
    </rPh>
    <rPh sb="4" eb="6">
      <t>シンリョウ</t>
    </rPh>
    <phoneticPr fontId="2"/>
  </si>
  <si>
    <t>訪問歯科衛生指導</t>
    <rPh sb="0" eb="2">
      <t>ホウモン</t>
    </rPh>
    <rPh sb="2" eb="4">
      <t>シカ</t>
    </rPh>
    <rPh sb="4" eb="6">
      <t>エイセイ</t>
    </rPh>
    <rPh sb="6" eb="8">
      <t>シドウ</t>
    </rPh>
    <phoneticPr fontId="2"/>
  </si>
  <si>
    <t>歯科疾患在宅療養管理</t>
    <rPh sb="0" eb="2">
      <t>シカ</t>
    </rPh>
    <rPh sb="2" eb="4">
      <t>シッカン</t>
    </rPh>
    <rPh sb="4" eb="6">
      <t>ザイタク</t>
    </rPh>
    <rPh sb="6" eb="8">
      <t>リョウヨウ</t>
    </rPh>
    <rPh sb="8" eb="10">
      <t>カンリ</t>
    </rPh>
    <phoneticPr fontId="2"/>
  </si>
  <si>
    <t>在宅患者歯科治療総合医療管理</t>
    <rPh sb="0" eb="2">
      <t>ザイタク</t>
    </rPh>
    <rPh sb="2" eb="4">
      <t>カンジャ</t>
    </rPh>
    <rPh sb="4" eb="6">
      <t>シカ</t>
    </rPh>
    <rPh sb="6" eb="8">
      <t>チリョウ</t>
    </rPh>
    <rPh sb="8" eb="10">
      <t>ソウゴウ</t>
    </rPh>
    <rPh sb="10" eb="12">
      <t>イリョウ</t>
    </rPh>
    <rPh sb="12" eb="14">
      <t>カンリ</t>
    </rPh>
    <phoneticPr fontId="2"/>
  </si>
  <si>
    <t>在宅患者訪問口腔リハビリテーション指導管理</t>
    <rPh sb="0" eb="2">
      <t>ザイタク</t>
    </rPh>
    <rPh sb="2" eb="4">
      <t>カンジャ</t>
    </rPh>
    <rPh sb="4" eb="6">
      <t>ホウモン</t>
    </rPh>
    <rPh sb="6" eb="7">
      <t>クチ</t>
    </rPh>
    <rPh sb="7" eb="8">
      <t>コウ</t>
    </rPh>
    <rPh sb="17" eb="19">
      <t>シドウ</t>
    </rPh>
    <rPh sb="19" eb="21">
      <t>カンリ</t>
    </rPh>
    <phoneticPr fontId="2"/>
  </si>
  <si>
    <t>救急搬送診療</t>
    <rPh sb="0" eb="2">
      <t>キュウキュウ</t>
    </rPh>
    <rPh sb="2" eb="4">
      <t>ハンソウ</t>
    </rPh>
    <rPh sb="4" eb="6">
      <t>シンリョウ</t>
    </rPh>
    <phoneticPr fontId="2"/>
  </si>
  <si>
    <t>在宅患者訪問薬剤管理指導</t>
    <rPh sb="0" eb="2">
      <t>ザイタク</t>
    </rPh>
    <rPh sb="2" eb="4">
      <t>カンジャ</t>
    </rPh>
    <rPh sb="4" eb="6">
      <t>ホウモン</t>
    </rPh>
    <rPh sb="6" eb="8">
      <t>ヤクザイ</t>
    </rPh>
    <rPh sb="8" eb="10">
      <t>カンリ</t>
    </rPh>
    <rPh sb="10" eb="12">
      <t>シドウ</t>
    </rPh>
    <phoneticPr fontId="2"/>
  </si>
  <si>
    <t>退院前在宅療養指導管理</t>
    <rPh sb="0" eb="2">
      <t>タイイン</t>
    </rPh>
    <rPh sb="2" eb="3">
      <t>マエ</t>
    </rPh>
    <rPh sb="3" eb="5">
      <t>ザイタク</t>
    </rPh>
    <rPh sb="5" eb="7">
      <t>リョウヨウ</t>
    </rPh>
    <rPh sb="7" eb="9">
      <t>シドウ</t>
    </rPh>
    <rPh sb="9" eb="11">
      <t>カンリ</t>
    </rPh>
    <phoneticPr fontId="2"/>
  </si>
  <si>
    <t>在宅悪性腫瘍等患者指導管理</t>
    <rPh sb="0" eb="2">
      <t>ザイタク</t>
    </rPh>
    <rPh sb="2" eb="6">
      <t>アクセイシュヨウ</t>
    </rPh>
    <rPh sb="6" eb="7">
      <t>トウ</t>
    </rPh>
    <rPh sb="7" eb="9">
      <t>カンジャ</t>
    </rPh>
    <rPh sb="9" eb="11">
      <t>シドウ</t>
    </rPh>
    <rPh sb="11" eb="13">
      <t>カンリ</t>
    </rPh>
    <phoneticPr fontId="2"/>
  </si>
  <si>
    <t>在宅悪性腫瘍患者共同指導管理</t>
    <rPh sb="0" eb="2">
      <t>ザイタク</t>
    </rPh>
    <rPh sb="2" eb="4">
      <t>アクセイ</t>
    </rPh>
    <rPh sb="4" eb="6">
      <t>シュヨウ</t>
    </rPh>
    <rPh sb="6" eb="8">
      <t>カンジャ</t>
    </rPh>
    <rPh sb="8" eb="10">
      <t>キョウドウ</t>
    </rPh>
    <rPh sb="10" eb="12">
      <t>シドウ</t>
    </rPh>
    <rPh sb="12" eb="14">
      <t>カンリ</t>
    </rPh>
    <phoneticPr fontId="2"/>
  </si>
  <si>
    <t>在宅患者連携指導</t>
    <rPh sb="0" eb="2">
      <t>ザイタク</t>
    </rPh>
    <rPh sb="2" eb="4">
      <t>カンジャ</t>
    </rPh>
    <rPh sb="4" eb="6">
      <t>レンケイ</t>
    </rPh>
    <rPh sb="6" eb="8">
      <t>シドウ</t>
    </rPh>
    <phoneticPr fontId="2"/>
  </si>
  <si>
    <t>在宅患者緊急等カンファレンス</t>
    <rPh sb="0" eb="2">
      <t>ザイタク</t>
    </rPh>
    <rPh sb="2" eb="4">
      <t>カンジャ</t>
    </rPh>
    <rPh sb="4" eb="6">
      <t>キンキュウ</t>
    </rPh>
    <rPh sb="6" eb="7">
      <t>トウ</t>
    </rPh>
    <phoneticPr fontId="2"/>
  </si>
  <si>
    <t>その他</t>
    <rPh sb="2" eb="3">
      <t>タ</t>
    </rPh>
    <phoneticPr fontId="2"/>
  </si>
  <si>
    <t>むし歯治療</t>
    <rPh sb="2" eb="3">
      <t>バ</t>
    </rPh>
    <rPh sb="3" eb="5">
      <t>チリョウ</t>
    </rPh>
    <phoneticPr fontId="2"/>
  </si>
  <si>
    <t>歯周病治療</t>
    <rPh sb="0" eb="2">
      <t>シシュウ</t>
    </rPh>
    <rPh sb="2" eb="3">
      <t>ビョウ</t>
    </rPh>
    <rPh sb="3" eb="5">
      <t>チリョウ</t>
    </rPh>
    <phoneticPr fontId="2"/>
  </si>
  <si>
    <t>抜歯</t>
    <rPh sb="0" eb="2">
      <t>バッシ</t>
    </rPh>
    <phoneticPr fontId="2"/>
  </si>
  <si>
    <t>義歯作成調整</t>
    <rPh sb="0" eb="2">
      <t>ギシ</t>
    </rPh>
    <rPh sb="2" eb="4">
      <t>サクセイ</t>
    </rPh>
    <rPh sb="4" eb="6">
      <t>チョウセイ</t>
    </rPh>
    <phoneticPr fontId="2"/>
  </si>
  <si>
    <t>摂食</t>
    <rPh sb="0" eb="2">
      <t>セッショク</t>
    </rPh>
    <phoneticPr fontId="2"/>
  </si>
  <si>
    <t>伊東歯科口腔病院</t>
    <rPh sb="0" eb="2">
      <t>イトウ</t>
    </rPh>
    <rPh sb="2" eb="4">
      <t>シカ</t>
    </rPh>
    <rPh sb="4" eb="5">
      <t>クチ</t>
    </rPh>
    <rPh sb="5" eb="6">
      <t>コウ</t>
    </rPh>
    <rPh sb="6" eb="8">
      <t>ビョウイン</t>
    </rPh>
    <phoneticPr fontId="2"/>
  </si>
  <si>
    <t>熊本市中央区小飼本町4番14号</t>
    <rPh sb="0" eb="3">
      <t>クマモトシ</t>
    </rPh>
    <rPh sb="3" eb="6">
      <t>チュウオウク</t>
    </rPh>
    <rPh sb="6" eb="8">
      <t>コカイ</t>
    </rPh>
    <rPh sb="8" eb="10">
      <t>ホンマチ</t>
    </rPh>
    <rPh sb="11" eb="12">
      <t>バン</t>
    </rPh>
    <rPh sb="14" eb="15">
      <t>ゴウ</t>
    </rPh>
    <phoneticPr fontId="2"/>
  </si>
  <si>
    <t>月～土</t>
    <rPh sb="0" eb="1">
      <t>ゲツ</t>
    </rPh>
    <rPh sb="2" eb="3">
      <t>ド</t>
    </rPh>
    <phoneticPr fontId="2"/>
  </si>
  <si>
    <t>9：00～17：30
土　9：00～13：00</t>
    <rPh sb="11" eb="12">
      <t>ド</t>
    </rPh>
    <phoneticPr fontId="2"/>
  </si>
  <si>
    <t>土曜午後、日曜</t>
    <rPh sb="0" eb="2">
      <t>ドヨウ</t>
    </rPh>
    <rPh sb="2" eb="4">
      <t>ゴゴ</t>
    </rPh>
    <rPh sb="5" eb="7">
      <t>ニチヨウ</t>
    </rPh>
    <phoneticPr fontId="2"/>
  </si>
  <si>
    <t>西濱歯科医院</t>
    <rPh sb="0" eb="2">
      <t>ニシハマ</t>
    </rPh>
    <rPh sb="2" eb="4">
      <t>シカ</t>
    </rPh>
    <rPh sb="4" eb="6">
      <t>イイン</t>
    </rPh>
    <phoneticPr fontId="2"/>
  </si>
  <si>
    <t>熊本市中央区水前寺公園8-1</t>
    <rPh sb="0" eb="3">
      <t>クマモトシ</t>
    </rPh>
    <rPh sb="3" eb="6">
      <t>チュウオウク</t>
    </rPh>
    <rPh sb="6" eb="9">
      <t>スイゼンジ</t>
    </rPh>
    <rPh sb="9" eb="11">
      <t>コウエン</t>
    </rPh>
    <phoneticPr fontId="2"/>
  </si>
  <si>
    <t>9：00～19：00
土　9：00～12：00</t>
    <rPh sb="11" eb="12">
      <t>ド</t>
    </rPh>
    <phoneticPr fontId="2"/>
  </si>
  <si>
    <t>口腔ケア</t>
    <rPh sb="0" eb="1">
      <t>クチ</t>
    </rPh>
    <rPh sb="1" eb="2">
      <t>コウ</t>
    </rPh>
    <phoneticPr fontId="2"/>
  </si>
  <si>
    <t>駕町ひろなか歯科</t>
    <rPh sb="0" eb="2">
      <t>カゴマチ</t>
    </rPh>
    <rPh sb="6" eb="8">
      <t>シカ</t>
    </rPh>
    <phoneticPr fontId="2"/>
  </si>
  <si>
    <t>熊本市中央区安政町2-34-2Ｆ</t>
    <rPh sb="0" eb="3">
      <t>クマモトシ</t>
    </rPh>
    <rPh sb="3" eb="6">
      <t>チュウオウク</t>
    </rPh>
    <rPh sb="6" eb="9">
      <t>アンセイマチ</t>
    </rPh>
    <phoneticPr fontId="2"/>
  </si>
  <si>
    <t>10：00～20：30
日　10：00～19：30</t>
    <rPh sb="12" eb="13">
      <t>ニチ</t>
    </rPh>
    <phoneticPr fontId="2"/>
  </si>
  <si>
    <t>水曜</t>
    <rPh sb="0" eb="2">
      <t>スイヨウ</t>
    </rPh>
    <phoneticPr fontId="2"/>
  </si>
  <si>
    <t>担当者が在宅訪問中で不在の場合、折り返しご連絡し、相談をいたします。
在宅訪問は月火木金の10時から15時まで実施しています。</t>
    <rPh sb="0" eb="3">
      <t>タントウシャ</t>
    </rPh>
    <rPh sb="4" eb="6">
      <t>ザイタク</t>
    </rPh>
    <rPh sb="6" eb="9">
      <t>ホウモンチュウ</t>
    </rPh>
    <rPh sb="10" eb="12">
      <t>フザイ</t>
    </rPh>
    <rPh sb="13" eb="15">
      <t>バアイ</t>
    </rPh>
    <rPh sb="16" eb="17">
      <t>オ</t>
    </rPh>
    <rPh sb="18" eb="19">
      <t>カエ</t>
    </rPh>
    <rPh sb="21" eb="23">
      <t>レンラク</t>
    </rPh>
    <rPh sb="25" eb="27">
      <t>ソウダン</t>
    </rPh>
    <rPh sb="35" eb="37">
      <t>ザイタク</t>
    </rPh>
    <rPh sb="37" eb="39">
      <t>ホウモン</t>
    </rPh>
    <rPh sb="40" eb="41">
      <t>ゲツ</t>
    </rPh>
    <rPh sb="41" eb="42">
      <t>カ</t>
    </rPh>
    <rPh sb="42" eb="43">
      <t>モク</t>
    </rPh>
    <rPh sb="43" eb="44">
      <t>キン</t>
    </rPh>
    <rPh sb="47" eb="48">
      <t>ジ</t>
    </rPh>
    <rPh sb="52" eb="53">
      <t>ジ</t>
    </rPh>
    <rPh sb="55" eb="57">
      <t>ジッシ</t>
    </rPh>
    <phoneticPr fontId="2"/>
  </si>
  <si>
    <t>熊本市西区池田2-1-82</t>
    <rPh sb="0" eb="3">
      <t>クマモトシ</t>
    </rPh>
    <rPh sb="3" eb="5">
      <t>ニシク</t>
    </rPh>
    <rPh sb="5" eb="7">
      <t>イケダ</t>
    </rPh>
    <phoneticPr fontId="2"/>
  </si>
  <si>
    <t>日曜</t>
    <rPh sb="0" eb="2">
      <t>ニチヨウ</t>
    </rPh>
    <phoneticPr fontId="2"/>
  </si>
  <si>
    <t>谷川歯科医院</t>
    <rPh sb="0" eb="2">
      <t>タニカワ</t>
    </rPh>
    <rPh sb="2" eb="4">
      <t>シカ</t>
    </rPh>
    <rPh sb="4" eb="6">
      <t>イイン</t>
    </rPh>
    <phoneticPr fontId="2"/>
  </si>
  <si>
    <t>8：00～17：30
木　8：00～12：30</t>
    <rPh sb="11" eb="12">
      <t>モク</t>
    </rPh>
    <phoneticPr fontId="2"/>
  </si>
  <si>
    <t>木曜午後、日曜</t>
    <rPh sb="0" eb="2">
      <t>モクヨウ</t>
    </rPh>
    <rPh sb="2" eb="4">
      <t>ゴゴ</t>
    </rPh>
    <rPh sb="5" eb="7">
      <t>ニチヨウ</t>
    </rPh>
    <phoneticPr fontId="2"/>
  </si>
  <si>
    <t>三隅歯科クリニック</t>
    <rPh sb="0" eb="2">
      <t>ミスミ</t>
    </rPh>
    <rPh sb="2" eb="4">
      <t>シカ</t>
    </rPh>
    <phoneticPr fontId="2"/>
  </si>
  <si>
    <t>熊本市東区長嶺南4丁目11-143</t>
    <rPh sb="0" eb="3">
      <t>クマモトシ</t>
    </rPh>
    <rPh sb="3" eb="5">
      <t>ヒガシク</t>
    </rPh>
    <rPh sb="5" eb="7">
      <t>ナガミネ</t>
    </rPh>
    <rPh sb="7" eb="8">
      <t>ミナミ</t>
    </rPh>
    <rPh sb="9" eb="11">
      <t>チョウメ</t>
    </rPh>
    <phoneticPr fontId="2"/>
  </si>
  <si>
    <t>月～金</t>
    <rPh sb="0" eb="1">
      <t>ゲツ</t>
    </rPh>
    <rPh sb="2" eb="3">
      <t>キン</t>
    </rPh>
    <phoneticPr fontId="2"/>
  </si>
  <si>
    <t>9：30～17：00
水　9：30～13：00</t>
    <rPh sb="11" eb="12">
      <t>スイ</t>
    </rPh>
    <phoneticPr fontId="2"/>
  </si>
  <si>
    <t>水曜午後、土日</t>
    <rPh sb="0" eb="2">
      <t>スイヨウ</t>
    </rPh>
    <rPh sb="2" eb="4">
      <t>ゴゴ</t>
    </rPh>
    <rPh sb="5" eb="7">
      <t>ドニチ</t>
    </rPh>
    <phoneticPr fontId="2"/>
  </si>
  <si>
    <t>止むを得ない場合は昼休みも対応可</t>
    <rPh sb="0" eb="1">
      <t>ヤ</t>
    </rPh>
    <rPh sb="3" eb="4">
      <t>エ</t>
    </rPh>
    <rPh sb="6" eb="8">
      <t>バアイ</t>
    </rPh>
    <rPh sb="9" eb="11">
      <t>ヒルヤス</t>
    </rPh>
    <rPh sb="13" eb="15">
      <t>タイオウ</t>
    </rPh>
    <rPh sb="15" eb="16">
      <t>カ</t>
    </rPh>
    <phoneticPr fontId="2"/>
  </si>
  <si>
    <t>工藤歯科医院</t>
    <rPh sb="0" eb="2">
      <t>クドウ</t>
    </rPh>
    <rPh sb="2" eb="4">
      <t>シカ</t>
    </rPh>
    <rPh sb="4" eb="6">
      <t>イイン</t>
    </rPh>
    <phoneticPr fontId="2"/>
  </si>
  <si>
    <t>熊本市中央区薬園町6-21</t>
    <rPh sb="0" eb="3">
      <t>クマモトシ</t>
    </rPh>
    <rPh sb="3" eb="6">
      <t>チュウオウク</t>
    </rPh>
    <rPh sb="6" eb="7">
      <t>クスリ</t>
    </rPh>
    <rPh sb="7" eb="8">
      <t>エン</t>
    </rPh>
    <rPh sb="8" eb="9">
      <t>マチ</t>
    </rPh>
    <phoneticPr fontId="2"/>
  </si>
  <si>
    <t>9：00～18：30
木　9：00～12：30</t>
    <rPh sb="11" eb="12">
      <t>モク</t>
    </rPh>
    <phoneticPr fontId="2"/>
  </si>
  <si>
    <t>火曜、土曜の午後は往診</t>
    <rPh sb="0" eb="2">
      <t>カヨウ</t>
    </rPh>
    <rPh sb="3" eb="5">
      <t>ドヨウ</t>
    </rPh>
    <rPh sb="6" eb="8">
      <t>ゴゴ</t>
    </rPh>
    <rPh sb="9" eb="11">
      <t>オウシン</t>
    </rPh>
    <phoneticPr fontId="2"/>
  </si>
  <si>
    <t>とよだ歯科医院</t>
    <rPh sb="3" eb="5">
      <t>シカ</t>
    </rPh>
    <rPh sb="5" eb="7">
      <t>イイン</t>
    </rPh>
    <phoneticPr fontId="2"/>
  </si>
  <si>
    <t>9：00～19：00
土　9：00～17：00</t>
    <rPh sb="11" eb="12">
      <t>ド</t>
    </rPh>
    <phoneticPr fontId="2"/>
  </si>
  <si>
    <t>水曜、日曜</t>
    <rPh sb="0" eb="2">
      <t>スイヨウ</t>
    </rPh>
    <rPh sb="3" eb="5">
      <t>ニチヨウ</t>
    </rPh>
    <phoneticPr fontId="2"/>
  </si>
  <si>
    <t>ゆみこ歯科クリニック</t>
    <rPh sb="3" eb="5">
      <t>シカ</t>
    </rPh>
    <phoneticPr fontId="2"/>
  </si>
  <si>
    <t>熊本市西区小島4-4-16</t>
    <rPh sb="0" eb="3">
      <t>クマモトシ</t>
    </rPh>
    <rPh sb="3" eb="5">
      <t>ニシク</t>
    </rPh>
    <rPh sb="5" eb="7">
      <t>コジマ</t>
    </rPh>
    <phoneticPr fontId="2"/>
  </si>
  <si>
    <t>西野歯科医院</t>
    <rPh sb="0" eb="2">
      <t>ニシノ</t>
    </rPh>
    <rPh sb="2" eb="4">
      <t>シカ</t>
    </rPh>
    <rPh sb="4" eb="6">
      <t>イイン</t>
    </rPh>
    <phoneticPr fontId="2"/>
  </si>
  <si>
    <t>岩本歯科医院</t>
    <rPh sb="0" eb="2">
      <t>イワモト</t>
    </rPh>
    <rPh sb="2" eb="4">
      <t>シカ</t>
    </rPh>
    <rPh sb="4" eb="6">
      <t>イイン</t>
    </rPh>
    <phoneticPr fontId="2"/>
  </si>
  <si>
    <t>奥村歯科医院</t>
    <rPh sb="0" eb="2">
      <t>オクムラ</t>
    </rPh>
    <rPh sb="2" eb="4">
      <t>シカ</t>
    </rPh>
    <rPh sb="4" eb="6">
      <t>イイン</t>
    </rPh>
    <phoneticPr fontId="2"/>
  </si>
  <si>
    <t>熊本市中央区上林町1-19</t>
    <rPh sb="0" eb="3">
      <t>クマモトシ</t>
    </rPh>
    <rPh sb="3" eb="6">
      <t>チュウオウク</t>
    </rPh>
    <rPh sb="6" eb="7">
      <t>カミ</t>
    </rPh>
    <rPh sb="7" eb="8">
      <t>ハヤシ</t>
    </rPh>
    <rPh sb="8" eb="9">
      <t>マチ</t>
    </rPh>
    <phoneticPr fontId="2"/>
  </si>
  <si>
    <t>森都心歯科クリニック</t>
    <rPh sb="0" eb="1">
      <t>モリ</t>
    </rPh>
    <rPh sb="1" eb="2">
      <t>ト</t>
    </rPh>
    <rPh sb="2" eb="3">
      <t>シン</t>
    </rPh>
    <rPh sb="3" eb="5">
      <t>シカ</t>
    </rPh>
    <phoneticPr fontId="2"/>
  </si>
  <si>
    <t>熊本パール総合歯科クリニック健軍院</t>
    <rPh sb="0" eb="2">
      <t>クマモト</t>
    </rPh>
    <rPh sb="5" eb="7">
      <t>ソウゴウ</t>
    </rPh>
    <rPh sb="7" eb="9">
      <t>シカ</t>
    </rPh>
    <rPh sb="14" eb="16">
      <t>ケングン</t>
    </rPh>
    <rPh sb="16" eb="17">
      <t>イン</t>
    </rPh>
    <phoneticPr fontId="2"/>
  </si>
  <si>
    <t>熊本市東区健軍3-24-22</t>
    <rPh sb="0" eb="3">
      <t>クマモトシ</t>
    </rPh>
    <rPh sb="3" eb="5">
      <t>ヒガシク</t>
    </rPh>
    <rPh sb="5" eb="7">
      <t>ケングン</t>
    </rPh>
    <phoneticPr fontId="2"/>
  </si>
  <si>
    <t>銭塘町ノーベルファミリー歯科</t>
    <rPh sb="0" eb="3">
      <t>ゼンドモマチ</t>
    </rPh>
    <rPh sb="12" eb="14">
      <t>シカ</t>
    </rPh>
    <phoneticPr fontId="2"/>
  </si>
  <si>
    <t>熊本市南区銭塘町2144-3</t>
    <rPh sb="0" eb="3">
      <t>クマモトシ</t>
    </rPh>
    <rPh sb="3" eb="5">
      <t>ミナミク</t>
    </rPh>
    <rPh sb="5" eb="8">
      <t>ゼンドモマチ</t>
    </rPh>
    <phoneticPr fontId="2"/>
  </si>
  <si>
    <t>土曜のみ17：00まで</t>
    <rPh sb="0" eb="2">
      <t>ドヨウ</t>
    </rPh>
    <phoneticPr fontId="2"/>
  </si>
  <si>
    <t>土日</t>
    <rPh sb="0" eb="2">
      <t>ドニチ</t>
    </rPh>
    <phoneticPr fontId="2"/>
  </si>
  <si>
    <t>やまさき歯科矯正歯科</t>
    <rPh sb="4" eb="6">
      <t>シカ</t>
    </rPh>
    <rPh sb="6" eb="8">
      <t>キョウセイ</t>
    </rPh>
    <rPh sb="8" eb="10">
      <t>シカ</t>
    </rPh>
    <phoneticPr fontId="2"/>
  </si>
  <si>
    <t>熊本市中央区南熊本4-7-19</t>
    <rPh sb="0" eb="3">
      <t>クマモトシ</t>
    </rPh>
    <rPh sb="3" eb="6">
      <t>チュウオウク</t>
    </rPh>
    <rPh sb="6" eb="9">
      <t>ミナミクマモト</t>
    </rPh>
    <phoneticPr fontId="2"/>
  </si>
  <si>
    <t>渡辺歯科医院</t>
    <rPh sb="0" eb="2">
      <t>ワタナベ</t>
    </rPh>
    <rPh sb="2" eb="4">
      <t>シカ</t>
    </rPh>
    <rPh sb="4" eb="6">
      <t>イイン</t>
    </rPh>
    <phoneticPr fontId="2"/>
  </si>
  <si>
    <t>熊本市東区若葉1-36-18</t>
    <rPh sb="0" eb="3">
      <t>クマモトシ</t>
    </rPh>
    <rPh sb="3" eb="5">
      <t>ヒガシク</t>
    </rPh>
    <rPh sb="5" eb="7">
      <t>ワカバ</t>
    </rPh>
    <phoneticPr fontId="2"/>
  </si>
  <si>
    <t>前田歯科・矯正歯科</t>
    <rPh sb="0" eb="2">
      <t>マエダ</t>
    </rPh>
    <rPh sb="2" eb="4">
      <t>シカ</t>
    </rPh>
    <rPh sb="5" eb="7">
      <t>キョウセイ</t>
    </rPh>
    <rPh sb="7" eb="9">
      <t>シカ</t>
    </rPh>
    <phoneticPr fontId="2"/>
  </si>
  <si>
    <t>熊本市中央区帯山９丁目4-6</t>
    <rPh sb="0" eb="3">
      <t>クマモトシ</t>
    </rPh>
    <rPh sb="3" eb="6">
      <t>チュウオウク</t>
    </rPh>
    <rPh sb="6" eb="8">
      <t>オビヤマ</t>
    </rPh>
    <rPh sb="9" eb="11">
      <t>チョウメ</t>
    </rPh>
    <phoneticPr fontId="2"/>
  </si>
  <si>
    <t>子飼歯科医院</t>
    <rPh sb="0" eb="2">
      <t>コガイ</t>
    </rPh>
    <rPh sb="2" eb="4">
      <t>シカ</t>
    </rPh>
    <rPh sb="4" eb="6">
      <t>イイン</t>
    </rPh>
    <phoneticPr fontId="2"/>
  </si>
  <si>
    <t>9：00～18：00
土　9：00～12：30</t>
    <rPh sb="11" eb="12">
      <t>ド</t>
    </rPh>
    <phoneticPr fontId="2"/>
  </si>
  <si>
    <t>歯科技工士常勤、可能な限り入れ歯のトラブル即対応</t>
    <rPh sb="0" eb="2">
      <t>シカ</t>
    </rPh>
    <rPh sb="2" eb="5">
      <t>ギコウシ</t>
    </rPh>
    <rPh sb="5" eb="7">
      <t>ジョウキン</t>
    </rPh>
    <rPh sb="8" eb="10">
      <t>カノウ</t>
    </rPh>
    <rPh sb="11" eb="12">
      <t>カギ</t>
    </rPh>
    <rPh sb="13" eb="14">
      <t>イ</t>
    </rPh>
    <rPh sb="15" eb="16">
      <t>バ</t>
    </rPh>
    <rPh sb="21" eb="22">
      <t>ソク</t>
    </rPh>
    <rPh sb="22" eb="24">
      <t>タイオウ</t>
    </rPh>
    <phoneticPr fontId="2"/>
  </si>
  <si>
    <t>おにつか歯科医院</t>
    <rPh sb="4" eb="6">
      <t>シカ</t>
    </rPh>
    <rPh sb="6" eb="8">
      <t>イイン</t>
    </rPh>
    <phoneticPr fontId="2"/>
  </si>
  <si>
    <t>熊本市西区横手3-11-20馬原ビル1Ｆ</t>
    <rPh sb="0" eb="3">
      <t>クマモトシ</t>
    </rPh>
    <rPh sb="3" eb="5">
      <t>ニシク</t>
    </rPh>
    <rPh sb="5" eb="7">
      <t>ヨコテ</t>
    </rPh>
    <rPh sb="14" eb="15">
      <t>ウマ</t>
    </rPh>
    <rPh sb="15" eb="16">
      <t>ハラ</t>
    </rPh>
    <phoneticPr fontId="2"/>
  </si>
  <si>
    <t>よぎ歯科医院</t>
    <rPh sb="2" eb="4">
      <t>シカ</t>
    </rPh>
    <rPh sb="4" eb="6">
      <t>イイン</t>
    </rPh>
    <phoneticPr fontId="2"/>
  </si>
  <si>
    <t>熊本市中央区帯山４丁目29-1</t>
    <rPh sb="0" eb="3">
      <t>クマモトシ</t>
    </rPh>
    <rPh sb="3" eb="6">
      <t>チュウオウク</t>
    </rPh>
    <rPh sb="6" eb="8">
      <t>オビヤマ</t>
    </rPh>
    <rPh sb="9" eb="11">
      <t>チョウメ</t>
    </rPh>
    <phoneticPr fontId="2"/>
  </si>
  <si>
    <t>ノゾミ歯科医院</t>
    <rPh sb="3" eb="5">
      <t>シカ</t>
    </rPh>
    <rPh sb="5" eb="7">
      <t>イイン</t>
    </rPh>
    <phoneticPr fontId="2"/>
  </si>
  <si>
    <t>水曜、土曜午後、日曜</t>
    <rPh sb="0" eb="2">
      <t>スイヨウ</t>
    </rPh>
    <rPh sb="3" eb="5">
      <t>ドヨウ</t>
    </rPh>
    <rPh sb="5" eb="7">
      <t>ゴゴ</t>
    </rPh>
    <rPh sb="8" eb="10">
      <t>ニチヨウ</t>
    </rPh>
    <phoneticPr fontId="2"/>
  </si>
  <si>
    <t>主たる診療科</t>
    <rPh sb="0" eb="1">
      <t>シュ</t>
    </rPh>
    <rPh sb="3" eb="6">
      <t>シンリョウカ</t>
    </rPh>
    <phoneticPr fontId="2"/>
  </si>
  <si>
    <t>在宅医療の取り組み</t>
    <rPh sb="0" eb="2">
      <t>ザイタク</t>
    </rPh>
    <rPh sb="2" eb="4">
      <t>イリョウ</t>
    </rPh>
    <rPh sb="5" eb="6">
      <t>ト</t>
    </rPh>
    <rPh sb="7" eb="8">
      <t>ク</t>
    </rPh>
    <phoneticPr fontId="2"/>
  </si>
  <si>
    <t>在宅で対応できる処置</t>
    <rPh sb="0" eb="2">
      <t>ザイタク</t>
    </rPh>
    <rPh sb="3" eb="5">
      <t>タイオウ</t>
    </rPh>
    <rPh sb="8" eb="10">
      <t>ショチ</t>
    </rPh>
    <phoneticPr fontId="2"/>
  </si>
  <si>
    <t>担当者会議への参加</t>
    <rPh sb="0" eb="3">
      <t>タントウシャ</t>
    </rPh>
    <rPh sb="3" eb="5">
      <t>カイギ</t>
    </rPh>
    <rPh sb="7" eb="9">
      <t>サンカ</t>
    </rPh>
    <phoneticPr fontId="2"/>
  </si>
  <si>
    <t>入院可能な医療機関との連携</t>
    <rPh sb="0" eb="2">
      <t>ニュウイン</t>
    </rPh>
    <rPh sb="2" eb="4">
      <t>カノウ</t>
    </rPh>
    <rPh sb="5" eb="7">
      <t>イリョウ</t>
    </rPh>
    <rPh sb="7" eb="9">
      <t>キカン</t>
    </rPh>
    <rPh sb="11" eb="13">
      <t>レンケイ</t>
    </rPh>
    <phoneticPr fontId="2"/>
  </si>
  <si>
    <t>在宅療養支援病院</t>
    <rPh sb="0" eb="2">
      <t>ザイタク</t>
    </rPh>
    <rPh sb="2" eb="4">
      <t>リョウヨウ</t>
    </rPh>
    <rPh sb="4" eb="6">
      <t>シエン</t>
    </rPh>
    <rPh sb="6" eb="8">
      <t>ビョウイン</t>
    </rPh>
    <phoneticPr fontId="2"/>
  </si>
  <si>
    <t>訪問診療</t>
    <rPh sb="0" eb="2">
      <t>ホウモン</t>
    </rPh>
    <rPh sb="2" eb="4">
      <t>シンリョウ</t>
    </rPh>
    <phoneticPr fontId="2"/>
  </si>
  <si>
    <t>かかりつけ患者への往診</t>
    <rPh sb="5" eb="7">
      <t>カンジャ</t>
    </rPh>
    <rPh sb="9" eb="11">
      <t>オウシン</t>
    </rPh>
    <phoneticPr fontId="2"/>
  </si>
  <si>
    <t>在宅酸素療法</t>
    <rPh sb="0" eb="2">
      <t>ザイタク</t>
    </rPh>
    <rPh sb="2" eb="4">
      <t>サンソ</t>
    </rPh>
    <rPh sb="4" eb="6">
      <t>リョウホウ</t>
    </rPh>
    <phoneticPr fontId="2"/>
  </si>
  <si>
    <t>人工呼吸器管理</t>
    <rPh sb="0" eb="2">
      <t>ジンコウ</t>
    </rPh>
    <rPh sb="2" eb="5">
      <t>コキュウキ</t>
    </rPh>
    <rPh sb="5" eb="7">
      <t>カンリ</t>
    </rPh>
    <phoneticPr fontId="2"/>
  </si>
  <si>
    <t>ターミナルケア
（看取り）</t>
    <rPh sb="9" eb="11">
      <t>ミト</t>
    </rPh>
    <phoneticPr fontId="2"/>
  </si>
  <si>
    <t>中心静脈栄養</t>
    <rPh sb="0" eb="2">
      <t>チュウシン</t>
    </rPh>
    <rPh sb="2" eb="4">
      <t>ジョウミャク</t>
    </rPh>
    <rPh sb="4" eb="6">
      <t>エイヨウ</t>
    </rPh>
    <phoneticPr fontId="2"/>
  </si>
  <si>
    <t>経管栄養</t>
    <rPh sb="0" eb="2">
      <t>ケイカン</t>
    </rPh>
    <rPh sb="2" eb="4">
      <t>エイヨウ</t>
    </rPh>
    <phoneticPr fontId="2"/>
  </si>
  <si>
    <t>主治医の都合のよい時間に医療機関で開催する場合</t>
    <rPh sb="0" eb="3">
      <t>シュジイ</t>
    </rPh>
    <rPh sb="4" eb="6">
      <t>ツゴウ</t>
    </rPh>
    <rPh sb="9" eb="11">
      <t>ジカン</t>
    </rPh>
    <rPh sb="12" eb="14">
      <t>イリョウ</t>
    </rPh>
    <rPh sb="14" eb="16">
      <t>キカン</t>
    </rPh>
    <rPh sb="17" eb="19">
      <t>カイサイ</t>
    </rPh>
    <rPh sb="21" eb="23">
      <t>バアイ</t>
    </rPh>
    <phoneticPr fontId="2"/>
  </si>
  <si>
    <t>訪問診療に併せて患者宅で開催する場合</t>
    <rPh sb="0" eb="2">
      <t>ホウモン</t>
    </rPh>
    <rPh sb="2" eb="4">
      <t>シンリョウ</t>
    </rPh>
    <rPh sb="5" eb="6">
      <t>アワ</t>
    </rPh>
    <rPh sb="8" eb="10">
      <t>カンジャ</t>
    </rPh>
    <rPh sb="10" eb="11">
      <t>タク</t>
    </rPh>
    <rPh sb="12" eb="14">
      <t>カイサイ</t>
    </rPh>
    <rPh sb="16" eb="18">
      <t>バアイ</t>
    </rPh>
    <phoneticPr fontId="2"/>
  </si>
  <si>
    <t>内科</t>
    <rPh sb="0" eb="2">
      <t>ナイカ</t>
    </rPh>
    <phoneticPr fontId="2"/>
  </si>
  <si>
    <t>事業所名</t>
    <rPh sb="0" eb="3">
      <t>ジギョウショ</t>
    </rPh>
    <rPh sb="3" eb="4">
      <t>メイ</t>
    </rPh>
    <phoneticPr fontId="2"/>
  </si>
  <si>
    <t>ホームページ</t>
    <phoneticPr fontId="2"/>
  </si>
  <si>
    <t>休業日</t>
    <rPh sb="0" eb="3">
      <t>キュウギョウビ</t>
    </rPh>
    <phoneticPr fontId="2"/>
  </si>
  <si>
    <t>体制</t>
    <rPh sb="0" eb="2">
      <t>タイセイ</t>
    </rPh>
    <phoneticPr fontId="2"/>
  </si>
  <si>
    <t>職種</t>
    <rPh sb="0" eb="2">
      <t>ショクシュ</t>
    </rPh>
    <phoneticPr fontId="2"/>
  </si>
  <si>
    <t>24
時
間
体
制</t>
    <rPh sb="3" eb="4">
      <t>ジ</t>
    </rPh>
    <rPh sb="5" eb="6">
      <t>カン</t>
    </rPh>
    <rPh sb="7" eb="8">
      <t>カラダ</t>
    </rPh>
    <rPh sb="9" eb="10">
      <t>セイ</t>
    </rPh>
    <phoneticPr fontId="2"/>
  </si>
  <si>
    <t>24
時
間
連
絡
体
制</t>
    <rPh sb="3" eb="4">
      <t>ジ</t>
    </rPh>
    <rPh sb="5" eb="6">
      <t>カン</t>
    </rPh>
    <rPh sb="7" eb="8">
      <t>ツラナル</t>
    </rPh>
    <rPh sb="9" eb="10">
      <t>ラク</t>
    </rPh>
    <rPh sb="11" eb="12">
      <t>カラダ</t>
    </rPh>
    <rPh sb="13" eb="14">
      <t>セイ</t>
    </rPh>
    <phoneticPr fontId="2"/>
  </si>
  <si>
    <t>看取りの看護</t>
    <rPh sb="0" eb="2">
      <t>ミト</t>
    </rPh>
    <rPh sb="4" eb="6">
      <t>カンゴ</t>
    </rPh>
    <phoneticPr fontId="2"/>
  </si>
  <si>
    <t>緊急時訪問</t>
    <rPh sb="0" eb="3">
      <t>キンキュウジ</t>
    </rPh>
    <rPh sb="3" eb="5">
      <t>ホウモン</t>
    </rPh>
    <phoneticPr fontId="2"/>
  </si>
  <si>
    <t>人工呼吸器装着者の看護</t>
    <rPh sb="0" eb="2">
      <t>ジンコウ</t>
    </rPh>
    <rPh sb="2" eb="5">
      <t>コキュウキ</t>
    </rPh>
    <rPh sb="5" eb="7">
      <t>ソウチャク</t>
    </rPh>
    <rPh sb="7" eb="8">
      <t>シャ</t>
    </rPh>
    <rPh sb="9" eb="11">
      <t>カンゴ</t>
    </rPh>
    <phoneticPr fontId="2"/>
  </si>
  <si>
    <t>訪問リハビリテーション</t>
    <rPh sb="0" eb="2">
      <t>ホウモン</t>
    </rPh>
    <phoneticPr fontId="2"/>
  </si>
  <si>
    <t>小児の訪問看護</t>
    <rPh sb="0" eb="2">
      <t>ショウニ</t>
    </rPh>
    <rPh sb="3" eb="5">
      <t>ホウモン</t>
    </rPh>
    <rPh sb="5" eb="7">
      <t>カンゴ</t>
    </rPh>
    <phoneticPr fontId="2"/>
  </si>
  <si>
    <t>精神科訪問看護</t>
    <rPh sb="0" eb="3">
      <t>セイシンカ</t>
    </rPh>
    <rPh sb="3" eb="5">
      <t>ホウモン</t>
    </rPh>
    <rPh sb="5" eb="7">
      <t>カンゴ</t>
    </rPh>
    <phoneticPr fontId="2"/>
  </si>
  <si>
    <t>看護補助者</t>
    <rPh sb="0" eb="2">
      <t>カンゴ</t>
    </rPh>
    <rPh sb="2" eb="4">
      <t>ホジョ</t>
    </rPh>
    <rPh sb="4" eb="5">
      <t>シャ</t>
    </rPh>
    <phoneticPr fontId="2"/>
  </si>
  <si>
    <t>精神保健福祉士</t>
    <rPh sb="0" eb="2">
      <t>セイシン</t>
    </rPh>
    <rPh sb="2" eb="4">
      <t>ホケン</t>
    </rPh>
    <rPh sb="4" eb="7">
      <t>フクシシ</t>
    </rPh>
    <phoneticPr fontId="2"/>
  </si>
  <si>
    <t>有無</t>
    <rPh sb="0" eb="2">
      <t>ウム</t>
    </rPh>
    <phoneticPr fontId="2"/>
  </si>
  <si>
    <t>熊本県看護協会
訪問看護ステーションくまもと</t>
    <rPh sb="0" eb="3">
      <t>クマモトケン</t>
    </rPh>
    <rPh sb="3" eb="5">
      <t>カンゴ</t>
    </rPh>
    <rPh sb="5" eb="7">
      <t>キョウカイ</t>
    </rPh>
    <rPh sb="8" eb="12">
      <t>ホウモンカンゴ</t>
    </rPh>
    <phoneticPr fontId="2"/>
  </si>
  <si>
    <t>熊本市東区花立5丁目14番17号</t>
    <rPh sb="0" eb="3">
      <t>クマモトシ</t>
    </rPh>
    <rPh sb="3" eb="5">
      <t>ヒガシク</t>
    </rPh>
    <rPh sb="5" eb="7">
      <t>ハナダテ</t>
    </rPh>
    <rPh sb="8" eb="10">
      <t>チョウメ</t>
    </rPh>
    <rPh sb="12" eb="13">
      <t>バン</t>
    </rPh>
    <rPh sb="15" eb="16">
      <t>ゴウ</t>
    </rPh>
    <phoneticPr fontId="2"/>
  </si>
  <si>
    <t>萬生会訪問看護ステーション</t>
    <rPh sb="0" eb="1">
      <t>マン</t>
    </rPh>
    <rPh sb="1" eb="2">
      <t>セイ</t>
    </rPh>
    <rPh sb="2" eb="3">
      <t>カイ</t>
    </rPh>
    <rPh sb="3" eb="7">
      <t>ホウモンカンゴ</t>
    </rPh>
    <phoneticPr fontId="2"/>
  </si>
  <si>
    <t>熊本市東区月出2丁目4番23号</t>
    <rPh sb="0" eb="3">
      <t>クマモトシ</t>
    </rPh>
    <rPh sb="3" eb="5">
      <t>ヒガシク</t>
    </rPh>
    <rPh sb="5" eb="7">
      <t>ツキデ</t>
    </rPh>
    <rPh sb="8" eb="10">
      <t>チョウメ</t>
    </rPh>
    <rPh sb="11" eb="12">
      <t>バン</t>
    </rPh>
    <rPh sb="14" eb="15">
      <t>ゴウ</t>
    </rPh>
    <phoneticPr fontId="2"/>
  </si>
  <si>
    <t>日、年末年始</t>
    <rPh sb="0" eb="1">
      <t>ニチ</t>
    </rPh>
    <rPh sb="2" eb="4">
      <t>ネンマツ</t>
    </rPh>
    <rPh sb="4" eb="6">
      <t>ネンシ</t>
    </rPh>
    <phoneticPr fontId="2"/>
  </si>
  <si>
    <t>有</t>
    <rPh sb="0" eb="1">
      <t>アリ</t>
    </rPh>
    <phoneticPr fontId="2"/>
  </si>
  <si>
    <t>熊本市北区清水亀井町1-26</t>
    <rPh sb="0" eb="3">
      <t>クマモトシ</t>
    </rPh>
    <rPh sb="3" eb="5">
      <t>キタク</t>
    </rPh>
    <rPh sb="5" eb="7">
      <t>シミズ</t>
    </rPh>
    <rPh sb="7" eb="9">
      <t>カメイ</t>
    </rPh>
    <rPh sb="9" eb="10">
      <t>マチ</t>
    </rPh>
    <phoneticPr fontId="2"/>
  </si>
  <si>
    <t>あまてらす訪問看護ステーション</t>
    <rPh sb="5" eb="9">
      <t>ホウモンカンゴ</t>
    </rPh>
    <phoneticPr fontId="2"/>
  </si>
  <si>
    <t>熊本市南区御幸笛田2丁目15-38</t>
    <rPh sb="0" eb="3">
      <t>クマモトシ</t>
    </rPh>
    <rPh sb="3" eb="5">
      <t>ミナミク</t>
    </rPh>
    <rPh sb="5" eb="7">
      <t>ミユキ</t>
    </rPh>
    <rPh sb="7" eb="9">
      <t>フエダ</t>
    </rPh>
    <rPh sb="10" eb="12">
      <t>チョウメ</t>
    </rPh>
    <phoneticPr fontId="2"/>
  </si>
  <si>
    <t>作成中</t>
    <rPh sb="0" eb="3">
      <t>サクセイチュウ</t>
    </rPh>
    <phoneticPr fontId="2"/>
  </si>
  <si>
    <t>年中無休</t>
    <rPh sb="0" eb="2">
      <t>ネンジュウ</t>
    </rPh>
    <rPh sb="2" eb="4">
      <t>ムキュウ</t>
    </rPh>
    <phoneticPr fontId="2"/>
  </si>
  <si>
    <t>訪問看護ステーションひとつな</t>
    <rPh sb="0" eb="2">
      <t>ホウモン</t>
    </rPh>
    <rPh sb="2" eb="4">
      <t>カンゴ</t>
    </rPh>
    <phoneticPr fontId="2"/>
  </si>
  <si>
    <t>熊本市南区近見6丁目11-1</t>
    <rPh sb="0" eb="3">
      <t>クマモトシ</t>
    </rPh>
    <rPh sb="3" eb="5">
      <t>ミナミク</t>
    </rPh>
    <rPh sb="5" eb="7">
      <t>チカミ</t>
    </rPh>
    <rPh sb="8" eb="10">
      <t>チョウメ</t>
    </rPh>
    <phoneticPr fontId="2"/>
  </si>
  <si>
    <t>日、祝</t>
    <rPh sb="0" eb="1">
      <t>ニチ</t>
    </rPh>
    <rPh sb="2" eb="3">
      <t>シュク</t>
    </rPh>
    <phoneticPr fontId="2"/>
  </si>
  <si>
    <t>指定訪問看護事業所Ｃ＆Ｒ</t>
    <rPh sb="0" eb="2">
      <t>シテイ</t>
    </rPh>
    <rPh sb="2" eb="4">
      <t>ホウモン</t>
    </rPh>
    <rPh sb="4" eb="6">
      <t>カンゴ</t>
    </rPh>
    <rPh sb="6" eb="9">
      <t>ジギョウショ</t>
    </rPh>
    <phoneticPr fontId="2"/>
  </si>
  <si>
    <t>熊本市中央区島崎1-32-1</t>
    <rPh sb="0" eb="3">
      <t>クマモトシ</t>
    </rPh>
    <rPh sb="3" eb="6">
      <t>チュウオウク</t>
    </rPh>
    <rPh sb="6" eb="8">
      <t>シマサキ</t>
    </rPh>
    <phoneticPr fontId="2"/>
  </si>
  <si>
    <t>日祝、年末年始、お盆</t>
    <rPh sb="0" eb="1">
      <t>ニチ</t>
    </rPh>
    <rPh sb="1" eb="2">
      <t>シュク</t>
    </rPh>
    <rPh sb="3" eb="5">
      <t>ネンマツ</t>
    </rPh>
    <rPh sb="5" eb="7">
      <t>ネンシ</t>
    </rPh>
    <rPh sb="9" eb="10">
      <t>ボン</t>
    </rPh>
    <phoneticPr fontId="2"/>
  </si>
  <si>
    <t>訪問看護ステーションフォレスト熊本</t>
    <rPh sb="0" eb="4">
      <t>ホウモンカンゴ</t>
    </rPh>
    <rPh sb="15" eb="17">
      <t>クマモト</t>
    </rPh>
    <phoneticPr fontId="2"/>
  </si>
  <si>
    <t>熊本市中央区渡鹿5丁目1番37号</t>
    <rPh sb="0" eb="3">
      <t>クマモトシ</t>
    </rPh>
    <rPh sb="3" eb="6">
      <t>チュウオウク</t>
    </rPh>
    <rPh sb="6" eb="8">
      <t>トロク</t>
    </rPh>
    <rPh sb="9" eb="11">
      <t>チョウメ</t>
    </rPh>
    <rPh sb="12" eb="13">
      <t>バン</t>
    </rPh>
    <rPh sb="15" eb="16">
      <t>ゴウ</t>
    </rPh>
    <phoneticPr fontId="2"/>
  </si>
  <si>
    <t>日祝、年末年始</t>
    <rPh sb="0" eb="1">
      <t>ニチ</t>
    </rPh>
    <rPh sb="1" eb="2">
      <t>シュク</t>
    </rPh>
    <rPh sb="3" eb="5">
      <t>ネンマツ</t>
    </rPh>
    <rPh sb="5" eb="7">
      <t>ネンシ</t>
    </rPh>
    <phoneticPr fontId="2"/>
  </si>
  <si>
    <t>ロイヤル飛田訪問看護ステーション</t>
    <rPh sb="4" eb="6">
      <t>ヒダ</t>
    </rPh>
    <rPh sb="6" eb="10">
      <t>ホウモンカンゴ</t>
    </rPh>
    <phoneticPr fontId="2"/>
  </si>
  <si>
    <t>熊本市北区飛田4丁目3-81</t>
    <rPh sb="0" eb="3">
      <t>クマモトシ</t>
    </rPh>
    <rPh sb="3" eb="5">
      <t>キタク</t>
    </rPh>
    <rPh sb="5" eb="7">
      <t>ヒダ</t>
    </rPh>
    <rPh sb="8" eb="10">
      <t>チョウメ</t>
    </rPh>
    <phoneticPr fontId="2"/>
  </si>
  <si>
    <t>月～日</t>
    <rPh sb="0" eb="1">
      <t>ゲツ</t>
    </rPh>
    <rPh sb="2" eb="3">
      <t>ニチ</t>
    </rPh>
    <phoneticPr fontId="2"/>
  </si>
  <si>
    <t>訪問看護ステーションみゆきの里</t>
    <rPh sb="0" eb="4">
      <t>ホウモンカンゴ</t>
    </rPh>
    <rPh sb="14" eb="15">
      <t>サト</t>
    </rPh>
    <phoneticPr fontId="2"/>
  </si>
  <si>
    <t>日祝、年末年始</t>
    <rPh sb="0" eb="1">
      <t>ニチ</t>
    </rPh>
    <rPh sb="1" eb="2">
      <t>シュク</t>
    </rPh>
    <rPh sb="3" eb="7">
      <t>ネンマツネンシ</t>
    </rPh>
    <phoneticPr fontId="2"/>
  </si>
  <si>
    <t>事務員</t>
    <rPh sb="0" eb="3">
      <t>ジムイン</t>
    </rPh>
    <phoneticPr fontId="2"/>
  </si>
  <si>
    <t>薬局名</t>
    <rPh sb="0" eb="2">
      <t>ヤッキョク</t>
    </rPh>
    <rPh sb="2" eb="3">
      <t>メイ</t>
    </rPh>
    <phoneticPr fontId="6"/>
  </si>
  <si>
    <t>〒</t>
    <phoneticPr fontId="6"/>
  </si>
  <si>
    <t>住所</t>
    <rPh sb="0" eb="2">
      <t>ジュウショ</t>
    </rPh>
    <phoneticPr fontId="6"/>
  </si>
  <si>
    <t>TEL</t>
    <phoneticPr fontId="6"/>
  </si>
  <si>
    <t>FAX</t>
    <phoneticPr fontId="6"/>
  </si>
  <si>
    <t>メールアドレス</t>
    <phoneticPr fontId="6"/>
  </si>
  <si>
    <t>開局日</t>
    <rPh sb="0" eb="2">
      <t>カイキョク</t>
    </rPh>
    <rPh sb="2" eb="3">
      <t>ビ</t>
    </rPh>
    <phoneticPr fontId="6"/>
  </si>
  <si>
    <t>開局時間</t>
    <rPh sb="0" eb="2">
      <t>カイキョク</t>
    </rPh>
    <rPh sb="2" eb="4">
      <t>ジカン</t>
    </rPh>
    <phoneticPr fontId="6"/>
  </si>
  <si>
    <t>時間外連絡先</t>
    <rPh sb="0" eb="2">
      <t>ジカン</t>
    </rPh>
    <rPh sb="2" eb="3">
      <t>ガイ</t>
    </rPh>
    <rPh sb="3" eb="5">
      <t>レンラク</t>
    </rPh>
    <rPh sb="5" eb="6">
      <t>サキ</t>
    </rPh>
    <phoneticPr fontId="6"/>
  </si>
  <si>
    <t>麻薬小売業の許可</t>
    <rPh sb="0" eb="2">
      <t>マヤク</t>
    </rPh>
    <rPh sb="2" eb="4">
      <t>コウ</t>
    </rPh>
    <rPh sb="4" eb="5">
      <t>ギョウ</t>
    </rPh>
    <rPh sb="6" eb="8">
      <t>キョカ</t>
    </rPh>
    <phoneticPr fontId="6"/>
  </si>
  <si>
    <t>訪問指導の応需</t>
    <rPh sb="0" eb="2">
      <t>ホウモン</t>
    </rPh>
    <rPh sb="2" eb="4">
      <t>シドウ</t>
    </rPh>
    <rPh sb="5" eb="7">
      <t>オウジュ</t>
    </rPh>
    <phoneticPr fontId="6"/>
  </si>
  <si>
    <t>訪問指導の実施実績</t>
    <rPh sb="0" eb="2">
      <t>ホウモン</t>
    </rPh>
    <rPh sb="2" eb="4">
      <t>シドウ</t>
    </rPh>
    <rPh sb="5" eb="7">
      <t>ジッシ</t>
    </rPh>
    <rPh sb="7" eb="9">
      <t>ジッセキ</t>
    </rPh>
    <phoneticPr fontId="6"/>
  </si>
  <si>
    <t>訪問指導に対応できる時間</t>
    <rPh sb="0" eb="2">
      <t>ホウモン</t>
    </rPh>
    <rPh sb="2" eb="4">
      <t>シドウ</t>
    </rPh>
    <rPh sb="5" eb="7">
      <t>タイオウ</t>
    </rPh>
    <rPh sb="10" eb="12">
      <t>ジカン</t>
    </rPh>
    <phoneticPr fontId="6"/>
  </si>
  <si>
    <t>退院時カンファレンス参加</t>
    <rPh sb="0" eb="2">
      <t>タイイン</t>
    </rPh>
    <rPh sb="2" eb="3">
      <t>ジ</t>
    </rPh>
    <rPh sb="10" eb="12">
      <t>サンカ</t>
    </rPh>
    <phoneticPr fontId="6"/>
  </si>
  <si>
    <t>退院時カンファレンス実績</t>
    <rPh sb="0" eb="2">
      <t>タイイン</t>
    </rPh>
    <rPh sb="2" eb="3">
      <t>ジ</t>
    </rPh>
    <rPh sb="10" eb="12">
      <t>ジッセキ</t>
    </rPh>
    <phoneticPr fontId="6"/>
  </si>
  <si>
    <t>退院時共同指導料の請求実績</t>
    <rPh sb="0" eb="2">
      <t>タイイン</t>
    </rPh>
    <rPh sb="2" eb="3">
      <t>ジ</t>
    </rPh>
    <rPh sb="3" eb="5">
      <t>キョウドウ</t>
    </rPh>
    <rPh sb="5" eb="7">
      <t>シドウ</t>
    </rPh>
    <rPh sb="7" eb="8">
      <t>リョウ</t>
    </rPh>
    <rPh sb="9" eb="11">
      <t>セイキュウ</t>
    </rPh>
    <rPh sb="11" eb="13">
      <t>ジッセキ</t>
    </rPh>
    <phoneticPr fontId="6"/>
  </si>
  <si>
    <t>訪問可能な範囲</t>
    <rPh sb="0" eb="2">
      <t>ホウモン</t>
    </rPh>
    <rPh sb="2" eb="4">
      <t>カノウ</t>
    </rPh>
    <rPh sb="5" eb="7">
      <t>ハンイ</t>
    </rPh>
    <phoneticPr fontId="6"/>
  </si>
  <si>
    <t>麻薬の在庫品目数</t>
    <rPh sb="0" eb="2">
      <t>マヤク</t>
    </rPh>
    <rPh sb="3" eb="5">
      <t>ザイコ</t>
    </rPh>
    <rPh sb="5" eb="7">
      <t>ヒンモク</t>
    </rPh>
    <rPh sb="7" eb="8">
      <t>スウ</t>
    </rPh>
    <phoneticPr fontId="6"/>
  </si>
  <si>
    <t>麻薬の譲渡グループへの参加</t>
    <rPh sb="0" eb="2">
      <t>マヤク</t>
    </rPh>
    <rPh sb="3" eb="5">
      <t>ジョウト</t>
    </rPh>
    <rPh sb="11" eb="13">
      <t>サンカ</t>
    </rPh>
    <phoneticPr fontId="6"/>
  </si>
  <si>
    <t>特定保険医療材料料の取扱い</t>
    <rPh sb="0" eb="2">
      <t>トクテイ</t>
    </rPh>
    <rPh sb="2" eb="4">
      <t>ホケン</t>
    </rPh>
    <rPh sb="4" eb="6">
      <t>イリョウ</t>
    </rPh>
    <rPh sb="6" eb="8">
      <t>ザイリョウ</t>
    </rPh>
    <rPh sb="8" eb="9">
      <t>リョウ</t>
    </rPh>
    <rPh sb="10" eb="12">
      <t>トリアツカ</t>
    </rPh>
    <phoneticPr fontId="6"/>
  </si>
  <si>
    <t>医療材料・衛生材料の取扱い</t>
    <rPh sb="0" eb="2">
      <t>イリョウ</t>
    </rPh>
    <rPh sb="2" eb="4">
      <t>ザイリョウ</t>
    </rPh>
    <rPh sb="5" eb="7">
      <t>エイセイ</t>
    </rPh>
    <rPh sb="7" eb="9">
      <t>ザイリョウ</t>
    </rPh>
    <rPh sb="10" eb="12">
      <t>トリアツカ</t>
    </rPh>
    <phoneticPr fontId="6"/>
  </si>
  <si>
    <t>赤星薬局</t>
  </si>
  <si>
    <t>861-2118</t>
  </si>
  <si>
    <t>熊本市東区花立3-15-24</t>
  </si>
  <si>
    <t>096-369-0422</t>
  </si>
  <si>
    <t>096-369-0454</t>
  </si>
  <si>
    <t>月火水木金土祝</t>
  </si>
  <si>
    <t>有</t>
  </si>
  <si>
    <t>状況に応じ可</t>
  </si>
  <si>
    <t>応相談</t>
  </si>
  <si>
    <t>周辺地区</t>
  </si>
  <si>
    <t>不可</t>
  </si>
  <si>
    <t>品目によって可</t>
  </si>
  <si>
    <t>862-0946</t>
  </si>
  <si>
    <t>熊本市東区画図町所島無田口112-2</t>
  </si>
  <si>
    <t>096-334-7773</t>
  </si>
  <si>
    <t>096-334-7772</t>
  </si>
  <si>
    <t>月火水木金土</t>
  </si>
  <si>
    <t>月～金　9:00～18:00
土　9:00～13:00</t>
    <rPh sb="0" eb="1">
      <t>ゲツ</t>
    </rPh>
    <rPh sb="2" eb="3">
      <t>キン</t>
    </rPh>
    <rPh sb="15" eb="16">
      <t>ツチ</t>
    </rPh>
    <phoneticPr fontId="6"/>
  </si>
  <si>
    <t>可</t>
  </si>
  <si>
    <t>あすか薬局</t>
  </si>
  <si>
    <t>熊本市東区花立2-6-11</t>
  </si>
  <si>
    <t>096-365-2985</t>
  </si>
  <si>
    <t>あすは薬局</t>
  </si>
  <si>
    <t>862-0920</t>
  </si>
  <si>
    <t>熊本市東区月出5丁目4番5号</t>
  </si>
  <si>
    <t>096-282-8568</t>
  </si>
  <si>
    <t>096-282-8569</t>
  </si>
  <si>
    <t>月～金　9:30～18:30
土　9:30～16:00</t>
    <rPh sb="0" eb="1">
      <t>ゲツ</t>
    </rPh>
    <rPh sb="2" eb="3">
      <t>キン</t>
    </rPh>
    <rPh sb="15" eb="16">
      <t>ツチ</t>
    </rPh>
    <phoneticPr fontId="6"/>
  </si>
  <si>
    <t>特に制限無し</t>
  </si>
  <si>
    <t>オガタ薬局</t>
  </si>
  <si>
    <t>862-0903</t>
  </si>
  <si>
    <t>熊本市東区若葉1丁目37-11</t>
  </si>
  <si>
    <t>096-367-3389</t>
  </si>
  <si>
    <t>月火水金　9:00～18:00
木土　9:00～13:00</t>
    <rPh sb="0" eb="1">
      <t>ゲツ</t>
    </rPh>
    <rPh sb="1" eb="2">
      <t>ヒ</t>
    </rPh>
    <rPh sb="2" eb="3">
      <t>スイ</t>
    </rPh>
    <rPh sb="3" eb="4">
      <t>キン</t>
    </rPh>
    <rPh sb="16" eb="17">
      <t>モク</t>
    </rPh>
    <rPh sb="17" eb="18">
      <t>ツチ</t>
    </rPh>
    <phoneticPr fontId="6"/>
  </si>
  <si>
    <t>開局時間のみ</t>
  </si>
  <si>
    <t>862-0926</t>
  </si>
  <si>
    <t>熊本市東区保田窪5丁目10番31号</t>
  </si>
  <si>
    <t>096-387-1010</t>
  </si>
  <si>
    <t>096-387-1089</t>
  </si>
  <si>
    <t>月火木金　9:00～18:30
水　9:00～17:00
土　9:00～15:00</t>
    <rPh sb="0" eb="1">
      <t>ツキ</t>
    </rPh>
    <rPh sb="1" eb="2">
      <t>ヒ</t>
    </rPh>
    <rPh sb="2" eb="3">
      <t>モク</t>
    </rPh>
    <rPh sb="3" eb="4">
      <t>キン</t>
    </rPh>
    <rPh sb="16" eb="17">
      <t>スイ</t>
    </rPh>
    <rPh sb="29" eb="30">
      <t>ツチ</t>
    </rPh>
    <phoneticPr fontId="6"/>
  </si>
  <si>
    <t>862-0909</t>
  </si>
  <si>
    <t>熊本市東区湖東2丁目2-28</t>
  </si>
  <si>
    <t>096-214-6667</t>
  </si>
  <si>
    <t>096-214-6668</t>
  </si>
  <si>
    <t>月火水木金</t>
  </si>
  <si>
    <t>カイホウ薬局</t>
  </si>
  <si>
    <t>862-0912</t>
  </si>
  <si>
    <t>熊本市東区錦ケ丘32-21</t>
  </si>
  <si>
    <t>096-369-1777</t>
  </si>
  <si>
    <t>096-369-0994</t>
  </si>
  <si>
    <t>月火木金　8:45～18:00
水　8:45～17:00
土　8:45～13:00</t>
    <rPh sb="0" eb="1">
      <t>ツキ</t>
    </rPh>
    <rPh sb="1" eb="2">
      <t>ヒ</t>
    </rPh>
    <rPh sb="2" eb="3">
      <t>モク</t>
    </rPh>
    <rPh sb="3" eb="4">
      <t>キン</t>
    </rPh>
    <rPh sb="16" eb="17">
      <t>スイ</t>
    </rPh>
    <rPh sb="29" eb="30">
      <t>ツチ</t>
    </rPh>
    <phoneticPr fontId="6"/>
  </si>
  <si>
    <t>随時</t>
  </si>
  <si>
    <t>熊本市東区月出1丁目8番34号</t>
  </si>
  <si>
    <t>096-382-3667</t>
  </si>
  <si>
    <t>096-382-3668</t>
  </si>
  <si>
    <t>月火木金　9:00～18:00
水　9:00～12:00
土　9:00～15:00</t>
    <rPh sb="0" eb="1">
      <t>ツキ</t>
    </rPh>
    <rPh sb="1" eb="2">
      <t>ヒ</t>
    </rPh>
    <rPh sb="2" eb="3">
      <t>モク</t>
    </rPh>
    <rPh sb="3" eb="4">
      <t>キン</t>
    </rPh>
    <rPh sb="16" eb="17">
      <t>スイ</t>
    </rPh>
    <rPh sb="29" eb="30">
      <t>ツチ</t>
    </rPh>
    <phoneticPr fontId="6"/>
  </si>
  <si>
    <t>けんぐん薬局</t>
  </si>
  <si>
    <t>096-214-7763</t>
  </si>
  <si>
    <t>096-214-7765</t>
  </si>
  <si>
    <t>月～金　8:30～18:30
土　8:30～17:00</t>
    <rPh sb="0" eb="1">
      <t>ツキ</t>
    </rPh>
    <rPh sb="2" eb="3">
      <t>キン</t>
    </rPh>
    <rPh sb="15" eb="16">
      <t>ツチ</t>
    </rPh>
    <phoneticPr fontId="6"/>
  </si>
  <si>
    <t>熊本市東区月出6丁目5-126</t>
  </si>
  <si>
    <t>096-288-9692</t>
  </si>
  <si>
    <t>月火木金　9:00～18:00
水土　9:00～13:00</t>
    <rPh sb="0" eb="1">
      <t>ツキ</t>
    </rPh>
    <rPh sb="1" eb="2">
      <t>ヒ</t>
    </rPh>
    <rPh sb="2" eb="3">
      <t>モク</t>
    </rPh>
    <rPh sb="3" eb="4">
      <t>キン</t>
    </rPh>
    <rPh sb="16" eb="17">
      <t>スイ</t>
    </rPh>
    <rPh sb="17" eb="18">
      <t>ツチ</t>
    </rPh>
    <phoneticPr fontId="6"/>
  </si>
  <si>
    <t>有</t>
    <rPh sb="0" eb="1">
      <t>ア</t>
    </rPh>
    <phoneticPr fontId="6"/>
  </si>
  <si>
    <t>862-0925</t>
  </si>
  <si>
    <t>熊本市東区保田窪本町13-1</t>
  </si>
  <si>
    <t>096-285-1384</t>
  </si>
  <si>
    <t>096-285-1387</t>
  </si>
  <si>
    <t>862-0933</t>
  </si>
  <si>
    <t>熊本市東区小峯2-1-7</t>
  </si>
  <si>
    <t>096-331-1661</t>
  </si>
  <si>
    <t>096-331-1662</t>
  </si>
  <si>
    <t>月～金　9:00～18:00
土　9:00～15:00</t>
    <rPh sb="0" eb="1">
      <t>ツキ</t>
    </rPh>
    <rPh sb="2" eb="3">
      <t>キン</t>
    </rPh>
    <rPh sb="15" eb="16">
      <t>ツチ</t>
    </rPh>
    <phoneticPr fontId="6"/>
  </si>
  <si>
    <t>861-2105</t>
  </si>
  <si>
    <t>熊本市東区秋津町秋田3441-31</t>
  </si>
  <si>
    <t>096-365-3601</t>
  </si>
  <si>
    <t>096-365-3607</t>
  </si>
  <si>
    <t>薬局の近隣</t>
  </si>
  <si>
    <t>新外薬局</t>
  </si>
  <si>
    <t>862-0921</t>
  </si>
  <si>
    <t>熊本市東区新外4-6-10</t>
  </si>
  <si>
    <t>096-365-3344</t>
  </si>
  <si>
    <t>月～金　9:00～18:30
土　9:00～14:00</t>
    <rPh sb="0" eb="1">
      <t>ツキ</t>
    </rPh>
    <rPh sb="2" eb="3">
      <t>キン</t>
    </rPh>
    <rPh sb="15" eb="16">
      <t>ツチ</t>
    </rPh>
    <phoneticPr fontId="6"/>
  </si>
  <si>
    <t>せいら調剤薬局</t>
  </si>
  <si>
    <t>862-0960</t>
  </si>
  <si>
    <t>096-285-4640</t>
  </si>
  <si>
    <t>096-285-4641</t>
  </si>
  <si>
    <t>薬局セントラルファーマシー長嶺</t>
    <rPh sb="13" eb="15">
      <t>ナガミネ</t>
    </rPh>
    <phoneticPr fontId="6"/>
  </si>
  <si>
    <t>861-8039</t>
  </si>
  <si>
    <t>熊本市東区長嶺南2-8-83</t>
  </si>
  <si>
    <t>096-381-2240</t>
  </si>
  <si>
    <t>096-381-2242</t>
  </si>
  <si>
    <t>月～金　8:30～18:00
土　8:30～13:30</t>
    <rPh sb="0" eb="1">
      <t>ツキ</t>
    </rPh>
    <rPh sb="2" eb="3">
      <t>キン</t>
    </rPh>
    <rPh sb="15" eb="16">
      <t>ツチ</t>
    </rPh>
    <phoneticPr fontId="6"/>
  </si>
  <si>
    <t>可（共同利用も含む）</t>
  </si>
  <si>
    <t>861-2102</t>
  </si>
  <si>
    <t>熊本市東区沼山津4丁目1番21号</t>
  </si>
  <si>
    <t>096-369-5578</t>
  </si>
  <si>
    <t>096-369-5688</t>
  </si>
  <si>
    <t>月～金　9:00～18:00
土　9:00～13:30</t>
    <rPh sb="0" eb="1">
      <t>ツキ</t>
    </rPh>
    <rPh sb="2" eb="3">
      <t>キン</t>
    </rPh>
    <rPh sb="15" eb="16">
      <t>ツチ</t>
    </rPh>
    <phoneticPr fontId="6"/>
  </si>
  <si>
    <t>熊本市東区月出7-1-6-102</t>
  </si>
  <si>
    <t>096-384-1001</t>
  </si>
  <si>
    <t>096-384-1020</t>
  </si>
  <si>
    <t>託麻中央薬局</t>
  </si>
  <si>
    <t>861-8029</t>
  </si>
  <si>
    <t>熊本市東区西原1丁目2-67</t>
  </si>
  <si>
    <t>096-386-5550</t>
  </si>
  <si>
    <t>096-386-5557</t>
  </si>
  <si>
    <t>月火水金　9:00～18:30
木　9:00～17:30
土　9:00～16:30</t>
    <rPh sb="0" eb="1">
      <t>ツキ</t>
    </rPh>
    <rPh sb="1" eb="2">
      <t>ヒ</t>
    </rPh>
    <rPh sb="2" eb="3">
      <t>スイ</t>
    </rPh>
    <rPh sb="3" eb="4">
      <t>キン</t>
    </rPh>
    <rPh sb="16" eb="17">
      <t>モク</t>
    </rPh>
    <rPh sb="29" eb="30">
      <t>ツチ</t>
    </rPh>
    <phoneticPr fontId="6"/>
  </si>
  <si>
    <t>月出薬局</t>
  </si>
  <si>
    <t>熊本市東区月出2丁目4-77</t>
  </si>
  <si>
    <t>096-385-7227</t>
  </si>
  <si>
    <t>096-385-7255</t>
  </si>
  <si>
    <t>月火木金　9:00～18:00
水　8:00～16:00
土　9:00～13:00</t>
    <rPh sb="0" eb="1">
      <t>ツキ</t>
    </rPh>
    <rPh sb="1" eb="2">
      <t>ヒ</t>
    </rPh>
    <rPh sb="2" eb="3">
      <t>モク</t>
    </rPh>
    <rPh sb="3" eb="4">
      <t>キン</t>
    </rPh>
    <rPh sb="16" eb="17">
      <t>スイ</t>
    </rPh>
    <rPh sb="29" eb="30">
      <t>ツチ</t>
    </rPh>
    <phoneticPr fontId="6"/>
  </si>
  <si>
    <t>長嶺ごふく薬局</t>
  </si>
  <si>
    <t>熊本市東区長嶺南6-25-30</t>
  </si>
  <si>
    <t>096-288-6013</t>
  </si>
  <si>
    <t>096-288-6014</t>
  </si>
  <si>
    <t>月火水金　9:00～17:30
木土　9:00～12:30</t>
    <rPh sb="0" eb="1">
      <t>ツキ</t>
    </rPh>
    <rPh sb="1" eb="2">
      <t>ヒ</t>
    </rPh>
    <rPh sb="2" eb="3">
      <t>スイ</t>
    </rPh>
    <rPh sb="3" eb="4">
      <t>キン</t>
    </rPh>
    <rPh sb="16" eb="17">
      <t>モク</t>
    </rPh>
    <rPh sb="17" eb="18">
      <t>ツチ</t>
    </rPh>
    <phoneticPr fontId="6"/>
  </si>
  <si>
    <t>熊本市東区長嶺南3丁目8-100</t>
  </si>
  <si>
    <t>096-387-7716</t>
  </si>
  <si>
    <t>096-387-7726</t>
  </si>
  <si>
    <t>月火水金　9:00～19:00
木土　9:00～13:00</t>
    <rPh sb="0" eb="1">
      <t>ツキ</t>
    </rPh>
    <rPh sb="1" eb="2">
      <t>ヒ</t>
    </rPh>
    <rPh sb="2" eb="3">
      <t>スイ</t>
    </rPh>
    <rPh sb="3" eb="4">
      <t>キン</t>
    </rPh>
    <rPh sb="16" eb="17">
      <t>モク</t>
    </rPh>
    <rPh sb="17" eb="18">
      <t>ツチ</t>
    </rPh>
    <phoneticPr fontId="6"/>
  </si>
  <si>
    <t>862-0915</t>
  </si>
  <si>
    <t>熊本市東区山ノ神2-14-90</t>
  </si>
  <si>
    <t>096-214-7716</t>
  </si>
  <si>
    <t>096-214-7717</t>
  </si>
  <si>
    <t>月～木　9:00～18:30
金　9:00～13:00
土　9:00～17:00</t>
    <rPh sb="0" eb="1">
      <t>ツキ</t>
    </rPh>
    <rPh sb="2" eb="3">
      <t>モク</t>
    </rPh>
    <rPh sb="15" eb="16">
      <t>キン</t>
    </rPh>
    <rPh sb="28" eb="29">
      <t>ツチ</t>
    </rPh>
    <phoneticPr fontId="6"/>
  </si>
  <si>
    <t>ハート調剤薬局</t>
  </si>
  <si>
    <t>862-0922</t>
  </si>
  <si>
    <t>熊本市東区三郎1-14-21</t>
  </si>
  <si>
    <t>096-383-8880</t>
  </si>
  <si>
    <t>096-383-8893</t>
  </si>
  <si>
    <t>月火木金　9:00～18:00
水　9:00～17:00
土　9:00～13:00</t>
    <rPh sb="0" eb="1">
      <t>ツキ</t>
    </rPh>
    <rPh sb="1" eb="2">
      <t>ヒ</t>
    </rPh>
    <rPh sb="2" eb="3">
      <t>モク</t>
    </rPh>
    <rPh sb="3" eb="4">
      <t>キン</t>
    </rPh>
    <rPh sb="16" eb="17">
      <t>スイ</t>
    </rPh>
    <rPh sb="29" eb="30">
      <t>ツチ</t>
    </rPh>
    <phoneticPr fontId="6"/>
  </si>
  <si>
    <t>はちみつ薬局</t>
  </si>
  <si>
    <t>861-8043</t>
  </si>
  <si>
    <t>096-285-8301</t>
  </si>
  <si>
    <t>096-285-8302</t>
  </si>
  <si>
    <t>月火水金土　8:30～18:00
木　8:30～12:30</t>
    <rPh sb="0" eb="1">
      <t>ツキ</t>
    </rPh>
    <rPh sb="1" eb="2">
      <t>ヒ</t>
    </rPh>
    <rPh sb="2" eb="3">
      <t>スイ</t>
    </rPh>
    <rPh sb="3" eb="4">
      <t>キン</t>
    </rPh>
    <rPh sb="4" eb="5">
      <t>ツチ</t>
    </rPh>
    <rPh sb="17" eb="18">
      <t>モク</t>
    </rPh>
    <phoneticPr fontId="6"/>
  </si>
  <si>
    <t>862-0916</t>
  </si>
  <si>
    <t>861-8045</t>
  </si>
  <si>
    <t>麦わら調剤薬局</t>
  </si>
  <si>
    <t>861-8030</t>
  </si>
  <si>
    <t>熊本市東区小山町1815-1</t>
  </si>
  <si>
    <t>096-388-6211</t>
  </si>
  <si>
    <t>096-284-3298</t>
  </si>
  <si>
    <t>月～金　9:00～17:30
第2､4土　9:00～12:00</t>
    <rPh sb="0" eb="1">
      <t>ツキ</t>
    </rPh>
    <rPh sb="2" eb="3">
      <t>キン</t>
    </rPh>
    <rPh sb="15" eb="16">
      <t>ダイ</t>
    </rPh>
    <rPh sb="19" eb="20">
      <t>ツチ</t>
    </rPh>
    <phoneticPr fontId="6"/>
  </si>
  <si>
    <t>メロディー薬局</t>
  </si>
  <si>
    <t>熊本市東区沼山津2-1-5</t>
  </si>
  <si>
    <t>096-331-7611</t>
  </si>
  <si>
    <t>096-365-0633</t>
  </si>
  <si>
    <t>月火水金土　9:00～18:00
木　9:00～12:00</t>
    <rPh sb="0" eb="1">
      <t>ツキ</t>
    </rPh>
    <rPh sb="1" eb="2">
      <t>ヒ</t>
    </rPh>
    <rPh sb="2" eb="3">
      <t>スイ</t>
    </rPh>
    <rPh sb="3" eb="4">
      <t>キン</t>
    </rPh>
    <rPh sb="4" eb="5">
      <t>ツチ</t>
    </rPh>
    <rPh sb="17" eb="18">
      <t>モク</t>
    </rPh>
    <phoneticPr fontId="6"/>
  </si>
  <si>
    <t>862-0955</t>
  </si>
  <si>
    <t>熊本市東区神水本町25-25</t>
  </si>
  <si>
    <t>096-368-8819</t>
  </si>
  <si>
    <t>096-368-5415</t>
  </si>
  <si>
    <t>アイリス薬局</t>
  </si>
  <si>
    <t>860-0082</t>
  </si>
  <si>
    <t>熊本市西区池田1-32-2</t>
  </si>
  <si>
    <t>096-211-0020</t>
  </si>
  <si>
    <t>096-211-0021</t>
  </si>
  <si>
    <t>月～金　9:00～18:00
土　9:00～17:00</t>
    <rPh sb="0" eb="1">
      <t>ツキ</t>
    </rPh>
    <rPh sb="2" eb="3">
      <t>キン</t>
    </rPh>
    <rPh sb="15" eb="16">
      <t>ツチ</t>
    </rPh>
    <phoneticPr fontId="6"/>
  </si>
  <si>
    <t>860-0047</t>
  </si>
  <si>
    <t>熊本市西区春日7丁目16-7</t>
  </si>
  <si>
    <t>096-212-5508</t>
  </si>
  <si>
    <t>096-212-5509</t>
  </si>
  <si>
    <t>860-0073</t>
  </si>
  <si>
    <t>熊本市西区島崎5丁目4番31号</t>
  </si>
  <si>
    <t>096-288-4853</t>
  </si>
  <si>
    <t>096-288-4859</t>
  </si>
  <si>
    <t>月火水金土　8:30～18:00
木　8:30～13:00</t>
    <rPh sb="0" eb="1">
      <t>ツキ</t>
    </rPh>
    <rPh sb="1" eb="2">
      <t>ヒ</t>
    </rPh>
    <rPh sb="2" eb="3">
      <t>スイ</t>
    </rPh>
    <rPh sb="3" eb="4">
      <t>キン</t>
    </rPh>
    <rPh sb="4" eb="5">
      <t>ツチ</t>
    </rPh>
    <rPh sb="17" eb="18">
      <t>モク</t>
    </rPh>
    <phoneticPr fontId="6"/>
  </si>
  <si>
    <t>エコー薬局</t>
  </si>
  <si>
    <t>860-0053</t>
  </si>
  <si>
    <t>熊本市西区田崎1-3-76</t>
  </si>
  <si>
    <t>096-351-5360</t>
  </si>
  <si>
    <t>096-351-2882</t>
  </si>
  <si>
    <t>月火木金　9:30～18:30
水土　9:30～17:00</t>
    <rPh sb="0" eb="1">
      <t>ツキ</t>
    </rPh>
    <rPh sb="1" eb="2">
      <t>ヒ</t>
    </rPh>
    <rPh sb="2" eb="3">
      <t>モク</t>
    </rPh>
    <rPh sb="3" eb="4">
      <t>キン</t>
    </rPh>
    <rPh sb="16" eb="17">
      <t>スイ</t>
    </rPh>
    <rPh sb="17" eb="18">
      <t>ツチ</t>
    </rPh>
    <phoneticPr fontId="6"/>
  </si>
  <si>
    <t>かがやき薬局</t>
  </si>
  <si>
    <t>860-0056</t>
  </si>
  <si>
    <t>熊本市西区新土河原2-3-46</t>
  </si>
  <si>
    <t>096-342-5012</t>
  </si>
  <si>
    <t>096-342-5013</t>
  </si>
  <si>
    <t>月～金　9:00～18:00
土　9:00～13:00</t>
    <rPh sb="0" eb="1">
      <t>ツキ</t>
    </rPh>
    <rPh sb="2" eb="3">
      <t>キン</t>
    </rPh>
    <rPh sb="15" eb="16">
      <t>ツチ</t>
    </rPh>
    <phoneticPr fontId="6"/>
  </si>
  <si>
    <t>熊本市西区春日7-19-6</t>
  </si>
  <si>
    <t>096-328-3566</t>
  </si>
  <si>
    <t>096-247-6695</t>
  </si>
  <si>
    <t>860-0079</t>
  </si>
  <si>
    <t>熊本市西区上熊本3-16-17</t>
  </si>
  <si>
    <t>096-359-1230</t>
  </si>
  <si>
    <t>坂梨薬局</t>
  </si>
  <si>
    <t>熊本市西区上熊本3-2-4</t>
  </si>
  <si>
    <t>096-352-4877</t>
  </si>
  <si>
    <t>096-322-7499</t>
  </si>
  <si>
    <t>月～金　9:00～18:30
土　9:00～13:00</t>
    <rPh sb="0" eb="1">
      <t>ツキ</t>
    </rPh>
    <rPh sb="2" eb="3">
      <t>キン</t>
    </rPh>
    <rPh sb="15" eb="16">
      <t>ツチ</t>
    </rPh>
    <phoneticPr fontId="6"/>
  </si>
  <si>
    <t>861-5285</t>
  </si>
  <si>
    <t>熊本市西区小島3-39-5</t>
  </si>
  <si>
    <t>096-329-5172</t>
  </si>
  <si>
    <t>096-212-2977</t>
  </si>
  <si>
    <t>月水木金土日</t>
  </si>
  <si>
    <t>月水木金日　9:00～18:00
土　9:00～13:00</t>
    <rPh sb="0" eb="1">
      <t>ツキ</t>
    </rPh>
    <rPh sb="1" eb="2">
      <t>スイ</t>
    </rPh>
    <rPh sb="2" eb="3">
      <t>モク</t>
    </rPh>
    <rPh sb="3" eb="4">
      <t>キン</t>
    </rPh>
    <rPh sb="4" eb="5">
      <t>ニチ</t>
    </rPh>
    <rPh sb="17" eb="18">
      <t>ツチ</t>
    </rPh>
    <phoneticPr fontId="6"/>
  </si>
  <si>
    <t>熊本市西区上熊本2-12-25</t>
  </si>
  <si>
    <t>096-211-1322</t>
  </si>
  <si>
    <t>096-211-1366</t>
  </si>
  <si>
    <t>月火金　9:00～18:00
水木　9:00～18:30
土　9:00～13:00</t>
    <rPh sb="0" eb="1">
      <t>ツキ</t>
    </rPh>
    <rPh sb="1" eb="2">
      <t>ヒ</t>
    </rPh>
    <rPh sb="2" eb="3">
      <t>キン</t>
    </rPh>
    <rPh sb="15" eb="16">
      <t>スイ</t>
    </rPh>
    <rPh sb="16" eb="17">
      <t>モク</t>
    </rPh>
    <rPh sb="29" eb="30">
      <t>ツチ</t>
    </rPh>
    <phoneticPr fontId="6"/>
  </si>
  <si>
    <t>860-0063</t>
  </si>
  <si>
    <t>熊本市西区上代7-29-17</t>
  </si>
  <si>
    <t>096-319-4649</t>
  </si>
  <si>
    <t>096-319-4650</t>
  </si>
  <si>
    <t>熊本市西区春日7丁目21-8</t>
  </si>
  <si>
    <t>096-326-0301</t>
  </si>
  <si>
    <t>曽我薬局</t>
  </si>
  <si>
    <t>860-0074</t>
  </si>
  <si>
    <t>熊本市西区出町1-2</t>
  </si>
  <si>
    <t>096-353-0863</t>
  </si>
  <si>
    <t>096-353-6203</t>
  </si>
  <si>
    <t>月～金　8:30～19:00
土　8:30～18:00</t>
    <rPh sb="0" eb="1">
      <t>ツキ</t>
    </rPh>
    <rPh sb="2" eb="3">
      <t>キン</t>
    </rPh>
    <rPh sb="15" eb="16">
      <t>ツチ</t>
    </rPh>
    <phoneticPr fontId="6"/>
  </si>
  <si>
    <t>田崎調剤薬局</t>
  </si>
  <si>
    <t>熊本市西区田崎1-5-57</t>
  </si>
  <si>
    <t>096-353-3042</t>
  </si>
  <si>
    <t>096-325-2741</t>
  </si>
  <si>
    <t>月～金　8:30～19:00
土　8:30～17:00</t>
    <rPh sb="0" eb="1">
      <t>ツキ</t>
    </rPh>
    <rPh sb="2" eb="3">
      <t>キン</t>
    </rPh>
    <rPh sb="15" eb="16">
      <t>ツチ</t>
    </rPh>
    <phoneticPr fontId="6"/>
  </si>
  <si>
    <t>とみお薬局</t>
  </si>
  <si>
    <t>熊本市西区池田3丁目37-14</t>
  </si>
  <si>
    <t>096-288-2307</t>
  </si>
  <si>
    <t>096-288-2316</t>
  </si>
  <si>
    <t>熊本市西区田崎2-1-67</t>
  </si>
  <si>
    <t>096-312-1177</t>
  </si>
  <si>
    <t>096-312-1178</t>
  </si>
  <si>
    <t>月火水金　9:00～18:30
木　9:00～18:00
土　9:30～16:00</t>
    <rPh sb="0" eb="1">
      <t>ツキ</t>
    </rPh>
    <rPh sb="1" eb="2">
      <t>ヒ</t>
    </rPh>
    <rPh sb="2" eb="3">
      <t>スイ</t>
    </rPh>
    <rPh sb="3" eb="4">
      <t>キン</t>
    </rPh>
    <rPh sb="16" eb="17">
      <t>モク</t>
    </rPh>
    <rPh sb="29" eb="30">
      <t>ツチ</t>
    </rPh>
    <phoneticPr fontId="6"/>
  </si>
  <si>
    <t>862-0965</t>
  </si>
  <si>
    <t>861-4157</t>
  </si>
  <si>
    <t>熊本市南区富合町古閑959-1</t>
  </si>
  <si>
    <t>096-320-1215</t>
  </si>
  <si>
    <t>096-320-1216</t>
  </si>
  <si>
    <t>861-4101</t>
  </si>
  <si>
    <t>熊本市南区近見2丁目18-1</t>
  </si>
  <si>
    <t>096-223-5577</t>
  </si>
  <si>
    <t>096-223-5578</t>
  </si>
  <si>
    <t>閉局後</t>
  </si>
  <si>
    <t>有
（2件）</t>
    <rPh sb="0" eb="1">
      <t>アリ</t>
    </rPh>
    <rPh sb="4" eb="5">
      <t>ケン</t>
    </rPh>
    <phoneticPr fontId="6"/>
  </si>
  <si>
    <t>共生薬局</t>
  </si>
  <si>
    <t>861-4172</t>
  </si>
  <si>
    <t>熊本市南区御幸笛田2丁目15-43</t>
  </si>
  <si>
    <t>096-288-9710</t>
  </si>
  <si>
    <t>有
（3件）</t>
    <rPh sb="0" eb="1">
      <t>アリ</t>
    </rPh>
    <rPh sb="4" eb="5">
      <t>ケン</t>
    </rPh>
    <phoneticPr fontId="6"/>
  </si>
  <si>
    <t>草津屋薬局</t>
  </si>
  <si>
    <t>861-4115</t>
  </si>
  <si>
    <t>熊本市南区川尻1丁目3-13</t>
  </si>
  <si>
    <t>096-357-9311</t>
  </si>
  <si>
    <t>096-357-2139</t>
  </si>
  <si>
    <t>クローバー調剤薬局</t>
  </si>
  <si>
    <t>861-4112</t>
  </si>
  <si>
    <t>熊本市南区白藤1丁目26-12</t>
  </si>
  <si>
    <t>096-358-7799</t>
  </si>
  <si>
    <t>月火水金　9:00～18:00
木　9:00～14:00
土　9:00～17:00</t>
    <rPh sb="0" eb="1">
      <t>ツキ</t>
    </rPh>
    <rPh sb="1" eb="2">
      <t>ヒ</t>
    </rPh>
    <rPh sb="2" eb="3">
      <t>スイ</t>
    </rPh>
    <rPh sb="3" eb="4">
      <t>キン</t>
    </rPh>
    <rPh sb="16" eb="17">
      <t>モク</t>
    </rPh>
    <rPh sb="29" eb="30">
      <t>ツチ</t>
    </rPh>
    <phoneticPr fontId="6"/>
  </si>
  <si>
    <t>Ｋパーク薬局</t>
  </si>
  <si>
    <t>862-0962</t>
  </si>
  <si>
    <t>熊本市南区田迎2-18-18</t>
  </si>
  <si>
    <t>096-378-2401</t>
  </si>
  <si>
    <t>096-378-2480</t>
  </si>
  <si>
    <t>月火水金　9:00～18:00
木　9:00～12:30
土　9:00～15:00</t>
    <rPh sb="0" eb="1">
      <t>ツキ</t>
    </rPh>
    <rPh sb="1" eb="2">
      <t>ヒ</t>
    </rPh>
    <rPh sb="2" eb="3">
      <t>スイ</t>
    </rPh>
    <rPh sb="3" eb="4">
      <t>キン</t>
    </rPh>
    <rPh sb="16" eb="17">
      <t>モク</t>
    </rPh>
    <rPh sb="29" eb="30">
      <t>ツチ</t>
    </rPh>
    <phoneticPr fontId="6"/>
  </si>
  <si>
    <t>けやき通り薬局</t>
  </si>
  <si>
    <t>860-0834</t>
  </si>
  <si>
    <t>熊本市南区江越2-24-37</t>
  </si>
  <si>
    <t>096-370-4193</t>
  </si>
  <si>
    <t>096-370-4195</t>
  </si>
  <si>
    <t>月火木金　9:00～18:30
水土　9:00～13:30</t>
    <rPh sb="0" eb="1">
      <t>ツキ</t>
    </rPh>
    <rPh sb="1" eb="2">
      <t>ヒ</t>
    </rPh>
    <rPh sb="2" eb="3">
      <t>モク</t>
    </rPh>
    <rPh sb="3" eb="4">
      <t>キン</t>
    </rPh>
    <rPh sb="16" eb="17">
      <t>スイ</t>
    </rPh>
    <rPh sb="17" eb="18">
      <t>ツチ</t>
    </rPh>
    <phoneticPr fontId="6"/>
  </si>
  <si>
    <t>862-0969</t>
  </si>
  <si>
    <t>熊本市南区良町1-22-17</t>
  </si>
  <si>
    <t>096-334-3086</t>
  </si>
  <si>
    <t>096-334-3087</t>
  </si>
  <si>
    <t>月火水木金土日</t>
    <rPh sb="0" eb="1">
      <t>ゲツ</t>
    </rPh>
    <rPh sb="1" eb="2">
      <t>カ</t>
    </rPh>
    <rPh sb="2" eb="3">
      <t>スイ</t>
    </rPh>
    <rPh sb="3" eb="4">
      <t>モク</t>
    </rPh>
    <rPh sb="4" eb="7">
      <t>キンドニチ</t>
    </rPh>
    <phoneticPr fontId="6"/>
  </si>
  <si>
    <t>三共薬局</t>
  </si>
  <si>
    <t>861-4235</t>
  </si>
  <si>
    <t>熊本市南区城南町大字千町2112</t>
  </si>
  <si>
    <t>0964-28-8289</t>
  </si>
  <si>
    <t>熊本市南区田迎町田井島223-3</t>
  </si>
  <si>
    <t>096-334-8878</t>
  </si>
  <si>
    <t>096-334-8828</t>
  </si>
  <si>
    <t>861-4106</t>
  </si>
  <si>
    <t>熊本市南区南高江7-7-54</t>
  </si>
  <si>
    <t>096-358-1787</t>
  </si>
  <si>
    <t>しらふじ調剤薬局</t>
  </si>
  <si>
    <t>熊本市南区白藤5-876-6</t>
  </si>
  <si>
    <t>096-320-5881</t>
  </si>
  <si>
    <t>096-320-5882</t>
  </si>
  <si>
    <t>熊本市南区田井島1-11-6</t>
  </si>
  <si>
    <t>096-214-8712</t>
  </si>
  <si>
    <t>096-214-8711</t>
  </si>
  <si>
    <t>月火水木金</t>
    <rPh sb="0" eb="1">
      <t>ゲツ</t>
    </rPh>
    <rPh sb="1" eb="2">
      <t>カ</t>
    </rPh>
    <rPh sb="2" eb="3">
      <t>スイ</t>
    </rPh>
    <rPh sb="3" eb="4">
      <t>モク</t>
    </rPh>
    <rPh sb="4" eb="5">
      <t>キン</t>
    </rPh>
    <phoneticPr fontId="6"/>
  </si>
  <si>
    <t>861-4121</t>
  </si>
  <si>
    <t>熊本市南区会富町1127-2</t>
  </si>
  <si>
    <t>096-228-1081</t>
  </si>
  <si>
    <t>096-228-1082</t>
  </si>
  <si>
    <t>861-4103</t>
  </si>
  <si>
    <t>熊本市南区御幸笛田6丁目8-3</t>
  </si>
  <si>
    <t>096-334-0611</t>
  </si>
  <si>
    <t>096-334-0612</t>
  </si>
  <si>
    <t>富合中央薬局</t>
  </si>
  <si>
    <t>861-4154</t>
  </si>
  <si>
    <t>熊本市南区富合町平原402</t>
  </si>
  <si>
    <t>096-358-8110</t>
  </si>
  <si>
    <t>096-358-8141</t>
  </si>
  <si>
    <t>有
（45件）</t>
    <rPh sb="0" eb="1">
      <t>アリ</t>
    </rPh>
    <rPh sb="5" eb="6">
      <t>ケン</t>
    </rPh>
    <phoneticPr fontId="6"/>
  </si>
  <si>
    <t>なかよし薬局</t>
  </si>
  <si>
    <t>861-5253</t>
  </si>
  <si>
    <t>熊本市南区八分字町89番2</t>
  </si>
  <si>
    <t>096-227-2233</t>
  </si>
  <si>
    <t>熊本市南区田迎1-6-3</t>
  </si>
  <si>
    <t>096-334-3305</t>
  </si>
  <si>
    <t>096-334-3306</t>
  </si>
  <si>
    <t>ファーマダイワ薬局</t>
  </si>
  <si>
    <t>862-0967</t>
  </si>
  <si>
    <t>熊本市南区流通団地1-56</t>
  </si>
  <si>
    <t>096-334-1062</t>
  </si>
  <si>
    <t>096-334-1063</t>
  </si>
  <si>
    <t>有
（1件）</t>
    <rPh sb="0" eb="1">
      <t>アリ</t>
    </rPh>
    <rPh sb="4" eb="5">
      <t>ケン</t>
    </rPh>
    <phoneticPr fontId="6"/>
  </si>
  <si>
    <t>ムラセ薬局</t>
  </si>
  <si>
    <t>熊本市南区御幸笛田4-14-17</t>
  </si>
  <si>
    <t>096-370-2110</t>
  </si>
  <si>
    <t>096-370-2181</t>
  </si>
  <si>
    <t>りぼん薬局</t>
  </si>
  <si>
    <t>862-0963</t>
  </si>
  <si>
    <t>熊本市南区出仲間1-5-23</t>
  </si>
  <si>
    <t>096-370-3909</t>
  </si>
  <si>
    <t>麻生田調剤薬局</t>
  </si>
  <si>
    <t>861-8081</t>
  </si>
  <si>
    <t>熊本市北区麻生田2-14-14</t>
  </si>
  <si>
    <t>096-337-2875</t>
  </si>
  <si>
    <t>096-339-5419</t>
  </si>
  <si>
    <t>イルカ調剤薬局</t>
  </si>
  <si>
    <t>861-8001</t>
  </si>
  <si>
    <t>熊本市北区武蔵ヶ丘2-1-32</t>
  </si>
  <si>
    <t>096-215-8141</t>
  </si>
  <si>
    <t>096-339-5090</t>
  </si>
  <si>
    <t>月火木金　9:00～18:00
水土　9:00～17:00</t>
    <rPh sb="0" eb="1">
      <t>ツキ</t>
    </rPh>
    <rPh sb="1" eb="2">
      <t>ヒ</t>
    </rPh>
    <rPh sb="2" eb="3">
      <t>モク</t>
    </rPh>
    <rPh sb="3" eb="4">
      <t>キン</t>
    </rPh>
    <rPh sb="16" eb="17">
      <t>スイ</t>
    </rPh>
    <rPh sb="17" eb="18">
      <t>ツチ</t>
    </rPh>
    <phoneticPr fontId="6"/>
  </si>
  <si>
    <t>植木病院前薬局</t>
  </si>
  <si>
    <t>861-0131</t>
  </si>
  <si>
    <t>熊本市北区植木町広住503－3</t>
  </si>
  <si>
    <t>096-275-1811</t>
  </si>
  <si>
    <t>096-275-1822</t>
  </si>
  <si>
    <t>かねこ調剤薬局</t>
  </si>
  <si>
    <t>861-5504</t>
  </si>
  <si>
    <t>熊本市北区小糸山町761-1</t>
  </si>
  <si>
    <t>096-273-3552</t>
  </si>
  <si>
    <t>096-273-3941</t>
  </si>
  <si>
    <t>くすの木薬局</t>
  </si>
  <si>
    <t>862-8006</t>
  </si>
  <si>
    <t>熊本市北区龍田5-1-43</t>
  </si>
  <si>
    <t>096-337-5600</t>
  </si>
  <si>
    <t>096-339-9590</t>
  </si>
  <si>
    <t>096-337-5600
（転送）</t>
    <rPh sb="14" eb="16">
      <t>テンソウ</t>
    </rPh>
    <phoneticPr fontId="6"/>
  </si>
  <si>
    <t>五丁目むさし薬局</t>
  </si>
  <si>
    <t>熊本市北区武蔵ヶ丘5-13-10</t>
  </si>
  <si>
    <t>096-215-2220</t>
  </si>
  <si>
    <t>096-215-2677</t>
  </si>
  <si>
    <t>月～金　9:00～18:30
土　9:00～16:30
祝　10:00～16:30</t>
    <rPh sb="0" eb="1">
      <t>ツキ</t>
    </rPh>
    <rPh sb="2" eb="3">
      <t>キン</t>
    </rPh>
    <rPh sb="15" eb="16">
      <t>ツチ</t>
    </rPh>
    <rPh sb="28" eb="29">
      <t>シュク</t>
    </rPh>
    <phoneticPr fontId="6"/>
  </si>
  <si>
    <t>861-8003</t>
  </si>
  <si>
    <t>熊本市北区楠7-1-65</t>
  </si>
  <si>
    <t>096-337-6676</t>
  </si>
  <si>
    <t>096-337-7745</t>
  </si>
  <si>
    <t>860-0088</t>
  </si>
  <si>
    <t>熊本市北区津浦町13-45</t>
  </si>
  <si>
    <t>096-319-5951</t>
  </si>
  <si>
    <t>096-319-5952</t>
  </si>
  <si>
    <t>月火水金　9:00～18:00
木土　9:00～13:00</t>
    <rPh sb="0" eb="1">
      <t>ツキ</t>
    </rPh>
    <rPh sb="1" eb="2">
      <t>ヒ</t>
    </rPh>
    <rPh sb="2" eb="3">
      <t>スイ</t>
    </rPh>
    <rPh sb="3" eb="4">
      <t>キン</t>
    </rPh>
    <rPh sb="16" eb="17">
      <t>モク</t>
    </rPh>
    <rPh sb="17" eb="18">
      <t>ツチ</t>
    </rPh>
    <phoneticPr fontId="6"/>
  </si>
  <si>
    <t>861-5511</t>
  </si>
  <si>
    <t>熊本市北区楠野町1068-3</t>
  </si>
  <si>
    <t>096-215-9331</t>
  </si>
  <si>
    <t>096-215-9332</t>
  </si>
  <si>
    <t>月火水木金土日祝</t>
    <rPh sb="0" eb="1">
      <t>ゲツ</t>
    </rPh>
    <rPh sb="1" eb="2">
      <t>カ</t>
    </rPh>
    <rPh sb="2" eb="3">
      <t>スイ</t>
    </rPh>
    <rPh sb="3" eb="4">
      <t>モク</t>
    </rPh>
    <rPh sb="4" eb="7">
      <t>キンドニチ</t>
    </rPh>
    <rPh sb="7" eb="8">
      <t>シュク</t>
    </rPh>
    <phoneticPr fontId="6"/>
  </si>
  <si>
    <t>861-5501</t>
  </si>
  <si>
    <t>熊本市北区改寄町西久保2356-1</t>
  </si>
  <si>
    <t>096-272-1915</t>
  </si>
  <si>
    <t>096-272-1917</t>
  </si>
  <si>
    <t>熊本市北区武蔵ケ丘7-1-4</t>
  </si>
  <si>
    <t>096-348-4688</t>
  </si>
  <si>
    <t>096-348-4677</t>
  </si>
  <si>
    <t>月火木金土</t>
  </si>
  <si>
    <t>860-0866</t>
  </si>
  <si>
    <t>熊本市北区清水亀井町26-33</t>
  </si>
  <si>
    <t>096-344-3088</t>
  </si>
  <si>
    <t>096-344-3089</t>
  </si>
  <si>
    <t>861-8075</t>
  </si>
  <si>
    <t>熊本市北区清水新地7-9-23</t>
  </si>
  <si>
    <t>096-288-2378</t>
  </si>
  <si>
    <t>096-288-2078</t>
  </si>
  <si>
    <t>しみず調剤薬局</t>
  </si>
  <si>
    <t>熊本市北区清水新地2丁目16-28</t>
  </si>
  <si>
    <t>096-288-4050</t>
  </si>
  <si>
    <t>096-288-4051</t>
  </si>
  <si>
    <t>清水本町調剤薬局</t>
  </si>
  <si>
    <t>861-8074</t>
  </si>
  <si>
    <t>熊本市北区清水本町6-1</t>
  </si>
  <si>
    <t>096-344-1760</t>
  </si>
  <si>
    <t>096-344-2443</t>
  </si>
  <si>
    <t>861-5516</t>
  </si>
  <si>
    <t>熊本市北区西梶尾町451-1</t>
  </si>
  <si>
    <t>096-245-4571</t>
  </si>
  <si>
    <t>861-5524</t>
  </si>
  <si>
    <t>861-0165</t>
  </si>
  <si>
    <t>熊本市北区植木町平原210-1</t>
  </si>
  <si>
    <t>096-273-5781</t>
  </si>
  <si>
    <t>096-273-5782</t>
  </si>
  <si>
    <t>月～金　8:30～18:00
土祝　9:00～16:30</t>
    <rPh sb="0" eb="1">
      <t>ツキ</t>
    </rPh>
    <rPh sb="2" eb="3">
      <t>キン</t>
    </rPh>
    <rPh sb="15" eb="16">
      <t>ツチ</t>
    </rPh>
    <rPh sb="16" eb="17">
      <t>シュク</t>
    </rPh>
    <phoneticPr fontId="6"/>
  </si>
  <si>
    <t>つくし薬局</t>
  </si>
  <si>
    <t>熊本市北区楠8丁目8-5</t>
  </si>
  <si>
    <t>096-277-1895</t>
  </si>
  <si>
    <t>096-277-1912</t>
  </si>
  <si>
    <t>つばさ薬局</t>
  </si>
  <si>
    <t>861-8084</t>
  </si>
  <si>
    <t>熊本市北区清水町岩倉2-1-5</t>
  </si>
  <si>
    <t>096-344-2260</t>
  </si>
  <si>
    <t>096-344-2081</t>
  </si>
  <si>
    <t>月火水金土</t>
  </si>
  <si>
    <t>861-5515</t>
  </si>
  <si>
    <t>八景水谷薬局</t>
  </si>
  <si>
    <t>861-8064</t>
  </si>
  <si>
    <t>熊本市北区八景水谷2-6-41</t>
  </si>
  <si>
    <t>096-344-7497</t>
  </si>
  <si>
    <t>096-344-7597</t>
  </si>
  <si>
    <t>861-0136</t>
  </si>
  <si>
    <t>ほたる薬局</t>
  </si>
  <si>
    <t>861-5517</t>
  </si>
  <si>
    <t>熊本市北区鶴羽田1丁目14-5</t>
  </si>
  <si>
    <t>096-341-1811</t>
  </si>
  <si>
    <t>096-341-1812</t>
  </si>
  <si>
    <t>みのり調剤薬局</t>
  </si>
  <si>
    <t>861-0106</t>
  </si>
  <si>
    <t>熊本市北区植木町豊田602－4</t>
  </si>
  <si>
    <t>096-272-5011</t>
  </si>
  <si>
    <t>096-272-5022</t>
  </si>
  <si>
    <t>熊本市北区武蔵ケ丘2-2-1</t>
  </si>
  <si>
    <t>096-339-0067</t>
  </si>
  <si>
    <t>096-339-0498</t>
  </si>
  <si>
    <t>弓削薬局</t>
  </si>
  <si>
    <t>861-8002</t>
  </si>
  <si>
    <t>熊本市北区龍田町弓削646-137</t>
  </si>
  <si>
    <t>096-348-7110</t>
  </si>
  <si>
    <t>096-348-7112</t>
  </si>
  <si>
    <t>りんどう薬局</t>
  </si>
  <si>
    <t>熊本市北区植木町大字岩野458</t>
  </si>
  <si>
    <t>096-273-2091</t>
  </si>
  <si>
    <t>レインボー薬局</t>
  </si>
  <si>
    <t>860-0084</t>
  </si>
  <si>
    <t>熊本市北区山室6丁目532-4</t>
  </si>
  <si>
    <t>096-341-1818</t>
  </si>
  <si>
    <t>096-341-1819</t>
  </si>
  <si>
    <t>あいあい薬局</t>
  </si>
  <si>
    <t>862-0924</t>
  </si>
  <si>
    <t>熊本市中央区帯山1丁目24-25</t>
  </si>
  <si>
    <t>096-285-6111</t>
  </si>
  <si>
    <t>096-285-6112</t>
  </si>
  <si>
    <t>あおぞら薬局</t>
  </si>
  <si>
    <t>862-0971</t>
  </si>
  <si>
    <t>熊本市中央区大江1-31-17天翔ビル</t>
  </si>
  <si>
    <t>096-211-4560</t>
  </si>
  <si>
    <t>096-211-4561</t>
  </si>
  <si>
    <t>あさがお薬局</t>
  </si>
  <si>
    <t>862-0950</t>
  </si>
  <si>
    <t>熊本市中央区水前寺4丁目20番3号</t>
  </si>
  <si>
    <t>096-382-6562</t>
  </si>
  <si>
    <t>096-382-6578</t>
  </si>
  <si>
    <t>アップル薬局</t>
  </si>
  <si>
    <t>862-0970</t>
  </si>
  <si>
    <t>熊本市中央区渡鹿4-18-1サンタジマビル101</t>
  </si>
  <si>
    <t>096-363-5036</t>
  </si>
  <si>
    <t>096-363-5266</t>
  </si>
  <si>
    <t>熊本市中央区帯山4丁目351-35</t>
  </si>
  <si>
    <t>096-285-6267</t>
  </si>
  <si>
    <t>096-285-6268</t>
  </si>
  <si>
    <t>096-285-6267
(転送）</t>
    <rPh sb="14" eb="16">
      <t>テンソウ</t>
    </rPh>
    <phoneticPr fontId="6"/>
  </si>
  <si>
    <t>河原町薬局</t>
  </si>
  <si>
    <t>860-0013</t>
  </si>
  <si>
    <t>熊本市中央区通町9番地3</t>
  </si>
  <si>
    <t>096-355-0391</t>
  </si>
  <si>
    <t>096-355-0395</t>
  </si>
  <si>
    <t>くすりのハーモニーみなみくまもと薬局</t>
    <rPh sb="16" eb="18">
      <t>ヤッキョク</t>
    </rPh>
    <phoneticPr fontId="6"/>
  </si>
  <si>
    <t>860-0812</t>
  </si>
  <si>
    <t>熊本市中央区南熊本4丁目3番39号</t>
  </si>
  <si>
    <t>096-371-8759</t>
  </si>
  <si>
    <t>096-223-7383</t>
  </si>
  <si>
    <t>くまなん調剤薬局</t>
  </si>
  <si>
    <t>860-0832</t>
  </si>
  <si>
    <t>熊本市中央区萩原町17-21</t>
  </si>
  <si>
    <t>096-334-1111</t>
  </si>
  <si>
    <t>096-334-1112</t>
  </si>
  <si>
    <t>月火木金土日</t>
    <rPh sb="0" eb="6">
      <t>ゲツカモクキンドニチ</t>
    </rPh>
    <phoneticPr fontId="6"/>
  </si>
  <si>
    <t>862-0954</t>
  </si>
  <si>
    <t>熊本市中央区神水1-33-11</t>
  </si>
  <si>
    <t>096-382-0256</t>
  </si>
  <si>
    <t>096-382-0370</t>
  </si>
  <si>
    <t>096-382-0256
（転送）</t>
    <rPh sb="14" eb="16">
      <t>テンソウ</t>
    </rPh>
    <phoneticPr fontId="6"/>
  </si>
  <si>
    <t>黒髪薬局</t>
  </si>
  <si>
    <t>860-0862</t>
  </si>
  <si>
    <t>熊本市中央区黒髪1-8-48</t>
  </si>
  <si>
    <t>096-343-7178</t>
  </si>
  <si>
    <t>096-344-5231</t>
  </si>
  <si>
    <t>県庁通薬局</t>
  </si>
  <si>
    <t>862-0956</t>
  </si>
  <si>
    <t>熊本市中央区水前寺公園28番38号</t>
  </si>
  <si>
    <t>096-385-5510</t>
  </si>
  <si>
    <t>小幡調剤薬局</t>
  </si>
  <si>
    <t>860-0851</t>
  </si>
  <si>
    <t>熊本市中央区子飼本町1-21</t>
  </si>
  <si>
    <t>096-344-9571</t>
  </si>
  <si>
    <t>096-335-9433</t>
  </si>
  <si>
    <t>860-0863</t>
  </si>
  <si>
    <t>熊本市中央区坪井1-2-24</t>
  </si>
  <si>
    <t>096-344-3830</t>
  </si>
  <si>
    <t>096-346-7811</t>
  </si>
  <si>
    <t>860-0821</t>
  </si>
  <si>
    <t>096-312-5507</t>
  </si>
  <si>
    <t>096-312-5508</t>
  </si>
  <si>
    <t>さくらんぼ薬局</t>
  </si>
  <si>
    <t>860-0856</t>
  </si>
  <si>
    <t>熊本市中央区妙体寺町2-5-101</t>
  </si>
  <si>
    <t>096-341-0230</t>
  </si>
  <si>
    <t>096-341-0231</t>
  </si>
  <si>
    <t>860-0844</t>
  </si>
  <si>
    <t>熊本市中央区水道町8-2</t>
  </si>
  <si>
    <t>096-319-5120</t>
  </si>
  <si>
    <t>096-319-5121</t>
  </si>
  <si>
    <t>月火水木土</t>
    <rPh sb="0" eb="1">
      <t>ゲツ</t>
    </rPh>
    <rPh sb="1" eb="2">
      <t>カ</t>
    </rPh>
    <rPh sb="2" eb="3">
      <t>スイ</t>
    </rPh>
    <rPh sb="3" eb="4">
      <t>モク</t>
    </rPh>
    <rPh sb="4" eb="5">
      <t>ド</t>
    </rPh>
    <phoneticPr fontId="6"/>
  </si>
  <si>
    <t>参道薬局</t>
  </si>
  <si>
    <t>860-0855</t>
  </si>
  <si>
    <t>熊本市中央区北千反畑町2-18</t>
  </si>
  <si>
    <t>096-344-8899</t>
  </si>
  <si>
    <t>096-344-8558</t>
  </si>
  <si>
    <t>862-0976</t>
  </si>
  <si>
    <t>熊本市中央区九品寺1-18-15</t>
  </si>
  <si>
    <t>096-371-3488</t>
  </si>
  <si>
    <t>096-371-8592</t>
  </si>
  <si>
    <t>月火木金</t>
    <rPh sb="0" eb="1">
      <t>ゲツ</t>
    </rPh>
    <rPh sb="1" eb="2">
      <t>カ</t>
    </rPh>
    <rPh sb="2" eb="4">
      <t>モクキン</t>
    </rPh>
    <phoneticPr fontId="6"/>
  </si>
  <si>
    <t>十字堂調剤薬局</t>
  </si>
  <si>
    <t>860-0004</t>
  </si>
  <si>
    <t>熊本市中央区新町2-12-37</t>
  </si>
  <si>
    <t>096-359-1460</t>
  </si>
  <si>
    <t>096-359-1646</t>
  </si>
  <si>
    <t>仁愛堂薬局</t>
  </si>
  <si>
    <t>862-0975</t>
  </si>
  <si>
    <t>熊本市中央区新屋敷1-21-6</t>
  </si>
  <si>
    <t>096-363-1216</t>
  </si>
  <si>
    <t>すこやか薬局</t>
  </si>
  <si>
    <t>860-0823</t>
  </si>
  <si>
    <t>熊本市中央区世安町231番地5</t>
  </si>
  <si>
    <t>096-324-7010</t>
  </si>
  <si>
    <t>096-324-7027</t>
  </si>
  <si>
    <t>すずらん薬局</t>
  </si>
  <si>
    <t>熊本市中央区坪井1-9-28</t>
  </si>
  <si>
    <t>096-345-4775</t>
  </si>
  <si>
    <t>096-345-4795</t>
  </si>
  <si>
    <t>すみれ薬局</t>
  </si>
  <si>
    <t>860-0811</t>
  </si>
  <si>
    <t>熊本市中央区本荘2-14-13</t>
  </si>
  <si>
    <t>096-375-9100</t>
  </si>
  <si>
    <t>096-375-9101</t>
  </si>
  <si>
    <t>熊本市中央区帯山4-18-20</t>
  </si>
  <si>
    <t>096-213-2281</t>
  </si>
  <si>
    <t>096-213-2282</t>
  </si>
  <si>
    <t>熊本市中央区本荘6丁目1-25</t>
  </si>
  <si>
    <t>096-371-7101</t>
  </si>
  <si>
    <t>096-371-7102</t>
  </si>
  <si>
    <t>096-371-7101
（転送）</t>
    <rPh sb="14" eb="16">
      <t>テンソウ</t>
    </rPh>
    <phoneticPr fontId="6"/>
  </si>
  <si>
    <t>860-0842</t>
  </si>
  <si>
    <t>熊本市中央区南千反畑町11-5</t>
  </si>
  <si>
    <t>096-342-5260</t>
  </si>
  <si>
    <t>096-342-5261</t>
  </si>
  <si>
    <t>096-352-0301
（大学堂薬局）</t>
    <rPh sb="14" eb="16">
      <t>ダイガク</t>
    </rPh>
    <rPh sb="16" eb="17">
      <t>ドウ</t>
    </rPh>
    <rPh sb="17" eb="19">
      <t>ヤッキョク</t>
    </rPh>
    <phoneticPr fontId="6"/>
  </si>
  <si>
    <t>860-0803</t>
  </si>
  <si>
    <t>高橋薬局</t>
  </si>
  <si>
    <t>862-0959</t>
  </si>
  <si>
    <t>熊本市中央区白山1-1-2</t>
  </si>
  <si>
    <t>096-364-3050</t>
  </si>
  <si>
    <t>096-363-8316</t>
  </si>
  <si>
    <t>熊本市中央区水前寺公園3-4-1F</t>
  </si>
  <si>
    <t>096-385-3331</t>
  </si>
  <si>
    <t>熊本市中央区白山2丁目11-22</t>
  </si>
  <si>
    <t>096-373-6000</t>
  </si>
  <si>
    <t>花園ファルマシア　新市街店</t>
    <rPh sb="0" eb="2">
      <t>ハナゾノ</t>
    </rPh>
    <rPh sb="9" eb="12">
      <t>シンシガイ</t>
    </rPh>
    <rPh sb="12" eb="13">
      <t>テン</t>
    </rPh>
    <phoneticPr fontId="6"/>
  </si>
  <si>
    <t>熊本市中央区新市街12-3</t>
    <rPh sb="0" eb="3">
      <t>クマモトシ</t>
    </rPh>
    <rPh sb="3" eb="6">
      <t>チュウオウク</t>
    </rPh>
    <rPh sb="6" eb="9">
      <t>シンシガイ</t>
    </rPh>
    <phoneticPr fontId="6"/>
  </si>
  <si>
    <t>096-321-6781
（転送）</t>
    <rPh sb="14" eb="16">
      <t>テンソウ</t>
    </rPh>
    <phoneticPr fontId="6"/>
  </si>
  <si>
    <t>096-342-4361
（転送）</t>
    <rPh sb="14" eb="16">
      <t>テンソウ</t>
    </rPh>
    <phoneticPr fontId="6"/>
  </si>
  <si>
    <t>タチバナ薬局</t>
  </si>
  <si>
    <t>熊本市中央区南熊本4-2-14</t>
  </si>
  <si>
    <t>096-371-5963</t>
  </si>
  <si>
    <t>096-364-2291</t>
  </si>
  <si>
    <t>860-0845</t>
  </si>
  <si>
    <t>熊本市中央区上通町2-7</t>
  </si>
  <si>
    <t>096-322-7121</t>
  </si>
  <si>
    <t>096-322-7123</t>
  </si>
  <si>
    <t>JR九州ドラッグイレブン薬局　薬園店</t>
    <rPh sb="15" eb="17">
      <t>ヤクエン</t>
    </rPh>
    <rPh sb="17" eb="18">
      <t>テン</t>
    </rPh>
    <phoneticPr fontId="6"/>
  </si>
  <si>
    <t>860-0852</t>
  </si>
  <si>
    <t>熊本市中央区薬園町4番5号</t>
  </si>
  <si>
    <t>096-345-5110</t>
  </si>
  <si>
    <t>096-345-5125</t>
  </si>
  <si>
    <t>熊本市中央区島崎1丁目32-8</t>
  </si>
  <si>
    <t>096-342-7716</t>
  </si>
  <si>
    <t>096-342-7717</t>
  </si>
  <si>
    <t>のぞみ薬局</t>
  </si>
  <si>
    <t>熊本市中央区新町4丁目4-24</t>
  </si>
  <si>
    <t>096-319-1661</t>
  </si>
  <si>
    <t>096-319-1662</t>
  </si>
  <si>
    <t>はくざん調剤薬局</t>
  </si>
  <si>
    <t>862-0958</t>
  </si>
  <si>
    <t>熊本市中央区岡田町13-22</t>
  </si>
  <si>
    <t>096-288-0150</t>
  </si>
  <si>
    <t>096-288-0151</t>
  </si>
  <si>
    <t>花みずき薬局</t>
  </si>
  <si>
    <t>熊本市中央区新町1丁目8番13号</t>
  </si>
  <si>
    <t>096-312-3535</t>
  </si>
  <si>
    <t>096-312-3536</t>
  </si>
  <si>
    <t>ひまわり薬局</t>
  </si>
  <si>
    <t>熊本市中央区神水1-20-7</t>
  </si>
  <si>
    <t>096-387-2101</t>
  </si>
  <si>
    <t>096-387-5399</t>
  </si>
  <si>
    <t>広田薬局</t>
  </si>
  <si>
    <t>862-0941</t>
  </si>
  <si>
    <t>熊本市中央区出水4丁目35番18号</t>
  </si>
  <si>
    <t>096-363-6767</t>
  </si>
  <si>
    <t>096-363-8291</t>
  </si>
  <si>
    <t>860-0831</t>
  </si>
  <si>
    <t>熊本市中央区八王寺町26-19</t>
  </si>
  <si>
    <t>096-373-2555</t>
  </si>
  <si>
    <t>096-373-2556</t>
  </si>
  <si>
    <t>096-373-2555
（転送）</t>
    <rPh sb="14" eb="16">
      <t>テンソウ</t>
    </rPh>
    <phoneticPr fontId="6"/>
  </si>
  <si>
    <t>薬局フェミネックス</t>
  </si>
  <si>
    <t>熊本市中央区水前寺1-17-23</t>
  </si>
  <si>
    <t>096-237-7274</t>
  </si>
  <si>
    <t>096-383-3350</t>
  </si>
  <si>
    <t>096-237-7274
（転送）</t>
    <rPh sb="14" eb="16">
      <t>テンソウ</t>
    </rPh>
    <phoneticPr fontId="6"/>
  </si>
  <si>
    <t>ふじさき調剤薬局</t>
  </si>
  <si>
    <t>熊本市中央区北千反畑町2-3</t>
  </si>
  <si>
    <t>096-288-2208</t>
  </si>
  <si>
    <t>096-288-2209</t>
  </si>
  <si>
    <t>ベラドンナ開明堂薬局</t>
  </si>
  <si>
    <t>熊本市中央区九品寺2-1-24</t>
  </si>
  <si>
    <t>096-363-1423</t>
  </si>
  <si>
    <t>096-363-1437</t>
  </si>
  <si>
    <t>月火水金土、木曜以外の祝</t>
    <rPh sb="0" eb="1">
      <t>ゲツ</t>
    </rPh>
    <rPh sb="1" eb="2">
      <t>カ</t>
    </rPh>
    <rPh sb="2" eb="3">
      <t>スイ</t>
    </rPh>
    <rPh sb="3" eb="4">
      <t>キン</t>
    </rPh>
    <rPh sb="4" eb="5">
      <t>ド</t>
    </rPh>
    <rPh sb="6" eb="8">
      <t>モクヨウ</t>
    </rPh>
    <rPh sb="8" eb="10">
      <t>イガイ</t>
    </rPh>
    <rPh sb="11" eb="12">
      <t>シュク</t>
    </rPh>
    <phoneticPr fontId="6"/>
  </si>
  <si>
    <t>本荘いちご薬局</t>
  </si>
  <si>
    <t>860-0822</t>
  </si>
  <si>
    <t>熊本市中央区本荘町645</t>
  </si>
  <si>
    <t>096-375-1222</t>
  </si>
  <si>
    <t>096-375-1223</t>
  </si>
  <si>
    <t>丸十薬局</t>
  </si>
  <si>
    <t>熊本市中央区南熊本3-7-25</t>
  </si>
  <si>
    <t>096-372-6232</t>
  </si>
  <si>
    <t>096-362-1622</t>
  </si>
  <si>
    <t>みんなの薬局</t>
  </si>
  <si>
    <t>096-342-6681</t>
  </si>
  <si>
    <t>メリー薬局</t>
  </si>
  <si>
    <t>熊本市中央区八王寺町11-52</t>
  </si>
  <si>
    <t>096-285-3298</t>
  </si>
  <si>
    <t>096-285-3299</t>
  </si>
  <si>
    <t>本山ごふく薬局</t>
  </si>
  <si>
    <t>熊本市中央区本山4-8-83</t>
  </si>
  <si>
    <t>096-326-9133</t>
  </si>
  <si>
    <t>096-326-9134</t>
  </si>
  <si>
    <t>096-326-9133
（転送）</t>
    <rPh sb="14" eb="16">
      <t>テンソウ</t>
    </rPh>
    <phoneticPr fontId="6"/>
  </si>
  <si>
    <t>大和調剤薬局</t>
  </si>
  <si>
    <t>熊本市中央区九品寺6-1-25</t>
  </si>
  <si>
    <t>096-366-3702</t>
  </si>
  <si>
    <t>096-366-3757</t>
  </si>
  <si>
    <t>自院に通院が困難になった方だけでなく、16km以内の在宅医療は可能な限り推進していきます。
入院中の方にも歯科治療は大切ですから、現在も入院患者さんの要望があれば治療しております。</t>
    <rPh sb="0" eb="2">
      <t>ジイン</t>
    </rPh>
    <rPh sb="3" eb="5">
      <t>ツウイン</t>
    </rPh>
    <rPh sb="6" eb="8">
      <t>コンナン</t>
    </rPh>
    <rPh sb="12" eb="13">
      <t>カタ</t>
    </rPh>
    <rPh sb="23" eb="25">
      <t>イナイ</t>
    </rPh>
    <rPh sb="26" eb="28">
      <t>ザイタク</t>
    </rPh>
    <rPh sb="28" eb="30">
      <t>イリョウ</t>
    </rPh>
    <rPh sb="31" eb="33">
      <t>カノウ</t>
    </rPh>
    <rPh sb="34" eb="35">
      <t>カギ</t>
    </rPh>
    <rPh sb="36" eb="38">
      <t>スイシン</t>
    </rPh>
    <rPh sb="46" eb="49">
      <t>ニュウインチュウ</t>
    </rPh>
    <rPh sb="50" eb="51">
      <t>カタ</t>
    </rPh>
    <rPh sb="53" eb="55">
      <t>シカ</t>
    </rPh>
    <rPh sb="55" eb="57">
      <t>チリョウ</t>
    </rPh>
    <rPh sb="58" eb="60">
      <t>タイセツ</t>
    </rPh>
    <rPh sb="65" eb="67">
      <t>ゲンザイ</t>
    </rPh>
    <rPh sb="68" eb="70">
      <t>ニュウイン</t>
    </rPh>
    <rPh sb="70" eb="72">
      <t>カンジャ</t>
    </rPh>
    <rPh sb="75" eb="77">
      <t>ヨウボウ</t>
    </rPh>
    <rPh sb="81" eb="83">
      <t>チリョウ</t>
    </rPh>
    <phoneticPr fontId="2"/>
  </si>
  <si>
    <t>訪問看護ステーションのぞみ</t>
    <rPh sb="0" eb="4">
      <t>ホウモンカンゴ</t>
    </rPh>
    <phoneticPr fontId="2"/>
  </si>
  <si>
    <t>熊本市西区河内町船津892</t>
    <rPh sb="0" eb="3">
      <t>クマモトシ</t>
    </rPh>
    <rPh sb="3" eb="5">
      <t>ニシク</t>
    </rPh>
    <rPh sb="5" eb="7">
      <t>カワチ</t>
    </rPh>
    <rPh sb="7" eb="8">
      <t>マチ</t>
    </rPh>
    <rPh sb="8" eb="10">
      <t>フナツ</t>
    </rPh>
    <phoneticPr fontId="2"/>
  </si>
  <si>
    <t>聖ヶ塔病院　在宅総合ケアセンターで検索</t>
    <rPh sb="0" eb="1">
      <t>セイ</t>
    </rPh>
    <rPh sb="2" eb="3">
      <t>トウ</t>
    </rPh>
    <rPh sb="3" eb="5">
      <t>ビョウイン</t>
    </rPh>
    <rPh sb="6" eb="8">
      <t>ザイタク</t>
    </rPh>
    <rPh sb="8" eb="10">
      <t>ソウゴウ</t>
    </rPh>
    <rPh sb="17" eb="19">
      <t>ケンサク</t>
    </rPh>
    <phoneticPr fontId="2"/>
  </si>
  <si>
    <t>有床・無床</t>
    <rPh sb="0" eb="2">
      <t>ユウショウ</t>
    </rPh>
    <rPh sb="3" eb="5">
      <t>ムショウ</t>
    </rPh>
    <phoneticPr fontId="2"/>
  </si>
  <si>
    <t>無床</t>
    <rPh sb="0" eb="2">
      <t>ムショウ</t>
    </rPh>
    <phoneticPr fontId="2"/>
  </si>
  <si>
    <t>○</t>
    <phoneticPr fontId="2"/>
  </si>
  <si>
    <t>内科・神経内科</t>
    <rPh sb="0" eb="2">
      <t>ナイカ</t>
    </rPh>
    <rPh sb="3" eb="5">
      <t>シンケイ</t>
    </rPh>
    <rPh sb="5" eb="7">
      <t>ナイカ</t>
    </rPh>
    <phoneticPr fontId="2"/>
  </si>
  <si>
    <t>Ｎｏ</t>
    <phoneticPr fontId="2"/>
  </si>
  <si>
    <t>サテライト</t>
    <phoneticPr fontId="2"/>
  </si>
  <si>
    <t>ＰＴ</t>
    <phoneticPr fontId="2"/>
  </si>
  <si>
    <t>ＯＴ</t>
    <phoneticPr fontId="2"/>
  </si>
  <si>
    <t>土日祝、年末年始</t>
    <rPh sb="0" eb="2">
      <t>ドニチ</t>
    </rPh>
    <rPh sb="2" eb="3">
      <t>シュク</t>
    </rPh>
    <rPh sb="4" eb="6">
      <t>ネンマツ</t>
    </rPh>
    <rPh sb="6" eb="8">
      <t>ネンシ</t>
    </rPh>
    <phoneticPr fontId="2"/>
  </si>
  <si>
    <t>8:30～17:30</t>
    <phoneticPr fontId="2"/>
  </si>
  <si>
    <t>862-0970</t>
    <phoneticPr fontId="2"/>
  </si>
  <si>
    <t>訪問看護ステーションまいん</t>
    <rPh sb="0" eb="2">
      <t>ホウモン</t>
    </rPh>
    <rPh sb="2" eb="4">
      <t>カンゴ</t>
    </rPh>
    <phoneticPr fontId="2"/>
  </si>
  <si>
    <t>月～土</t>
    <rPh sb="0" eb="1">
      <t>ガツ</t>
    </rPh>
    <rPh sb="2" eb="3">
      <t>ツチ</t>
    </rPh>
    <phoneticPr fontId="2"/>
  </si>
  <si>
    <t>訪問看護ステーション　レシーブ</t>
    <rPh sb="0" eb="2">
      <t>ホウモン</t>
    </rPh>
    <rPh sb="2" eb="4">
      <t>カンゴ</t>
    </rPh>
    <phoneticPr fontId="2"/>
  </si>
  <si>
    <t>096-202-0412</t>
    <phoneticPr fontId="2"/>
  </si>
  <si>
    <t>096-201-6000</t>
    <phoneticPr fontId="2"/>
  </si>
  <si>
    <t>info@rocoive-homenursing.com</t>
    <phoneticPr fontId="2"/>
  </si>
  <si>
    <t>http://receive-homenursing.com/</t>
    <phoneticPr fontId="2"/>
  </si>
  <si>
    <t>862-0924</t>
    <phoneticPr fontId="2"/>
  </si>
  <si>
    <t>860-0811</t>
    <phoneticPr fontId="2"/>
  </si>
  <si>
    <t>かわせ歯科クリニック</t>
    <rPh sb="3" eb="5">
      <t>シカ</t>
    </rPh>
    <phoneticPr fontId="2"/>
  </si>
  <si>
    <t>熊本市南区城南町阿高260</t>
    <rPh sb="0" eb="3">
      <t>クマモトシ</t>
    </rPh>
    <rPh sb="3" eb="5">
      <t>ミナミク</t>
    </rPh>
    <rPh sb="5" eb="8">
      <t>ジョウナンマチ</t>
    </rPh>
    <rPh sb="8" eb="10">
      <t>アダカ</t>
    </rPh>
    <phoneticPr fontId="2"/>
  </si>
  <si>
    <t>土曜は9：00～14：00</t>
    <rPh sb="0" eb="2">
      <t>ドヨウ</t>
    </rPh>
    <phoneticPr fontId="2"/>
  </si>
  <si>
    <t>木曜、日曜</t>
    <rPh sb="0" eb="2">
      <t>モクヨウ</t>
    </rPh>
    <rPh sb="3" eb="5">
      <t>ニチヨウ</t>
    </rPh>
    <phoneticPr fontId="2"/>
  </si>
  <si>
    <t>月～土</t>
    <rPh sb="0" eb="1">
      <t>ガツ</t>
    </rPh>
    <rPh sb="2" eb="3">
      <t>ド</t>
    </rPh>
    <phoneticPr fontId="2"/>
  </si>
  <si>
    <t>在宅医療に取組む医療機関等【病院】</t>
    <rPh sb="14" eb="16">
      <t>ビョウイン</t>
    </rPh>
    <phoneticPr fontId="2"/>
  </si>
  <si>
    <t>担当窓口</t>
    <rPh sb="0" eb="2">
      <t>タントウ</t>
    </rPh>
    <rPh sb="2" eb="4">
      <t>マドグチ</t>
    </rPh>
    <phoneticPr fontId="2"/>
  </si>
  <si>
    <t>退院前カンファレンスへの参加</t>
    <rPh sb="0" eb="2">
      <t>タイイン</t>
    </rPh>
    <rPh sb="2" eb="3">
      <t>マエ</t>
    </rPh>
    <rPh sb="12" eb="14">
      <t>サンカ</t>
    </rPh>
    <phoneticPr fontId="2"/>
  </si>
  <si>
    <t>在宅患者が体調を崩した時の受入体制</t>
    <rPh sb="0" eb="2">
      <t>ザイタク</t>
    </rPh>
    <rPh sb="2" eb="4">
      <t>カンジャ</t>
    </rPh>
    <rPh sb="5" eb="7">
      <t>タイチョウ</t>
    </rPh>
    <rPh sb="8" eb="9">
      <t>クズ</t>
    </rPh>
    <rPh sb="11" eb="12">
      <t>トキ</t>
    </rPh>
    <rPh sb="13" eb="15">
      <t>ウケイレ</t>
    </rPh>
    <rPh sb="15" eb="17">
      <t>タイセイ</t>
    </rPh>
    <phoneticPr fontId="2"/>
  </si>
  <si>
    <t>地域医療連携室</t>
    <rPh sb="0" eb="2">
      <t>チイキ</t>
    </rPh>
    <rPh sb="2" eb="4">
      <t>イリョウ</t>
    </rPh>
    <rPh sb="4" eb="6">
      <t>レンケイ</t>
    </rPh>
    <rPh sb="6" eb="7">
      <t>シツ</t>
    </rPh>
    <phoneticPr fontId="2"/>
  </si>
  <si>
    <t>病棟看護師</t>
    <rPh sb="0" eb="2">
      <t>ビョウトウ</t>
    </rPh>
    <rPh sb="2" eb="5">
      <t>カンゴシ</t>
    </rPh>
    <phoneticPr fontId="2"/>
  </si>
  <si>
    <t>褥瘡</t>
    <rPh sb="0" eb="2">
      <t>ジョクソウ</t>
    </rPh>
    <phoneticPr fontId="2"/>
  </si>
  <si>
    <t>主治医の参加</t>
    <rPh sb="0" eb="3">
      <t>シュジイ</t>
    </rPh>
    <rPh sb="4" eb="6">
      <t>サンカ</t>
    </rPh>
    <phoneticPr fontId="2"/>
  </si>
  <si>
    <t>病棟看護師の参加</t>
    <rPh sb="0" eb="2">
      <t>ビョウトウ</t>
    </rPh>
    <rPh sb="2" eb="5">
      <t>カンゴシ</t>
    </rPh>
    <rPh sb="6" eb="8">
      <t>サンカ</t>
    </rPh>
    <phoneticPr fontId="2"/>
  </si>
  <si>
    <t>地域医療連携室担当者の参加</t>
    <rPh sb="0" eb="2">
      <t>チイキ</t>
    </rPh>
    <rPh sb="2" eb="4">
      <t>イリョウ</t>
    </rPh>
    <rPh sb="4" eb="6">
      <t>レンケイ</t>
    </rPh>
    <rPh sb="6" eb="7">
      <t>シツ</t>
    </rPh>
    <rPh sb="7" eb="9">
      <t>タントウ</t>
    </rPh>
    <rPh sb="9" eb="10">
      <t>シャ</t>
    </rPh>
    <rPh sb="11" eb="13">
      <t>サンカ</t>
    </rPh>
    <phoneticPr fontId="2"/>
  </si>
  <si>
    <t>自院の患者のみ可能</t>
    <rPh sb="0" eb="2">
      <t>ジイン</t>
    </rPh>
    <rPh sb="3" eb="5">
      <t>カンジャ</t>
    </rPh>
    <rPh sb="7" eb="9">
      <t>カノウ</t>
    </rPh>
    <phoneticPr fontId="2"/>
  </si>
  <si>
    <t>自院の患者以外でも病状によっては可能</t>
    <rPh sb="0" eb="2">
      <t>ジイン</t>
    </rPh>
    <rPh sb="3" eb="5">
      <t>カンジャ</t>
    </rPh>
    <rPh sb="5" eb="7">
      <t>イガイ</t>
    </rPh>
    <rPh sb="9" eb="11">
      <t>ビョウジョウ</t>
    </rPh>
    <rPh sb="16" eb="18">
      <t>カノウ</t>
    </rPh>
    <phoneticPr fontId="2"/>
  </si>
  <si>
    <t>困難</t>
    <rPh sb="0" eb="2">
      <t>コンナン</t>
    </rPh>
    <phoneticPr fontId="2"/>
  </si>
  <si>
    <t>朝日野総合病院</t>
  </si>
  <si>
    <t>熊本市北区室園町12-10</t>
  </si>
  <si>
    <t/>
  </si>
  <si>
    <t>○</t>
  </si>
  <si>
    <t>菊南病院</t>
  </si>
  <si>
    <t>熊本市北区鶴羽田3-1-53</t>
  </si>
  <si>
    <t>熊本機能病院</t>
  </si>
  <si>
    <t>熊本市北区山室6-8-1</t>
  </si>
  <si>
    <t>難病疾患の訪問看護・訪問リハビリ・重度障害児童</t>
  </si>
  <si>
    <t>熊本博愛病院</t>
  </si>
  <si>
    <t>熊本市北区楠6-6-60</t>
  </si>
  <si>
    <t>武蔵ヶ丘病院</t>
  </si>
  <si>
    <t>熊本市北区楠7-15-1</t>
  </si>
  <si>
    <t>医療法人相生会
にしくまもと病院</t>
    <rPh sb="0" eb="2">
      <t>イリョウ</t>
    </rPh>
    <rPh sb="2" eb="4">
      <t>ホウジン</t>
    </rPh>
    <rPh sb="4" eb="5">
      <t>アイ</t>
    </rPh>
    <rPh sb="5" eb="6">
      <t>セイ</t>
    </rPh>
    <rPh sb="6" eb="7">
      <t>カイ</t>
    </rPh>
    <rPh sb="14" eb="16">
      <t>ビョウイン</t>
    </rPh>
    <phoneticPr fontId="2"/>
  </si>
  <si>
    <t>熊本市南区富合町古閑1012</t>
    <rPh sb="0" eb="2">
      <t>クマモト</t>
    </rPh>
    <rPh sb="2" eb="3">
      <t>シ</t>
    </rPh>
    <rPh sb="3" eb="5">
      <t>ミナミク</t>
    </rPh>
    <rPh sb="5" eb="7">
      <t>トミアイ</t>
    </rPh>
    <rPh sb="7" eb="8">
      <t>マチ</t>
    </rPh>
    <rPh sb="8" eb="10">
      <t>コガ</t>
    </rPh>
    <phoneticPr fontId="2"/>
  </si>
  <si>
    <t>※</t>
    <phoneticPr fontId="2"/>
  </si>
  <si>
    <t>※人工呼吸器管理・中心静脈栄養については状況次第で対応</t>
    <rPh sb="1" eb="3">
      <t>ジンコウ</t>
    </rPh>
    <rPh sb="3" eb="6">
      <t>コキュウキ</t>
    </rPh>
    <rPh sb="6" eb="8">
      <t>カンリ</t>
    </rPh>
    <rPh sb="9" eb="11">
      <t>チュウシン</t>
    </rPh>
    <rPh sb="11" eb="13">
      <t>ジョウミャク</t>
    </rPh>
    <rPh sb="13" eb="15">
      <t>エイヨウ</t>
    </rPh>
    <rPh sb="20" eb="22">
      <t>ジョウキョウ</t>
    </rPh>
    <rPh sb="22" eb="24">
      <t>シダイ</t>
    </rPh>
    <rPh sb="25" eb="27">
      <t>タイオウ</t>
    </rPh>
    <phoneticPr fontId="2"/>
  </si>
  <si>
    <t>医療法人東陽会
東　病院</t>
    <rPh sb="0" eb="2">
      <t>イリョウ</t>
    </rPh>
    <rPh sb="2" eb="4">
      <t>ホウジン</t>
    </rPh>
    <rPh sb="4" eb="6">
      <t>トウヨウ</t>
    </rPh>
    <rPh sb="6" eb="7">
      <t>カイ</t>
    </rPh>
    <rPh sb="8" eb="9">
      <t>ヒガシ</t>
    </rPh>
    <rPh sb="10" eb="12">
      <t>ビョウイン</t>
    </rPh>
    <phoneticPr fontId="2"/>
  </si>
  <si>
    <t>事務</t>
    <rPh sb="0" eb="2">
      <t>ジム</t>
    </rPh>
    <phoneticPr fontId="2"/>
  </si>
  <si>
    <t>あきた病院</t>
  </si>
  <si>
    <t>熊本市南区会富町1120</t>
  </si>
  <si>
    <t>熊本循環器科病院</t>
  </si>
  <si>
    <t>熊本市南区御幸笛田2-15-6</t>
  </si>
  <si>
    <t>熊本第一病院</t>
  </si>
  <si>
    <t>熊本市南区田迎町田井島224</t>
  </si>
  <si>
    <t>済生会熊本病院</t>
  </si>
  <si>
    <t>熊本市南区近見5-3-1</t>
  </si>
  <si>
    <t>熊本赤十字病院</t>
  </si>
  <si>
    <t>熊本市東区長嶺南2-1-1</t>
  </si>
  <si>
    <t>鶴田病院</t>
  </si>
  <si>
    <t>熊本市東区保田窪本町10-112</t>
  </si>
  <si>
    <t>○
※</t>
    <phoneticPr fontId="2"/>
  </si>
  <si>
    <t>西日本病院</t>
  </si>
  <si>
    <t>熊本市東区八反田3-20-1</t>
  </si>
  <si>
    <t>救急外来にも対応可</t>
  </si>
  <si>
    <t>比企病院</t>
  </si>
  <si>
    <t>熊本市東区尾ノ上3-1-34</t>
  </si>
  <si>
    <t>本庄内科病院</t>
  </si>
  <si>
    <t>熊本市東区新外3-9-1</t>
  </si>
  <si>
    <t>内科全般、神経内科</t>
  </si>
  <si>
    <t>熊本市東区三郎1-12-25</t>
  </si>
  <si>
    <t>表参道吉田病院</t>
  </si>
  <si>
    <t>熊本市中央区北千反畑町2-5</t>
  </si>
  <si>
    <t>九州記念病院</t>
  </si>
  <si>
    <t>熊本市中央区水前寺公園3-38</t>
  </si>
  <si>
    <t>くまもと森都総合病院</t>
  </si>
  <si>
    <t>熊本市中央区大江3-2-65</t>
  </si>
  <si>
    <t>皮膚科専門医による訪問診療。在宅主治医の依頼に応じて、皮膚科専門医が往診します。</t>
  </si>
  <si>
    <t>熊本託麻台リハビリテーション病院</t>
  </si>
  <si>
    <t>熊本市中央区帯山8-2-1</t>
  </si>
  <si>
    <t>認知症、脳卒中、褥瘡</t>
  </si>
  <si>
    <t>熊本内科病院</t>
  </si>
  <si>
    <t>熊本市中央区手取本町7-1</t>
  </si>
  <si>
    <t>熊本脳神経外科病院</t>
  </si>
  <si>
    <t>熊本市中央区本荘6-1-21</t>
  </si>
  <si>
    <t>熊本泌尿器科病院</t>
  </si>
  <si>
    <t>熊本市中央区新町4-7-22</t>
  </si>
  <si>
    <t>当院の診療科目である泌尿器科的疾患のみ対応可能</t>
    <phoneticPr fontId="2"/>
  </si>
  <si>
    <t>江南病院</t>
  </si>
  <si>
    <t>熊本市中央区渡鹿5-1-37</t>
  </si>
  <si>
    <t>嶋田病院</t>
  </si>
  <si>
    <t>熊本市中央区練兵町24</t>
  </si>
  <si>
    <t>十善病院</t>
  </si>
  <si>
    <t>熊本市中央区南熊本3-6-34</t>
  </si>
  <si>
    <t>陣内病院</t>
  </si>
  <si>
    <t>熊本市中央区九品寺6-2-3</t>
  </si>
  <si>
    <t>水前寺とうや病院</t>
  </si>
  <si>
    <t>熊本市中央区水前寺5-2-22</t>
  </si>
  <si>
    <t>杉村病院</t>
  </si>
  <si>
    <t>熊本市中央区本荘3-7-18</t>
  </si>
  <si>
    <t>田上病院</t>
  </si>
  <si>
    <t>熊本市中央区南千反畑町10-3</t>
  </si>
  <si>
    <t>訪問リハビリ（心・呼・脳・運）</t>
  </si>
  <si>
    <t>西村内科脳神経外科病院</t>
  </si>
  <si>
    <t>熊本市中央区南熊本2-7-7</t>
  </si>
  <si>
    <t>日隈病院</t>
  </si>
  <si>
    <t>熊本市中央区萩原町9-30</t>
  </si>
  <si>
    <t>南熊本病院</t>
  </si>
  <si>
    <t>熊本市中央区南熊本3-7-27</t>
  </si>
  <si>
    <t>内科、整形外科</t>
  </si>
  <si>
    <t>やましろ病院</t>
  </si>
  <si>
    <t>熊本市中央区坪井1-3-46</t>
  </si>
  <si>
    <t>イエズスの聖心病院</t>
  </si>
  <si>
    <t>熊本市西区上熊本2-11-24</t>
  </si>
  <si>
    <t>緩和ケア内科</t>
  </si>
  <si>
    <t>城山病院</t>
  </si>
  <si>
    <t>熊本市西区上代9-2-20</t>
  </si>
  <si>
    <t>青磁野リハビリテーション病院</t>
  </si>
  <si>
    <t>熊本市西区島崎2-22-15</t>
  </si>
  <si>
    <t>山口病院</t>
  </si>
  <si>
    <t>熊本市西区田崎3-1-17</t>
  </si>
  <si>
    <t>在宅医療に取組む医療機関等【診療所】</t>
  </si>
  <si>
    <t>その他
（アピールポイント・メッセージ等）</t>
    <rPh sb="2" eb="3">
      <t>タ</t>
    </rPh>
    <rPh sb="19" eb="20">
      <t>トウ</t>
    </rPh>
    <phoneticPr fontId="2"/>
  </si>
  <si>
    <t>アクアつかさクリニック</t>
  </si>
  <si>
    <t>熊本市北区鶴羽田1-14-1</t>
  </si>
  <si>
    <t>介護福祉施設等の医療管理も行っています。</t>
  </si>
  <si>
    <t>あだち内科胃腸科</t>
  </si>
  <si>
    <t>熊本市北区龍田7-36-40</t>
  </si>
  <si>
    <t>上原胃腸科外科小児科クリニック</t>
  </si>
  <si>
    <t>熊本市北区武蔵ヶ丘1-8-23</t>
  </si>
  <si>
    <t>おおゆみクリニック</t>
  </si>
  <si>
    <t>熊本市北区楡木2-11-56</t>
  </si>
  <si>
    <t>木下耳鼻咽喉科医院</t>
  </si>
  <si>
    <t>熊本市北区清水亀井町19-14</t>
  </si>
  <si>
    <t>清藤クリニック</t>
  </si>
  <si>
    <t>熊本市北区武蔵ヶ丘4-10-14</t>
  </si>
  <si>
    <t>河本内科小児科クリニック</t>
  </si>
  <si>
    <t>熊本市北区徳王1-7-1</t>
  </si>
  <si>
    <t>三の宮内科泌尿器科医院</t>
  </si>
  <si>
    <t>熊本市北区龍田1-16-1</t>
  </si>
  <si>
    <t>清水まんごくクリニック</t>
  </si>
  <si>
    <t>熊本市北区清水万石4-1-5</t>
  </si>
  <si>
    <t>中嶋内科</t>
  </si>
  <si>
    <t>熊本市北区硯川町1134</t>
  </si>
  <si>
    <t>八景水谷クリニック</t>
  </si>
  <si>
    <t>熊本市北区八景水谷1-31-16</t>
  </si>
  <si>
    <t>橋本整形外科内科</t>
  </si>
  <si>
    <t>熊本市北区改寄町2380</t>
  </si>
  <si>
    <t>△</t>
  </si>
  <si>
    <t>萬生会在宅療養支援診療所</t>
  </si>
  <si>
    <t>熊本市北区清水亀井町1-26</t>
  </si>
  <si>
    <t>平山泌尿器科医院</t>
  </si>
  <si>
    <t>熊本市北区八景水谷1-24-32</t>
  </si>
  <si>
    <t>北部脳神経外科・神経内科</t>
  </si>
  <si>
    <t>熊本市北区楠野町1067-1</t>
  </si>
  <si>
    <t>まえだクリニック</t>
  </si>
  <si>
    <t>熊本市北区龍田8-15-64</t>
  </si>
  <si>
    <t>松元整形・外科</t>
  </si>
  <si>
    <t>熊本市北区飛田4-10-10</t>
  </si>
  <si>
    <t>転倒、外傷の診察、処置は積極的に行っております。外来のご利用よろしくお願いします。</t>
  </si>
  <si>
    <t>よねざわ眼科</t>
  </si>
  <si>
    <t>熊本市北区兎谷1-2-18</t>
  </si>
  <si>
    <t>よもぎクリニック</t>
  </si>
  <si>
    <t>熊本市北区四方寄町1411-9</t>
  </si>
  <si>
    <t>あけぼのクリニック</t>
  </si>
  <si>
    <t>熊本市南区白藤5-1-1</t>
  </si>
  <si>
    <t>大宮整形外科医院</t>
  </si>
  <si>
    <t>熊本市南区南高江7-9-52</t>
  </si>
  <si>
    <t>片岡内科医院</t>
  </si>
  <si>
    <t>熊本市南区八幡11-18-8</t>
  </si>
  <si>
    <t>川尻尾﨑内科</t>
  </si>
  <si>
    <t>熊本市南区川尻5-1-62</t>
  </si>
  <si>
    <t>北野小児科医院</t>
  </si>
  <si>
    <t>熊本市南区近見2-2-30</t>
  </si>
  <si>
    <t>國武整形外科医院</t>
  </si>
  <si>
    <t>熊本市南区近見6-1-31</t>
  </si>
  <si>
    <t>ささおか整形外科リハビリテーションクリニック</t>
  </si>
  <si>
    <t>熊本市南区田迎1-6-5</t>
  </si>
  <si>
    <t>土井医院</t>
  </si>
  <si>
    <t>熊本市南区銭塘町2029-5</t>
  </si>
  <si>
    <t>土井内科胃腸科医院</t>
  </si>
  <si>
    <t>熊本市南区砂原町341</t>
  </si>
  <si>
    <t>ひまわり在宅クリニック</t>
  </si>
  <si>
    <t>熊本市南区江越2-14-26</t>
  </si>
  <si>
    <t>当院は、がん終末期や高齢の慢性疾患の方々と在宅緩和ケア（在宅看取り）を積極的に支援しています。抗がん剤治療中の方もご相談下さい。</t>
  </si>
  <si>
    <t>ふじの医院</t>
  </si>
  <si>
    <t>熊本市南区良町1-6-36</t>
  </si>
  <si>
    <t>牧内科循環器科医院</t>
  </si>
  <si>
    <t>熊本市南区川尻1-1-1</t>
  </si>
  <si>
    <t>和田医院</t>
  </si>
  <si>
    <t>熊本市南区川口町2017-1</t>
  </si>
  <si>
    <t>在宅療養支援診療所です。熊本市南端に位置し、周囲に医療機関が少なく、より親密な多職種連携が必要だと考えています。何事も気楽に相談頂ける医院作りをスローガンに職員一同頑張っています。どうぞよろしくお願いします。</t>
  </si>
  <si>
    <t>ＡＲＴ女性クリニック</t>
  </si>
  <si>
    <t>熊本市東区神水本町25-18</t>
  </si>
  <si>
    <t>赤坂外科内科クリニック</t>
  </si>
  <si>
    <t>熊本市東区新外3-9-67</t>
  </si>
  <si>
    <t>秋津レークタウンクリニック</t>
  </si>
  <si>
    <t>熊本市東区秋津町秋田3441-20</t>
  </si>
  <si>
    <t>いずみクリニック　胃腸科・内科</t>
  </si>
  <si>
    <t>熊本市東区東本町3-15</t>
  </si>
  <si>
    <t>いちぐちクリニック</t>
  </si>
  <si>
    <t>熊本市東区錦ヶ丘33-1</t>
  </si>
  <si>
    <t>いんでレディースクリニック</t>
  </si>
  <si>
    <t>熊本市東区新生2-3-6</t>
  </si>
  <si>
    <t>えがしらクリニック</t>
  </si>
  <si>
    <t>熊本市東区画図町大字重富510-1</t>
  </si>
  <si>
    <t>岡耳鼻咽喉科医院</t>
  </si>
  <si>
    <t>熊本市東区花立2-16-24</t>
  </si>
  <si>
    <t>おかもとクリニック</t>
  </si>
  <si>
    <t>熊本市東区月出2-4-1</t>
  </si>
  <si>
    <t>川口内科クリニック</t>
  </si>
  <si>
    <t>熊本市東区湖東1-2-19</t>
  </si>
  <si>
    <t>清田循環器科内科医院</t>
  </si>
  <si>
    <t>熊本市東区沼山津3-6-3</t>
  </si>
  <si>
    <t>國武整形外科皮膚科クリニック</t>
  </si>
  <si>
    <t>熊本市東区若葉1-37-15</t>
  </si>
  <si>
    <t>熊本東耳鼻咽喉科クリニック</t>
  </si>
  <si>
    <t>熊本市東区月出5-4-8</t>
  </si>
  <si>
    <t>くまもと麻酔科クリニック</t>
  </si>
  <si>
    <t>熊本市東区沼山津1-3-1</t>
  </si>
  <si>
    <t>グレースメディカルクリニック</t>
  </si>
  <si>
    <t>熊本市東区佐土原1-16-36</t>
  </si>
  <si>
    <t>健軍熊本泌尿器科</t>
  </si>
  <si>
    <t>熊本市東区健軍3-50-1</t>
  </si>
  <si>
    <t>越山眼科医院</t>
  </si>
  <si>
    <t>熊本市東区錦ヶ丘32-25</t>
  </si>
  <si>
    <t>桜木頭痛クリニック</t>
  </si>
  <si>
    <t>熊本市東区桜木4-17-17</t>
  </si>
  <si>
    <t>庄野循環器科内科医院</t>
  </si>
  <si>
    <t>熊本市東区健軍4-5-4</t>
  </si>
  <si>
    <t>仁誠会クリニックながみね</t>
  </si>
  <si>
    <t>熊本市東区戸島西2-3-10</t>
  </si>
  <si>
    <t>そのだ脳神経外科医院</t>
  </si>
  <si>
    <t>熊本市東区画図町所島135-1</t>
  </si>
  <si>
    <t>たかき消化器内科</t>
  </si>
  <si>
    <t>熊本市東区花立2-6-8</t>
  </si>
  <si>
    <t>中央仁クリニック</t>
  </si>
  <si>
    <t>熊本市東区下江津8-3-23</t>
  </si>
  <si>
    <t>東部クリニック</t>
  </si>
  <si>
    <t>熊本市東区秋津新町1-28</t>
  </si>
  <si>
    <t>とくべ内科クリニック</t>
  </si>
  <si>
    <t>熊本市東区長嶺東8-1-47</t>
  </si>
  <si>
    <t>戸山外科胃腸科医院</t>
  </si>
  <si>
    <t>熊本市東区小峯2-5-33</t>
  </si>
  <si>
    <t>豊田消化器外科医院</t>
  </si>
  <si>
    <t>熊本市東区江津1-30-20</t>
  </si>
  <si>
    <t>長嶺南クリニック</t>
  </si>
  <si>
    <t>熊本市東区月出7-1-12</t>
  </si>
  <si>
    <t>西村内科医院</t>
  </si>
  <si>
    <t>熊本市東区花立1-4-10</t>
  </si>
  <si>
    <t>平山ハートクリニック</t>
  </si>
  <si>
    <t>熊本市東区佐土原3-11-101</t>
  </si>
  <si>
    <t>ふくもと整形外科</t>
  </si>
  <si>
    <t>熊本市東区花立1-13-15</t>
  </si>
  <si>
    <t>冬田循環器科内科医院</t>
  </si>
  <si>
    <t>熊本市東区長嶺東2-1-10</t>
  </si>
  <si>
    <t>松原リウマチ科整形外科</t>
  </si>
  <si>
    <t>熊本市東区月出5-3-15</t>
  </si>
  <si>
    <t>武藤泌尿器科クリニック</t>
  </si>
  <si>
    <t>熊本市東区東野2-2-1</t>
  </si>
  <si>
    <t>むらかみ内科クリニック</t>
  </si>
  <si>
    <t>熊本市東区山ノ神2-2-32</t>
  </si>
  <si>
    <t>もりの木クリニック</t>
  </si>
  <si>
    <t>熊本市東区長嶺南3-8-112</t>
  </si>
  <si>
    <t>守屋医院</t>
  </si>
  <si>
    <t>熊本市東区若葉3-9-2</t>
  </si>
  <si>
    <t>やまもと内科・心療内科</t>
  </si>
  <si>
    <t>熊本市東区京塚本町1-8</t>
  </si>
  <si>
    <t>よしむた総合診療所</t>
  </si>
  <si>
    <t>熊本市東区小山6-10-15</t>
  </si>
  <si>
    <t>わかばクリニック</t>
  </si>
  <si>
    <t>熊本市東区若葉3-13-20</t>
  </si>
  <si>
    <t>当院には訪問看護ステーション、居宅介護支援事業所も併設しており、他事業所との連携も密に行っており、在宅医にとても力を入れております。</t>
  </si>
  <si>
    <t>渡辺医院</t>
  </si>
  <si>
    <t>熊本市東区画図町下無田1465-1</t>
  </si>
  <si>
    <t>有床</t>
    <rPh sb="0" eb="2">
      <t>ユウショウ</t>
    </rPh>
    <phoneticPr fontId="2"/>
  </si>
  <si>
    <t>阿部内科医院</t>
  </si>
  <si>
    <t>熊本市中央区本荘6-12-14</t>
  </si>
  <si>
    <t>「疼痛の管理（緩和ケア）」、「ターミナルケア（看取り）」については、状況によるため、要相談。</t>
  </si>
  <si>
    <t>あらき循環器内科</t>
  </si>
  <si>
    <t>熊本市中央区西子飼町7-6</t>
  </si>
  <si>
    <t>安政町メディカルクリニック</t>
  </si>
  <si>
    <t>熊本市中央区安政町6-28</t>
  </si>
  <si>
    <t>池上第二クリニック</t>
  </si>
  <si>
    <t>熊本市中央区細工町2-6グランブルー五福</t>
  </si>
  <si>
    <t>石原・伊牟田内科</t>
  </si>
  <si>
    <t>熊本市中央区水前寺2-19-8</t>
  </si>
  <si>
    <t>内尾土井クリニック</t>
  </si>
  <si>
    <t>熊本市中央区山崎町8</t>
  </si>
  <si>
    <t>大林内科医院</t>
  </si>
  <si>
    <t>熊本市中央区内坪井町10-13</t>
  </si>
  <si>
    <t>尾田胃腸内科・内科</t>
  </si>
  <si>
    <t>小野・出来田内科医院</t>
  </si>
  <si>
    <t>熊本市中央区横手1-2-121</t>
  </si>
  <si>
    <t>おびやま在宅クリニック</t>
  </si>
  <si>
    <t>熊本市中央区帯山4-41-23</t>
  </si>
  <si>
    <t>柏田内科クリニック</t>
  </si>
  <si>
    <t>熊本市中央区坪井3-1-44</t>
  </si>
  <si>
    <t>片瀨内科医院</t>
  </si>
  <si>
    <t>熊本市中央区八王寺町36-41</t>
  </si>
  <si>
    <t>上通りメンタルクリニック</t>
  </si>
  <si>
    <t>きはら循環器科内科</t>
  </si>
  <si>
    <t>熊本市中央区黒髪1-1-25</t>
  </si>
  <si>
    <t>熊本皮ふ科形成外科</t>
  </si>
  <si>
    <t>熊本市中央区帯山3-37-15</t>
  </si>
  <si>
    <t>熊本ホームケアクリニック</t>
  </si>
  <si>
    <t>桑原クリニック</t>
  </si>
  <si>
    <t>熊本市中央区南熊本2-11-27</t>
  </si>
  <si>
    <t>くわみず病院附属平和クリニック</t>
  </si>
  <si>
    <t>熊本市中央区本荘2-15-18</t>
  </si>
  <si>
    <t>外科内科　池田医院</t>
  </si>
  <si>
    <t>熊本市中央区八王寺町12-31</t>
  </si>
  <si>
    <t>古賀クリニック</t>
  </si>
  <si>
    <t>熊本市中央区本山4-1-43</t>
  </si>
  <si>
    <t>こころの元気クリニック</t>
  </si>
  <si>
    <t>小堀胃腸科外科</t>
  </si>
  <si>
    <t>熊本市中央区黒髪2-32-3</t>
  </si>
  <si>
    <t>在宅・よろず相談クリニック</t>
  </si>
  <si>
    <t>熊本市中央区水前寺3-43-27</t>
  </si>
  <si>
    <t>斉藤耳鼻咽喉科医院</t>
  </si>
  <si>
    <t>熊本市中央区神水1-33-16</t>
  </si>
  <si>
    <t>佐伯内科クリニック</t>
  </si>
  <si>
    <t>熊本市中央区神水1-35-15</t>
  </si>
  <si>
    <t>さくらんぼこどもクリニック</t>
  </si>
  <si>
    <t>熊本市中央区帯山1-25-1</t>
  </si>
  <si>
    <t>佐田クリニック</t>
  </si>
  <si>
    <t>熊本市中央区渡鹿4-10-7</t>
  </si>
  <si>
    <t>寒野整形外科医院</t>
  </si>
  <si>
    <t>熊本市中央区出水1-7-30</t>
  </si>
  <si>
    <t>仁誠会クリニック新屋敷</t>
  </si>
  <si>
    <t>熊本市中央区新屋敷1-14-2</t>
  </si>
  <si>
    <t>新町いえむらクリニック</t>
  </si>
  <si>
    <t>熊本市中央区新町1-7-15</t>
  </si>
  <si>
    <t>水前寺公園クリニック</t>
  </si>
  <si>
    <t>おひきうけできる数に限りがありますので、事前にご相談頂ければ幸いです。</t>
  </si>
  <si>
    <t>水前寺内科循環器科</t>
  </si>
  <si>
    <t>熊本市中央区水前寺4-19-24</t>
  </si>
  <si>
    <t>水前寺皮フ科医院</t>
  </si>
  <si>
    <t>すえふじ医院</t>
  </si>
  <si>
    <t>熊本市中央区出水1-5-38</t>
  </si>
  <si>
    <t>整形外科　金井クリニック</t>
  </si>
  <si>
    <t>熊本市中央区古城町1-6</t>
  </si>
  <si>
    <t>せんだメディカルクリニック</t>
  </si>
  <si>
    <t>熊本市中央区島崎1-32-1</t>
  </si>
  <si>
    <t>竹下外科整形外科医院</t>
  </si>
  <si>
    <t>熊本市中央区大江5-4-24</t>
  </si>
  <si>
    <t>竹下内科医院</t>
  </si>
  <si>
    <t>熊本市中央区大江5-4-6</t>
  </si>
  <si>
    <t>田島内科クリニック</t>
  </si>
  <si>
    <t>熊本市中央区南千反畑町11-1</t>
  </si>
  <si>
    <t>糖尿病治療管理の必要な患者さんに対応します。</t>
  </si>
  <si>
    <t>鶴田胃腸科内科医院</t>
  </si>
  <si>
    <t>熊本市中央区坪井1-9-26</t>
  </si>
  <si>
    <t>天神内科医院</t>
  </si>
  <si>
    <t>熊本市中央区大江6-22-22</t>
  </si>
  <si>
    <t>砥上内科胃腸科医院</t>
  </si>
  <si>
    <t>熊本市中央区黒髪6-27-1</t>
  </si>
  <si>
    <t>中川クリニック</t>
  </si>
  <si>
    <t>なかがわ内科クリニック</t>
  </si>
  <si>
    <t>熊本市中央区横手1-8-5</t>
  </si>
  <si>
    <t>西内科クリニック</t>
  </si>
  <si>
    <t>熊本市中央区九品寺3-9-3</t>
  </si>
  <si>
    <t>野津原内科医院</t>
  </si>
  <si>
    <t>熊本市中央区黒髪6-1-23</t>
  </si>
  <si>
    <t>白山あらき胃腸科肛門科内科</t>
  </si>
  <si>
    <t>熊本市中央区菅原町7-12</t>
  </si>
  <si>
    <t>はくざん胃腸科循環器科クリニック</t>
  </si>
  <si>
    <t>熊本市中央区菅原町1-18</t>
  </si>
  <si>
    <t>八王寺町クリニック</t>
  </si>
  <si>
    <t>熊本市中央区八王寺町16-73</t>
  </si>
  <si>
    <t>浜崎医院</t>
  </si>
  <si>
    <t>熊本市中央区新町2-9-6</t>
  </si>
  <si>
    <t>林田クリニック</t>
  </si>
  <si>
    <t>熊本市中央区萩原町3-21</t>
  </si>
  <si>
    <t>日隈眼科医院</t>
  </si>
  <si>
    <t>熊本市中央区練兵町56</t>
  </si>
  <si>
    <t>前田内科医院</t>
  </si>
  <si>
    <t>熊本市中央区白山2-11-16</t>
  </si>
  <si>
    <t>熊本市中央区上水前寺1-1-26</t>
  </si>
  <si>
    <t>松本外科内科医院</t>
  </si>
  <si>
    <t>熊本市中央区新市街12-5</t>
  </si>
  <si>
    <t>24時間365日活動しています。</t>
  </si>
  <si>
    <t>まつもと在宅クリニック</t>
  </si>
  <si>
    <t>熊本市中央区神水本町13-1</t>
  </si>
  <si>
    <t>水上医院</t>
  </si>
  <si>
    <t>熊本市中央区黒髪6-9-20</t>
  </si>
  <si>
    <t>宮本内科小児科医院</t>
  </si>
  <si>
    <t>熊本市中央区細工町4-21</t>
  </si>
  <si>
    <t>みわクリニック</t>
  </si>
  <si>
    <t>熊本市中央区帯山5-8-22</t>
  </si>
  <si>
    <t>武藤眼科大久保内科</t>
  </si>
  <si>
    <t>熊本市中央区子飼本町1-18</t>
  </si>
  <si>
    <t>村上クリニック</t>
  </si>
  <si>
    <t>熊本市中央区迎町1-1-13</t>
  </si>
  <si>
    <t>村上内科循環器科医院</t>
  </si>
  <si>
    <t>熊本市中央区本山4-1-15</t>
  </si>
  <si>
    <t>村田外科胃腸科ひふ科医院</t>
  </si>
  <si>
    <t>熊本市中央区本山1-5-16</t>
  </si>
  <si>
    <t>明午橋内科クリニック</t>
  </si>
  <si>
    <t>熊本市中央区南千反畑町15-40</t>
  </si>
  <si>
    <t>メディカルスクエア　九品寺クリニック</t>
  </si>
  <si>
    <t>熊本市中央区九品寺5-15-13</t>
  </si>
  <si>
    <t>森永上野胃・腸・肛門科</t>
  </si>
  <si>
    <t>熊本市中央区坪井6-22-1</t>
  </si>
  <si>
    <t>山田眼科</t>
  </si>
  <si>
    <t>熊本市中央区世安町229</t>
  </si>
  <si>
    <t>山田外科クリニック</t>
  </si>
  <si>
    <t>熊本市中央区草葉町2-31</t>
  </si>
  <si>
    <t>よしむら産婦人科皮ふ科クリニック</t>
  </si>
  <si>
    <t>熊本市中央区子飼本町6-20</t>
  </si>
  <si>
    <t>よやすクリニック</t>
  </si>
  <si>
    <t>熊本市中央区世安町231-9</t>
  </si>
  <si>
    <t>イオンタウン田崎　総合診療クリニック</t>
  </si>
  <si>
    <t>熊本市西区田崎町380イオンタウン田崎2階</t>
  </si>
  <si>
    <t>池沢小児科医院</t>
  </si>
  <si>
    <t>熊本市西区野中1-1-16</t>
  </si>
  <si>
    <t>小児患児については対応します。</t>
  </si>
  <si>
    <t>石神クリニック</t>
  </si>
  <si>
    <t>熊本市西区出町2-15</t>
  </si>
  <si>
    <t>浦本医院</t>
  </si>
  <si>
    <t>熊本市西区春日2-11-16</t>
  </si>
  <si>
    <t>おがた小児科</t>
  </si>
  <si>
    <t>熊本市西区花園5-24-89</t>
  </si>
  <si>
    <t>緒方脳神経外科医院</t>
  </si>
  <si>
    <t>熊本市西区池田1-14-82</t>
  </si>
  <si>
    <t>春日クリニック</t>
  </si>
  <si>
    <t>熊本市西区春日3-25-1</t>
  </si>
  <si>
    <t>かねみつ胃腸科・外科医院</t>
  </si>
  <si>
    <t>熊本市西区新土河原2-3-43</t>
  </si>
  <si>
    <t>上熊本内科</t>
  </si>
  <si>
    <t>熊本市西区上熊本1-3-4</t>
  </si>
  <si>
    <t>島崎井上クリニック</t>
    <rPh sb="0" eb="1">
      <t>シマ</t>
    </rPh>
    <rPh sb="1" eb="2">
      <t>サキ</t>
    </rPh>
    <rPh sb="2" eb="4">
      <t>イノウエ</t>
    </rPh>
    <phoneticPr fontId="2"/>
  </si>
  <si>
    <t>熊本市西区島崎4-11-19</t>
    <rPh sb="0" eb="2">
      <t>クマモト</t>
    </rPh>
    <rPh sb="2" eb="3">
      <t>シ</t>
    </rPh>
    <rPh sb="3" eb="5">
      <t>ニシク</t>
    </rPh>
    <rPh sb="5" eb="7">
      <t>シマザキ</t>
    </rPh>
    <phoneticPr fontId="2"/>
  </si>
  <si>
    <t>内科、消化器科</t>
    <rPh sb="0" eb="2">
      <t>ナイカ</t>
    </rPh>
    <rPh sb="3" eb="6">
      <t>ショウカキ</t>
    </rPh>
    <rPh sb="6" eb="7">
      <t>カ</t>
    </rPh>
    <phoneticPr fontId="2"/>
  </si>
  <si>
    <t>城山耳鼻咽喉科</t>
  </si>
  <si>
    <t>熊本市西区城山大塘1-24-19</t>
  </si>
  <si>
    <t>末次内科</t>
  </si>
  <si>
    <t>熊本市西区上高橋2-13-6</t>
  </si>
  <si>
    <t>当院での入院・治療可能。</t>
  </si>
  <si>
    <t>杉野クリニック</t>
  </si>
  <si>
    <t>熊本市西区春日7-19-7</t>
  </si>
  <si>
    <t>田島医院</t>
  </si>
  <si>
    <t>熊本市西区田崎3-1-25</t>
  </si>
  <si>
    <t>田嶋外科内科医院</t>
  </si>
  <si>
    <t>熊本市西区田崎2-2-48</t>
  </si>
  <si>
    <t>立石内科</t>
  </si>
  <si>
    <t>熊本市西区春日1-8-23-1</t>
  </si>
  <si>
    <t>出町内科</t>
  </si>
  <si>
    <t>熊本市西区出町5-38</t>
  </si>
  <si>
    <t>永知医院</t>
  </si>
  <si>
    <t>熊本市西区春日1-3-8</t>
  </si>
  <si>
    <t>花園内科クリニック</t>
  </si>
  <si>
    <t>熊本市西区花園5-13-21</t>
  </si>
  <si>
    <t>堀尾内科医院</t>
  </si>
  <si>
    <t>熊本市西区河内町船津2945-1</t>
  </si>
  <si>
    <t>三宅クリニック</t>
  </si>
  <si>
    <t>熊本市西区小島3-39-3</t>
  </si>
  <si>
    <t>山下内科医院</t>
  </si>
  <si>
    <t>熊本市西区二本木1-2-30</t>
  </si>
  <si>
    <t>やん胃腸科外科医院</t>
  </si>
  <si>
    <t>熊本市西区上熊本3-16-18</t>
  </si>
  <si>
    <t>内科、小児科、循環器内科、糖尿病脂質代謝内科</t>
    <rPh sb="0" eb="2">
      <t>ナイカ</t>
    </rPh>
    <rPh sb="3" eb="6">
      <t>ショウニカ</t>
    </rPh>
    <rPh sb="7" eb="10">
      <t>ジュンカンキ</t>
    </rPh>
    <rPh sb="10" eb="12">
      <t>ナイカ</t>
    </rPh>
    <rPh sb="13" eb="16">
      <t>トウニョウビョウ</t>
    </rPh>
    <rPh sb="16" eb="18">
      <t>シシツ</t>
    </rPh>
    <rPh sb="18" eb="20">
      <t>タイシャ</t>
    </rPh>
    <rPh sb="20" eb="22">
      <t>ナイカ</t>
    </rPh>
    <phoneticPr fontId="2"/>
  </si>
  <si>
    <t>9:00～20:00</t>
  </si>
  <si>
    <t>090-7447-6168</t>
  </si>
  <si>
    <t>090-1360-1158</t>
  </si>
  <si>
    <t>8:30～17:30</t>
  </si>
  <si>
    <t>080-8390-0311</t>
  </si>
  <si>
    <t>080-3376-5520</t>
  </si>
  <si>
    <t>080-4836-5519</t>
  </si>
  <si>
    <t>090-5088-5164</t>
  </si>
  <si>
    <t>090-6632-7227</t>
  </si>
  <si>
    <t>090-5734-2379</t>
  </si>
  <si>
    <t>090-8764-7470</t>
  </si>
  <si>
    <t>9:00～18:00</t>
  </si>
  <si>
    <t>090-8288-5269</t>
  </si>
  <si>
    <t>薬局白十字　
温新堂店</t>
  </si>
  <si>
    <t>8:30～17:00</t>
  </si>
  <si>
    <t>090-7477-6360</t>
  </si>
  <si>
    <t>080-3365-6530</t>
  </si>
  <si>
    <t>ケンコウ堂薬局　
上熊本店</t>
  </si>
  <si>
    <t>9:00～18:30</t>
  </si>
  <si>
    <t>090-9499-4348</t>
  </si>
  <si>
    <t>080-3157-0158</t>
  </si>
  <si>
    <t>さくら調剤薬局　
上熊本店</t>
  </si>
  <si>
    <t>090-3414-4896</t>
  </si>
  <si>
    <t>9:00～17:30</t>
  </si>
  <si>
    <t>いずみ調剤薬局　
近見店</t>
  </si>
  <si>
    <t>090-9408-1677</t>
  </si>
  <si>
    <t>8:30～21:00</t>
  </si>
  <si>
    <t>090-5745-5276</t>
  </si>
  <si>
    <t>090-3194-4193</t>
  </si>
  <si>
    <t>さくら調剤薬局　
浜線店</t>
  </si>
  <si>
    <t>月～金　9:00～18:00
土　9:00～15:00</t>
  </si>
  <si>
    <t>080-8367-1635</t>
  </si>
  <si>
    <t>松林堂薬局　
南高江店</t>
  </si>
  <si>
    <t>070-3140-7098</t>
  </si>
  <si>
    <t>そうごう薬局　
会富店</t>
  </si>
  <si>
    <t>そうごう薬局　
みゆき店</t>
  </si>
  <si>
    <t>090-1361-9701</t>
  </si>
  <si>
    <t>なないろ薬局　
田迎店</t>
  </si>
  <si>
    <t>さくら調剤薬局　
楠店</t>
  </si>
  <si>
    <t>さくら調剤薬局　
清水店</t>
  </si>
  <si>
    <t>さくら調剤薬局　
北部店</t>
  </si>
  <si>
    <t>さくら調剤薬局　
植木店</t>
  </si>
  <si>
    <t>080-3228-3821</t>
  </si>
  <si>
    <t>さくら調剤薬局　
武蔵ケ丘店</t>
  </si>
  <si>
    <t>080-3228-3819</t>
  </si>
  <si>
    <t>080-6408-8324</t>
  </si>
  <si>
    <t>080-2718-4448</t>
  </si>
  <si>
    <t>090-3417-1760</t>
  </si>
  <si>
    <t>080-3941-8521</t>
  </si>
  <si>
    <t>そうごう薬局　
田原坂店</t>
  </si>
  <si>
    <t>ムラセ薬局　
武蔵ケ丘店</t>
  </si>
  <si>
    <t>090-4350-6572</t>
  </si>
  <si>
    <t>080-1740-9903</t>
  </si>
  <si>
    <t>090-5748-4624</t>
  </si>
  <si>
    <t>090-4352-2311</t>
  </si>
  <si>
    <t>070-5533-6632</t>
  </si>
  <si>
    <t>obi_usgi@sphere.ne.jp</t>
  </si>
  <si>
    <t>kwrt-apo@watch.ocn.ne.jp</t>
  </si>
  <si>
    <t>グリーン薬局　
神水店</t>
  </si>
  <si>
    <t>kenchou-ph5510@tune.ocn.ne.jp</t>
  </si>
  <si>
    <t>090-7394-0100</t>
  </si>
  <si>
    <t>さくら調剤薬局　
坪井店</t>
  </si>
  <si>
    <t>080-3228-3817</t>
  </si>
  <si>
    <t>さくら調剤薬局　
本山店</t>
  </si>
  <si>
    <t>熊本市中央区本山4丁目1-13セラコート本山1F</t>
  </si>
  <si>
    <t>080-3956-9806</t>
  </si>
  <si>
    <t>さつき薬局　
水道町店</t>
  </si>
  <si>
    <t>シモカワ
熊大前調剤薬局</t>
  </si>
  <si>
    <t>そうごう薬局　
北帯山店</t>
  </si>
  <si>
    <t>そうごう薬局　
熊本中央店</t>
  </si>
  <si>
    <t>月～金8：30～18：00
土8：30～17：30</t>
  </si>
  <si>
    <t>大学堂薬局　
藤崎宮前支店</t>
  </si>
  <si>
    <t>090-4483-3050</t>
  </si>
  <si>
    <t>096-321-6781</t>
  </si>
  <si>
    <t>096-321-6782</t>
  </si>
  <si>
    <t>greenknot3@cap.ocn.ne.jp</t>
  </si>
  <si>
    <t>tachibana-ph@mbj.nifty.com</t>
  </si>
  <si>
    <t>調剤薬局同仁堂　
上通店</t>
  </si>
  <si>
    <t>080-3943-1468</t>
  </si>
  <si>
    <t>090-6025-0065</t>
  </si>
  <si>
    <t>なないろ薬局　
島崎店</t>
  </si>
  <si>
    <t>080-3948-1461</t>
  </si>
  <si>
    <t>080-8392-4846</t>
  </si>
  <si>
    <t>096-362-0668</t>
  </si>
  <si>
    <t>090-5480-8307</t>
  </si>
  <si>
    <t>090-6834-5654</t>
  </si>
  <si>
    <t>096-342-6682</t>
  </si>
  <si>
    <t>090-3320-2498</t>
  </si>
  <si>
    <t>南熊本調剤薬局</t>
    <rPh sb="0" eb="1">
      <t>ミナミ</t>
    </rPh>
    <rPh sb="1" eb="3">
      <t>クマモト</t>
    </rPh>
    <rPh sb="3" eb="5">
      <t>チョウザイ</t>
    </rPh>
    <rPh sb="5" eb="7">
      <t>ヤッキョク</t>
    </rPh>
    <phoneticPr fontId="6"/>
  </si>
  <si>
    <t>月～土　9:00～18:00</t>
    <rPh sb="0" eb="1">
      <t>ツキ</t>
    </rPh>
    <rPh sb="2" eb="3">
      <t>ド</t>
    </rPh>
    <phoneticPr fontId="6"/>
  </si>
  <si>
    <t>くまもと在宅クリニック</t>
    <rPh sb="4" eb="6">
      <t>ザイタク</t>
    </rPh>
    <phoneticPr fontId="2"/>
  </si>
  <si>
    <t>096-381―1100</t>
  </si>
  <si>
    <t>096-387―1200</t>
  </si>
  <si>
    <t>内科、外科、
緩和ケア内科</t>
    <rPh sb="0" eb="2">
      <t>ナイカ</t>
    </rPh>
    <rPh sb="3" eb="5">
      <t>ゲカ</t>
    </rPh>
    <rPh sb="7" eb="9">
      <t>カンワ</t>
    </rPh>
    <rPh sb="11" eb="13">
      <t>ナイカ</t>
    </rPh>
    <phoneticPr fontId="2"/>
  </si>
  <si>
    <t>お気軽にご相談下さい。ホームページもあります。</t>
    <rPh sb="1" eb="3">
      <t>キガル</t>
    </rPh>
    <rPh sb="5" eb="7">
      <t>ソウダン</t>
    </rPh>
    <rPh sb="7" eb="8">
      <t>クダ</t>
    </rPh>
    <phoneticPr fontId="2"/>
  </si>
  <si>
    <t>西田歯科医院</t>
    <rPh sb="0" eb="2">
      <t>ニシダ</t>
    </rPh>
    <rPh sb="2" eb="4">
      <t>シカ</t>
    </rPh>
    <rPh sb="4" eb="6">
      <t>イイン</t>
    </rPh>
    <phoneticPr fontId="2"/>
  </si>
  <si>
    <t>月～水、金、土</t>
    <rPh sb="0" eb="1">
      <t>ゲツ</t>
    </rPh>
    <rPh sb="2" eb="3">
      <t>スイ</t>
    </rPh>
    <rPh sb="4" eb="5">
      <t>キン</t>
    </rPh>
    <rPh sb="6" eb="7">
      <t>ド</t>
    </rPh>
    <phoneticPr fontId="2"/>
  </si>
  <si>
    <t>東町グラン歯科</t>
    <rPh sb="0" eb="2">
      <t>ヒガシマチ</t>
    </rPh>
    <rPh sb="5" eb="7">
      <t>シカ</t>
    </rPh>
    <phoneticPr fontId="2"/>
  </si>
  <si>
    <t>熊本市東区東町２－１－２</t>
    <rPh sb="3" eb="5">
      <t>ヒガシク</t>
    </rPh>
    <rPh sb="5" eb="7">
      <t>ヒガシマチ</t>
    </rPh>
    <phoneticPr fontId="2"/>
  </si>
  <si>
    <t>島田歯科矯正クリニック</t>
    <rPh sb="0" eb="2">
      <t>シマダ</t>
    </rPh>
    <rPh sb="2" eb="4">
      <t>シカ</t>
    </rPh>
    <rPh sb="4" eb="6">
      <t>キョウセイ</t>
    </rPh>
    <phoneticPr fontId="2"/>
  </si>
  <si>
    <t>時間については相談可能</t>
    <rPh sb="0" eb="2">
      <t>ジカン</t>
    </rPh>
    <rPh sb="7" eb="9">
      <t>ソウダン</t>
    </rPh>
    <rPh sb="9" eb="11">
      <t>カノウ</t>
    </rPh>
    <phoneticPr fontId="2"/>
  </si>
  <si>
    <t>在宅医療に取組む医療機関等【薬局】</t>
    <rPh sb="14" eb="16">
      <t>ヤッキョク</t>
    </rPh>
    <phoneticPr fontId="2"/>
  </si>
  <si>
    <t>日祝
(状況によりこの限りではありません)</t>
    <rPh sb="0" eb="1">
      <t>ヒ</t>
    </rPh>
    <rPh sb="1" eb="2">
      <t>シュク</t>
    </rPh>
    <rPh sb="4" eb="6">
      <t>ジョウキョウ</t>
    </rPh>
    <rPh sb="11" eb="12">
      <t>カギ</t>
    </rPh>
    <phoneticPr fontId="2"/>
  </si>
  <si>
    <t>土曜、日祝
（緊急時連絡、緊急時対応は24時間365日対応）</t>
    <rPh sb="0" eb="2">
      <t>ドヨウ</t>
    </rPh>
    <rPh sb="3" eb="4">
      <t>ヒ</t>
    </rPh>
    <rPh sb="4" eb="5">
      <t>シュク</t>
    </rPh>
    <rPh sb="7" eb="10">
      <t>キンキュウジ</t>
    </rPh>
    <rPh sb="10" eb="12">
      <t>レンラク</t>
    </rPh>
    <rPh sb="13" eb="16">
      <t>キンキュウジ</t>
    </rPh>
    <rPh sb="16" eb="18">
      <t>タイオウ</t>
    </rPh>
    <rPh sb="21" eb="23">
      <t>ジカン</t>
    </rPh>
    <rPh sb="26" eb="27">
      <t>ニチ</t>
    </rPh>
    <rPh sb="27" eb="29">
      <t>タイオウ</t>
    </rPh>
    <phoneticPr fontId="2"/>
  </si>
  <si>
    <t>医療法人　きたの胃腸科内科クリニック</t>
  </si>
  <si>
    <t>内科、胃腸科</t>
  </si>
  <si>
    <t>無床</t>
  </si>
  <si>
    <t>積極的に関わっていきたいのでよろしくお願いいたします。</t>
  </si>
  <si>
    <t>861-4157</t>
    <phoneticPr fontId="2"/>
  </si>
  <si>
    <t>096-358-1099</t>
  </si>
  <si>
    <t>　</t>
    <phoneticPr fontId="2"/>
  </si>
  <si>
    <t>096-378-2222</t>
  </si>
  <si>
    <t>096-378-2275</t>
  </si>
  <si>
    <t>096-344-3000</t>
  </si>
  <si>
    <t>096-343-7570</t>
  </si>
  <si>
    <t>　</t>
  </si>
  <si>
    <t>096-344-1711</t>
  </si>
  <si>
    <t>096-344-1726</t>
  </si>
  <si>
    <t>096-345-8111</t>
  </si>
  <si>
    <t>096-345-8188</t>
  </si>
  <si>
    <t>096-338-7117</t>
  </si>
  <si>
    <t>096-338-7116</t>
  </si>
  <si>
    <t>096-339-1161</t>
  </si>
  <si>
    <t>096-339-4717</t>
  </si>
  <si>
    <t>096-227-1611</t>
  </si>
  <si>
    <t>096-227-2971</t>
  </si>
  <si>
    <t>096-378-0345</t>
  </si>
  <si>
    <t>096-378-9734</t>
  </si>
  <si>
    <t>096-370-7333</t>
  </si>
  <si>
    <t>096-370-7334</t>
  </si>
  <si>
    <t>096-351-8000</t>
  </si>
  <si>
    <t>096-326-3045</t>
  </si>
  <si>
    <t>096-384-2111</t>
  </si>
  <si>
    <t>096-384-3939</t>
  </si>
  <si>
    <t>096-382-0500</t>
  </si>
  <si>
    <t>096-382-0592</t>
  </si>
  <si>
    <t>096-380-1111</t>
  </si>
  <si>
    <t>096-380-0539</t>
  </si>
  <si>
    <t>096-381-5151</t>
  </si>
  <si>
    <t>096-381-5152</t>
  </si>
  <si>
    <t>096-368-2811</t>
  </si>
  <si>
    <t>096-369-1549</t>
  </si>
  <si>
    <t>096-383-5555</t>
  </si>
  <si>
    <t>096-383-5540</t>
  </si>
  <si>
    <t>096-343-6161</t>
  </si>
  <si>
    <t>096-343-7626</t>
  </si>
  <si>
    <t>096-383-2121</t>
  </si>
  <si>
    <t>096-381-9235</t>
  </si>
  <si>
    <t>096-364-6000</t>
  </si>
  <si>
    <t>096-362-5204</t>
  </si>
  <si>
    <t>096-381-5111</t>
  </si>
  <si>
    <t>096-381-5115</t>
  </si>
  <si>
    <t>096-356-5500</t>
  </si>
  <si>
    <t>096-356-5518</t>
  </si>
  <si>
    <t>096-372-3911</t>
  </si>
  <si>
    <t>096-362-5135</t>
  </si>
  <si>
    <t>096-354-6781</t>
  </si>
  <si>
    <t>096-355-0231</t>
  </si>
  <si>
    <t>860-0017</t>
  </si>
  <si>
    <t>096-375-1112</t>
  </si>
  <si>
    <t>096-362-9826</t>
  </si>
  <si>
    <t>096-324-3515</t>
  </si>
  <si>
    <t>096-324-5190</t>
  </si>
  <si>
    <t>096-372-2688</t>
  </si>
  <si>
    <t>096-371-8770</t>
  </si>
  <si>
    <t>096-363-0011</t>
  </si>
  <si>
    <t>096-364-2654</t>
  </si>
  <si>
    <t>096-384-2288</t>
  </si>
  <si>
    <t>096-385-5171</t>
  </si>
  <si>
    <t>096-372-3322</t>
  </si>
  <si>
    <t>096-371-0886</t>
  </si>
  <si>
    <t>096-354-5885</t>
  </si>
  <si>
    <t>096-354-5859</t>
  </si>
  <si>
    <t>096-363-5111</t>
  </si>
  <si>
    <t>096-363-5128</t>
  </si>
  <si>
    <t>096-378-3836</t>
  </si>
  <si>
    <t>096-379-8403</t>
  </si>
  <si>
    <t>096-366-1268</t>
  </si>
  <si>
    <t>096-363-6880</t>
  </si>
  <si>
    <t>096-343-1200</t>
  </si>
  <si>
    <t>096-343-1201</t>
  </si>
  <si>
    <t>096-352-7181</t>
  </si>
  <si>
    <t>096-352-7184</t>
  </si>
  <si>
    <t>096-329-7878</t>
  </si>
  <si>
    <t>096-329-1076</t>
  </si>
  <si>
    <t>096-354-1731</t>
  </si>
  <si>
    <t>096-354-1736</t>
  </si>
  <si>
    <t>096-356-0666</t>
  </si>
  <si>
    <t>096-356-0698</t>
  </si>
  <si>
    <t>096-358-1118</t>
  </si>
  <si>
    <t>861-8072</t>
    <phoneticPr fontId="2"/>
  </si>
  <si>
    <t>861-5517</t>
    <phoneticPr fontId="2"/>
  </si>
  <si>
    <t>860-8518</t>
    <phoneticPr fontId="2"/>
  </si>
  <si>
    <t>861-8003</t>
    <phoneticPr fontId="2"/>
  </si>
  <si>
    <t>862-0963</t>
    <phoneticPr fontId="2"/>
  </si>
  <si>
    <t>861-4121</t>
    <phoneticPr fontId="2"/>
  </si>
  <si>
    <t>861-4172</t>
    <phoneticPr fontId="2"/>
  </si>
  <si>
    <t>862-0965</t>
    <phoneticPr fontId="2"/>
  </si>
  <si>
    <t>861-4193</t>
    <phoneticPr fontId="2"/>
  </si>
  <si>
    <t>861-8520</t>
    <phoneticPr fontId="2"/>
  </si>
  <si>
    <t>862-0925</t>
    <phoneticPr fontId="2"/>
  </si>
  <si>
    <t>861-8034</t>
    <phoneticPr fontId="2"/>
  </si>
  <si>
    <t>862-0913</t>
    <phoneticPr fontId="2"/>
  </si>
  <si>
    <t>862-0921</t>
    <phoneticPr fontId="2"/>
  </si>
  <si>
    <t>862-0922</t>
    <phoneticPr fontId="2"/>
  </si>
  <si>
    <t>860-0855</t>
    <phoneticPr fontId="2"/>
  </si>
  <si>
    <t>862-0956</t>
    <phoneticPr fontId="2"/>
  </si>
  <si>
    <t>862-8655</t>
    <phoneticPr fontId="2"/>
  </si>
  <si>
    <t>860-0808</t>
    <phoneticPr fontId="2"/>
  </si>
  <si>
    <t>860-0004</t>
    <phoneticPr fontId="2"/>
  </si>
  <si>
    <t>860-0017</t>
    <phoneticPr fontId="2"/>
  </si>
  <si>
    <t>860-0812</t>
    <phoneticPr fontId="2"/>
  </si>
  <si>
    <t>862-0976</t>
    <phoneticPr fontId="2"/>
  </si>
  <si>
    <t>862-0950</t>
    <phoneticPr fontId="2"/>
  </si>
  <si>
    <t>排便コントロール、人工肛門、人工膀胱のケア</t>
    <phoneticPr fontId="2"/>
  </si>
  <si>
    <t>860-0842</t>
    <phoneticPr fontId="2"/>
  </si>
  <si>
    <t>860-0832</t>
    <phoneticPr fontId="2"/>
  </si>
  <si>
    <t>860-0863</t>
    <phoneticPr fontId="2"/>
  </si>
  <si>
    <t>860-0079</t>
    <phoneticPr fontId="2"/>
  </si>
  <si>
    <t>860-0068</t>
    <phoneticPr fontId="2"/>
  </si>
  <si>
    <t>860-8515</t>
    <phoneticPr fontId="2"/>
  </si>
  <si>
    <t>860-0053</t>
    <phoneticPr fontId="2"/>
  </si>
  <si>
    <t>096-345-0680</t>
  </si>
  <si>
    <t>096-345-0685</t>
  </si>
  <si>
    <t>861-8006</t>
  </si>
  <si>
    <t>096-338-1888</t>
  </si>
  <si>
    <t>096-338-1895</t>
  </si>
  <si>
    <t>096-337-3884</t>
  </si>
  <si>
    <t>096-337-3894</t>
  </si>
  <si>
    <t>861-8083</t>
  </si>
  <si>
    <t>096-339-3066</t>
  </si>
  <si>
    <t>096-339-3099</t>
  </si>
  <si>
    <t>861-8066</t>
  </si>
  <si>
    <t>096-344-1303</t>
  </si>
  <si>
    <t>096-344-4241</t>
  </si>
  <si>
    <t>096-223-5373</t>
  </si>
  <si>
    <t>096-223-5345</t>
  </si>
  <si>
    <t>861-5525</t>
  </si>
  <si>
    <t>096-323-6300</t>
  </si>
  <si>
    <t>096-323-6333</t>
  </si>
  <si>
    <t>訪問診療を行ってきた方は看取り可。担当者会議等は、主治医の都合のよい時間に医療機関で開催する場合の参加で、月火金の１３時から１４時ならば可。</t>
    <phoneticPr fontId="2"/>
  </si>
  <si>
    <t>096-338-3511</t>
  </si>
  <si>
    <t>096-337-1223</t>
  </si>
  <si>
    <t>861-8068</t>
  </si>
  <si>
    <t>096-341-1325</t>
  </si>
  <si>
    <t>096-245-0005</t>
  </si>
  <si>
    <t>096-245-1723</t>
  </si>
  <si>
    <t>096-344-8811</t>
  </si>
  <si>
    <t>096-344-4203</t>
  </si>
  <si>
    <t>096-272-0052</t>
  </si>
  <si>
    <t>096-272-0056</t>
  </si>
  <si>
    <t>096-346-2511</t>
  </si>
  <si>
    <t>096-346-2512</t>
  </si>
  <si>
    <t>096-345-8588</t>
  </si>
  <si>
    <t>096-345-4790</t>
  </si>
  <si>
    <t>　連携医療機関はひらやまクリニック。</t>
    <phoneticPr fontId="2"/>
  </si>
  <si>
    <t>096-275-2468</t>
  </si>
  <si>
    <t>096-275-2466</t>
  </si>
  <si>
    <t>096-338-1637</t>
  </si>
  <si>
    <t>096-338-1610</t>
  </si>
  <si>
    <t>「人工呼吸器管理」、「中心静脈栄養」、「経管栄養」、「褥瘡」の対応については、要相談。</t>
    <phoneticPr fontId="2"/>
  </si>
  <si>
    <t>861-5514</t>
  </si>
  <si>
    <t>096-345-3993</t>
  </si>
  <si>
    <t>096-346-3280</t>
  </si>
  <si>
    <t>861-8082</t>
  </si>
  <si>
    <t>096-343-0880</t>
  </si>
  <si>
    <t>096-343-0881</t>
  </si>
  <si>
    <t>096-275-6088</t>
  </si>
  <si>
    <t>096-275-6077</t>
  </si>
  <si>
    <t>096-358-7211</t>
  </si>
  <si>
    <t>096-358-7225</t>
  </si>
  <si>
    <t>861-4113</t>
  </si>
  <si>
    <t>096-358-3166</t>
  </si>
  <si>
    <t>096-358-0098</t>
  </si>
  <si>
    <t>096-357-8155</t>
  </si>
  <si>
    <t>096-357-8134</t>
  </si>
  <si>
    <t>096-357-9115</t>
  </si>
  <si>
    <t>096-357-9214</t>
  </si>
  <si>
    <t>096-352-8990</t>
  </si>
  <si>
    <t>096-356-0830</t>
  </si>
  <si>
    <t>あくまで対象は小児患者としております</t>
    <phoneticPr fontId="2"/>
  </si>
  <si>
    <t>096-323-9290</t>
  </si>
  <si>
    <t>096-356-5732</t>
  </si>
  <si>
    <t>096-334-3111</t>
  </si>
  <si>
    <t>096-334-3112</t>
  </si>
  <si>
    <t>861-4126</t>
  </si>
  <si>
    <t>096-223-0252</t>
  </si>
  <si>
    <t>096-223-2420</t>
  </si>
  <si>
    <t>861-5255</t>
  </si>
  <si>
    <t>096-227-1818</t>
  </si>
  <si>
    <t>096-227-1877</t>
  </si>
  <si>
    <t>096-285-3251</t>
  </si>
  <si>
    <t>096-285-3252</t>
  </si>
  <si>
    <t>096-214-8990</t>
  </si>
  <si>
    <t>096-214-8991</t>
  </si>
  <si>
    <t>096-357-9007</t>
  </si>
  <si>
    <t>096-357-9082</t>
  </si>
  <si>
    <t>861-4123</t>
  </si>
  <si>
    <t>096-223-0019</t>
  </si>
  <si>
    <t>096-223-1656</t>
  </si>
  <si>
    <t>096-360-3670</t>
  </si>
  <si>
    <t>096-360-3815</t>
  </si>
  <si>
    <t>096-367-6980</t>
  </si>
  <si>
    <t>096-368-6007</t>
  </si>
  <si>
    <t>096-368-6177</t>
  </si>
  <si>
    <t>862-0902</t>
  </si>
  <si>
    <t>096-365-9000</t>
  </si>
  <si>
    <t>096-365-9099</t>
  </si>
  <si>
    <t>096-331-3770</t>
  </si>
  <si>
    <t>096-331-3771</t>
  </si>
  <si>
    <t>経管栄養はＰＥＧのみ</t>
    <phoneticPr fontId="2"/>
  </si>
  <si>
    <t>862-0908</t>
  </si>
  <si>
    <t>096-367-2333</t>
  </si>
  <si>
    <t>096-367-2399</t>
  </si>
  <si>
    <t>862-0947</t>
  </si>
  <si>
    <t>096-214-8787</t>
  </si>
  <si>
    <t>096-214-8778</t>
  </si>
  <si>
    <t>有床診療所ですので、入院も対応します。在宅での処置も100％とはいきませんが、可能な限りは対応します。</t>
    <phoneticPr fontId="2"/>
  </si>
  <si>
    <t>096-369-0717</t>
  </si>
  <si>
    <t>096-369-0858</t>
  </si>
  <si>
    <t>096-386-5553</t>
  </si>
  <si>
    <t>096-386-5563</t>
  </si>
  <si>
    <t>096-214-0055</t>
  </si>
  <si>
    <t>096-214-0655</t>
  </si>
  <si>
    <t>096-365-3322</t>
  </si>
  <si>
    <t>096-365-3323</t>
  </si>
  <si>
    <t>096-369-7224</t>
  </si>
  <si>
    <t>096-369-3454</t>
  </si>
  <si>
    <t>096-367-8688</t>
  </si>
  <si>
    <t>096-367-8682</t>
  </si>
  <si>
    <t>096-360-0500</t>
  </si>
  <si>
    <t>096-360-9013</t>
  </si>
  <si>
    <t>096-360-9014</t>
  </si>
  <si>
    <t>862-0911</t>
  </si>
  <si>
    <t>096-331-7477</t>
  </si>
  <si>
    <t>096-331-7478</t>
  </si>
  <si>
    <t>096-368-2468</t>
  </si>
  <si>
    <t>096-277-5525</t>
  </si>
  <si>
    <t>861-2101</t>
  </si>
  <si>
    <t>096-277-7070</t>
  </si>
  <si>
    <t>096-277-7080</t>
  </si>
  <si>
    <t>096-331-3777</t>
  </si>
  <si>
    <t>096-331-3778</t>
  </si>
  <si>
    <t>096-331-2211</t>
  </si>
  <si>
    <t>096-360-7103</t>
  </si>
  <si>
    <t>096-379-3888</t>
  </si>
  <si>
    <t>096-379-6001</t>
  </si>
  <si>
    <t>096-331-3113</t>
  </si>
  <si>
    <t>096-331-3114</t>
  </si>
  <si>
    <t>096-334-6655</t>
  </si>
  <si>
    <t>096-334-6656</t>
  </si>
  <si>
    <t>861-2107</t>
  </si>
  <si>
    <t>096-369-3331</t>
  </si>
  <si>
    <t>096-369-0063</t>
  </si>
  <si>
    <t>861-8038</t>
  </si>
  <si>
    <t>096-380-1030</t>
  </si>
  <si>
    <t>096-365-2222</t>
  </si>
  <si>
    <t>096-365-3644</t>
  </si>
  <si>
    <t>862-0942</t>
  </si>
  <si>
    <t>096-371-4835</t>
  </si>
  <si>
    <t>096-371-6062</t>
  </si>
  <si>
    <t>096-387-0803</t>
  </si>
  <si>
    <t>096-387-0802</t>
  </si>
  <si>
    <t>096-214-7001</t>
  </si>
  <si>
    <t>096-214-7002</t>
  </si>
  <si>
    <t>096-367-8080</t>
  </si>
  <si>
    <t>096-367-8008</t>
  </si>
  <si>
    <t>096-285-5500</t>
  </si>
  <si>
    <t>096-285-5501</t>
  </si>
  <si>
    <t>096-389-0030</t>
  </si>
  <si>
    <t>096-389-0031</t>
  </si>
  <si>
    <t>096-214-0551</t>
  </si>
  <si>
    <t>096-214-0651</t>
  </si>
  <si>
    <t>「入院可能な医療機関との連携」については、当院が入院可能です。</t>
    <phoneticPr fontId="2"/>
  </si>
  <si>
    <t>861-2106</t>
  </si>
  <si>
    <t>096-365-0511</t>
  </si>
  <si>
    <t>096-365-0332</t>
  </si>
  <si>
    <t>096-331-2551</t>
  </si>
  <si>
    <t>096-331-2552</t>
  </si>
  <si>
    <t>096-387-3212</t>
  </si>
  <si>
    <t>096-387-3371</t>
  </si>
  <si>
    <t>096-214-0177</t>
  </si>
  <si>
    <t>096-214-0188</t>
  </si>
  <si>
    <t>かかりつけ患者への往診は、勤務帯のみ。</t>
    <phoneticPr fontId="2"/>
  </si>
  <si>
    <t>862-0952</t>
  </si>
  <si>
    <t>096-383-3831</t>
  </si>
  <si>
    <t>096-383-3836</t>
  </si>
  <si>
    <t>096-380-5442</t>
  </si>
  <si>
    <t>096-380-5654</t>
  </si>
  <si>
    <t>096-285-6014</t>
  </si>
  <si>
    <t>096-285-6024</t>
  </si>
  <si>
    <t>862-0945</t>
  </si>
  <si>
    <t>096-378-7330</t>
  </si>
  <si>
    <t>096-378-3301</t>
  </si>
  <si>
    <t>褥瘡は軽傷のみ。</t>
    <phoneticPr fontId="2"/>
  </si>
  <si>
    <t>096-366-2233</t>
  </si>
  <si>
    <t>096-366-2234</t>
  </si>
  <si>
    <t>096-362-4008</t>
  </si>
  <si>
    <t>096-362-4009</t>
  </si>
  <si>
    <t>860-0853</t>
  </si>
  <si>
    <t>096-346-0570</t>
  </si>
  <si>
    <t>096-346-0572</t>
  </si>
  <si>
    <t>860-0801</t>
  </si>
  <si>
    <t>096-356-0333</t>
  </si>
  <si>
    <t>096-356-0391</t>
  </si>
  <si>
    <t>860-0041</t>
  </si>
  <si>
    <t>096-326-5566</t>
  </si>
  <si>
    <t>096-326-5567</t>
  </si>
  <si>
    <t>096-383-3448</t>
  </si>
  <si>
    <t>096-383-6757</t>
  </si>
  <si>
    <t>860-0016</t>
  </si>
  <si>
    <t>096-352-3031</t>
  </si>
  <si>
    <t>096-352-3081</t>
  </si>
  <si>
    <t>860-0077</t>
  </si>
  <si>
    <t>096-352-0045</t>
  </si>
  <si>
    <t>096-375-0028</t>
  </si>
  <si>
    <t>096-375-0029</t>
  </si>
  <si>
    <t>860-0046</t>
  </si>
  <si>
    <t>096-355-7532</t>
  </si>
  <si>
    <t>096-355-7554</t>
  </si>
  <si>
    <t>096-297-7126</t>
  </si>
  <si>
    <t>096-297-8250</t>
  </si>
  <si>
    <t>096-343-2555</t>
  </si>
  <si>
    <t>096-343-2556</t>
  </si>
  <si>
    <t>096-379-3111</t>
  </si>
  <si>
    <t>096-379-3112</t>
  </si>
  <si>
    <t>096-211-0632</t>
  </si>
  <si>
    <t>096-211-1630</t>
  </si>
  <si>
    <t>860-0862</t>
    <phoneticPr fontId="2"/>
  </si>
  <si>
    <t>096-343-0511</t>
  </si>
  <si>
    <t>096-343-0538</t>
  </si>
  <si>
    <t>096-382-0006</t>
  </si>
  <si>
    <t>096-387-2918</t>
  </si>
  <si>
    <t>096-387-2917</t>
  </si>
  <si>
    <t>096-362-3511</t>
  </si>
  <si>
    <t>096-362-6788</t>
  </si>
  <si>
    <t>096-371-4751</t>
  </si>
  <si>
    <t>096-363-8471</t>
  </si>
  <si>
    <t>096-378-2231</t>
  </si>
  <si>
    <t>096-378-8300</t>
  </si>
  <si>
    <t>096-324-1201</t>
  </si>
  <si>
    <t>096-324-1382</t>
  </si>
  <si>
    <t>096-288-3146</t>
  </si>
  <si>
    <t>096-288-3156</t>
  </si>
  <si>
    <t>096-344-1001</t>
  </si>
  <si>
    <t>096-344-3680</t>
  </si>
  <si>
    <t>096-234-7772</t>
  </si>
  <si>
    <t>096-234-7773</t>
  </si>
  <si>
    <t>096-381-5375</t>
  </si>
  <si>
    <t>096-349-8393</t>
  </si>
  <si>
    <t>096-340-0415</t>
  </si>
  <si>
    <t>096-340-0416</t>
  </si>
  <si>
    <t>096-372-5577</t>
  </si>
  <si>
    <t>096-372-5572</t>
  </si>
  <si>
    <t>「ターミナルケア（看取り）」は状況により対応。</t>
    <phoneticPr fontId="2"/>
  </si>
  <si>
    <t>096-363-2100</t>
  </si>
  <si>
    <t>096-363-0967</t>
  </si>
  <si>
    <t>096-341-1360</t>
  </si>
  <si>
    <t>096-341-1361</t>
  </si>
  <si>
    <t>096-211-5151</t>
  </si>
  <si>
    <t>096-211-5057</t>
  </si>
  <si>
    <t>096-353-5656</t>
  </si>
  <si>
    <t>096-353-5672</t>
  </si>
  <si>
    <t>096-385-3335</t>
  </si>
  <si>
    <t>096-385-3311</t>
  </si>
  <si>
    <t>096-384-1058</t>
  </si>
  <si>
    <t>096-384-1822</t>
  </si>
  <si>
    <t>096-382-4551</t>
  </si>
  <si>
    <t>096-382-4571</t>
  </si>
  <si>
    <t>096-375-0375</t>
  </si>
  <si>
    <t>096-375-0377</t>
  </si>
  <si>
    <t>860-0003</t>
  </si>
  <si>
    <t>096-227-7750</t>
  </si>
  <si>
    <t>096-227-7751</t>
  </si>
  <si>
    <t>096-356-8223</t>
  </si>
  <si>
    <t>096-356-8238</t>
  </si>
  <si>
    <t>096-372-6411</t>
  </si>
  <si>
    <t>096-372-1011</t>
  </si>
  <si>
    <t>096-211-5171</t>
  </si>
  <si>
    <t>096-211-5177</t>
  </si>
  <si>
    <t>096-325-3888</t>
  </si>
  <si>
    <t>096-343-2801</t>
  </si>
  <si>
    <t>096-346-8813</t>
  </si>
  <si>
    <t>096-345-8211</t>
  </si>
  <si>
    <t>096-345-8213</t>
  </si>
  <si>
    <t>096-356-6636</t>
  </si>
  <si>
    <t>096-356-9072</t>
  </si>
  <si>
    <t>096-325-5050</t>
  </si>
  <si>
    <t>096-325-0221</t>
  </si>
  <si>
    <t>096-364-2636</t>
  </si>
  <si>
    <t>096-227-1252</t>
  </si>
  <si>
    <t>096-343-0720</t>
  </si>
  <si>
    <t>096-343-0138</t>
  </si>
  <si>
    <t>862-0957</t>
  </si>
  <si>
    <t>096-363-8880</t>
  </si>
  <si>
    <t>096-363-4557</t>
  </si>
  <si>
    <t>096-364-6060</t>
  </si>
  <si>
    <t>096-364-6622</t>
  </si>
  <si>
    <t>096-378-6880</t>
  </si>
  <si>
    <t>096-378-6881</t>
  </si>
  <si>
    <t>096-352-0556</t>
  </si>
  <si>
    <t>096-352-0855</t>
  </si>
  <si>
    <t>096-379-7755</t>
  </si>
  <si>
    <t>096-379-7756</t>
  </si>
  <si>
    <t>096-352-3681</t>
  </si>
  <si>
    <t>096-359-0847</t>
  </si>
  <si>
    <t>096-364-3952</t>
  </si>
  <si>
    <t>096-363-6745</t>
  </si>
  <si>
    <t>862-0951</t>
  </si>
  <si>
    <t>096-381-2548</t>
  </si>
  <si>
    <t>096-383-7182</t>
  </si>
  <si>
    <t>「訪問診療」は病気療養中のため、病状が安定していれば可能</t>
    <phoneticPr fontId="2"/>
  </si>
  <si>
    <t>096-352-0338</t>
  </si>
  <si>
    <t>096-324-2875</t>
  </si>
  <si>
    <t>096-237-7108</t>
  </si>
  <si>
    <t>096-237-7128</t>
  </si>
  <si>
    <t>096-343-2913</t>
  </si>
  <si>
    <t>096-343-9031</t>
  </si>
  <si>
    <t>096-325-7100</t>
  </si>
  <si>
    <t>096-355-6519</t>
  </si>
  <si>
    <t>096-381-6666</t>
  </si>
  <si>
    <t>096-381-7117</t>
  </si>
  <si>
    <t>096-343-3510</t>
  </si>
  <si>
    <t>096-345-9960</t>
  </si>
  <si>
    <t>860-0817</t>
  </si>
  <si>
    <t>096-354-1798</t>
  </si>
  <si>
    <t>096-354-7994</t>
  </si>
  <si>
    <t>096-353-6201</t>
  </si>
  <si>
    <t>096-322-1797</t>
  </si>
  <si>
    <t>096-356-3232</t>
  </si>
  <si>
    <t>096-356-3262</t>
  </si>
  <si>
    <t>096-353-5500</t>
  </si>
  <si>
    <t>096-353-5505</t>
  </si>
  <si>
    <t>096-364-1777</t>
  </si>
  <si>
    <t>096-364-1780</t>
  </si>
  <si>
    <t>096-346-0111</t>
  </si>
  <si>
    <t>096-346-0177</t>
  </si>
  <si>
    <t>096-288-1656</t>
  </si>
  <si>
    <t>860-0843</t>
  </si>
  <si>
    <t>096-352-5994</t>
  </si>
  <si>
    <t>096-352-5993</t>
  </si>
  <si>
    <t>096-345-8300</t>
  </si>
  <si>
    <t>096-245-7300</t>
  </si>
  <si>
    <t>096-322-0353</t>
  </si>
  <si>
    <t>096-322-0518</t>
  </si>
  <si>
    <t>860-0058</t>
  </si>
  <si>
    <t>096-353-2200</t>
  </si>
  <si>
    <t>096-353-2201</t>
  </si>
  <si>
    <t>860-0059</t>
  </si>
  <si>
    <t>096-354-6123</t>
  </si>
  <si>
    <t>096-351-4525</t>
  </si>
  <si>
    <t>096-322-6018</t>
  </si>
  <si>
    <t>096-351-2545</t>
  </si>
  <si>
    <t>096-352-2960</t>
  </si>
  <si>
    <t>096-353-2357</t>
  </si>
  <si>
    <t>860-0072</t>
  </si>
  <si>
    <t>096-326-5411</t>
  </si>
  <si>
    <t>096-356-6080</t>
  </si>
  <si>
    <t>096-353-5300</t>
  </si>
  <si>
    <t>096-353-5216</t>
  </si>
  <si>
    <t>096-351-7151</t>
  </si>
  <si>
    <t>096-351-7152</t>
  </si>
  <si>
    <t>096-326-1500</t>
  </si>
  <si>
    <t>096-326-0005</t>
  </si>
  <si>
    <t>860-0079</t>
    <phoneticPr fontId="2"/>
  </si>
  <si>
    <t>096-325-1331</t>
  </si>
  <si>
    <t>096-325-1398</t>
  </si>
  <si>
    <t>096-322-8333</t>
  </si>
  <si>
    <t>096-325-3201</t>
  </si>
  <si>
    <t>860-0067</t>
  </si>
  <si>
    <t>096-329-0888</t>
  </si>
  <si>
    <t>096-329-0688</t>
  </si>
  <si>
    <t>860-0061</t>
  </si>
  <si>
    <t>096-329-4755</t>
  </si>
  <si>
    <t>096-329-1876</t>
  </si>
  <si>
    <t>096-352-8247</t>
  </si>
  <si>
    <t>096-352-8249</t>
  </si>
  <si>
    <t>096-352-2433</t>
  </si>
  <si>
    <t>096-351-7704</t>
  </si>
  <si>
    <t>096-355-6900</t>
  </si>
  <si>
    <t>096-356-9067</t>
  </si>
  <si>
    <t>096-322-6565</t>
  </si>
  <si>
    <t>096-322-2305</t>
  </si>
  <si>
    <t>096-322-7752</t>
  </si>
  <si>
    <t>096-351-3263</t>
  </si>
  <si>
    <t>096-353-5087</t>
  </si>
  <si>
    <t>096-322-8893</t>
  </si>
  <si>
    <t>096-325-0800</t>
  </si>
  <si>
    <t>096-325-0803</t>
  </si>
  <si>
    <t>861-5347</t>
  </si>
  <si>
    <t>096-276-1515</t>
  </si>
  <si>
    <t>096-276-0480</t>
  </si>
  <si>
    <t>861-5287</t>
  </si>
  <si>
    <t>096-329-5600</t>
  </si>
  <si>
    <t>096-329-0987</t>
  </si>
  <si>
    <t>860-0051</t>
  </si>
  <si>
    <t>096-322-6511</t>
  </si>
  <si>
    <t>096-322-6512</t>
  </si>
  <si>
    <t>096-351-1377</t>
  </si>
  <si>
    <t>096-322-0018</t>
  </si>
  <si>
    <t>096-367-2525</t>
  </si>
  <si>
    <t>096-368-2277</t>
  </si>
  <si>
    <t>　</t>
    <phoneticPr fontId="6"/>
  </si>
  <si>
    <t xml:space="preserve">860-0812 </t>
    <phoneticPr fontId="6"/>
  </si>
  <si>
    <t>熊本市中央区南熊本4-3-20</t>
    <phoneticPr fontId="6"/>
  </si>
  <si>
    <t>096-372-2221</t>
    <phoneticPr fontId="6"/>
  </si>
  <si>
    <t>096-372-3535</t>
    <phoneticPr fontId="6"/>
  </si>
  <si>
    <t>aef00244@nifty.com</t>
    <phoneticPr fontId="6"/>
  </si>
  <si>
    <t>096-372-2211</t>
    <phoneticPr fontId="6"/>
  </si>
  <si>
    <t>可（共同利用も含む）</t>
    <phoneticPr fontId="6"/>
  </si>
  <si>
    <t>在宅医療に取組む医療機関等【訪問看護ステーション】</t>
    <rPh sb="0" eb="2">
      <t>ザイタク</t>
    </rPh>
    <rPh sb="2" eb="4">
      <t>イリョウ</t>
    </rPh>
    <rPh sb="5" eb="7">
      <t>トリク</t>
    </rPh>
    <rPh sb="8" eb="10">
      <t>イリョウ</t>
    </rPh>
    <rPh sb="10" eb="12">
      <t>キカン</t>
    </rPh>
    <rPh sb="12" eb="13">
      <t>トウ</t>
    </rPh>
    <rPh sb="14" eb="16">
      <t>ホウモン</t>
    </rPh>
    <rPh sb="16" eb="18">
      <t>カンゴ</t>
    </rPh>
    <phoneticPr fontId="10"/>
  </si>
  <si>
    <t>ＳＴ</t>
    <phoneticPr fontId="2"/>
  </si>
  <si>
    <t>862-0918</t>
    <phoneticPr fontId="2"/>
  </si>
  <si>
    <t>096-365-1323</t>
    <phoneticPr fontId="2"/>
  </si>
  <si>
    <t>096-365-1340</t>
    <phoneticPr fontId="2"/>
  </si>
  <si>
    <t>kankyostekuma@joy.ocn.ne.jp</t>
    <phoneticPr fontId="2"/>
  </si>
  <si>
    <t>http://www.kna.or.jp/</t>
    <phoneticPr fontId="2"/>
  </si>
  <si>
    <t>9:00～17:00</t>
    <phoneticPr fontId="2"/>
  </si>
  <si>
    <t>○</t>
    <phoneticPr fontId="2"/>
  </si>
  <si>
    <t>096-282-8320</t>
    <phoneticPr fontId="2"/>
  </si>
  <si>
    <t>096-282-8325</t>
    <phoneticPr fontId="2"/>
  </si>
  <si>
    <t>st.tsukide@vansay.com</t>
    <phoneticPr fontId="2"/>
  </si>
  <si>
    <t>http://vansay.jp/zaitaku</t>
    <phoneticPr fontId="2"/>
  </si>
  <si>
    <t>8:30～17:00</t>
    <phoneticPr fontId="2"/>
  </si>
  <si>
    <t>861-4172</t>
    <phoneticPr fontId="2"/>
  </si>
  <si>
    <t>096-285-3932</t>
    <phoneticPr fontId="2"/>
  </si>
  <si>
    <t>096-285-8914</t>
    <phoneticPr fontId="2"/>
  </si>
  <si>
    <t>kumamotoamaterasu@gmail.com</t>
    <phoneticPr fontId="2"/>
  </si>
  <si>
    <t>8:00～23:00</t>
    <phoneticPr fontId="2"/>
  </si>
  <si>
    <t>○</t>
    <phoneticPr fontId="2"/>
  </si>
  <si>
    <t>861-4101</t>
    <phoneticPr fontId="2"/>
  </si>
  <si>
    <t>096-245-6617</t>
    <phoneticPr fontId="2"/>
  </si>
  <si>
    <t>096-245-6618</t>
    <phoneticPr fontId="2"/>
  </si>
  <si>
    <t>tamanonaka6617@yahoo.co.jp</t>
    <phoneticPr fontId="2"/>
  </si>
  <si>
    <t>8:30～17:30</t>
    <phoneticPr fontId="2"/>
  </si>
  <si>
    <t>860-0073</t>
    <phoneticPr fontId="2"/>
  </si>
  <si>
    <t>096-211-8011</t>
    <phoneticPr fontId="2"/>
  </si>
  <si>
    <t>096-211-8336</t>
    <phoneticPr fontId="2"/>
  </si>
  <si>
    <t>kango@ccr-net.com</t>
    <phoneticPr fontId="2"/>
  </si>
  <si>
    <t>http://www.ccr-net.com</t>
    <phoneticPr fontId="2"/>
  </si>
  <si>
    <t>9:00～18:00
9:00～12:00</t>
    <phoneticPr fontId="2"/>
  </si>
  <si>
    <t>862-0970</t>
    <phoneticPr fontId="2"/>
  </si>
  <si>
    <t>096-375-1411</t>
    <phoneticPr fontId="2"/>
  </si>
  <si>
    <t>096-363-3363</t>
    <phoneticPr fontId="2"/>
  </si>
  <si>
    <t>forest@kyouninkai.jp</t>
    <phoneticPr fontId="2"/>
  </si>
  <si>
    <t>http://www.kyouninkai.jp/forest/</t>
    <phoneticPr fontId="2"/>
  </si>
  <si>
    <t>8:30～17:30
8:30～12:30</t>
    <phoneticPr fontId="2"/>
  </si>
  <si>
    <t>861-5514</t>
    <phoneticPr fontId="2"/>
  </si>
  <si>
    <t>096-346-1500</t>
    <phoneticPr fontId="2"/>
  </si>
  <si>
    <t>096-346-1511</t>
    <phoneticPr fontId="2"/>
  </si>
  <si>
    <t>hida@svasouken.com</t>
    <phoneticPr fontId="2"/>
  </si>
  <si>
    <t>なし</t>
    <phoneticPr fontId="2"/>
  </si>
  <si>
    <t>096-284-1921</t>
    <phoneticPr fontId="2"/>
  </si>
  <si>
    <t>096-379-8917</t>
    <phoneticPr fontId="2"/>
  </si>
  <si>
    <t>k-nishimura@miyukinosato.or.jp</t>
    <phoneticPr fontId="2"/>
  </si>
  <si>
    <t>http://www.miyukinosato.or.jp</t>
    <phoneticPr fontId="2"/>
  </si>
  <si>
    <t>861-5347</t>
    <phoneticPr fontId="2"/>
  </si>
  <si>
    <t>096-276-1446</t>
    <phoneticPr fontId="2"/>
  </si>
  <si>
    <t>096-276-1478</t>
    <phoneticPr fontId="2"/>
  </si>
  <si>
    <t>houkannozomi@gmail.com</t>
    <phoneticPr fontId="2"/>
  </si>
  <si>
    <t>８:30～17:30
8:30～12:30</t>
    <phoneticPr fontId="2"/>
  </si>
  <si>
    <t>860-0811</t>
    <phoneticPr fontId="2"/>
  </si>
  <si>
    <t>096-362-1227</t>
    <phoneticPr fontId="2"/>
  </si>
  <si>
    <t>096-285-9939</t>
    <phoneticPr fontId="2"/>
  </si>
  <si>
    <t>junko@mine2017.com</t>
    <phoneticPr fontId="2"/>
  </si>
  <si>
    <t>榎本内科医院</t>
    <rPh sb="0" eb="2">
      <t>エノモト</t>
    </rPh>
    <rPh sb="2" eb="4">
      <t>ナイカ</t>
    </rPh>
    <rPh sb="4" eb="6">
      <t>イイン</t>
    </rPh>
    <phoneticPr fontId="2"/>
  </si>
  <si>
    <t>861-0144</t>
  </si>
  <si>
    <t>096-273-0220</t>
  </si>
  <si>
    <t>096-272-2812</t>
  </si>
  <si>
    <t>循環器内科</t>
    <rPh sb="0" eb="3">
      <t>ジュンカンキ</t>
    </rPh>
    <rPh sb="3" eb="5">
      <t>ナイカ</t>
    </rPh>
    <phoneticPr fontId="2"/>
  </si>
  <si>
    <t>桑原内科小児科医院</t>
    <rPh sb="0" eb="2">
      <t>クワハラ</t>
    </rPh>
    <rPh sb="2" eb="4">
      <t>ナイカ</t>
    </rPh>
    <rPh sb="4" eb="7">
      <t>ショウニカ</t>
    </rPh>
    <rPh sb="7" eb="9">
      <t>イイン</t>
    </rPh>
    <phoneticPr fontId="2"/>
  </si>
  <si>
    <t>096-273-3330</t>
  </si>
  <si>
    <t>096-273-3588</t>
  </si>
  <si>
    <t>内科、呼吸器科</t>
    <rPh sb="0" eb="2">
      <t>ナイカ</t>
    </rPh>
    <rPh sb="3" eb="7">
      <t>コキュウキカ</t>
    </rPh>
    <phoneticPr fontId="2"/>
  </si>
  <si>
    <t>医療法人社団　藤田会
藤田外科医院</t>
    <rPh sb="0" eb="2">
      <t>イリョウ</t>
    </rPh>
    <rPh sb="2" eb="4">
      <t>ホウジン</t>
    </rPh>
    <rPh sb="4" eb="6">
      <t>シャダン</t>
    </rPh>
    <rPh sb="7" eb="9">
      <t>フジタ</t>
    </rPh>
    <rPh sb="9" eb="10">
      <t>カイ</t>
    </rPh>
    <rPh sb="11" eb="13">
      <t>フジタ</t>
    </rPh>
    <rPh sb="13" eb="15">
      <t>ゲカ</t>
    </rPh>
    <rPh sb="15" eb="17">
      <t>イイン</t>
    </rPh>
    <phoneticPr fontId="2"/>
  </si>
  <si>
    <t>861-0133</t>
  </si>
  <si>
    <t>熊本市北区植木町滴水440-1</t>
    <rPh sb="0" eb="2">
      <t>クマモト</t>
    </rPh>
    <rPh sb="2" eb="3">
      <t>シ</t>
    </rPh>
    <rPh sb="3" eb="5">
      <t>キタク</t>
    </rPh>
    <rPh sb="5" eb="7">
      <t>ウエキ</t>
    </rPh>
    <rPh sb="7" eb="8">
      <t>マチ</t>
    </rPh>
    <rPh sb="8" eb="9">
      <t>テキ</t>
    </rPh>
    <rPh sb="9" eb="10">
      <t>スイ</t>
    </rPh>
    <phoneticPr fontId="2"/>
  </si>
  <si>
    <t>096-272-1527</t>
  </si>
  <si>
    <t>096-272-1526</t>
  </si>
  <si>
    <t>外科、内科</t>
    <rPh sb="0" eb="2">
      <t>ゲカ</t>
    </rPh>
    <rPh sb="3" eb="5">
      <t>ナイカ</t>
    </rPh>
    <phoneticPr fontId="2"/>
  </si>
  <si>
    <t>田原坂クリニック</t>
    <rPh sb="0" eb="3">
      <t>タバルザカ</t>
    </rPh>
    <phoneticPr fontId="2"/>
  </si>
  <si>
    <t>861-0165</t>
    <phoneticPr fontId="2"/>
  </si>
  <si>
    <t>096-272-5487</t>
  </si>
  <si>
    <t>096-272-5586</t>
  </si>
  <si>
    <t>受付</t>
    <rPh sb="0" eb="2">
      <t>ウケツケ</t>
    </rPh>
    <phoneticPr fontId="2"/>
  </si>
  <si>
    <t>他院への紹介</t>
    <rPh sb="0" eb="1">
      <t>タ</t>
    </rPh>
    <rPh sb="1" eb="2">
      <t>イン</t>
    </rPh>
    <rPh sb="4" eb="6">
      <t>ショウカイ</t>
    </rPh>
    <phoneticPr fontId="2"/>
  </si>
  <si>
    <t>熊本市北区植木町平原212</t>
    <rPh sb="0" eb="2">
      <t>クマモト</t>
    </rPh>
    <rPh sb="2" eb="3">
      <t>シ</t>
    </rPh>
    <rPh sb="3" eb="5">
      <t>キタク</t>
    </rPh>
    <rPh sb="5" eb="7">
      <t>ウエキ</t>
    </rPh>
    <rPh sb="7" eb="8">
      <t>マチ</t>
    </rPh>
    <rPh sb="8" eb="10">
      <t>ヒラハラ</t>
    </rPh>
    <phoneticPr fontId="2"/>
  </si>
  <si>
    <t>熊本市南区出仲間5-2-2</t>
    <rPh sb="0" eb="2">
      <t>クマモト</t>
    </rPh>
    <rPh sb="2" eb="3">
      <t>シ</t>
    </rPh>
    <rPh sb="3" eb="5">
      <t>ミナミク</t>
    </rPh>
    <rPh sb="5" eb="6">
      <t>デ</t>
    </rPh>
    <rPh sb="6" eb="8">
      <t>ナカマ</t>
    </rPh>
    <phoneticPr fontId="2"/>
  </si>
  <si>
    <t>熊本市中央区南熊本1-9-25ＡＣＴＹ熊本2階</t>
    <phoneticPr fontId="2"/>
  </si>
  <si>
    <t>熊本市中央区上通町5-20セントラルハイツ202</t>
    <phoneticPr fontId="2"/>
  </si>
  <si>
    <t>熊本市中央区水前寺6丁目48-33-2Ｆ</t>
    <rPh sb="0" eb="2">
      <t>クマモト</t>
    </rPh>
    <rPh sb="2" eb="3">
      <t>シ</t>
    </rPh>
    <rPh sb="3" eb="6">
      <t>チュウオウク</t>
    </rPh>
    <rPh sb="6" eb="9">
      <t>スイゼンジ</t>
    </rPh>
    <rPh sb="10" eb="12">
      <t>チョウメ</t>
    </rPh>
    <phoneticPr fontId="2"/>
  </si>
  <si>
    <t>熊本市中央区神水1-19-21セイケイビル101</t>
    <phoneticPr fontId="2"/>
  </si>
  <si>
    <t>熊本市中央区水道町8-2秀匠苑ビル5階</t>
    <phoneticPr fontId="2"/>
  </si>
  <si>
    <t>熊本市中央区水前寺公園4-2夢参道ビル1階</t>
    <phoneticPr fontId="2"/>
  </si>
  <si>
    <t>熊本市中央区安政町3-4ＮＴビル2階</t>
    <phoneticPr fontId="2"/>
  </si>
  <si>
    <t>熊本市北区植木町平野77-1</t>
    <rPh sb="0" eb="2">
      <t>クマモト</t>
    </rPh>
    <rPh sb="2" eb="3">
      <t>シ</t>
    </rPh>
    <rPh sb="3" eb="5">
      <t>キタク</t>
    </rPh>
    <rPh sb="5" eb="8">
      <t>ウエキマチ</t>
    </rPh>
    <rPh sb="8" eb="10">
      <t>ヒラノ</t>
    </rPh>
    <phoneticPr fontId="2"/>
  </si>
  <si>
    <t>熊本市北区植木町岩野457-5</t>
    <rPh sb="0" eb="2">
      <t>クマモト</t>
    </rPh>
    <rPh sb="2" eb="3">
      <t>シ</t>
    </rPh>
    <rPh sb="3" eb="5">
      <t>キタク</t>
    </rPh>
    <rPh sb="5" eb="7">
      <t>ウエキ</t>
    </rPh>
    <rPh sb="7" eb="8">
      <t>マチ</t>
    </rPh>
    <rPh sb="8" eb="10">
      <t>イワノ</t>
    </rPh>
    <phoneticPr fontId="2"/>
  </si>
  <si>
    <t>熊本市東区下江津2丁目13-1</t>
    <phoneticPr fontId="2"/>
  </si>
  <si>
    <t>熊本市東区戸島西3丁目1番36号</t>
    <phoneticPr fontId="2"/>
  </si>
  <si>
    <t>熊本市中央区黒髪2-31-27</t>
    <phoneticPr fontId="2"/>
  </si>
  <si>
    <t>熊本市中央区本荘2丁目1-12</t>
    <rPh sb="0" eb="2">
      <t>クマモト</t>
    </rPh>
    <rPh sb="2" eb="3">
      <t>シ</t>
    </rPh>
    <rPh sb="3" eb="6">
      <t>チュウオウク</t>
    </rPh>
    <rPh sb="6" eb="8">
      <t>ホンジョウ</t>
    </rPh>
    <rPh sb="9" eb="11">
      <t>チョウメ</t>
    </rPh>
    <phoneticPr fontId="2"/>
  </si>
  <si>
    <t>有
（4件）</t>
    <rPh sb="0" eb="1">
      <t>アリ</t>
    </rPh>
    <rPh sb="4" eb="5">
      <t>ケン</t>
    </rPh>
    <phoneticPr fontId="6"/>
  </si>
  <si>
    <t>　</t>
    <phoneticPr fontId="6"/>
  </si>
  <si>
    <t>有
（201件）</t>
  </si>
  <si>
    <t>有
（556件）</t>
  </si>
  <si>
    <t>有
（15件）</t>
  </si>
  <si>
    <t>有
（1件）</t>
  </si>
  <si>
    <t>有
（3件）</t>
  </si>
  <si>
    <t>有
（4件）</t>
  </si>
  <si>
    <t>有
（27件）</t>
  </si>
  <si>
    <t>有
（300件）</t>
  </si>
  <si>
    <t>有
（19件）</t>
  </si>
  <si>
    <t>有
（5件）</t>
  </si>
  <si>
    <t>有
（1,718件）</t>
  </si>
  <si>
    <t>有
（18件）</t>
  </si>
  <si>
    <t>有
（274件）</t>
  </si>
  <si>
    <t>有
（2件）</t>
  </si>
  <si>
    <t>有
（12件）</t>
  </si>
  <si>
    <t>有
（1,000件）</t>
  </si>
  <si>
    <t>有
（8件）</t>
  </si>
  <si>
    <t>有
（95件）</t>
  </si>
  <si>
    <t>有
（289件）</t>
  </si>
  <si>
    <t>有
（28件）</t>
  </si>
  <si>
    <t>有
（24件）</t>
  </si>
  <si>
    <t>有
（13件）</t>
  </si>
  <si>
    <t>有
（500件）</t>
  </si>
  <si>
    <t>有
（73件）</t>
  </si>
  <si>
    <t>有
（244件）</t>
  </si>
  <si>
    <t>有
（50件）</t>
  </si>
  <si>
    <t>有
(2件）</t>
  </si>
  <si>
    <t>有
（93件）</t>
  </si>
  <si>
    <t>有
（11件）</t>
  </si>
  <si>
    <t>有
（373件）</t>
  </si>
  <si>
    <t>有
（20件）</t>
  </si>
  <si>
    <t>有
（34件）</t>
  </si>
  <si>
    <t>有
（360件）</t>
  </si>
  <si>
    <t>有
（60件）</t>
  </si>
  <si>
    <t>有
（90件）</t>
  </si>
  <si>
    <t>有
（271件）</t>
  </si>
  <si>
    <t>有
（112件）</t>
  </si>
  <si>
    <t>有
（30件）</t>
  </si>
  <si>
    <t>有
（52件）</t>
  </si>
  <si>
    <t>有
（100件）</t>
  </si>
  <si>
    <t>有
（26件）</t>
  </si>
  <si>
    <t>有
（5,000件以上）</t>
  </si>
  <si>
    <t>有
（309件）</t>
    <rPh sb="0" eb="1">
      <t>アリ</t>
    </rPh>
    <rPh sb="6" eb="7">
      <t>ケン</t>
    </rPh>
    <phoneticPr fontId="6"/>
  </si>
  <si>
    <t>有
(1件）</t>
    <rPh sb="0" eb="1">
      <t>アリ</t>
    </rPh>
    <rPh sb="4" eb="5">
      <t>ケン</t>
    </rPh>
    <phoneticPr fontId="6"/>
  </si>
  <si>
    <t>有
（30件）</t>
    <rPh sb="0" eb="1">
      <t>ア</t>
    </rPh>
    <rPh sb="5" eb="6">
      <t>ケン</t>
    </rPh>
    <phoneticPr fontId="6"/>
  </si>
  <si>
    <t>有
（5件）</t>
    <rPh sb="0" eb="1">
      <t>アリ</t>
    </rPh>
    <rPh sb="4" eb="5">
      <t>ケン</t>
    </rPh>
    <phoneticPr fontId="6"/>
  </si>
  <si>
    <t>　</t>
    <phoneticPr fontId="6"/>
  </si>
  <si>
    <t>月火木金　9:00～12:00、14:00～17:30
水土　9:00～12:30</t>
    <phoneticPr fontId="2"/>
  </si>
  <si>
    <t>月～金　9:00～17:30
土　9:00～13:00</t>
    <phoneticPr fontId="2"/>
  </si>
  <si>
    <t>月火水金　9：00～19:00
木　9:00～18:00
土　9:00～15:00
日　9:00～12:30</t>
    <phoneticPr fontId="2"/>
  </si>
  <si>
    <t>月～金　9:00～18:00
土　9:00～17:00</t>
    <phoneticPr fontId="2"/>
  </si>
  <si>
    <t>月水金　9:00～18:00
火木土　9:00～12:30</t>
    <rPh sb="1" eb="2">
      <t>スイ</t>
    </rPh>
    <rPh sb="15" eb="16">
      <t>ヒ</t>
    </rPh>
    <rPh sb="16" eb="17">
      <t>モク</t>
    </rPh>
    <phoneticPr fontId="6"/>
  </si>
  <si>
    <t>9:00～18:00</t>
    <phoneticPr fontId="2"/>
  </si>
  <si>
    <t>月～金　9:00～18:00
土　9:00～13:00</t>
    <phoneticPr fontId="2"/>
  </si>
  <si>
    <t>月～金　8:30～17:30
木　8:30～20:00</t>
    <phoneticPr fontId="2"/>
  </si>
  <si>
    <t>月水木金　9:00～18:30
土　9:00～17:00
日　9:00～12:30</t>
    <rPh sb="2" eb="3">
      <t>モク</t>
    </rPh>
    <rPh sb="16" eb="17">
      <t>ツチ</t>
    </rPh>
    <rPh sb="29" eb="30">
      <t>ニチ</t>
    </rPh>
    <phoneticPr fontId="6"/>
  </si>
  <si>
    <t>月火水金　9:00～18:00
木土　9:00～13:00</t>
    <phoneticPr fontId="2"/>
  </si>
  <si>
    <t>月火水金　9:00～18:00
木　9:00～15:00
土　9:00～13:00</t>
    <phoneticPr fontId="2"/>
  </si>
  <si>
    <t>月火水金　9:00～18:30
木土　9:00～12:30</t>
    <phoneticPr fontId="2"/>
  </si>
  <si>
    <t>Ｎｏ</t>
    <phoneticPr fontId="2"/>
  </si>
  <si>
    <t>Ｅメール</t>
    <phoneticPr fontId="2"/>
  </si>
  <si>
    <t>ホームページ</t>
    <phoneticPr fontId="2"/>
  </si>
  <si>
    <t>096-343-0377</t>
    <phoneticPr fontId="2"/>
  </si>
  <si>
    <t>096-341-1130</t>
    <phoneticPr fontId="2"/>
  </si>
  <si>
    <t>http://www.itoh-dh.or.jp/</t>
    <phoneticPr fontId="2"/>
  </si>
  <si>
    <t>13：00～14：00</t>
    <phoneticPr fontId="2"/>
  </si>
  <si>
    <t>○</t>
    <phoneticPr fontId="2"/>
  </si>
  <si>
    <t>顎関節疾患・粘膜疾患</t>
    <rPh sb="0" eb="3">
      <t>ガクカンセツ</t>
    </rPh>
    <rPh sb="3" eb="5">
      <t>シッカン</t>
    </rPh>
    <rPh sb="6" eb="8">
      <t>ネンマク</t>
    </rPh>
    <rPh sb="8" eb="10">
      <t>シッカン</t>
    </rPh>
    <phoneticPr fontId="2"/>
  </si>
  <si>
    <t>862-0971</t>
    <phoneticPr fontId="2"/>
  </si>
  <si>
    <t>096-381-8241</t>
    <phoneticPr fontId="2"/>
  </si>
  <si>
    <t>096-381-8245</t>
    <phoneticPr fontId="2"/>
  </si>
  <si>
    <t>http://www.nishihamashika.com</t>
    <phoneticPr fontId="2"/>
  </si>
  <si>
    <t>12：00～14：00</t>
    <phoneticPr fontId="2"/>
  </si>
  <si>
    <t>○</t>
    <phoneticPr fontId="2"/>
  </si>
  <si>
    <t>096-325-8844</t>
  </si>
  <si>
    <t>096-325-8841</t>
  </si>
  <si>
    <t>http://www.gem.hi-ho.ne.jp/bueno16/</t>
  </si>
  <si>
    <t>月、火、木～日</t>
    <rPh sb="0" eb="1">
      <t>ガツ</t>
    </rPh>
    <rPh sb="2" eb="3">
      <t>カ</t>
    </rPh>
    <rPh sb="4" eb="5">
      <t>モク</t>
    </rPh>
    <rPh sb="6" eb="7">
      <t>ニチ</t>
    </rPh>
    <phoneticPr fontId="2"/>
  </si>
  <si>
    <t>15：00～16：00</t>
  </si>
  <si>
    <t>もりの歯科クリニック</t>
    <rPh sb="3" eb="5">
      <t>シカ</t>
    </rPh>
    <phoneticPr fontId="2"/>
  </si>
  <si>
    <t>860-0082</t>
    <phoneticPr fontId="2"/>
  </si>
  <si>
    <t>096-352-8241</t>
    <phoneticPr fontId="2"/>
  </si>
  <si>
    <t>http://www.morino-dental.com/</t>
    <phoneticPr fontId="2"/>
  </si>
  <si>
    <t>860-0055</t>
    <phoneticPr fontId="2"/>
  </si>
  <si>
    <t>熊本市西区蓮台寺4-10-97</t>
    <rPh sb="0" eb="2">
      <t>クマモト</t>
    </rPh>
    <rPh sb="2" eb="3">
      <t>シ</t>
    </rPh>
    <rPh sb="3" eb="5">
      <t>ニシク</t>
    </rPh>
    <rPh sb="5" eb="8">
      <t>レンダイジ</t>
    </rPh>
    <phoneticPr fontId="2"/>
  </si>
  <si>
    <t>096-325-5651</t>
    <phoneticPr fontId="2"/>
  </si>
  <si>
    <t>12：00～14：00</t>
    <phoneticPr fontId="2"/>
  </si>
  <si>
    <t>○</t>
    <phoneticPr fontId="2"/>
  </si>
  <si>
    <t>まちのはいしゃさん</t>
    <phoneticPr fontId="2"/>
  </si>
  <si>
    <t>861-4133</t>
    <phoneticPr fontId="2"/>
  </si>
  <si>
    <t>熊本市南区島町4丁目4-26</t>
    <rPh sb="0" eb="2">
      <t>クマモト</t>
    </rPh>
    <rPh sb="2" eb="3">
      <t>シ</t>
    </rPh>
    <rPh sb="3" eb="5">
      <t>ミナミク</t>
    </rPh>
    <rPh sb="5" eb="6">
      <t>シマ</t>
    </rPh>
    <rPh sb="6" eb="7">
      <t>マチ</t>
    </rPh>
    <rPh sb="8" eb="10">
      <t>チョウメ</t>
    </rPh>
    <phoneticPr fontId="2"/>
  </si>
  <si>
    <t>096-320-4311</t>
    <phoneticPr fontId="2"/>
  </si>
  <si>
    <t>12：30～14：30</t>
    <phoneticPr fontId="2"/>
  </si>
  <si>
    <t>861-8039</t>
    <phoneticPr fontId="2"/>
  </si>
  <si>
    <t>096-374-6480</t>
    <phoneticPr fontId="2"/>
  </si>
  <si>
    <t>13：00～14：30</t>
    <phoneticPr fontId="2"/>
  </si>
  <si>
    <t>096-344-0615</t>
    <phoneticPr fontId="2"/>
  </si>
  <si>
    <t>096-346-1573</t>
    <phoneticPr fontId="2"/>
  </si>
  <si>
    <t>12：30～14：00</t>
    <phoneticPr fontId="2"/>
  </si>
  <si>
    <t>熊本市東区花立3丁目8-3</t>
    <rPh sb="0" eb="2">
      <t>クマモト</t>
    </rPh>
    <rPh sb="2" eb="3">
      <t>シ</t>
    </rPh>
    <rPh sb="3" eb="5">
      <t>ヒガシク</t>
    </rPh>
    <rPh sb="5" eb="7">
      <t>ハナタテ</t>
    </rPh>
    <rPh sb="8" eb="10">
      <t>チョウメ</t>
    </rPh>
    <phoneticPr fontId="2"/>
  </si>
  <si>
    <t>096-368-8078</t>
  </si>
  <si>
    <t>096-368-8429</t>
  </si>
  <si>
    <t>http://www.toyada-dental-chinic.com</t>
  </si>
  <si>
    <t>月、火、木～土</t>
    <rPh sb="0" eb="1">
      <t>ガツ</t>
    </rPh>
    <rPh sb="2" eb="3">
      <t>カ</t>
    </rPh>
    <rPh sb="4" eb="5">
      <t>モク</t>
    </rPh>
    <rPh sb="6" eb="7">
      <t>ド</t>
    </rPh>
    <phoneticPr fontId="2"/>
  </si>
  <si>
    <t>12：30～14：00</t>
  </si>
  <si>
    <t>861-5287</t>
    <phoneticPr fontId="2"/>
  </si>
  <si>
    <t>096-319-4181</t>
    <phoneticPr fontId="2"/>
  </si>
  <si>
    <t>096-319-4187</t>
    <phoneticPr fontId="2"/>
  </si>
  <si>
    <t>9：00～18：30
土　9：00～12：30</t>
    <rPh sb="11" eb="12">
      <t>ド</t>
    </rPh>
    <phoneticPr fontId="2"/>
  </si>
  <si>
    <t>12：30～14：30</t>
    <phoneticPr fontId="2"/>
  </si>
  <si>
    <t>860-0824</t>
  </si>
  <si>
    <t>熊本市南区十禅寺2-3-40</t>
    <rPh sb="0" eb="2">
      <t>クマモト</t>
    </rPh>
    <rPh sb="2" eb="3">
      <t>シ</t>
    </rPh>
    <rPh sb="3" eb="5">
      <t>ミナミク</t>
    </rPh>
    <rPh sb="5" eb="6">
      <t>ジュウ</t>
    </rPh>
    <rPh sb="6" eb="8">
      <t>ゼンジ</t>
    </rPh>
    <phoneticPr fontId="2"/>
  </si>
  <si>
    <t>096-323-1182</t>
  </si>
  <si>
    <t>9：00～19：00</t>
    <phoneticPr fontId="2"/>
  </si>
  <si>
    <t>860-0847</t>
  </si>
  <si>
    <t>096-353-5448</t>
    <phoneticPr fontId="2"/>
  </si>
  <si>
    <t>096-353-5466</t>
    <phoneticPr fontId="2"/>
  </si>
  <si>
    <t>9：00～18：00</t>
    <phoneticPr fontId="2"/>
  </si>
  <si>
    <t>熊本市西区春日1-14-3　熊本タワービル1F</t>
    <rPh sb="0" eb="2">
      <t>クマモト</t>
    </rPh>
    <rPh sb="2" eb="3">
      <t>シ</t>
    </rPh>
    <rPh sb="3" eb="5">
      <t>ニシク</t>
    </rPh>
    <rPh sb="5" eb="7">
      <t>カスガ</t>
    </rPh>
    <rPh sb="14" eb="16">
      <t>クマモト</t>
    </rPh>
    <phoneticPr fontId="2"/>
  </si>
  <si>
    <t>096-356-8118</t>
  </si>
  <si>
    <t>096-356-8120</t>
  </si>
  <si>
    <t>http://www.shintoshin-dental.com</t>
  </si>
  <si>
    <t>13：00～14：00</t>
  </si>
  <si>
    <t>096-369-5350</t>
    <phoneticPr fontId="2"/>
  </si>
  <si>
    <t>096-369-5349</t>
    <phoneticPr fontId="2"/>
  </si>
  <si>
    <t>http://www.par-dc.jp/</t>
    <phoneticPr fontId="2"/>
  </si>
  <si>
    <t>9：30～19：00</t>
    <phoneticPr fontId="2"/>
  </si>
  <si>
    <t>11：00～15：00</t>
    <phoneticPr fontId="2"/>
  </si>
  <si>
    <t>○</t>
    <phoneticPr fontId="2"/>
  </si>
  <si>
    <t>096-223-2133</t>
  </si>
  <si>
    <t>http://www.nodel-family.com/</t>
  </si>
  <si>
    <t>13：00～14：20</t>
  </si>
  <si>
    <t>ＴＭＤ</t>
  </si>
  <si>
    <t>ヒコデンタルクリニック</t>
    <phoneticPr fontId="2"/>
  </si>
  <si>
    <t>熊本市東区下江津7-7-1</t>
    <rPh sb="0" eb="2">
      <t>クマモト</t>
    </rPh>
    <rPh sb="2" eb="3">
      <t>シ</t>
    </rPh>
    <rPh sb="3" eb="5">
      <t>ヒガシク</t>
    </rPh>
    <rPh sb="5" eb="6">
      <t>シモ</t>
    </rPh>
    <rPh sb="6" eb="7">
      <t>エ</t>
    </rPh>
    <rPh sb="7" eb="8">
      <t>ヅ</t>
    </rPh>
    <phoneticPr fontId="2"/>
  </si>
  <si>
    <t>096-370-1181</t>
  </si>
  <si>
    <t>096-370-1185</t>
  </si>
  <si>
    <t>http://www.hiko-dc.com</t>
    <phoneticPr fontId="2"/>
  </si>
  <si>
    <t>9：30～18：30</t>
    <phoneticPr fontId="2"/>
  </si>
  <si>
    <t>12：00～13：00</t>
    <phoneticPr fontId="2"/>
  </si>
  <si>
    <t>096-366-5036</t>
    <phoneticPr fontId="2"/>
  </si>
  <si>
    <t>096-362-5424</t>
    <phoneticPr fontId="2"/>
  </si>
  <si>
    <t>info@ha-yama.com</t>
    <phoneticPr fontId="2"/>
  </si>
  <si>
    <t>http://ha-yama.com/</t>
    <phoneticPr fontId="2"/>
  </si>
  <si>
    <t>9：30～20：00
水・土　9：30～17：00</t>
    <rPh sb="11" eb="12">
      <t>スイ</t>
    </rPh>
    <rPh sb="13" eb="14">
      <t>ド</t>
    </rPh>
    <phoneticPr fontId="2"/>
  </si>
  <si>
    <t>12：30～14：00</t>
    <phoneticPr fontId="2"/>
  </si>
  <si>
    <t>096-365-0300</t>
  </si>
  <si>
    <t>t-wat@infobears.ne.jp</t>
  </si>
  <si>
    <t>http://www.geocities.jp/watanabedent/</t>
  </si>
  <si>
    <t>096-382-8822</t>
  </si>
  <si>
    <t>096-382-8832</t>
  </si>
  <si>
    <t>9：00～18：00
水・土9：00～13：00</t>
    <rPh sb="11" eb="12">
      <t>スイ</t>
    </rPh>
    <rPh sb="13" eb="14">
      <t>ド</t>
    </rPh>
    <phoneticPr fontId="2"/>
  </si>
  <si>
    <t>水・土曜午後、日曜</t>
    <rPh sb="0" eb="1">
      <t>スイ</t>
    </rPh>
    <rPh sb="2" eb="4">
      <t>ドヨウ</t>
    </rPh>
    <rPh sb="4" eb="6">
      <t>ゴゴ</t>
    </rPh>
    <rPh sb="7" eb="9">
      <t>ニチヨウ</t>
    </rPh>
    <phoneticPr fontId="2"/>
  </si>
  <si>
    <t>熊本市中央区西子飼町4-17</t>
    <rPh sb="0" eb="2">
      <t>クマモト</t>
    </rPh>
    <rPh sb="2" eb="3">
      <t>シ</t>
    </rPh>
    <rPh sb="3" eb="6">
      <t>チュウオウク</t>
    </rPh>
    <rPh sb="6" eb="7">
      <t>ニシ</t>
    </rPh>
    <rPh sb="7" eb="8">
      <t>コ</t>
    </rPh>
    <rPh sb="8" eb="9">
      <t>カ</t>
    </rPh>
    <rPh sb="9" eb="10">
      <t>マチ</t>
    </rPh>
    <phoneticPr fontId="2"/>
  </si>
  <si>
    <t>096-344-9149</t>
  </si>
  <si>
    <t>096-344-9155</t>
  </si>
  <si>
    <t>http://kokaisika.com/</t>
    <phoneticPr fontId="2"/>
  </si>
  <si>
    <t>12：30～14：00</t>
    <phoneticPr fontId="2"/>
  </si>
  <si>
    <t>096-326-4618</t>
    <phoneticPr fontId="2"/>
  </si>
  <si>
    <t>12：30～14：30</t>
  </si>
  <si>
    <t>096-381-0508</t>
    <phoneticPr fontId="2"/>
  </si>
  <si>
    <t>http://www.yogisika.com</t>
    <phoneticPr fontId="2"/>
  </si>
  <si>
    <t>9：00～19：00
水・土　9：00～12：30</t>
    <rPh sb="11" eb="12">
      <t>スイ</t>
    </rPh>
    <rPh sb="13" eb="14">
      <t>ド</t>
    </rPh>
    <phoneticPr fontId="2"/>
  </si>
  <si>
    <t>12：30～14：30</t>
    <phoneticPr fontId="2"/>
  </si>
  <si>
    <t>096-211-4744</t>
  </si>
  <si>
    <t>10：00～19：00
土　10：00～13：00</t>
    <rPh sb="12" eb="13">
      <t>ド</t>
    </rPh>
    <phoneticPr fontId="2"/>
  </si>
  <si>
    <t>13：00～15：00</t>
  </si>
  <si>
    <t>861-4224</t>
  </si>
  <si>
    <t>0964-28-7021</t>
  </si>
  <si>
    <t>0964-27-5725</t>
  </si>
  <si>
    <t>http://kawase-sika.com</t>
  </si>
  <si>
    <t>慶歯科医院</t>
    <rPh sb="0" eb="1">
      <t>ケイ</t>
    </rPh>
    <rPh sb="1" eb="3">
      <t>シカ</t>
    </rPh>
    <rPh sb="3" eb="5">
      <t>イイン</t>
    </rPh>
    <phoneticPr fontId="2"/>
  </si>
  <si>
    <t>860-0067</t>
    <phoneticPr fontId="2"/>
  </si>
  <si>
    <t>熊本市西区城山大塘1丁目9番25号</t>
    <rPh sb="0" eb="2">
      <t>クマモト</t>
    </rPh>
    <rPh sb="2" eb="3">
      <t>シ</t>
    </rPh>
    <rPh sb="3" eb="5">
      <t>ニシク</t>
    </rPh>
    <rPh sb="5" eb="7">
      <t>ジョウザン</t>
    </rPh>
    <rPh sb="7" eb="8">
      <t>オオ</t>
    </rPh>
    <rPh sb="8" eb="9">
      <t>トモ</t>
    </rPh>
    <rPh sb="10" eb="12">
      <t>チョウメ</t>
    </rPh>
    <rPh sb="13" eb="14">
      <t>バン</t>
    </rPh>
    <rPh sb="16" eb="17">
      <t>ゴウ</t>
    </rPh>
    <phoneticPr fontId="2"/>
  </si>
  <si>
    <t>096-329-3920</t>
    <phoneticPr fontId="2"/>
  </si>
  <si>
    <t>096-243-0580</t>
    <phoneticPr fontId="2"/>
  </si>
  <si>
    <t>http://www.keishika.com</t>
    <phoneticPr fontId="2"/>
  </si>
  <si>
    <t>9：00～19：00
水・土　9：00～13：00</t>
    <rPh sb="11" eb="12">
      <t>スイ</t>
    </rPh>
    <rPh sb="13" eb="14">
      <t>ド</t>
    </rPh>
    <phoneticPr fontId="2"/>
  </si>
  <si>
    <t>13：00～15：00</t>
    <phoneticPr fontId="2"/>
  </si>
  <si>
    <t>水・土曜午後、日曜</t>
    <rPh sb="0" eb="1">
      <t>ミズ</t>
    </rPh>
    <rPh sb="2" eb="4">
      <t>ドヨウ</t>
    </rPh>
    <rPh sb="4" eb="6">
      <t>ゴゴ</t>
    </rPh>
    <rPh sb="7" eb="9">
      <t>ニチヨウ</t>
    </rPh>
    <phoneticPr fontId="2"/>
  </si>
  <si>
    <t>熊本市北区清水新地６－７－１４</t>
  </si>
  <si>
    <t>096-338-8324</t>
  </si>
  <si>
    <t>862-0901</t>
  </si>
  <si>
    <t>096-285-5032</t>
    <phoneticPr fontId="2"/>
  </si>
  <si>
    <t xml:space="preserve">096-285-6909 </t>
    <phoneticPr fontId="2"/>
  </si>
  <si>
    <t>http://www.grand-dc.com</t>
    <phoneticPr fontId="2"/>
  </si>
  <si>
    <t>9：00～19：00</t>
    <phoneticPr fontId="2"/>
  </si>
  <si>
    <t>10：00～18：00
土　10：00～13：00</t>
    <rPh sb="12" eb="13">
      <t>ド</t>
    </rPh>
    <phoneticPr fontId="2"/>
  </si>
  <si>
    <t>9：20～19：00
土　9：20～17：00</t>
    <rPh sb="11" eb="12">
      <t>ド</t>
    </rPh>
    <phoneticPr fontId="2"/>
  </si>
  <si>
    <t>9：00～19：00
土　9：00～14：00</t>
    <rPh sb="11" eb="12">
      <t>ド</t>
    </rPh>
    <phoneticPr fontId="2"/>
  </si>
  <si>
    <t>土曜午後は14：00～17：00です</t>
    <rPh sb="0" eb="2">
      <t>ドヨウ</t>
    </rPh>
    <rPh sb="2" eb="4">
      <t>ゴゴ</t>
    </rPh>
    <phoneticPr fontId="2"/>
  </si>
  <si>
    <t>三気堂薬局
清水店</t>
    <phoneticPr fontId="2"/>
  </si>
  <si>
    <t>当院は24時間救急対応しております</t>
    <rPh sb="0" eb="2">
      <t>トウイン</t>
    </rPh>
    <rPh sb="5" eb="7">
      <t>ジカン</t>
    </rPh>
    <rPh sb="7" eb="9">
      <t>キュウキュウ</t>
    </rPh>
    <rPh sb="9" eb="11">
      <t>タイオウ</t>
    </rPh>
    <phoneticPr fontId="2"/>
  </si>
  <si>
    <t>月火水木金土
(木は第2･4のみ）</t>
    <rPh sb="0" eb="1">
      <t>ゲツ</t>
    </rPh>
    <rPh sb="1" eb="2">
      <t>カ</t>
    </rPh>
    <rPh sb="8" eb="9">
      <t>モク</t>
    </rPh>
    <rPh sb="10" eb="11">
      <t>ダイ</t>
    </rPh>
    <phoneticPr fontId="6"/>
  </si>
  <si>
    <t>8:00～17:30</t>
    <phoneticPr fontId="2"/>
  </si>
  <si>
    <t>8:30～19:00</t>
    <phoneticPr fontId="2"/>
  </si>
  <si>
    <t>月火木金  9:00～18:00
水　9:00～19:30
土　9:00～13:00</t>
    <phoneticPr fontId="2"/>
  </si>
  <si>
    <t>8:30～18:00</t>
    <phoneticPr fontId="2"/>
  </si>
  <si>
    <t>月～土  9:00～19:00
日祝  9:00～13:00</t>
    <phoneticPr fontId="2"/>
  </si>
  <si>
    <t>9:00～18:00</t>
    <phoneticPr fontId="2"/>
  </si>
  <si>
    <t>月火金  9:00～18:00
水  9:00～19:30
木  9:00～12:00
土  9:00～15:00</t>
    <phoneticPr fontId="2"/>
  </si>
  <si>
    <t>月～金  8:30～18:00
土  8:30～13:30</t>
    <phoneticPr fontId="2"/>
  </si>
  <si>
    <t>月水金土  9:00～18:00
火  9:00～13:00
木  14:00～18:00</t>
    <phoneticPr fontId="2"/>
  </si>
  <si>
    <t>月～金  9:00～18:00
土  9:00～15:00</t>
    <phoneticPr fontId="2"/>
  </si>
  <si>
    <t>月～金  9:00～18:00
土  9:00～12:00</t>
    <phoneticPr fontId="2"/>
  </si>
  <si>
    <t>月火木金  8:30～18:30
水土  8:30～13:00</t>
    <phoneticPr fontId="2"/>
  </si>
  <si>
    <t>月火水金  9:00～18:00
土  9:00～16:00</t>
    <phoneticPr fontId="2"/>
  </si>
  <si>
    <t>月～金  9:00～18:00
土  9:00～13:00</t>
    <phoneticPr fontId="2"/>
  </si>
  <si>
    <t>月火木金日  9:00～18:00
水  9:00～12:00
土  9:00～14:00</t>
    <phoneticPr fontId="2"/>
  </si>
  <si>
    <t>松林堂薬局
北部店</t>
    <phoneticPr fontId="2"/>
  </si>
  <si>
    <t>三恵薬局
新地店</t>
    <phoneticPr fontId="2"/>
  </si>
  <si>
    <t>セガミ薬局
江津店</t>
    <phoneticPr fontId="2"/>
  </si>
  <si>
    <t>三恵薬局
浜線店</t>
    <phoneticPr fontId="2"/>
  </si>
  <si>
    <t>うさぎ薬局
春日店</t>
    <phoneticPr fontId="2"/>
  </si>
  <si>
    <t>うさぎ薬局
島崎店</t>
    <phoneticPr fontId="2"/>
  </si>
  <si>
    <t>グリーン薬局
春日店</t>
    <phoneticPr fontId="2"/>
  </si>
  <si>
    <t>松林堂薬局
田崎店</t>
    <phoneticPr fontId="2"/>
  </si>
  <si>
    <t>アイン薬局
富合店</t>
    <phoneticPr fontId="2"/>
  </si>
  <si>
    <t>（有）城山薬局</t>
    <rPh sb="1" eb="2">
      <t>ユウ</t>
    </rPh>
    <phoneticPr fontId="2"/>
  </si>
  <si>
    <t>（有）ナナ薬局
田崎店</t>
    <phoneticPr fontId="2"/>
  </si>
  <si>
    <t>月火水金　9:00～18:00
木  9:00～17:00
土  9:00～13:00</t>
    <phoneticPr fontId="2"/>
  </si>
  <si>
    <t>月火水金  9:00～18:30
木  9:00～13:30
土  9:00～14:00</t>
    <phoneticPr fontId="2"/>
  </si>
  <si>
    <t>月～金  9:00～18:00
土  9:00～14:00</t>
    <phoneticPr fontId="2"/>
  </si>
  <si>
    <t>月火木金　9:00～18:00
水土　9:00～13:00</t>
    <rPh sb="1" eb="2">
      <t>ヒ</t>
    </rPh>
    <rPh sb="2" eb="3">
      <t>モク</t>
    </rPh>
    <rPh sb="16" eb="17">
      <t>スイ</t>
    </rPh>
    <phoneticPr fontId="6"/>
  </si>
  <si>
    <t>月～金 9:00～18:00
土  9:00～13:00</t>
    <phoneticPr fontId="2"/>
  </si>
  <si>
    <t>うさぎ薬局
帯山店</t>
    <phoneticPr fontId="2"/>
  </si>
  <si>
    <t>月火木土  8:00～18:00
水  8:00～17:30
土  8:00～15:00</t>
    <phoneticPr fontId="2"/>
  </si>
  <si>
    <t>月火木金  9:00～18:00
土  9:00～15:00</t>
    <phoneticPr fontId="2"/>
  </si>
  <si>
    <t>月木金  9:30～18:30
火日  9:30～13:00
土  9:30～17:00</t>
    <phoneticPr fontId="2"/>
  </si>
  <si>
    <t>月火水金  8:30～18:00
木土  8:30～13:00</t>
    <phoneticPr fontId="2"/>
  </si>
  <si>
    <t>月～金  9:00～18:30
土  9:00～17:00</t>
    <phoneticPr fontId="2"/>
  </si>
  <si>
    <t>月火木金  9:00～18:00
水  9:00～14:00
土  9:00～13:00</t>
    <phoneticPr fontId="2"/>
  </si>
  <si>
    <t>月～金  9:00～18:00
土  9:00～17:00</t>
    <phoneticPr fontId="2"/>
  </si>
  <si>
    <t>月～金  9:00～19:00
土  9:00～13:00</t>
    <phoneticPr fontId="2"/>
  </si>
  <si>
    <t>月木  9:30～20:00
火水  9:30～18:30
土  9:30～13:30</t>
    <phoneticPr fontId="2"/>
  </si>
  <si>
    <t>月～金  8:30～18:00
土  8:30～13:00</t>
    <phoneticPr fontId="2"/>
  </si>
  <si>
    <t>月火水金  9:00～18:30
土  9:00～16:00</t>
    <phoneticPr fontId="2"/>
  </si>
  <si>
    <t>月火水金　9:00～18:00
木　9:00～12:00
土　9:00～13:00</t>
    <rPh sb="1" eb="2">
      <t>ヒ</t>
    </rPh>
    <rPh sb="2" eb="3">
      <t>スイ</t>
    </rPh>
    <rPh sb="16" eb="17">
      <t>モク</t>
    </rPh>
    <phoneticPr fontId="6"/>
  </si>
  <si>
    <t>月～金  9:00～18:00
土  9:00～16:00</t>
    <phoneticPr fontId="2"/>
  </si>
  <si>
    <t>096-345-4775
（転送）</t>
    <rPh sb="14" eb="16">
      <t>テンソウ</t>
    </rPh>
    <phoneticPr fontId="6"/>
  </si>
  <si>
    <t>月火木金  9:00～17:30
水  9:00～19:30
土  9:00～13:00</t>
    <phoneticPr fontId="2"/>
  </si>
  <si>
    <t>月火木金  8:30～19:00
水  8:30～16:30
土  8:30～13:00</t>
    <phoneticPr fontId="2"/>
  </si>
  <si>
    <t>月火水金  8:40～18:00
木土  8:40～13:00</t>
    <phoneticPr fontId="2"/>
  </si>
  <si>
    <t>高橋薬局　エコル</t>
    <phoneticPr fontId="2"/>
  </si>
  <si>
    <t>高橋薬局　エルア</t>
    <phoneticPr fontId="2"/>
  </si>
  <si>
    <t>月火水金  9:00～18:30
木土  9:00～13:00</t>
    <phoneticPr fontId="2"/>
  </si>
  <si>
    <t>月火木金  9:00～18:00
水土  9:00～13:00</t>
    <phoneticPr fontId="2"/>
  </si>
  <si>
    <t>月～金  8:30～20:00
土  8:30～18:30</t>
    <phoneticPr fontId="2"/>
  </si>
  <si>
    <t>9:00～21:00</t>
    <phoneticPr fontId="2"/>
  </si>
  <si>
    <t>月～金　9:00～18:00
土　9:00～15:00</t>
    <phoneticPr fontId="2"/>
  </si>
  <si>
    <t>月火水金  9:00～19:30
木  9:00～17:30
土  9:00～13:00</t>
    <phoneticPr fontId="2"/>
  </si>
  <si>
    <t>有
（1,700件）</t>
    <phoneticPr fontId="2"/>
  </si>
  <si>
    <t>月～金  9:00～18:30
水土  9:00～13:00</t>
    <phoneticPr fontId="2"/>
  </si>
  <si>
    <t>ファルコはやぶさ薬局  八王寺店</t>
    <rPh sb="15" eb="16">
      <t>ミセ</t>
    </rPh>
    <phoneticPr fontId="6"/>
  </si>
  <si>
    <t>月火  9:00～20:00
水木金  9:00～19:00
土  9:00～17:00</t>
    <phoneticPr fontId="2"/>
  </si>
  <si>
    <t>月木金  9:00～18:00
火  9:00～20:00
水土  9:00～13:00</t>
    <phoneticPr fontId="2"/>
  </si>
  <si>
    <t>月～金  8:30～17:30
土  8:30～12:30</t>
    <phoneticPr fontId="2"/>
  </si>
  <si>
    <t>月～金  9:00～17:00
土  9:00～12:30</t>
    <phoneticPr fontId="2"/>
  </si>
  <si>
    <t>社会医療法人　芳和会　
くすのきクリニック</t>
    <phoneticPr fontId="2"/>
  </si>
  <si>
    <t>861-8006</t>
    <phoneticPr fontId="2"/>
  </si>
  <si>
    <t>熊本市北区龍田5丁目1-41</t>
    <phoneticPr fontId="2"/>
  </si>
  <si>
    <t>096-339-0187</t>
    <phoneticPr fontId="2"/>
  </si>
  <si>
    <t>096-339-4419</t>
    <phoneticPr fontId="2"/>
  </si>
  <si>
    <t>内科</t>
    <rPh sb="0" eb="2">
      <t>ナイカ</t>
    </rPh>
    <phoneticPr fontId="2"/>
  </si>
  <si>
    <t>・訪問看護や施設スタッフとの連携を図り、在宅での看取りまで行います。
・急性疾患などで入院治療が必要になった場合、連携の取れている病院での治療へスムーズにつなげます。</t>
    <rPh sb="1" eb="3">
      <t>ホウモン</t>
    </rPh>
    <rPh sb="3" eb="5">
      <t>カンゴ</t>
    </rPh>
    <rPh sb="6" eb="8">
      <t>シセツ</t>
    </rPh>
    <rPh sb="14" eb="16">
      <t>レンケイ</t>
    </rPh>
    <rPh sb="17" eb="18">
      <t>ハカ</t>
    </rPh>
    <rPh sb="20" eb="22">
      <t>ザイタク</t>
    </rPh>
    <rPh sb="24" eb="26">
      <t>ミト</t>
    </rPh>
    <rPh sb="29" eb="30">
      <t>オコナ</t>
    </rPh>
    <rPh sb="36" eb="38">
      <t>キュウセイ</t>
    </rPh>
    <rPh sb="38" eb="40">
      <t>シッカン</t>
    </rPh>
    <rPh sb="43" eb="45">
      <t>ニュウイン</t>
    </rPh>
    <rPh sb="45" eb="47">
      <t>チリョウ</t>
    </rPh>
    <rPh sb="48" eb="50">
      <t>ヒツヨウ</t>
    </rPh>
    <rPh sb="54" eb="56">
      <t>バアイ</t>
    </rPh>
    <rPh sb="57" eb="59">
      <t>レンケイ</t>
    </rPh>
    <rPh sb="60" eb="61">
      <t>ト</t>
    </rPh>
    <rPh sb="65" eb="67">
      <t>ビョウイン</t>
    </rPh>
    <rPh sb="69" eb="71">
      <t>チリョウ</t>
    </rPh>
    <phoneticPr fontId="2"/>
  </si>
  <si>
    <t>katare010603@gmail.com</t>
    <phoneticPr fontId="2"/>
  </si>
  <si>
    <t>096-285-9792</t>
    <phoneticPr fontId="2"/>
  </si>
  <si>
    <t>096-285-9770</t>
    <phoneticPr fontId="2"/>
  </si>
  <si>
    <t>熊本市中央区大江1丁目30-19</t>
    <rPh sb="0" eb="3">
      <t>クマモトシ</t>
    </rPh>
    <rPh sb="3" eb="6">
      <t>チュウオウク</t>
    </rPh>
    <rPh sb="6" eb="8">
      <t>オオエ</t>
    </rPh>
    <rPh sb="9" eb="11">
      <t>チョウメ</t>
    </rPh>
    <phoneticPr fontId="2"/>
  </si>
  <si>
    <t>かたーれ訪問看護ステーション</t>
    <rPh sb="4" eb="6">
      <t>ホウモン</t>
    </rPh>
    <rPh sb="6" eb="8">
      <t>カンゴ</t>
    </rPh>
    <phoneticPr fontId="2"/>
  </si>
  <si>
    <t>シモカワ江津調剤薬局</t>
    <rPh sb="4" eb="6">
      <t>ゴウツ</t>
    </rPh>
    <rPh sb="6" eb="8">
      <t>チョウザイ</t>
    </rPh>
    <rPh sb="8" eb="10">
      <t>ヤッキョク</t>
    </rPh>
    <phoneticPr fontId="2"/>
  </si>
  <si>
    <t>862-0942</t>
    <phoneticPr fontId="2"/>
  </si>
  <si>
    <t>熊本市東区江津1-1-5</t>
    <rPh sb="0" eb="3">
      <t>クマモトシ</t>
    </rPh>
    <rPh sb="3" eb="5">
      <t>ヒガシク</t>
    </rPh>
    <rPh sb="5" eb="7">
      <t>ゴウツ</t>
    </rPh>
    <phoneticPr fontId="2"/>
  </si>
  <si>
    <t>096-363-2524</t>
    <phoneticPr fontId="2"/>
  </si>
  <si>
    <t>096-363-2524</t>
    <phoneticPr fontId="2"/>
  </si>
  <si>
    <t>ezu@shimokawa-ph.co.jp</t>
    <phoneticPr fontId="2"/>
  </si>
  <si>
    <t>月～金  9:30～18:00
土  9:30～13:00</t>
    <phoneticPr fontId="2"/>
  </si>
  <si>
    <t>080-4169-3611</t>
    <phoneticPr fontId="2"/>
  </si>
  <si>
    <t>前田内科医院</t>
    <rPh sb="0" eb="2">
      <t>マエダ</t>
    </rPh>
    <rPh sb="2" eb="4">
      <t>ナイカ</t>
    </rPh>
    <rPh sb="4" eb="6">
      <t>イイン</t>
    </rPh>
    <phoneticPr fontId="2"/>
  </si>
  <si>
    <t>862-0959</t>
    <phoneticPr fontId="2"/>
  </si>
  <si>
    <t>熊本市中央区白山2-11-16</t>
    <rPh sb="0" eb="3">
      <t>クマモトシ</t>
    </rPh>
    <rPh sb="3" eb="6">
      <t>チュウオウク</t>
    </rPh>
    <rPh sb="6" eb="8">
      <t>ハクザン</t>
    </rPh>
    <phoneticPr fontId="2"/>
  </si>
  <si>
    <t>096-364-3952</t>
    <phoneticPr fontId="2"/>
  </si>
  <si>
    <t>096-363-6745</t>
    <phoneticPr fontId="2"/>
  </si>
  <si>
    <t>内科</t>
    <phoneticPr fontId="2"/>
  </si>
  <si>
    <t>今後ますます在宅医療のニーズは増えていきます。多職種で協力しながら満足のいく在宅療養生活を送れるようサポートしたいと思います。</t>
    <rPh sb="0" eb="2">
      <t>コンゴ</t>
    </rPh>
    <rPh sb="6" eb="8">
      <t>ザイタク</t>
    </rPh>
    <rPh sb="8" eb="10">
      <t>イリョウ</t>
    </rPh>
    <rPh sb="15" eb="16">
      <t>フ</t>
    </rPh>
    <rPh sb="23" eb="24">
      <t>タ</t>
    </rPh>
    <rPh sb="24" eb="26">
      <t>ショクシュ</t>
    </rPh>
    <rPh sb="27" eb="29">
      <t>キョウリョク</t>
    </rPh>
    <rPh sb="33" eb="35">
      <t>マンゾク</t>
    </rPh>
    <rPh sb="38" eb="40">
      <t>ザイタク</t>
    </rPh>
    <rPh sb="40" eb="42">
      <t>リョウヨウ</t>
    </rPh>
    <rPh sb="42" eb="44">
      <t>セイカツ</t>
    </rPh>
    <rPh sb="45" eb="46">
      <t>オク</t>
    </rPh>
    <rPh sb="58" eb="59">
      <t>オモ</t>
    </rPh>
    <phoneticPr fontId="2"/>
  </si>
  <si>
    <t>土・日</t>
    <rPh sb="0" eb="1">
      <t>ド</t>
    </rPh>
    <rPh sb="2" eb="3">
      <t>ニチ</t>
    </rPh>
    <phoneticPr fontId="2"/>
  </si>
  <si>
    <t>9:00～18:00
(必要に応じて記述外対応)</t>
    <phoneticPr fontId="2"/>
  </si>
  <si>
    <t>くわみず病院</t>
    <rPh sb="4" eb="6">
      <t>ビョウイン</t>
    </rPh>
    <phoneticPr fontId="1"/>
  </si>
  <si>
    <t>869-0954</t>
  </si>
  <si>
    <t>熊本市中央区神水1-14-41</t>
    <rPh sb="0" eb="3">
      <t>クマモトシ</t>
    </rPh>
    <rPh sb="3" eb="6">
      <t>チュウオウク</t>
    </rPh>
    <rPh sb="6" eb="8">
      <t>クワミズ</t>
    </rPh>
    <phoneticPr fontId="1"/>
  </si>
  <si>
    <t>096-381-2248</t>
  </si>
  <si>
    <t>096-381-3373</t>
  </si>
  <si>
    <t>何でもお気軽にご相談ください</t>
    <rPh sb="0" eb="1">
      <t>ナン</t>
    </rPh>
    <rPh sb="4" eb="6">
      <t>キガル</t>
    </rPh>
    <rPh sb="8" eb="10">
      <t>ソウダン</t>
    </rPh>
    <phoneticPr fontId="1"/>
  </si>
  <si>
    <t>訪問診療・かかりつけ患者への往診はエリア制限あり</t>
    <phoneticPr fontId="2"/>
  </si>
  <si>
    <t>臨時で行う場合もあるため、要相談</t>
    <phoneticPr fontId="2"/>
  </si>
  <si>
    <t>病院での人工呼吸器、経管栄養、中心静脈栄養、ターミナルケアには実施しています</t>
    <phoneticPr fontId="2"/>
  </si>
  <si>
    <t>在宅支援を中心に診療を行っております</t>
    <phoneticPr fontId="2"/>
  </si>
  <si>
    <t>相談に応じさせていただきます</t>
    <rPh sb="0" eb="2">
      <t>ソウダン</t>
    </rPh>
    <rPh sb="3" eb="4">
      <t>オウ</t>
    </rPh>
    <phoneticPr fontId="2"/>
  </si>
  <si>
    <t>歯科ホワイトピアノ</t>
    <rPh sb="0" eb="2">
      <t>シカ</t>
    </rPh>
    <phoneticPr fontId="1"/>
  </si>
  <si>
    <t>熊本市北区麻生田2-4-20</t>
    <rPh sb="3" eb="5">
      <t>キタク</t>
    </rPh>
    <rPh sb="5" eb="8">
      <t>アソウダ</t>
    </rPh>
    <phoneticPr fontId="1"/>
  </si>
  <si>
    <t>096-338-1802</t>
  </si>
  <si>
    <t>https://itp.ne.jp/info/434024320500000899/</t>
  </si>
  <si>
    <t>月～土</t>
  </si>
  <si>
    <t>9：00.～18：30
土　9：00～12：30</t>
    <rPh sb="12" eb="13">
      <t>ド</t>
    </rPh>
    <phoneticPr fontId="1"/>
  </si>
  <si>
    <t>土曜午後、日曜</t>
    <rPh sb="0" eb="2">
      <t>ドヨウ</t>
    </rPh>
    <rPh sb="2" eb="4">
      <t>ゴゴ</t>
    </rPh>
    <rPh sb="5" eb="7">
      <t>ニチヨウ</t>
    </rPh>
    <phoneticPr fontId="1"/>
  </si>
  <si>
    <t>入院治療が必要な場合は、くまもと森都総合病院歯科口腔外科と提携して治療致します</t>
    <rPh sb="0" eb="2">
      <t>ニュウイン</t>
    </rPh>
    <rPh sb="2" eb="4">
      <t>チリョウ</t>
    </rPh>
    <rPh sb="5" eb="7">
      <t>ヒツヨウ</t>
    </rPh>
    <rPh sb="8" eb="10">
      <t>バアイ</t>
    </rPh>
    <rPh sb="16" eb="17">
      <t>シン</t>
    </rPh>
    <rPh sb="17" eb="18">
      <t>ト</t>
    </rPh>
    <rPh sb="18" eb="20">
      <t>ソウゴウ</t>
    </rPh>
    <rPh sb="20" eb="22">
      <t>ビョウイン</t>
    </rPh>
    <rPh sb="22" eb="24">
      <t>シカ</t>
    </rPh>
    <rPh sb="24" eb="25">
      <t>クチ</t>
    </rPh>
    <rPh sb="25" eb="26">
      <t>コウ</t>
    </rPh>
    <rPh sb="26" eb="28">
      <t>ゲカ</t>
    </rPh>
    <rPh sb="29" eb="31">
      <t>テイケイ</t>
    </rPh>
    <rPh sb="33" eb="35">
      <t>チリョウ</t>
    </rPh>
    <rPh sb="35" eb="36">
      <t>イタ</t>
    </rPh>
    <phoneticPr fontId="2"/>
  </si>
  <si>
    <t>訪問診療をご希望の方は、ケアマネジャーの方にご連絡をお願いいたします</t>
    <rPh sb="0" eb="2">
      <t>ホウモン</t>
    </rPh>
    <rPh sb="2" eb="4">
      <t>シンリョウ</t>
    </rPh>
    <rPh sb="6" eb="8">
      <t>キボウ</t>
    </rPh>
    <rPh sb="9" eb="10">
      <t>カタ</t>
    </rPh>
    <rPh sb="20" eb="21">
      <t>カタ</t>
    </rPh>
    <rPh sb="23" eb="25">
      <t>レンラク</t>
    </rPh>
    <rPh sb="27" eb="28">
      <t>ネガ</t>
    </rPh>
    <phoneticPr fontId="2"/>
  </si>
  <si>
    <t>上記可能日でも院内勉強会のため休診することがあります。3ヶ月に1回程度。
日曜日は9：30～12：30/13：30～17：30可能です。</t>
    <rPh sb="0" eb="2">
      <t>ジョウキ</t>
    </rPh>
    <rPh sb="2" eb="4">
      <t>カノウ</t>
    </rPh>
    <rPh sb="4" eb="5">
      <t>ビ</t>
    </rPh>
    <rPh sb="7" eb="9">
      <t>インナイ</t>
    </rPh>
    <rPh sb="9" eb="12">
      <t>ベンキョウカイ</t>
    </rPh>
    <rPh sb="15" eb="17">
      <t>キュウシン</t>
    </rPh>
    <rPh sb="29" eb="30">
      <t>ゲツ</t>
    </rPh>
    <rPh sb="32" eb="33">
      <t>カイ</t>
    </rPh>
    <rPh sb="33" eb="35">
      <t>テイド</t>
    </rPh>
    <rPh sb="37" eb="40">
      <t>ニチヨウビ</t>
    </rPh>
    <rPh sb="63" eb="65">
      <t>カノウ</t>
    </rPh>
    <phoneticPr fontId="2"/>
  </si>
  <si>
    <t>医内より2～3km圏内で往診致します</t>
    <rPh sb="0" eb="1">
      <t>イ</t>
    </rPh>
    <rPh sb="1" eb="2">
      <t>ナイ</t>
    </rPh>
    <rPh sb="9" eb="11">
      <t>ケンナイ</t>
    </rPh>
    <rPh sb="12" eb="14">
      <t>オウシン</t>
    </rPh>
    <rPh sb="14" eb="15">
      <t>イタ</t>
    </rPh>
    <phoneticPr fontId="2"/>
  </si>
  <si>
    <t>訪問時間については、応相談</t>
    <rPh sb="0" eb="2">
      <t>ホウモン</t>
    </rPh>
    <rPh sb="2" eb="4">
      <t>ジカン</t>
    </rPh>
    <rPh sb="10" eb="11">
      <t>オウ</t>
    </rPh>
    <rPh sb="11" eb="13">
      <t>ソウダン</t>
    </rPh>
    <phoneticPr fontId="2"/>
  </si>
  <si>
    <t>訪問看護・訪問リハを含め、様々なニーズに迅速に応える医療を提供いたします。
※当院の開放型登録医からの相談には別に応じています</t>
    <phoneticPr fontId="2"/>
  </si>
  <si>
    <t>桜十字熊本東病院</t>
    <phoneticPr fontId="2"/>
  </si>
  <si>
    <t>緩和ケア、循環器科</t>
    <rPh sb="5" eb="9">
      <t>ジュンカンキカ</t>
    </rPh>
    <phoneticPr fontId="2"/>
  </si>
  <si>
    <t>かかりつけでなくてもご相談いただければいつでも入院対応可能です。</t>
  </si>
  <si>
    <t>タカヒロ薬局水前寺店</t>
    <rPh sb="6" eb="10">
      <t>スイゼンジテン</t>
    </rPh>
    <phoneticPr fontId="6"/>
  </si>
  <si>
    <t>862-0950</t>
    <phoneticPr fontId="6"/>
  </si>
  <si>
    <t>熊本市中央区水前寺2-19-10</t>
    <rPh sb="0" eb="3">
      <t>クマモトシ</t>
    </rPh>
    <rPh sb="3" eb="6">
      <t>チュウオウク</t>
    </rPh>
    <rPh sb="6" eb="9">
      <t>スイゼンジ</t>
    </rPh>
    <phoneticPr fontId="6"/>
  </si>
  <si>
    <t>096-288-7038</t>
    <phoneticPr fontId="6"/>
  </si>
  <si>
    <t>096-288-7039</t>
    <phoneticPr fontId="6"/>
  </si>
  <si>
    <t>takahiro.m-suizenji@ace.ocn.ne.jp</t>
    <phoneticPr fontId="6"/>
  </si>
  <si>
    <t>月～金　9:00～18:30
土　9:00～13:00</t>
    <rPh sb="0" eb="1">
      <t>ゲツ</t>
    </rPh>
    <rPh sb="2" eb="3">
      <t>キン</t>
    </rPh>
    <rPh sb="15" eb="16">
      <t>ド</t>
    </rPh>
    <phoneticPr fontId="6"/>
  </si>
  <si>
    <t>080-8382-0659</t>
    <phoneticPr fontId="6"/>
  </si>
  <si>
    <t>有
（694件）</t>
    <phoneticPr fontId="6"/>
  </si>
  <si>
    <t>タカヒロ薬局尾ノ上店</t>
    <rPh sb="4" eb="6">
      <t>ヤッキョク</t>
    </rPh>
    <rPh sb="6" eb="7">
      <t>オ</t>
    </rPh>
    <rPh sb="8" eb="9">
      <t>ウエ</t>
    </rPh>
    <rPh sb="9" eb="10">
      <t>ミセ</t>
    </rPh>
    <phoneticPr fontId="6"/>
  </si>
  <si>
    <t>862-0913</t>
    <phoneticPr fontId="6"/>
  </si>
  <si>
    <t>熊本市東区尾ノ上1-14-25</t>
    <rPh sb="0" eb="3">
      <t>クマモトシ</t>
    </rPh>
    <rPh sb="3" eb="5">
      <t>ヒガシク</t>
    </rPh>
    <rPh sb="5" eb="6">
      <t>オ</t>
    </rPh>
    <rPh sb="7" eb="8">
      <t>ウエ</t>
    </rPh>
    <phoneticPr fontId="6"/>
  </si>
  <si>
    <t>096-288-9267</t>
    <phoneticPr fontId="6"/>
  </si>
  <si>
    <t>096-288-9268</t>
    <phoneticPr fontId="6"/>
  </si>
  <si>
    <t>takahiro.m-onoue@joy.ocn.ne.jp</t>
    <phoneticPr fontId="6"/>
  </si>
  <si>
    <t>月～金　9:00～19:00
土　9:00～13:00</t>
    <rPh sb="0" eb="1">
      <t>ゲツ</t>
    </rPh>
    <rPh sb="2" eb="3">
      <t>キン</t>
    </rPh>
    <rPh sb="15" eb="16">
      <t>ド</t>
    </rPh>
    <phoneticPr fontId="6"/>
  </si>
  <si>
    <t>080-8562-7099</t>
    <phoneticPr fontId="6"/>
  </si>
  <si>
    <t>有
（193件）</t>
    <rPh sb="0" eb="1">
      <t>アリ</t>
    </rPh>
    <rPh sb="6" eb="7">
      <t>ケン</t>
    </rPh>
    <phoneticPr fontId="6"/>
  </si>
  <si>
    <t>区</t>
    <rPh sb="0" eb="1">
      <t>ク</t>
    </rPh>
    <phoneticPr fontId="2"/>
  </si>
  <si>
    <t>町</t>
    <rPh sb="0" eb="1">
      <t>マチ</t>
    </rPh>
    <phoneticPr fontId="2"/>
  </si>
  <si>
    <t>その他2</t>
    <rPh sb="0" eb="4">
      <t>タ2</t>
    </rPh>
    <phoneticPr fontId="2"/>
  </si>
  <si>
    <t>区</t>
    <rPh sb="0" eb="1">
      <t>ク</t>
    </rPh>
    <phoneticPr fontId="2"/>
  </si>
  <si>
    <t>町</t>
    <rPh sb="0" eb="1">
      <t>マチ</t>
    </rPh>
    <phoneticPr fontId="2"/>
  </si>
  <si>
    <t>無菌製剤処理加算
の請求実績</t>
    <rPh sb="0" eb="2">
      <t>ムキン</t>
    </rPh>
    <rPh sb="2" eb="4">
      <t>セイザイ</t>
    </rPh>
    <rPh sb="4" eb="6">
      <t>ショリ</t>
    </rPh>
    <rPh sb="6" eb="8">
      <t>カサン</t>
    </rPh>
    <rPh sb="10" eb="12">
      <t>セイキュウ</t>
    </rPh>
    <rPh sb="12" eb="14">
      <t>ジッセキ</t>
    </rPh>
    <phoneticPr fontId="6"/>
  </si>
  <si>
    <t>その他2</t>
    <rPh sb="0" eb="4">
      <t>タ2</t>
    </rPh>
    <phoneticPr fontId="2"/>
  </si>
  <si>
    <t>補足3</t>
    <rPh sb="0" eb="3">
      <t>ホソク3</t>
    </rPh>
    <phoneticPr fontId="2"/>
  </si>
  <si>
    <t>No</t>
    <phoneticPr fontId="2"/>
  </si>
  <si>
    <t>住所2</t>
    <rPh sb="0" eb="3">
      <t>ジュウショ2</t>
    </rPh>
    <phoneticPr fontId="2"/>
  </si>
  <si>
    <t>高度管理医療機器等販売業の許可</t>
    <rPh sb="0" eb="2">
      <t>コウド</t>
    </rPh>
    <rPh sb="2" eb="4">
      <t>カンリ</t>
    </rPh>
    <rPh sb="4" eb="6">
      <t>イリョウ</t>
    </rPh>
    <rPh sb="6" eb="8">
      <t>キキ</t>
    </rPh>
    <rPh sb="8" eb="9">
      <t>トウ</t>
    </rPh>
    <rPh sb="9" eb="11">
      <t>ハンバイ</t>
    </rPh>
    <rPh sb="11" eb="12">
      <t>ギョウ</t>
    </rPh>
    <rPh sb="13" eb="15">
      <t>キョカ</t>
    </rPh>
    <phoneticPr fontId="6"/>
  </si>
  <si>
    <t>現在勤務している者の中で訪問指導経験がある薬剤師数</t>
    <rPh sb="0" eb="2">
      <t>ゲンザイ</t>
    </rPh>
    <rPh sb="2" eb="4">
      <t>キンム</t>
    </rPh>
    <rPh sb="8" eb="9">
      <t>モノ</t>
    </rPh>
    <rPh sb="10" eb="11">
      <t>ナカ</t>
    </rPh>
    <rPh sb="12" eb="14">
      <t>ホウモン</t>
    </rPh>
    <rPh sb="14" eb="16">
      <t>シドウ</t>
    </rPh>
    <rPh sb="16" eb="18">
      <t>ケイケン</t>
    </rPh>
    <rPh sb="21" eb="24">
      <t>ヤクザイシ</t>
    </rPh>
    <rPh sb="24" eb="25">
      <t>スウ</t>
    </rPh>
    <phoneticPr fontId="6"/>
  </si>
  <si>
    <t>輸液ルート、カテーテルの供給実績</t>
    <rPh sb="0" eb="2">
      <t>ユエキ</t>
    </rPh>
    <rPh sb="12" eb="14">
      <t>キョウキュウ</t>
    </rPh>
    <rPh sb="14" eb="16">
      <t>ジッセキ</t>
    </rPh>
    <phoneticPr fontId="6"/>
  </si>
  <si>
    <t>No</t>
    <phoneticPr fontId="2"/>
  </si>
  <si>
    <t>蓮台寺クリニック歯科</t>
    <rPh sb="0" eb="3">
      <t>レンダイジ</t>
    </rPh>
    <rPh sb="8" eb="10">
      <t>シカ</t>
    </rPh>
    <phoneticPr fontId="2"/>
  </si>
  <si>
    <t>860-0055</t>
    <phoneticPr fontId="2"/>
  </si>
  <si>
    <t>熊本市西区蓮台寺3丁目4-3</t>
    <rPh sb="0" eb="3">
      <t>クマモトシ</t>
    </rPh>
    <rPh sb="3" eb="5">
      <t>ニシク</t>
    </rPh>
    <rPh sb="5" eb="8">
      <t>レンダイジ</t>
    </rPh>
    <rPh sb="9" eb="11">
      <t>チョウメ</t>
    </rPh>
    <phoneticPr fontId="2"/>
  </si>
  <si>
    <t>096-356-6800</t>
    <phoneticPr fontId="2"/>
  </si>
  <si>
    <t>096-356-6801</t>
    <phoneticPr fontId="2"/>
  </si>
  <si>
    <t>rendaiji-dental8020@outlook.jp</t>
    <phoneticPr fontId="2"/>
  </si>
  <si>
    <t>https://rendaiji-clinic.com</t>
    <phoneticPr fontId="2"/>
  </si>
  <si>
    <t>月～金</t>
    <rPh sb="2" eb="3">
      <t>キン</t>
    </rPh>
    <phoneticPr fontId="2"/>
  </si>
  <si>
    <t>9：00～17：00</t>
    <phoneticPr fontId="2"/>
  </si>
  <si>
    <t>12：30～13：30</t>
    <phoneticPr fontId="2"/>
  </si>
  <si>
    <t>土曜、日曜</t>
    <rPh sb="0" eb="2">
      <t>ドヨウ</t>
    </rPh>
    <rPh sb="3" eb="5">
      <t>ニチヨウ</t>
    </rPh>
    <phoneticPr fontId="2"/>
  </si>
  <si>
    <t>天神内科医院</t>
    <phoneticPr fontId="2"/>
  </si>
  <si>
    <t>862-0971</t>
    <phoneticPr fontId="2"/>
  </si>
  <si>
    <t>熊本市中央区大江6丁目22-22</t>
    <rPh sb="0" eb="3">
      <t>クマモトシ</t>
    </rPh>
    <rPh sb="3" eb="6">
      <t>チュウオウク</t>
    </rPh>
    <rPh sb="6" eb="8">
      <t>オオエ</t>
    </rPh>
    <rPh sb="9" eb="11">
      <t>チョウメ</t>
    </rPh>
    <phoneticPr fontId="2"/>
  </si>
  <si>
    <t>096-366-2233</t>
    <phoneticPr fontId="2"/>
  </si>
  <si>
    <t>096-366-234</t>
    <phoneticPr fontId="2"/>
  </si>
  <si>
    <t>内科</t>
    <rPh sb="0" eb="2">
      <t>ナイカ</t>
    </rPh>
    <phoneticPr fontId="2"/>
  </si>
  <si>
    <t>有床</t>
    <rPh sb="0" eb="2">
      <t>ユウショウ</t>
    </rPh>
    <phoneticPr fontId="2"/>
  </si>
  <si>
    <t>在宅療養支援診療所</t>
    <rPh sb="0" eb="2">
      <t>ザイタク</t>
    </rPh>
    <rPh sb="2" eb="4">
      <t>リョウヨウ</t>
    </rPh>
    <rPh sb="4" eb="6">
      <t>シエン</t>
    </rPh>
    <rPh sb="6" eb="9">
      <t>シンリョウジョ</t>
    </rPh>
    <phoneticPr fontId="2"/>
  </si>
  <si>
    <t>www.yumikodental.jp/</t>
    <phoneticPr fontId="2"/>
  </si>
  <si>
    <t>9：00～18：00</t>
    <phoneticPr fontId="2"/>
  </si>
  <si>
    <t>13：00～14：00</t>
    <phoneticPr fontId="2"/>
  </si>
  <si>
    <t>木曜、土曜、日曜</t>
    <rPh sb="0" eb="2">
      <t>モクヨウ</t>
    </rPh>
    <rPh sb="3" eb="5">
      <t>ドヨウ</t>
    </rPh>
    <rPh sb="6" eb="8">
      <t>ニチヨウ</t>
    </rPh>
    <phoneticPr fontId="2"/>
  </si>
  <si>
    <t>○</t>
    <phoneticPr fontId="2"/>
  </si>
  <si>
    <t>しょうはら歯科口腔機能クリニック</t>
    <rPh sb="5" eb="7">
      <t>シカ</t>
    </rPh>
    <rPh sb="7" eb="9">
      <t>コウクウ</t>
    </rPh>
    <rPh sb="9" eb="11">
      <t>キノウ</t>
    </rPh>
    <phoneticPr fontId="2"/>
  </si>
  <si>
    <t>熊本市中央区帯山３－７－３３</t>
    <rPh sb="0" eb="3">
      <t>クマモトシ</t>
    </rPh>
    <rPh sb="3" eb="6">
      <t>チュウオウク</t>
    </rPh>
    <rPh sb="6" eb="8">
      <t>オビヤマ</t>
    </rPh>
    <phoneticPr fontId="2"/>
  </si>
  <si>
    <t>096-381-3888</t>
  </si>
  <si>
    <t>096-381-3883</t>
  </si>
  <si>
    <t>https://sdof.dental</t>
  </si>
  <si>
    <t>8：30～17：00</t>
  </si>
  <si>
    <t>sdof0904@gmail.com</t>
    <phoneticPr fontId="2"/>
  </si>
  <si>
    <t>9：00～19：00
木　9：00～12:30
　　※14：00～往診
土　9：00～12：00</t>
    <rPh sb="11" eb="12">
      <t>モク</t>
    </rPh>
    <rPh sb="33" eb="35">
      <t>オウシン</t>
    </rPh>
    <rPh sb="36" eb="37">
      <t>ド</t>
    </rPh>
    <phoneticPr fontId="1"/>
  </si>
  <si>
    <t>なないろデンタルクリニック</t>
  </si>
  <si>
    <t>熊本市東区月出2丁目1-39-1F</t>
    <rPh sb="0" eb="3">
      <t>クマモトシ</t>
    </rPh>
    <rPh sb="3" eb="5">
      <t>ヒガシク</t>
    </rPh>
    <rPh sb="5" eb="7">
      <t>ツキデ</t>
    </rPh>
    <rPh sb="8" eb="10">
      <t>チョウメ</t>
    </rPh>
    <phoneticPr fontId="1"/>
  </si>
  <si>
    <t>096-381-4618</t>
  </si>
  <si>
    <t>096-381-4619</t>
  </si>
  <si>
    <t>nanairodentalkumamotocity@gmail.com</t>
  </si>
  <si>
    <t>https://www4.hp-ez.com/hp/akiyoshidentalclinic</t>
  </si>
  <si>
    <t>月～土</t>
    <rPh sb="0" eb="1">
      <t>ゲツ</t>
    </rPh>
    <rPh sb="2" eb="3">
      <t>ド</t>
    </rPh>
    <phoneticPr fontId="1"/>
  </si>
  <si>
    <t>9：00～18：00</t>
  </si>
  <si>
    <t>12：00～13：00</t>
  </si>
  <si>
    <t>日曜</t>
  </si>
  <si>
    <t>口腔機能検査</t>
    <rPh sb="0" eb="6">
      <t>コウクウキノウケンサ</t>
    </rPh>
    <phoneticPr fontId="1"/>
  </si>
  <si>
    <t>在宅医療に取組む医療機関等【歯科医院】</t>
    <rPh sb="0" eb="2">
      <t>ザイタク</t>
    </rPh>
    <rPh sb="2" eb="4">
      <t>イリョウ</t>
    </rPh>
    <rPh sb="5" eb="7">
      <t>トリク</t>
    </rPh>
    <rPh sb="8" eb="10">
      <t>イリョウ</t>
    </rPh>
    <rPh sb="10" eb="12">
      <t>キカン</t>
    </rPh>
    <rPh sb="12" eb="13">
      <t>トウ</t>
    </rPh>
    <rPh sb="14" eb="16">
      <t>シカ</t>
    </rPh>
    <rPh sb="16" eb="18">
      <t>イイン</t>
    </rPh>
    <phoneticPr fontId="2"/>
  </si>
  <si>
    <t>在宅で対応できる
専門科目</t>
    <rPh sb="0" eb="2">
      <t>ザイタク</t>
    </rPh>
    <rPh sb="3" eb="5">
      <t>タイオウ</t>
    </rPh>
    <rPh sb="9" eb="12">
      <t>センモンカ</t>
    </rPh>
    <rPh sb="12" eb="13">
      <t>モク</t>
    </rPh>
    <phoneticPr fontId="2"/>
  </si>
  <si>
    <t>疼痛の管理
（緩和ケア）</t>
    <rPh sb="0" eb="2">
      <t>トウツウ</t>
    </rPh>
    <rPh sb="3" eb="5">
      <t>カンリ</t>
    </rPh>
    <rPh sb="7" eb="9">
      <t>カンワ</t>
    </rPh>
    <phoneticPr fontId="2"/>
  </si>
  <si>
    <t>疼痛の管理
（緩和ケア）</t>
    <phoneticPr fontId="2"/>
  </si>
  <si>
    <t>注射薬の無菌調整
（混注）</t>
    <rPh sb="0" eb="2">
      <t>チュウシャ</t>
    </rPh>
    <rPh sb="2" eb="3">
      <t>ヤク</t>
    </rPh>
    <rPh sb="4" eb="6">
      <t>ムキン</t>
    </rPh>
    <rPh sb="6" eb="8">
      <t>チョウセイ</t>
    </rPh>
    <rPh sb="10" eb="12">
      <t>コンチュウ</t>
    </rPh>
    <phoneticPr fontId="6"/>
  </si>
  <si>
    <t>注射薬の無菌調整（混注）の実績</t>
    <rPh sb="13" eb="15">
      <t>ジッセキ</t>
    </rPh>
    <phoneticPr fontId="6"/>
  </si>
  <si>
    <t>生活保護・中国残留邦人等支援法の指定医療機関の届け出</t>
    <rPh sb="0" eb="2">
      <t>セイカツ</t>
    </rPh>
    <rPh sb="2" eb="4">
      <t>ホゴ</t>
    </rPh>
    <rPh sb="5" eb="7">
      <t>チュウゴク</t>
    </rPh>
    <rPh sb="7" eb="9">
      <t>ザンリュウ</t>
    </rPh>
    <rPh sb="9" eb="11">
      <t>ホウジン</t>
    </rPh>
    <rPh sb="11" eb="12">
      <t>トウ</t>
    </rPh>
    <rPh sb="12" eb="14">
      <t>シエン</t>
    </rPh>
    <rPh sb="14" eb="15">
      <t>ホウ</t>
    </rPh>
    <rPh sb="16" eb="18">
      <t>シテイ</t>
    </rPh>
    <rPh sb="18" eb="20">
      <t>イリョウ</t>
    </rPh>
    <rPh sb="20" eb="22">
      <t>キカン</t>
    </rPh>
    <rPh sb="23" eb="24">
      <t>トド</t>
    </rPh>
    <rPh sb="25" eb="26">
      <t>デ</t>
    </rPh>
    <phoneticPr fontId="6"/>
  </si>
  <si>
    <t>居宅療養管理指導の指定</t>
    <rPh sb="0" eb="2">
      <t>キョタク</t>
    </rPh>
    <rPh sb="2" eb="4">
      <t>リョウヨウ</t>
    </rPh>
    <rPh sb="4" eb="6">
      <t>カンリ</t>
    </rPh>
    <rPh sb="6" eb="8">
      <t>シドウ</t>
    </rPh>
    <rPh sb="9" eb="11">
      <t>シテイ</t>
    </rPh>
    <phoneticPr fontId="6"/>
  </si>
  <si>
    <t>在宅患者訪問薬剤管理指導届け出</t>
    <rPh sb="0" eb="2">
      <t>ザイタク</t>
    </rPh>
    <rPh sb="2" eb="4">
      <t>カンジャ</t>
    </rPh>
    <rPh sb="4" eb="6">
      <t>ホウモン</t>
    </rPh>
    <rPh sb="6" eb="8">
      <t>ヤクザイ</t>
    </rPh>
    <rPh sb="8" eb="10">
      <t>カンリ</t>
    </rPh>
    <rPh sb="10" eb="12">
      <t>シドウ</t>
    </rPh>
    <rPh sb="12" eb="13">
      <t>トドケ</t>
    </rPh>
    <rPh sb="14" eb="15">
      <t>デ</t>
    </rPh>
    <phoneticPr fontId="6"/>
  </si>
  <si>
    <t>生活保護・中国残留邦人等支援法の指定介護機関の届け出</t>
    <rPh sb="18" eb="20">
      <t>カイゴ</t>
    </rPh>
    <phoneticPr fontId="6"/>
  </si>
  <si>
    <t>あさがお薬局　画図店</t>
    <phoneticPr fontId="2"/>
  </si>
  <si>
    <t>（株）アガペ　保田窪薬局</t>
    <phoneticPr fontId="2"/>
  </si>
  <si>
    <t>（株）アガペ　熊本薬局</t>
    <phoneticPr fontId="2"/>
  </si>
  <si>
    <t>グリーン薬局　月出店</t>
    <phoneticPr fontId="2"/>
  </si>
  <si>
    <t>さくら調剤薬局　月出店</t>
    <phoneticPr fontId="2"/>
  </si>
  <si>
    <t>さくら調剤薬局　保田窪店</t>
    <phoneticPr fontId="2"/>
  </si>
  <si>
    <t>さくら調剤薬局　小峯店</t>
    <phoneticPr fontId="2"/>
  </si>
  <si>
    <t>さつき薬局　レークタウン店</t>
    <phoneticPr fontId="2"/>
  </si>
  <si>
    <t>太陽堂薬局　小楠公園前店</t>
    <phoneticPr fontId="2"/>
  </si>
  <si>
    <t>太陽堂薬局　日赤前店</t>
    <phoneticPr fontId="2"/>
  </si>
  <si>
    <t>なないろ薬局　長嶺店</t>
    <phoneticPr fontId="2"/>
  </si>
  <si>
    <t>なないろ薬局　山ノ神店</t>
    <phoneticPr fontId="2"/>
  </si>
  <si>
    <t>訪問看護ステーションCruto渡鹿</t>
    <rPh sb="0" eb="4">
      <t>ホウモンカンゴ</t>
    </rPh>
    <rPh sb="15" eb="16">
      <t>ワタ</t>
    </rPh>
    <rPh sb="16" eb="17">
      <t>シカ</t>
    </rPh>
    <phoneticPr fontId="1"/>
  </si>
  <si>
    <t>熊本市中央区渡鹿3丁目11-1</t>
    <rPh sb="0" eb="3">
      <t>クマモトシ</t>
    </rPh>
    <rPh sb="3" eb="6">
      <t>チュウオウク</t>
    </rPh>
    <rPh sb="6" eb="7">
      <t>ワタル</t>
    </rPh>
    <rPh sb="7" eb="8">
      <t>シカ</t>
    </rPh>
    <rPh sb="9" eb="11">
      <t>チョウメ</t>
    </rPh>
    <phoneticPr fontId="1"/>
  </si>
  <si>
    <t>八景水谷昭和館訪問看護ステーション</t>
    <rPh sb="0" eb="2">
      <t>ハッケイ</t>
    </rPh>
    <rPh sb="2" eb="3">
      <t>ミズ</t>
    </rPh>
    <rPh sb="3" eb="4">
      <t>タニ</t>
    </rPh>
    <rPh sb="4" eb="6">
      <t>ショウワ</t>
    </rPh>
    <rPh sb="6" eb="7">
      <t>カン</t>
    </rPh>
    <rPh sb="7" eb="11">
      <t>ホウモンカンゴ</t>
    </rPh>
    <phoneticPr fontId="1"/>
  </si>
  <si>
    <t>熊本市北区山室４丁目9-30</t>
    <rPh sb="0" eb="3">
      <t>クマモトシ</t>
    </rPh>
    <rPh sb="3" eb="5">
      <t>キタク</t>
    </rPh>
    <rPh sb="5" eb="7">
      <t>ヤマムロ</t>
    </rPh>
    <rPh sb="8" eb="10">
      <t>チョウメ</t>
    </rPh>
    <phoneticPr fontId="1"/>
  </si>
  <si>
    <t>訪問看護ステーション　ヴィーヴル</t>
    <rPh sb="0" eb="4">
      <t>ホウモンカンゴ</t>
    </rPh>
    <phoneticPr fontId="1"/>
  </si>
  <si>
    <t>熊本市南区田迎1-7-20</t>
    <rPh sb="0" eb="3">
      <t>クマモトシ</t>
    </rPh>
    <rPh sb="3" eb="5">
      <t>ミナミク</t>
    </rPh>
    <rPh sb="5" eb="7">
      <t>タムカエ</t>
    </rPh>
    <phoneticPr fontId="1"/>
  </si>
  <si>
    <t>訪問看護ステーションCruto八景水谷</t>
    <rPh sb="0" eb="4">
      <t>ホウモンカンゴ</t>
    </rPh>
    <rPh sb="15" eb="18">
      <t>ハッケイミズ</t>
    </rPh>
    <rPh sb="18" eb="19">
      <t>タニ</t>
    </rPh>
    <phoneticPr fontId="1"/>
  </si>
  <si>
    <t>熊本市北区飛田4丁目5-25</t>
    <rPh sb="0" eb="3">
      <t>クマモトシ</t>
    </rPh>
    <rPh sb="3" eb="5">
      <t>キタク</t>
    </rPh>
    <rPh sb="5" eb="7">
      <t>ヒダ</t>
    </rPh>
    <rPh sb="8" eb="10">
      <t>チョウメ</t>
    </rPh>
    <phoneticPr fontId="1"/>
  </si>
  <si>
    <t>訪問看護ステーションのの花</t>
    <rPh sb="0" eb="4">
      <t>ホウモンカンゴ</t>
    </rPh>
    <rPh sb="12" eb="13">
      <t>ハナ</t>
    </rPh>
    <phoneticPr fontId="1"/>
  </si>
  <si>
    <t>熊本市東区保田窪5丁目11-99エクセレントビューJT C-1</t>
    <rPh sb="0" eb="3">
      <t>クマモトシ</t>
    </rPh>
    <rPh sb="3" eb="5">
      <t>ヒガシク</t>
    </rPh>
    <rPh sb="5" eb="8">
      <t>ホタクボ</t>
    </rPh>
    <rPh sb="9" eb="11">
      <t>チョウメ</t>
    </rPh>
    <phoneticPr fontId="1"/>
  </si>
  <si>
    <t>訪問看護ステーションCruto京町</t>
    <rPh sb="0" eb="4">
      <t>ホウモンカンゴ</t>
    </rPh>
    <rPh sb="15" eb="17">
      <t>キョウマチ</t>
    </rPh>
    <phoneticPr fontId="1"/>
  </si>
  <si>
    <t>860-0078</t>
  </si>
  <si>
    <t>熊本市中央区京町2丁目7-34</t>
    <rPh sb="0" eb="3">
      <t>クマモトシ</t>
    </rPh>
    <rPh sb="3" eb="6">
      <t>チュウオウク</t>
    </rPh>
    <rPh sb="6" eb="8">
      <t>キョウマチ</t>
    </rPh>
    <rPh sb="9" eb="11">
      <t>チョウメ</t>
    </rPh>
    <phoneticPr fontId="1"/>
  </si>
  <si>
    <t>訪問看護ステーションほのあかり</t>
    <rPh sb="0" eb="4">
      <t>ホウモンカンゴ</t>
    </rPh>
    <phoneticPr fontId="1"/>
  </si>
  <si>
    <t>熊本市北区清水万石5丁目6-16</t>
    <rPh sb="0" eb="3">
      <t>クマモトシ</t>
    </rPh>
    <rPh sb="3" eb="5">
      <t>キタク</t>
    </rPh>
    <rPh sb="5" eb="9">
      <t>シミズマンゴク</t>
    </rPh>
    <rPh sb="10" eb="12">
      <t>チョウメ</t>
    </rPh>
    <phoneticPr fontId="1"/>
  </si>
  <si>
    <t>訪問看護ステーションOMOIBA</t>
    <rPh sb="0" eb="4">
      <t>ホウモンカンゴ</t>
    </rPh>
    <phoneticPr fontId="1"/>
  </si>
  <si>
    <t>861-0134</t>
  </si>
  <si>
    <t>熊本市北区植木町舞尾484-8</t>
    <rPh sb="0" eb="3">
      <t>クマモトシ</t>
    </rPh>
    <rPh sb="3" eb="5">
      <t>キタク</t>
    </rPh>
    <rPh sb="5" eb="8">
      <t>ウエキマチ</t>
    </rPh>
    <rPh sb="8" eb="9">
      <t>マ</t>
    </rPh>
    <rPh sb="9" eb="10">
      <t>オ</t>
    </rPh>
    <phoneticPr fontId="1"/>
  </si>
  <si>
    <t>096-363-9610</t>
  </si>
  <si>
    <t>096-363-9611</t>
  </si>
  <si>
    <t>cruto.toroku01@gmail.com</t>
  </si>
  <si>
    <t>http://www.cruto.net/</t>
  </si>
  <si>
    <t>月～金</t>
    <rPh sb="0" eb="1">
      <t>ゲツ</t>
    </rPh>
    <rPh sb="2" eb="3">
      <t>キン</t>
    </rPh>
    <phoneticPr fontId="1"/>
  </si>
  <si>
    <t>年末年始（特別訪問看護指示対応）</t>
    <rPh sb="0" eb="4">
      <t>ネンマツネンシ</t>
    </rPh>
    <rPh sb="5" eb="15">
      <t>トクベツホウモンカンゴシジタイオウ</t>
    </rPh>
    <phoneticPr fontId="1"/>
  </si>
  <si>
    <t>096-343-0031</t>
  </si>
  <si>
    <t>096-343-0032</t>
  </si>
  <si>
    <t>月～日</t>
    <rPh sb="0" eb="1">
      <t>ゲツ</t>
    </rPh>
    <rPh sb="2" eb="3">
      <t>ニチ</t>
    </rPh>
    <phoneticPr fontId="1"/>
  </si>
  <si>
    <t>12/29～1/3（必要時は対応します）</t>
    <rPh sb="10" eb="13">
      <t>ヒツヨウジ</t>
    </rPh>
    <rPh sb="14" eb="16">
      <t>タイオウ</t>
    </rPh>
    <phoneticPr fontId="1"/>
  </si>
  <si>
    <t>096-370-5730</t>
  </si>
  <si>
    <t>096-373-2218</t>
  </si>
  <si>
    <t>vivre-kango@mbn.nifty.com</t>
  </si>
  <si>
    <t>https://www.vivre-kaigo.com/</t>
  </si>
  <si>
    <t>月～金
土</t>
    <rPh sb="0" eb="1">
      <t>ゲツ</t>
    </rPh>
    <rPh sb="2" eb="3">
      <t>キン</t>
    </rPh>
    <rPh sb="4" eb="5">
      <t>ド</t>
    </rPh>
    <phoneticPr fontId="1"/>
  </si>
  <si>
    <t>8:30～17:30
8:30～12:30</t>
  </si>
  <si>
    <t>日・祝日
12/29～1/3</t>
    <rPh sb="0" eb="1">
      <t>ニチ</t>
    </rPh>
    <rPh sb="2" eb="4">
      <t>シュクジツ</t>
    </rPh>
    <phoneticPr fontId="1"/>
  </si>
  <si>
    <t>096-344-9610</t>
  </si>
  <si>
    <t>096-344-9611</t>
  </si>
  <si>
    <t>cruto.hakenomiya01@gmail.com</t>
  </si>
  <si>
    <t>日曜</t>
    <rPh sb="0" eb="2">
      <t>ニチヨウ</t>
    </rPh>
    <phoneticPr fontId="1"/>
  </si>
  <si>
    <t>096-385-7180</t>
  </si>
  <si>
    <t>096-385-7185</t>
  </si>
  <si>
    <t>nonoka-7180@aps.bbiq.jp</t>
  </si>
  <si>
    <t>土、日、祝日、年末年始（緊急時は除く）</t>
    <rPh sb="0" eb="1">
      <t>ド</t>
    </rPh>
    <rPh sb="2" eb="3">
      <t>ニチ</t>
    </rPh>
    <rPh sb="4" eb="6">
      <t>シュクジツ</t>
    </rPh>
    <rPh sb="7" eb="11">
      <t>ネンマツネンシ</t>
    </rPh>
    <rPh sb="12" eb="15">
      <t>キンキュウジ</t>
    </rPh>
    <rPh sb="16" eb="17">
      <t>ノゾ</t>
    </rPh>
    <phoneticPr fontId="1"/>
  </si>
  <si>
    <t>助産師</t>
    <rPh sb="0" eb="3">
      <t>ジョサンシ</t>
    </rPh>
    <phoneticPr fontId="1"/>
  </si>
  <si>
    <t>096-359-0409</t>
  </si>
  <si>
    <t>cruto.kyomachi02@gmail.com</t>
  </si>
  <si>
    <t>年末年始</t>
    <rPh sb="0" eb="4">
      <t>ネンマツネンシ</t>
    </rPh>
    <phoneticPr fontId="1"/>
  </si>
  <si>
    <t>096-202-2901</t>
  </si>
  <si>
    <t>096-202-2902</t>
  </si>
  <si>
    <t>houkan-honoakari@longlight.jp</t>
  </si>
  <si>
    <t>年中無休</t>
    <rPh sb="0" eb="2">
      <t>ネンジュウ</t>
    </rPh>
    <rPh sb="2" eb="4">
      <t>ムキュウ</t>
    </rPh>
    <phoneticPr fontId="1"/>
  </si>
  <si>
    <t>096-273-3661</t>
  </si>
  <si>
    <t>096-273-3662</t>
  </si>
  <si>
    <t>yume.omoi2023@gmail.com</t>
  </si>
  <si>
    <t>https://www.yumewac.com</t>
  </si>
  <si>
    <t>月～金（祝日含む）</t>
    <rPh sb="0" eb="1">
      <t>ゲツ</t>
    </rPh>
    <rPh sb="2" eb="3">
      <t>キン</t>
    </rPh>
    <rPh sb="4" eb="7">
      <t>シュクジツフク</t>
    </rPh>
    <phoneticPr fontId="1"/>
  </si>
  <si>
    <t>土日・年末年始（ご要望に応じて対応可能）</t>
    <rPh sb="0" eb="2">
      <t>ドニチ</t>
    </rPh>
    <rPh sb="3" eb="7">
      <t>ネンマツネンシ</t>
    </rPh>
    <rPh sb="9" eb="11">
      <t>ヨウボウ</t>
    </rPh>
    <rPh sb="12" eb="13">
      <t>オウ</t>
    </rPh>
    <rPh sb="15" eb="19">
      <t>タイオウカノウ</t>
    </rPh>
    <phoneticPr fontId="1"/>
  </si>
  <si>
    <t>サービス提供日：
月～日（8：30～22：00）</t>
    <rPh sb="4" eb="7">
      <t>テイキョウビ</t>
    </rPh>
    <rPh sb="9" eb="10">
      <t>ゲツ</t>
    </rPh>
    <rPh sb="11" eb="12">
      <t>ニチ</t>
    </rPh>
    <phoneticPr fontId="1"/>
  </si>
  <si>
    <t>訪問診療のご相談事又は、ご依頼
代表電話から受付→訪問診療部と回線を回します</t>
    <rPh sb="0" eb="2">
      <t>ホウモン</t>
    </rPh>
    <rPh sb="2" eb="4">
      <t>シンリョウ</t>
    </rPh>
    <rPh sb="6" eb="8">
      <t>ソウダン</t>
    </rPh>
    <rPh sb="8" eb="9">
      <t>ゴト</t>
    </rPh>
    <rPh sb="9" eb="10">
      <t>マタ</t>
    </rPh>
    <rPh sb="13" eb="15">
      <t>イライ</t>
    </rPh>
    <rPh sb="16" eb="18">
      <t>ダイヒョウ</t>
    </rPh>
    <rPh sb="18" eb="20">
      <t>デンワ</t>
    </rPh>
    <rPh sb="22" eb="24">
      <t>ウケツケ</t>
    </rPh>
    <rPh sb="25" eb="27">
      <t>ホウモン</t>
    </rPh>
    <rPh sb="27" eb="29">
      <t>シンリョウ</t>
    </rPh>
    <rPh sb="29" eb="30">
      <t>ブ</t>
    </rPh>
    <rPh sb="31" eb="33">
      <t>カイセン</t>
    </rPh>
    <rPh sb="34" eb="35">
      <t>マワ</t>
    </rPh>
    <phoneticPr fontId="2"/>
  </si>
  <si>
    <t>訪問看護ステーションCare’L</t>
    <rPh sb="0" eb="4">
      <t>ホウモンカンゴ</t>
    </rPh>
    <phoneticPr fontId="2"/>
  </si>
  <si>
    <t>861-4114</t>
    <phoneticPr fontId="2"/>
  </si>
  <si>
    <t>熊本市南区野田3丁目12ｰ1　１０１</t>
    <rPh sb="0" eb="3">
      <t>クマモトシ</t>
    </rPh>
    <rPh sb="3" eb="5">
      <t>ミナミク</t>
    </rPh>
    <rPh sb="5" eb="7">
      <t>ノダ</t>
    </rPh>
    <rPh sb="8" eb="10">
      <t>チョウメ</t>
    </rPh>
    <phoneticPr fontId="2"/>
  </si>
  <si>
    <t>096-274-8861</t>
    <phoneticPr fontId="2"/>
  </si>
  <si>
    <t>096-274-8862</t>
    <phoneticPr fontId="2"/>
  </si>
  <si>
    <t>houmonkango.carel@gmail.com</t>
    <phoneticPr fontId="2"/>
  </si>
  <si>
    <t>http://care-l.com</t>
    <phoneticPr fontId="2"/>
  </si>
  <si>
    <t>月～土（祝日含む）</t>
    <rPh sb="0" eb="1">
      <t>ゲツ</t>
    </rPh>
    <rPh sb="2" eb="3">
      <t>ド</t>
    </rPh>
    <rPh sb="4" eb="7">
      <t>シュクジツフク</t>
    </rPh>
    <phoneticPr fontId="2"/>
  </si>
  <si>
    <t>日曜</t>
    <rPh sb="0" eb="2">
      <t>ニチヨウ</t>
    </rPh>
    <phoneticPr fontId="2"/>
  </si>
  <si>
    <t>薬剤師、社会福祉士、ケアマネ</t>
    <rPh sb="0" eb="3">
      <t>ヤクザイシ</t>
    </rPh>
    <rPh sb="4" eb="6">
      <t>シャカイ</t>
    </rPh>
    <rPh sb="6" eb="8">
      <t>フクシ</t>
    </rPh>
    <rPh sb="8" eb="9">
      <t>シ</t>
    </rPh>
    <phoneticPr fontId="2"/>
  </si>
  <si>
    <t>096-359-0408</t>
    <phoneticPr fontId="2"/>
  </si>
  <si>
    <t>https://www.syowakan.jp/</t>
  </si>
  <si>
    <t>12/30～1/3</t>
    <phoneticPr fontId="2"/>
  </si>
  <si>
    <t>江津しょうぶ苑　訪問看護ステーション</t>
    <rPh sb="0" eb="2">
      <t>エヅ</t>
    </rPh>
    <rPh sb="6" eb="7">
      <t>エン</t>
    </rPh>
    <rPh sb="8" eb="12">
      <t>ホウモンカンゴ</t>
    </rPh>
    <phoneticPr fontId="1"/>
  </si>
  <si>
    <t>リデルホーム浄行寺　訪問看護ステーション</t>
    <rPh sb="6" eb="9">
      <t>ジョウギョウジ</t>
    </rPh>
    <rPh sb="10" eb="14">
      <t>ホウモンカンゴ</t>
    </rPh>
    <phoneticPr fontId="1"/>
  </si>
  <si>
    <t>訪問看護ステーション　清雅苑</t>
    <rPh sb="0" eb="4">
      <t>ホウモンカンゴ</t>
    </rPh>
    <rPh sb="11" eb="12">
      <t>セイ</t>
    </rPh>
    <rPh sb="12" eb="13">
      <t>ミヤビ</t>
    </rPh>
    <rPh sb="13" eb="14">
      <t>ソノ</t>
    </rPh>
    <phoneticPr fontId="1"/>
  </si>
  <si>
    <t>860-8518</t>
  </si>
  <si>
    <t>熊本市東区画図町所島1040</t>
    <rPh sb="0" eb="3">
      <t>クマモトシ</t>
    </rPh>
    <rPh sb="3" eb="4">
      <t>ヒガシ</t>
    </rPh>
    <rPh sb="4" eb="5">
      <t>ク</t>
    </rPh>
    <rPh sb="5" eb="8">
      <t>エズマチ</t>
    </rPh>
    <rPh sb="8" eb="9">
      <t>トコロ</t>
    </rPh>
    <rPh sb="9" eb="10">
      <t>シマ</t>
    </rPh>
    <phoneticPr fontId="1"/>
  </si>
  <si>
    <t>熊本市中央区薬園町2番1号</t>
    <rPh sb="0" eb="3">
      <t>クマモトシ</t>
    </rPh>
    <rPh sb="3" eb="6">
      <t>チュウオウク</t>
    </rPh>
    <rPh sb="6" eb="9">
      <t>ヤクエンチョウ</t>
    </rPh>
    <rPh sb="10" eb="11">
      <t>バン</t>
    </rPh>
    <rPh sb="12" eb="13">
      <t>ゴウ</t>
    </rPh>
    <phoneticPr fontId="1"/>
  </si>
  <si>
    <t>熊本市北区山室6ｰ8ｰ1</t>
    <rPh sb="0" eb="3">
      <t>クマモトシ</t>
    </rPh>
    <rPh sb="3" eb="5">
      <t>キタク</t>
    </rPh>
    <rPh sb="5" eb="7">
      <t>ヤマムロ</t>
    </rPh>
    <phoneticPr fontId="1"/>
  </si>
  <si>
    <t>096-370-5853</t>
  </si>
  <si>
    <t>096-370-5959</t>
  </si>
  <si>
    <t>houmonkango@shoubuen.com</t>
  </si>
  <si>
    <t>月～金</t>
    <rPh sb="0" eb="1">
      <t>ゲツ</t>
    </rPh>
    <rPh sb="2" eb="3">
      <t>キン</t>
    </rPh>
    <phoneticPr fontId="1"/>
  </si>
  <si>
    <t>土曜、日曜、12/30～1/2</t>
    <rPh sb="0" eb="2">
      <t>ドヨウ</t>
    </rPh>
    <rPh sb="3" eb="5">
      <t>ニチヨウ</t>
    </rPh>
    <phoneticPr fontId="1"/>
  </si>
  <si>
    <t>096-223-5359</t>
  </si>
  <si>
    <t>096-223-8387</t>
  </si>
  <si>
    <t>jyougyouji.nsst@riddell-wright.com</t>
  </si>
  <si>
    <t>http://riddell-wright.com</t>
  </si>
  <si>
    <t>日曜日</t>
    <rPh sb="0" eb="3">
      <t>ニチヨウビ</t>
    </rPh>
    <phoneticPr fontId="1"/>
  </si>
  <si>
    <t>096-343-0517</t>
  </si>
  <si>
    <t>houmon-kaigo@juryo.or.jp</t>
  </si>
  <si>
    <t>https://www.juryo.or.jp</t>
  </si>
  <si>
    <t>日・祝日
12/30～1/3
※緊急を要する方はこの限りではありません。</t>
    <rPh sb="0" eb="1">
      <t>ニチ</t>
    </rPh>
    <rPh sb="2" eb="4">
      <t>シュクジツ</t>
    </rPh>
    <rPh sb="16" eb="18">
      <t>キンキュウ</t>
    </rPh>
    <rPh sb="19" eb="20">
      <t>ヨウ</t>
    </rPh>
    <rPh sb="22" eb="23">
      <t>カタ</t>
    </rPh>
    <rPh sb="26" eb="27">
      <t>カギ</t>
    </rPh>
    <phoneticPr fontId="1"/>
  </si>
  <si>
    <t>事務</t>
    <rPh sb="0" eb="2">
      <t>ジム</t>
    </rPh>
    <phoneticPr fontId="1"/>
  </si>
  <si>
    <t>月～土
祝祭日</t>
    <rPh sb="0" eb="1">
      <t>ゲツ</t>
    </rPh>
    <rPh sb="2" eb="3">
      <t>ド</t>
    </rPh>
    <rPh sb="4" eb="7">
      <t>シュクサイジツ</t>
    </rPh>
    <phoneticPr fontId="2"/>
  </si>
  <si>
    <t>8:30～17:00
8:30～12:00</t>
    <phoneticPr fontId="2"/>
  </si>
  <si>
    <t>訪問看護ステーション　たすく</t>
    <rPh sb="0" eb="4">
      <t>ホウモンカンゴ</t>
    </rPh>
    <phoneticPr fontId="1"/>
  </si>
  <si>
    <t>熊本市中央区八王寺町47－22　ASKビル２０２</t>
    <rPh sb="0" eb="3">
      <t>クマモトシ</t>
    </rPh>
    <rPh sb="3" eb="6">
      <t>チュウオウク</t>
    </rPh>
    <rPh sb="6" eb="10">
      <t>ハチオウジマチ</t>
    </rPh>
    <phoneticPr fontId="1"/>
  </si>
  <si>
    <t>096-370-0081</t>
  </si>
  <si>
    <t>096-243-1000</t>
  </si>
  <si>
    <t>tasukur381@gmail.com</t>
  </si>
  <si>
    <t>http://hp.kaipoke.biz/hat/</t>
  </si>
  <si>
    <t>土日、お盆、年末年始
※緊急を要する方はこの限りではありません。</t>
    <rPh sb="0" eb="2">
      <t>ドニチ</t>
    </rPh>
    <rPh sb="4" eb="5">
      <t>ボン</t>
    </rPh>
    <rPh sb="6" eb="10">
      <t>ネンマツネンシ</t>
    </rPh>
    <rPh sb="12" eb="14">
      <t>キンキュウ</t>
    </rPh>
    <rPh sb="15" eb="16">
      <t>ヨウ</t>
    </rPh>
    <rPh sb="18" eb="19">
      <t>カタ</t>
    </rPh>
    <rPh sb="22" eb="23">
      <t>カギ</t>
    </rPh>
    <phoneticPr fontId="1"/>
  </si>
  <si>
    <t>8:30～17:30</t>
    <phoneticPr fontId="2"/>
  </si>
  <si>
    <t>熊本市西区花園5-24-89</t>
    <rPh sb="0" eb="3">
      <t>クマモトシ</t>
    </rPh>
    <rPh sb="3" eb="5">
      <t>ニシク</t>
    </rPh>
    <rPh sb="5" eb="7">
      <t>ハナゾノ</t>
    </rPh>
    <phoneticPr fontId="1"/>
  </si>
  <si>
    <t>小児科、内科、アレルギー科</t>
    <rPh sb="0" eb="3">
      <t>ショウニカ</t>
    </rPh>
    <rPh sb="4" eb="6">
      <t>ナイカ</t>
    </rPh>
    <rPh sb="12" eb="13">
      <t>カ</t>
    </rPh>
    <phoneticPr fontId="1"/>
  </si>
  <si>
    <t>無床</t>
    <rPh sb="0" eb="2">
      <t>ムショウ</t>
    </rPh>
    <phoneticPr fontId="1"/>
  </si>
  <si>
    <t>○※</t>
  </si>
  <si>
    <t>※褥瘡に関して、軽症の場合のみ対応可能</t>
    <rPh sb="4" eb="5">
      <t>カン</t>
    </rPh>
    <rPh sb="8" eb="10">
      <t>ケイショウ</t>
    </rPh>
    <rPh sb="11" eb="13">
      <t>バアイ</t>
    </rPh>
    <rPh sb="15" eb="17">
      <t>タイオウ</t>
    </rPh>
    <rPh sb="17" eb="19">
      <t>カノウ</t>
    </rPh>
    <phoneticPr fontId="1"/>
  </si>
  <si>
    <t>医療法人山部会上代成城病院</t>
    <rPh sb="0" eb="4">
      <t>イリョウホウジン</t>
    </rPh>
    <rPh sb="4" eb="7">
      <t>ヤマベカイ</t>
    </rPh>
    <rPh sb="7" eb="9">
      <t>カミシロ</t>
    </rPh>
    <rPh sb="9" eb="11">
      <t>セイジョウ</t>
    </rPh>
    <rPh sb="11" eb="13">
      <t>ビョウイン</t>
    </rPh>
    <phoneticPr fontId="1"/>
  </si>
  <si>
    <t>860-0068</t>
  </si>
  <si>
    <t>熊本市西区上代2丁目2-25</t>
    <rPh sb="0" eb="3">
      <t>クマモトシ</t>
    </rPh>
    <rPh sb="3" eb="5">
      <t>ニシク</t>
    </rPh>
    <rPh sb="5" eb="7">
      <t>カミシロ</t>
    </rPh>
    <rPh sb="8" eb="10">
      <t>チョウメ</t>
    </rPh>
    <phoneticPr fontId="1"/>
  </si>
  <si>
    <t>096-356-1515</t>
  </si>
  <si>
    <t>096-356-1516</t>
  </si>
  <si>
    <t>担当受付</t>
    <rPh sb="0" eb="4">
      <t>タントウウケツケ</t>
    </rPh>
    <phoneticPr fontId="1"/>
  </si>
  <si>
    <t>総合内科、糖尿病、内分泌内科</t>
    <rPh sb="0" eb="4">
      <t>ソウゴウナイカ</t>
    </rPh>
    <rPh sb="5" eb="8">
      <t>トウニョウビョウ</t>
    </rPh>
    <rPh sb="9" eb="14">
      <t>ナイブンピツナイカ</t>
    </rPh>
    <phoneticPr fontId="1"/>
  </si>
  <si>
    <t>江津湖総合診療クリニック</t>
    <rPh sb="0" eb="3">
      <t>エヅコ</t>
    </rPh>
    <rPh sb="3" eb="7">
      <t>ソウゴウシンリョウ</t>
    </rPh>
    <phoneticPr fontId="1"/>
  </si>
  <si>
    <t>熊本市東区神水本町26-24</t>
  </si>
  <si>
    <t>096-285-8404</t>
  </si>
  <si>
    <t>096-285-8405</t>
  </si>
  <si>
    <t>内科、外科、整形外科</t>
    <rPh sb="0" eb="2">
      <t>ナイカ</t>
    </rPh>
    <rPh sb="3" eb="5">
      <t>ゲカ</t>
    </rPh>
    <rPh sb="6" eb="10">
      <t>セイケイゲカ</t>
    </rPh>
    <phoneticPr fontId="1"/>
  </si>
  <si>
    <t>クレア歯科医院</t>
    <rPh sb="3" eb="7">
      <t>シカイイン</t>
    </rPh>
    <phoneticPr fontId="2"/>
  </si>
  <si>
    <t>熊本市東区長嶺東３丁目１－２５</t>
    <rPh sb="0" eb="3">
      <t>クマモトシ</t>
    </rPh>
    <rPh sb="3" eb="5">
      <t>ヒガシク</t>
    </rPh>
    <rPh sb="5" eb="7">
      <t>ナガミネ</t>
    </rPh>
    <rPh sb="7" eb="8">
      <t>ヒガシ</t>
    </rPh>
    <rPh sb="9" eb="11">
      <t>チョウメ</t>
    </rPh>
    <phoneticPr fontId="1"/>
  </si>
  <si>
    <t>096-388-1908</t>
    <phoneticPr fontId="2"/>
  </si>
  <si>
    <t>096-388-1909</t>
    <phoneticPr fontId="2"/>
  </si>
  <si>
    <t>https://crea.kdg.or.jp</t>
    <phoneticPr fontId="2"/>
  </si>
  <si>
    <t>月～水
金、土</t>
    <rPh sb="0" eb="1">
      <t>ゲツ</t>
    </rPh>
    <rPh sb="2" eb="3">
      <t>スイ</t>
    </rPh>
    <rPh sb="4" eb="5">
      <t>キン</t>
    </rPh>
    <rPh sb="6" eb="7">
      <t>ド</t>
    </rPh>
    <phoneticPr fontId="2"/>
  </si>
  <si>
    <t>9：00～18：00
土　9：00～17：00</t>
    <rPh sb="11" eb="12">
      <t>ド</t>
    </rPh>
    <phoneticPr fontId="1"/>
  </si>
  <si>
    <t>土曜日午後は14時～17時です。
また、R6年8月から毎週水曜日は休診日になります。
（祝日がある週は水曜日も診療します）</t>
    <rPh sb="0" eb="5">
      <t>ドヨウビゴゴ</t>
    </rPh>
    <rPh sb="8" eb="9">
      <t>ジ</t>
    </rPh>
    <rPh sb="12" eb="13">
      <t>ジ</t>
    </rPh>
    <rPh sb="22" eb="23">
      <t>ネン</t>
    </rPh>
    <rPh sb="24" eb="25">
      <t>ガツ</t>
    </rPh>
    <rPh sb="27" eb="32">
      <t>マイシュウスイヨウビ</t>
    </rPh>
    <rPh sb="33" eb="36">
      <t>キュウシンビ</t>
    </rPh>
    <rPh sb="44" eb="46">
      <t>シュクジツ</t>
    </rPh>
    <rPh sb="49" eb="50">
      <t>シュウ</t>
    </rPh>
    <rPh sb="51" eb="54">
      <t>スイヨウビ</t>
    </rPh>
    <rPh sb="55" eb="57">
      <t>シンリョウ</t>
    </rPh>
    <phoneticPr fontId="1"/>
  </si>
  <si>
    <t>8：30～18：00</t>
    <phoneticPr fontId="2"/>
  </si>
  <si>
    <t>内科、呼吸器内科、小児科、緩和ケア内科</t>
    <rPh sb="0" eb="2">
      <t>ナイカ</t>
    </rPh>
    <rPh sb="3" eb="8">
      <t>コキュウキナイカ</t>
    </rPh>
    <rPh sb="9" eb="12">
      <t>ショウニカ</t>
    </rPh>
    <rPh sb="13" eb="15">
      <t>カンワ</t>
    </rPh>
    <rPh sb="17" eb="19">
      <t>ナイカ</t>
    </rPh>
    <phoneticPr fontId="1"/>
  </si>
  <si>
    <t>無床</t>
    <rPh sb="0" eb="2">
      <t>ムショウ</t>
    </rPh>
    <phoneticPr fontId="1"/>
  </si>
  <si>
    <t>患者さんやご家族を中心として、多職種のチームで支える在宅医療を意識して診療を行っています。「顔の見える関係」が基本とはなりますが、情報共有のためにICTを積極的に活用しています。患者さんひとりひとりの物語を大切にしながら、どうすれば安心して過ごしていただくことができるか、多職種でともに考えて工夫したり、困難なことも楽しみながら日々診療を行っています。</t>
  </si>
  <si>
    <t>医療法人博光会御幸病院</t>
    <rPh sb="0" eb="2">
      <t>イリョウ</t>
    </rPh>
    <rPh sb="2" eb="4">
      <t>ホウジン</t>
    </rPh>
    <rPh sb="4" eb="6">
      <t>ヒロミツ</t>
    </rPh>
    <rPh sb="6" eb="7">
      <t>カイ</t>
    </rPh>
    <rPh sb="7" eb="9">
      <t>ミユキ</t>
    </rPh>
    <rPh sb="9" eb="11">
      <t>ビョウイン</t>
    </rPh>
    <phoneticPr fontId="1"/>
  </si>
  <si>
    <t>熊本市南区御幸笛田6-7-40</t>
    <rPh sb="0" eb="3">
      <t>クマモトシ</t>
    </rPh>
    <rPh sb="3" eb="5">
      <t>ミナミク</t>
    </rPh>
    <rPh sb="5" eb="9">
      <t>ミユキフエダ</t>
    </rPh>
    <phoneticPr fontId="1"/>
  </si>
  <si>
    <t>096-297-1021</t>
  </si>
  <si>
    <t>096-378-4133</t>
  </si>
  <si>
    <t>在宅医療部</t>
    <rPh sb="0" eb="5">
      <t>ザイタクイリョウブ</t>
    </rPh>
    <phoneticPr fontId="1"/>
  </si>
  <si>
    <t>循環器をはじめ専門性の高い医師が多数在籍、糖尿病と脳卒中リハビリテーション看護の認定看護師も在籍しており療養生活全般の支援ができます。</t>
    <rPh sb="0" eb="3">
      <t>ジュンカンキ</t>
    </rPh>
    <rPh sb="7" eb="10">
      <t>センモンセイ</t>
    </rPh>
    <rPh sb="11" eb="12">
      <t>タカ</t>
    </rPh>
    <rPh sb="13" eb="15">
      <t>イシ</t>
    </rPh>
    <rPh sb="16" eb="20">
      <t>タスウザイセキ</t>
    </rPh>
    <rPh sb="21" eb="24">
      <t>トウニョウビョウ</t>
    </rPh>
    <rPh sb="25" eb="28">
      <t>ノウソッチュウ</t>
    </rPh>
    <rPh sb="37" eb="39">
      <t>カンゴ</t>
    </rPh>
    <rPh sb="40" eb="45">
      <t>ニンテイカンゴシ</t>
    </rPh>
    <rPh sb="46" eb="48">
      <t>ザイセキ</t>
    </rPh>
    <rPh sb="52" eb="56">
      <t>リョウヨウセイカツ</t>
    </rPh>
    <rPh sb="56" eb="58">
      <t>ゼンパン</t>
    </rPh>
    <rPh sb="59" eb="61">
      <t>シエン</t>
    </rPh>
    <phoneticPr fontId="1"/>
  </si>
  <si>
    <t>訪問看護ステーションGood　Re-Life</t>
  </si>
  <si>
    <t>熊本市中央区出水4-3-40アリアンス出水102</t>
  </si>
  <si>
    <t>096-288-0456</t>
  </si>
  <si>
    <t>096-335-7105</t>
  </si>
  <si>
    <t>relife-kumamoto2024@outlook.jp</t>
  </si>
  <si>
    <t>goodrelife.wixsite.com/kumamoto/</t>
  </si>
  <si>
    <t>月～土
（祝日含む）</t>
  </si>
  <si>
    <t xml:space="preserve">日・年末年始　　
但し、緊急時は除く
</t>
  </si>
  <si>
    <t>＜ホスピスマインド＞を大切にするクリニックとして、適時・適切に医師が診察を行っています。ICTツール【医療介護専用のコミュニケーションシステム「メディカルケアステーション」（MCS）】を使用して、事業所間で情報共有をしております。これまでの癌の緩和ケアの経験を、医療依存度の高い疾患や高齢者に多い病気に生かし、これからも心の声を聴きながら「地域と時代の要請」に答えて参ります。</t>
  </si>
  <si>
    <t>あおい訪問看護ステーション　熊本営業所</t>
    <rPh sb="3" eb="7">
      <t>ホウモンカンゴ</t>
    </rPh>
    <rPh sb="14" eb="19">
      <t>クマモトエイギョウショ</t>
    </rPh>
    <phoneticPr fontId="2"/>
  </si>
  <si>
    <t>sameshima@shinrai8.by-works.com</t>
  </si>
  <si>
    <t>熊本市北区武蔵ヶ丘１丁目5-40清正ハイツ２０２</t>
    <rPh sb="0" eb="3">
      <t>クマモトシ</t>
    </rPh>
    <rPh sb="3" eb="5">
      <t>キタク</t>
    </rPh>
    <rPh sb="5" eb="9">
      <t>ムサシガオカ</t>
    </rPh>
    <rPh sb="10" eb="12">
      <t>チョウメ</t>
    </rPh>
    <rPh sb="16" eb="18">
      <t>キヨマサ</t>
    </rPh>
    <phoneticPr fontId="2"/>
  </si>
  <si>
    <t>096-221-1707</t>
    <phoneticPr fontId="2"/>
  </si>
  <si>
    <t>平日
土曜日</t>
    <rPh sb="0" eb="2">
      <t>ヘイジツ</t>
    </rPh>
    <rPh sb="3" eb="6">
      <t>ドヨウビ</t>
    </rPh>
    <phoneticPr fontId="2"/>
  </si>
  <si>
    <t>日曜日、祝日</t>
    <rPh sb="0" eb="3">
      <t>ニチヨウビ</t>
    </rPh>
    <rPh sb="4" eb="6">
      <t>シュクジツ</t>
    </rPh>
    <phoneticPr fontId="2"/>
  </si>
  <si>
    <t>861-8001</t>
    <phoneticPr fontId="2"/>
  </si>
  <si>
    <t>096-297-7767</t>
    <phoneticPr fontId="2"/>
  </si>
  <si>
    <t>8：30～17：30
8：30～17：30</t>
    <phoneticPr fontId="2"/>
  </si>
  <si>
    <t>096-221-1707</t>
    <phoneticPr fontId="2"/>
  </si>
  <si>
    <t>096-297-7767</t>
    <phoneticPr fontId="2"/>
  </si>
  <si>
    <t>https://www.nanairo-official.com/general-4</t>
    <phoneticPr fontId="2"/>
  </si>
  <si>
    <t>訪問看護ステーションspito-スピット-</t>
    <rPh sb="0" eb="2">
      <t>ホウモン</t>
    </rPh>
    <rPh sb="2" eb="4">
      <t>カンゴ</t>
    </rPh>
    <phoneticPr fontId="2"/>
  </si>
  <si>
    <t>861-8046</t>
    <phoneticPr fontId="2"/>
  </si>
  <si>
    <t>熊本市東区石原１丁目２－５</t>
    <rPh sb="0" eb="3">
      <t>クマモトシ</t>
    </rPh>
    <rPh sb="3" eb="5">
      <t>ヒガシク</t>
    </rPh>
    <rPh sb="5" eb="7">
      <t>イシハラ</t>
    </rPh>
    <rPh sb="8" eb="10">
      <t>チョウメ</t>
    </rPh>
    <phoneticPr fontId="2"/>
  </si>
  <si>
    <t>emias.office@emias.jp</t>
    <phoneticPr fontId="2"/>
  </si>
  <si>
    <t>https://spito-kumamoto.jp</t>
    <phoneticPr fontId="2"/>
  </si>
  <si>
    <t>月曜～金曜</t>
    <rPh sb="0" eb="2">
      <t>ゲツヨウ</t>
    </rPh>
    <rPh sb="3" eb="5">
      <t>キンヨウ</t>
    </rPh>
    <phoneticPr fontId="2"/>
  </si>
  <si>
    <t>096-380-0101</t>
    <phoneticPr fontId="2"/>
  </si>
  <si>
    <t>096-380-0102</t>
    <phoneticPr fontId="2"/>
  </si>
  <si>
    <t>土曜・日曜及び１月１.２.３日　１2月30.31日</t>
    <rPh sb="0" eb="2">
      <t>ドヨウ</t>
    </rPh>
    <rPh sb="3" eb="5">
      <t>ニチヨウ</t>
    </rPh>
    <rPh sb="5" eb="6">
      <t>オヨ</t>
    </rPh>
    <rPh sb="8" eb="9">
      <t>ガツ</t>
    </rPh>
    <rPh sb="14" eb="15">
      <t>ニチ</t>
    </rPh>
    <rPh sb="18" eb="19">
      <t>ガツ</t>
    </rPh>
    <rPh sb="24" eb="25">
      <t>ニチ</t>
    </rPh>
    <phoneticPr fontId="2"/>
  </si>
  <si>
    <t>変更希望日</t>
    <rPh sb="0" eb="2">
      <t>ヘンコウ</t>
    </rPh>
    <rPh sb="2" eb="5">
      <t>キボウビ</t>
    </rPh>
    <phoneticPr fontId="2"/>
  </si>
  <si>
    <t>862-0924</t>
    <phoneticPr fontId="2"/>
  </si>
  <si>
    <t>熊本市中央区帯山４丁目21-22</t>
    <rPh sb="0" eb="3">
      <t>クマモトシ</t>
    </rPh>
    <rPh sb="3" eb="6">
      <t>チュウオウク</t>
    </rPh>
    <rPh sb="6" eb="8">
      <t>オビヤマ</t>
    </rPh>
    <rPh sb="9" eb="11">
      <t>チョウメ</t>
    </rPh>
    <phoneticPr fontId="2"/>
  </si>
  <si>
    <t>096-382-6401</t>
    <phoneticPr fontId="2"/>
  </si>
  <si>
    <t>096-382-9638</t>
    <phoneticPr fontId="2"/>
  </si>
  <si>
    <t>内科</t>
    <rPh sb="0" eb="2">
      <t>ナイカ</t>
    </rPh>
    <phoneticPr fontId="2"/>
  </si>
  <si>
    <t>2025.3.10</t>
    <phoneticPr fontId="2"/>
  </si>
  <si>
    <t>医療法人社団メディカルアクセス沢田内科医院</t>
    <rPh sb="0" eb="4">
      <t>イリョウホウジン</t>
    </rPh>
    <rPh sb="4" eb="6">
      <t>シャダン</t>
    </rPh>
    <rPh sb="15" eb="17">
      <t>サワダ</t>
    </rPh>
    <rPh sb="17" eb="19">
      <t>ナイカ</t>
    </rPh>
    <rPh sb="19" eb="21">
      <t>イイン</t>
    </rPh>
    <phoneticPr fontId="2"/>
  </si>
  <si>
    <t>当院のかかりつけの患者さんを優先させていただいています。</t>
    <rPh sb="0" eb="2">
      <t>トウイン</t>
    </rPh>
    <rPh sb="9" eb="11">
      <t>カンジャ</t>
    </rPh>
    <rPh sb="14" eb="16">
      <t>ユウセン</t>
    </rPh>
    <phoneticPr fontId="2"/>
  </si>
  <si>
    <t>登録（解除）希望日</t>
    <rPh sb="0" eb="2">
      <t>トウロク</t>
    </rPh>
    <rPh sb="3" eb="5">
      <t>カイジョ</t>
    </rPh>
    <rPh sb="6" eb="9">
      <t>キボウビ</t>
    </rPh>
    <phoneticPr fontId="2"/>
  </si>
  <si>
    <t>亀川ひかるクリニック</t>
    <rPh sb="0" eb="2">
      <t>カメガワ</t>
    </rPh>
    <phoneticPr fontId="2"/>
  </si>
  <si>
    <t>862-0972</t>
    <phoneticPr fontId="2"/>
  </si>
  <si>
    <t>熊本市中央区新大江2-18-23</t>
    <rPh sb="0" eb="3">
      <t>クマモトシ</t>
    </rPh>
    <rPh sb="3" eb="6">
      <t>チュウオウク</t>
    </rPh>
    <rPh sb="6" eb="7">
      <t>シン</t>
    </rPh>
    <rPh sb="7" eb="9">
      <t>オオエ</t>
    </rPh>
    <phoneticPr fontId="2"/>
  </si>
  <si>
    <t>080-4366-7888</t>
    <phoneticPr fontId="2"/>
  </si>
  <si>
    <t>096-288-2615</t>
    <phoneticPr fontId="2"/>
  </si>
  <si>
    <t>大腸肛門病センター高野病院</t>
    <phoneticPr fontId="2"/>
  </si>
  <si>
    <t>熊本市中央区大江3丁目2番55号</t>
    <rPh sb="6" eb="8">
      <t>オオエ</t>
    </rPh>
    <rPh sb="9" eb="11">
      <t>チョウメ</t>
    </rPh>
    <rPh sb="12" eb="13">
      <t>バン</t>
    </rPh>
    <rPh sb="15" eb="16">
      <t>ゴウ</t>
    </rPh>
    <phoneticPr fontId="2"/>
  </si>
  <si>
    <t>096-320-6500</t>
    <phoneticPr fontId="2"/>
  </si>
  <si>
    <t>096-320-6555</t>
    <phoneticPr fontId="2"/>
  </si>
  <si>
    <t>しまだ内科クリニック</t>
    <phoneticPr fontId="2"/>
  </si>
  <si>
    <t>熊本市中央区黒髪5-2-5</t>
    <phoneticPr fontId="2"/>
  </si>
  <si>
    <t>熊本市中央区水前寺5-15-8</t>
    <phoneticPr fontId="2"/>
  </si>
  <si>
    <t>熊本市東区東本町1-48</t>
    <phoneticPr fontId="2"/>
  </si>
  <si>
    <t>熊本市東区若葉2丁目8-6</t>
    <phoneticPr fontId="2"/>
  </si>
  <si>
    <t>さくら薬局　
小島店</t>
    <phoneticPr fontId="2"/>
  </si>
  <si>
    <t>熊本県熊本市中央区大江3丁目2-60</t>
    <phoneticPr fontId="2"/>
  </si>
  <si>
    <t>タケシタ調剤薬局　熊本店</t>
    <rPh sb="9" eb="11">
      <t>クマモト</t>
    </rPh>
    <phoneticPr fontId="2"/>
  </si>
  <si>
    <t>862-0971</t>
    <phoneticPr fontId="2"/>
  </si>
  <si>
    <t>096-342-4361</t>
    <phoneticPr fontId="2"/>
  </si>
  <si>
    <t>096-342-4362</t>
    <phoneticPr fontId="2"/>
  </si>
  <si>
    <t>熊本市中央区本荘4丁目7-21THE SECOND 代継橋1F1号</t>
    <rPh sb="0" eb="3">
      <t>クマモトシ</t>
    </rPh>
    <rPh sb="3" eb="6">
      <t>チュウオウク</t>
    </rPh>
    <rPh sb="6" eb="8">
      <t>ホンソウ</t>
    </rPh>
    <rPh sb="9" eb="11">
      <t>チョウメ</t>
    </rPh>
    <rPh sb="32" eb="33">
      <t>ゴウ</t>
    </rPh>
    <phoneticPr fontId="2"/>
  </si>
  <si>
    <t>熊本市南区御幸笛田3丁目10番10号</t>
    <rPh sb="0" eb="3">
      <t>クマモトシ</t>
    </rPh>
    <phoneticPr fontId="2"/>
  </si>
  <si>
    <t>熊本市北区徳王１丁目２－４６</t>
    <rPh sb="0" eb="2">
      <t>クマモト</t>
    </rPh>
    <rPh sb="2" eb="3">
      <t>シ</t>
    </rPh>
    <rPh sb="3" eb="5">
      <t>キタク</t>
    </rPh>
    <rPh sb="5" eb="6">
      <t>トク</t>
    </rPh>
    <rPh sb="6" eb="7">
      <t>オウ</t>
    </rPh>
    <rPh sb="8" eb="10">
      <t>チョウメ</t>
    </rPh>
    <phoneticPr fontId="2"/>
  </si>
  <si>
    <t>southenmedical@kind.ocn.ne.jp</t>
    <phoneticPr fontId="2"/>
  </si>
  <si>
    <t>月水木金　8:30～17:30
火　8:30～16:30
土　8:30～14:00</t>
    <rPh sb="0" eb="1">
      <t>ゲツ</t>
    </rPh>
    <rPh sb="1" eb="2">
      <t>スイ</t>
    </rPh>
    <rPh sb="2" eb="3">
      <t>モク</t>
    </rPh>
    <rPh sb="3" eb="4">
      <t>キン</t>
    </rPh>
    <rPh sb="16" eb="17">
      <t>カ</t>
    </rPh>
    <rPh sb="29" eb="30">
      <t>ド</t>
    </rPh>
    <phoneticPr fontId="6"/>
  </si>
  <si>
    <t>090-3010-4745</t>
    <phoneticPr fontId="2"/>
  </si>
  <si>
    <t>　有
（過去1年で69件）</t>
    <rPh sb="1" eb="2">
      <t>アリ</t>
    </rPh>
    <rPh sb="7" eb="8">
      <t>トシ</t>
    </rPh>
    <rPh sb="8" eb="9">
      <t>ネン</t>
    </rPh>
    <rPh sb="12" eb="13">
      <t>ケン</t>
    </rPh>
    <phoneticPr fontId="2"/>
  </si>
  <si>
    <t>https://www.tanigawashika.com</t>
  </si>
  <si>
    <t>8：45～18：00
土　8：45～12：00</t>
    <rPh sb="11" eb="1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</si>
</sst>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quot;標&quot;&quot;準&quot;"/>
    <numFmt numFmtId="177" formatCode="#,##0.0;[Red]\-#,##0.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0"/>
      <name val="ＭＳ Ｐゴシック"/>
      <family val="2"/>
      <charset val="128"/>
      <scheme val="minor"/>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scheme val="minor"/>
    </font>
    <font>
      <sz val="11"/>
      <color indexed="8"/>
      <name val="ＭＳ ゴシック"/>
      <family val="3"/>
      <charset val="128"/>
    </font>
    <font>
      <sz val="12"/>
      <name val="ＭＳ Ｐゴシック"/>
      <family val="3"/>
      <charset val="128"/>
      <scheme val="minor"/>
    </font>
    <font>
      <sz val="12"/>
      <color indexed="8"/>
      <name val="ＭＳ ゴシック"/>
      <family val="3"/>
      <charset val="128"/>
    </font>
    <font>
      <sz val="12"/>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u/>
      <sz val="12"/>
      <color theme="10"/>
      <name val="ＭＳ Ｐゴシック"/>
      <family val="3"/>
      <charset val="128"/>
      <scheme val="minor"/>
    </font>
    <font>
      <strike/>
      <sz val="12"/>
      <name val="ＭＳ Ｐゴシック"/>
      <family val="3"/>
      <charset val="128"/>
      <scheme val="minor"/>
    </font>
    <font>
      <i/>
      <u/>
      <sz val="12"/>
      <color theme="10"/>
      <name val="ＭＳ Ｐゴシック"/>
      <family val="3"/>
      <charset val="128"/>
      <scheme val="minor"/>
    </font>
    <font>
      <b/>
      <sz val="18"/>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name val="ＭＳ Ｐゴシック"/>
      <family val="3"/>
      <charset val="128"/>
    </font>
    <font>
      <sz val="12"/>
      <color rgb="FF000000"/>
      <name val="ＭＳ ゴシック"/>
      <family val="3"/>
      <charset val="128"/>
    </font>
    <font>
      <sz val="12"/>
      <color rgb="FF000000"/>
      <name val="ＭＳ Ｐゴシック"/>
      <family val="3"/>
      <charset val="128"/>
    </font>
    <font>
      <sz val="12"/>
      <color indexed="8"/>
      <name val="ＭＳ Ｐゴシック"/>
      <family val="3"/>
      <charset val="128"/>
      <scheme val="minor"/>
    </font>
    <font>
      <sz val="12"/>
      <name val="ＭＳ 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7" fillId="0" borderId="0" applyNumberFormat="0" applyFill="0" applyBorder="0" applyAlignment="0" applyProtection="0"/>
  </cellStyleXfs>
  <cellXfs count="251">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8"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lignment vertical="center"/>
    </xf>
    <xf numFmtId="0" fontId="3" fillId="2" borderId="2" xfId="0" applyFont="1" applyFill="1" applyBorder="1" applyAlignment="1">
      <alignment vertical="top" textRotation="255" shrinkToFit="1"/>
    </xf>
    <xf numFmtId="0" fontId="0" fillId="0" borderId="0" xfId="0" applyAlignment="1">
      <alignment vertical="center" shrinkToFit="1"/>
    </xf>
    <xf numFmtId="0" fontId="3" fillId="2" borderId="2" xfId="0" applyFont="1" applyFill="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horizontal="left" vertical="center"/>
    </xf>
    <xf numFmtId="38" fontId="3" fillId="0" borderId="0" xfId="1" applyFont="1" applyAlignment="1">
      <alignment horizontal="right" vertical="center" shrinkToFit="1"/>
    </xf>
    <xf numFmtId="0" fontId="3" fillId="2" borderId="2" xfId="0" applyFont="1" applyFill="1" applyBorder="1" applyAlignment="1">
      <alignment horizontal="left" vertical="center"/>
    </xf>
    <xf numFmtId="38" fontId="3" fillId="0" borderId="0" xfId="1" applyFont="1" applyAlignment="1">
      <alignment horizontal="left" vertical="center"/>
    </xf>
    <xf numFmtId="38" fontId="3" fillId="0" borderId="0" xfId="1" applyFont="1" applyAlignment="1">
      <alignment horizontal="right" vertical="center"/>
    </xf>
    <xf numFmtId="0" fontId="3" fillId="2" borderId="2"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left" vertical="center" shrinkToFit="1"/>
    </xf>
    <xf numFmtId="38" fontId="0" fillId="0" borderId="0" xfId="1" applyFont="1" applyAlignment="1">
      <alignment horizontal="left" vertical="center"/>
    </xf>
    <xf numFmtId="0" fontId="0" fillId="0" borderId="0" xfId="0" applyAlignment="1">
      <alignment horizontal="left" vertical="center" wrapText="1" shrinkToFi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38" fontId="3" fillId="0" borderId="0" xfId="1" applyFont="1" applyAlignment="1">
      <alignment horizontal="center" vertical="center" shrinkToFit="1"/>
    </xf>
    <xf numFmtId="38" fontId="3" fillId="0" borderId="0" xfId="1" applyFont="1" applyAlignment="1">
      <alignment horizontal="left" vertical="center" shrinkToFit="1"/>
    </xf>
    <xf numFmtId="38" fontId="3" fillId="0" borderId="0" xfId="1" applyFont="1" applyAlignment="1">
      <alignment horizontal="left" vertical="center" wrapText="1" shrinkToFit="1"/>
    </xf>
    <xf numFmtId="38" fontId="3" fillId="0" borderId="1" xfId="1" applyFont="1" applyFill="1" applyBorder="1" applyAlignment="1">
      <alignment horizontal="center" vertical="center" shrinkToFit="1"/>
    </xf>
    <xf numFmtId="38" fontId="3" fillId="0" borderId="1" xfId="1" applyFont="1" applyFill="1" applyBorder="1" applyAlignment="1">
      <alignment horizontal="left" vertical="center" shrinkToFit="1"/>
    </xf>
    <xf numFmtId="38" fontId="3" fillId="0" borderId="1" xfId="1" applyFont="1" applyFill="1" applyBorder="1" applyAlignment="1">
      <alignment horizontal="left" vertical="center" wrapText="1" shrinkToFit="1"/>
    </xf>
    <xf numFmtId="38" fontId="3" fillId="0" borderId="1" xfId="1" applyFont="1" applyFill="1" applyBorder="1" applyAlignment="1">
      <alignment horizontal="left" vertical="center"/>
    </xf>
    <xf numFmtId="38" fontId="3" fillId="0" borderId="0" xfId="1" applyFont="1" applyFill="1" applyAlignment="1">
      <alignment horizontal="center" vertical="center" shrinkToFit="1"/>
    </xf>
    <xf numFmtId="38" fontId="3" fillId="0" borderId="0" xfId="1" applyFont="1" applyFill="1" applyAlignment="1">
      <alignment horizontal="left" vertical="center" shrinkToFit="1"/>
    </xf>
    <xf numFmtId="38" fontId="3" fillId="0" borderId="0" xfId="1" applyFont="1" applyFill="1" applyAlignment="1">
      <alignment horizontal="left" vertical="center"/>
    </xf>
    <xf numFmtId="38" fontId="3" fillId="0" borderId="0" xfId="1" applyFont="1" applyFill="1" applyAlignment="1">
      <alignment horizontal="left" vertical="center" wrapText="1" shrinkToFit="1"/>
    </xf>
    <xf numFmtId="0" fontId="3" fillId="0" borderId="14" xfId="0" applyFont="1" applyBorder="1" applyAlignment="1">
      <alignment horizontal="left" vertical="center"/>
    </xf>
    <xf numFmtId="0" fontId="11" fillId="0" borderId="0" xfId="0" applyFont="1">
      <alignment vertical="center"/>
    </xf>
    <xf numFmtId="0" fontId="13"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shrinkToFit="1"/>
    </xf>
    <xf numFmtId="0" fontId="13" fillId="2" borderId="2" xfId="0" applyFont="1" applyFill="1" applyBorder="1">
      <alignment vertical="center"/>
    </xf>
    <xf numFmtId="0" fontId="13" fillId="2" borderId="2" xfId="0" applyFont="1" applyFill="1" applyBorder="1" applyAlignment="1">
      <alignment horizontal="left" vertical="center" shrinkToFit="1"/>
    </xf>
    <xf numFmtId="0" fontId="13" fillId="2" borderId="2" xfId="0" applyFont="1" applyFill="1" applyBorder="1" applyAlignment="1">
      <alignment horizontal="left" vertical="center" wrapText="1" shrinkToFit="1"/>
    </xf>
    <xf numFmtId="0" fontId="13" fillId="2" borderId="6" xfId="0" applyFont="1" applyFill="1" applyBorder="1" applyAlignment="1">
      <alignment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horizontal="center" vertical="center" shrinkToFit="1"/>
    </xf>
    <xf numFmtId="0" fontId="13" fillId="2" borderId="6" xfId="0" applyFont="1" applyFill="1" applyBorder="1">
      <alignment vertical="center"/>
    </xf>
    <xf numFmtId="0" fontId="13" fillId="2" borderId="6" xfId="0" applyFont="1" applyFill="1" applyBorder="1" applyAlignment="1">
      <alignment horizontal="left" vertical="center" shrinkToFit="1"/>
    </xf>
    <xf numFmtId="0" fontId="13" fillId="2" borderId="6" xfId="0" applyFont="1" applyFill="1" applyBorder="1" applyAlignment="1">
      <alignment horizontal="left" vertical="center" wrapText="1" shrinkToFit="1"/>
    </xf>
    <xf numFmtId="0" fontId="14" fillId="0" borderId="0" xfId="0" applyFont="1">
      <alignment vertical="center"/>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shrinkToFit="1"/>
    </xf>
    <xf numFmtId="0" fontId="13" fillId="2" borderId="1" xfId="0" applyFont="1" applyFill="1" applyBorder="1" applyAlignment="1">
      <alignment horizontal="center" vertical="top" textRotation="255" wrapText="1"/>
    </xf>
    <xf numFmtId="0" fontId="13" fillId="2" borderId="1" xfId="0" applyFont="1" applyFill="1" applyBorder="1" applyAlignment="1">
      <alignment horizontal="center" vertical="top" textRotation="255" wrapText="1" shrinkToFit="1"/>
    </xf>
    <xf numFmtId="0" fontId="13" fillId="2" borderId="2" xfId="0" applyFont="1" applyFill="1" applyBorder="1" applyAlignment="1">
      <alignment horizontal="center" vertical="center" textRotation="255"/>
    </xf>
    <xf numFmtId="0" fontId="13" fillId="2" borderId="1" xfId="0" applyFont="1" applyFill="1" applyBorder="1" applyAlignment="1">
      <alignment horizontal="center" vertical="center" textRotation="255" wrapText="1"/>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2" fillId="0" borderId="5"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shrinkToFit="1"/>
    </xf>
    <xf numFmtId="38" fontId="10" fillId="0" borderId="1" xfId="1" applyFont="1" applyFill="1" applyBorder="1" applyAlignment="1">
      <alignment horizontal="center" vertical="center" shrinkToFit="1"/>
    </xf>
    <xf numFmtId="0" fontId="15" fillId="0" borderId="1" xfId="2" applyFont="1" applyFill="1" applyBorder="1" applyAlignment="1">
      <alignment horizontal="left" vertical="center" wrapText="1" shrinkToFi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shrinkToFi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0" fillId="0" borderId="1" xfId="0" applyFont="1" applyBorder="1" applyAlignment="1">
      <alignment vertical="center" wrapText="1" shrinkToFit="1"/>
    </xf>
    <xf numFmtId="0" fontId="12" fillId="0" borderId="1" xfId="0" applyFont="1" applyBorder="1" applyAlignment="1">
      <alignment vertical="center" wrapText="1"/>
    </xf>
    <xf numFmtId="0" fontId="16" fillId="0" borderId="1" xfId="0" applyFont="1" applyBorder="1" applyAlignment="1">
      <alignment horizontal="center" vertical="center" wrapText="1" shrinkToFit="1"/>
    </xf>
    <xf numFmtId="38" fontId="15" fillId="0" borderId="1" xfId="2" applyNumberFormat="1" applyFont="1" applyFill="1" applyBorder="1" applyAlignment="1">
      <alignment horizontal="left" vertical="center" wrapText="1" shrinkToFit="1"/>
    </xf>
    <xf numFmtId="38" fontId="10" fillId="0" borderId="1" xfId="1" applyFont="1" applyFill="1" applyBorder="1" applyAlignment="1">
      <alignment horizontal="left" vertical="center" wrapText="1"/>
    </xf>
    <xf numFmtId="38" fontId="10"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15" fillId="0" borderId="2" xfId="2" applyNumberFormat="1" applyFont="1" applyFill="1" applyBorder="1" applyAlignment="1">
      <alignment horizontal="left" vertical="center" wrapText="1" shrinkToFit="1"/>
    </xf>
    <xf numFmtId="38" fontId="12" fillId="0" borderId="2" xfId="1" applyFont="1" applyFill="1" applyBorder="1" applyAlignment="1">
      <alignment horizontal="left" vertical="center" wrapText="1"/>
    </xf>
    <xf numFmtId="38" fontId="12" fillId="0" borderId="2" xfId="1" applyFont="1" applyFill="1" applyBorder="1" applyAlignment="1">
      <alignment horizontal="left" vertical="center" wrapText="1" shrinkToFit="1"/>
    </xf>
    <xf numFmtId="0" fontId="12" fillId="0" borderId="5" xfId="0" applyFont="1" applyBorder="1" applyAlignment="1">
      <alignment vertical="center" wrapText="1"/>
    </xf>
    <xf numFmtId="38" fontId="10" fillId="0" borderId="1" xfId="1"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12" fillId="0" borderId="8" xfId="0" applyFont="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2" fillId="0" borderId="1" xfId="0" applyFont="1" applyBorder="1" applyAlignment="1">
      <alignment horizontal="left" vertical="center" wrapText="1" shrinkToFit="1"/>
    </xf>
    <xf numFmtId="38" fontId="17" fillId="0" borderId="1" xfId="2" applyNumberFormat="1" applyFont="1" applyFill="1" applyBorder="1" applyAlignment="1">
      <alignment horizontal="left" vertical="center" wrapText="1" shrinkToFit="1"/>
    </xf>
    <xf numFmtId="38" fontId="12" fillId="0" borderId="1" xfId="1" applyFont="1" applyFill="1" applyBorder="1" applyAlignment="1">
      <alignment horizontal="center" vertical="center" wrapText="1" shrinkToFi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shrinkToFit="1"/>
    </xf>
    <xf numFmtId="38" fontId="12" fillId="0" borderId="2" xfId="1"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0" xfId="0" applyFont="1">
      <alignment vertical="center"/>
    </xf>
    <xf numFmtId="0" fontId="19" fillId="2" borderId="2" xfId="0" applyFont="1" applyFill="1" applyBorder="1" applyAlignment="1">
      <alignment vertical="center" wrapText="1"/>
    </xf>
    <xf numFmtId="0" fontId="19" fillId="2" borderId="2" xfId="0" applyFont="1" applyFill="1" applyBorder="1" applyAlignment="1">
      <alignment vertical="center" shrinkToFit="1"/>
    </xf>
    <xf numFmtId="0" fontId="19" fillId="2" borderId="2"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textRotation="255" wrapText="1"/>
    </xf>
    <xf numFmtId="0" fontId="13" fillId="2" borderId="7" xfId="0" applyFont="1" applyFill="1" applyBorder="1" applyAlignment="1">
      <alignment horizontal="center" vertical="top" textRotation="255" wrapText="1"/>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21" fillId="0" borderId="1" xfId="0" applyFont="1" applyBorder="1" applyAlignment="1">
      <alignment horizontal="left" vertical="center" wrapText="1" shrinkToFit="1"/>
    </xf>
    <xf numFmtId="38" fontId="21" fillId="0" borderId="1" xfId="1" applyFont="1" applyFill="1" applyBorder="1" applyAlignment="1">
      <alignment horizontal="center" vertical="center" wrapText="1" shrinkToFit="1"/>
    </xf>
    <xf numFmtId="0" fontId="21" fillId="0" borderId="1" xfId="1" applyNumberFormat="1" applyFont="1" applyFill="1" applyBorder="1" applyAlignment="1">
      <alignment horizontal="center" vertical="center" wrapText="1" shrinkToFit="1"/>
    </xf>
    <xf numFmtId="38" fontId="12" fillId="0" borderId="1" xfId="1"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2" xfId="0" applyFont="1" applyBorder="1" applyAlignment="1">
      <alignment horizontal="left" vertical="center" wrapText="1" shrinkToFit="1"/>
    </xf>
    <xf numFmtId="38" fontId="21" fillId="0" borderId="2" xfId="1" applyFont="1" applyFill="1" applyBorder="1" applyAlignment="1">
      <alignment horizontal="center" vertical="center" wrapText="1" shrinkToFit="1"/>
    </xf>
    <xf numFmtId="38" fontId="12" fillId="0" borderId="1" xfId="1" applyFont="1" applyBorder="1" applyAlignment="1">
      <alignment horizontal="left" vertical="center" wrapText="1"/>
    </xf>
    <xf numFmtId="38" fontId="10" fillId="0" borderId="1" xfId="1" applyFont="1" applyBorder="1" applyAlignment="1">
      <alignment horizontal="left" vertical="center" wrapText="1"/>
    </xf>
    <xf numFmtId="0" fontId="10" fillId="0" borderId="1" xfId="0" applyFont="1" applyBorder="1" applyAlignment="1">
      <alignment vertical="center" wrapText="1"/>
    </xf>
    <xf numFmtId="38" fontId="21" fillId="0" borderId="1" xfId="1" applyFont="1" applyFill="1" applyBorder="1" applyAlignment="1">
      <alignment horizontal="left" vertical="center" wrapText="1" shrinkToFit="1"/>
    </xf>
    <xf numFmtId="0" fontId="10" fillId="0" borderId="2" xfId="0" applyFont="1" applyBorder="1" applyAlignment="1">
      <alignment horizontal="left" vertical="center" wrapText="1" shrinkToFit="1"/>
    </xf>
    <xf numFmtId="38" fontId="12" fillId="0" borderId="1" xfId="1" applyFont="1" applyBorder="1" applyAlignment="1">
      <alignment horizontal="center" vertical="center" wrapText="1"/>
    </xf>
    <xf numFmtId="38" fontId="10" fillId="0" borderId="1" xfId="1" applyFont="1" applyBorder="1" applyAlignment="1">
      <alignment horizontal="center" vertical="center" wrapText="1" shrinkToFit="1"/>
    </xf>
    <xf numFmtId="38" fontId="10" fillId="0" borderId="1" xfId="1" applyFont="1" applyBorder="1" applyAlignment="1">
      <alignment horizontal="center" vertical="center" wrapText="1"/>
    </xf>
    <xf numFmtId="0" fontId="12" fillId="0" borderId="1" xfId="0" applyFont="1" applyBorder="1" applyAlignment="1">
      <alignment vertical="center" wrapText="1" shrinkToFit="1"/>
    </xf>
    <xf numFmtId="0" fontId="12" fillId="0" borderId="0" xfId="0" applyFont="1" applyAlignment="1">
      <alignment vertical="center" wrapText="1"/>
    </xf>
    <xf numFmtId="0" fontId="19"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top" textRotation="255" wrapText="1" shrinkToFit="1"/>
    </xf>
    <xf numFmtId="0" fontId="19" fillId="2" borderId="13" xfId="0"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shrinkToFit="1"/>
    </xf>
    <xf numFmtId="176" fontId="13" fillId="2" borderId="7" xfId="0" applyNumberFormat="1" applyFont="1" applyFill="1" applyBorder="1" applyAlignment="1">
      <alignment horizontal="center" vertical="center" textRotation="255" shrinkToFit="1"/>
    </xf>
    <xf numFmtId="0" fontId="13" fillId="2" borderId="7" xfId="0" applyFont="1" applyFill="1" applyBorder="1" applyAlignment="1">
      <alignment horizontal="center" vertical="center" textRotation="255" wrapText="1" shrinkToFit="1"/>
    </xf>
    <xf numFmtId="0" fontId="19" fillId="2" borderId="7"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shrinkToFit="1"/>
    </xf>
    <xf numFmtId="0" fontId="11"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38" fontId="12" fillId="0" borderId="1" xfId="1" applyFont="1" applyFill="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vertical="center" wrapText="1"/>
    </xf>
    <xf numFmtId="0" fontId="11" fillId="0" borderId="3"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11" fillId="0" borderId="1" xfId="0" applyFont="1" applyBorder="1" applyAlignment="1">
      <alignment horizontal="left" vertical="center" wrapText="1" shrinkToFit="1"/>
    </xf>
    <xf numFmtId="3"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1" fillId="0" borderId="5" xfId="0" applyFont="1" applyBorder="1" applyAlignment="1">
      <alignment horizontal="left" vertical="center" wrapText="1"/>
    </xf>
    <xf numFmtId="0" fontId="25"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shrinkToFit="1"/>
    </xf>
    <xf numFmtId="0" fontId="19" fillId="2" borderId="2" xfId="0" applyFont="1" applyFill="1" applyBorder="1" applyAlignment="1">
      <alignment horizontal="left" vertical="center" wrapText="1" shrinkToFit="1"/>
    </xf>
    <xf numFmtId="38" fontId="12" fillId="0" borderId="1" xfId="1" applyFont="1" applyBorder="1" applyAlignment="1">
      <alignment horizontal="left" vertical="center" shrinkToFit="1"/>
    </xf>
    <xf numFmtId="0" fontId="12" fillId="3" borderId="10" xfId="0" applyFont="1" applyFill="1" applyBorder="1">
      <alignment vertical="center"/>
    </xf>
    <xf numFmtId="38" fontId="10" fillId="0" borderId="2" xfId="1" applyFont="1" applyFill="1" applyBorder="1" applyAlignment="1">
      <alignment horizontal="left" vertical="center" wrapText="1" shrinkToFit="1"/>
    </xf>
    <xf numFmtId="38" fontId="15" fillId="0" borderId="1" xfId="2" applyNumberFormat="1" applyFont="1" applyBorder="1" applyAlignment="1">
      <alignment horizontal="left" vertical="center" wrapText="1" shrinkToFit="1"/>
    </xf>
    <xf numFmtId="0" fontId="12" fillId="0" borderId="1" xfId="0" applyFont="1" applyBorder="1">
      <alignment vertical="center"/>
    </xf>
    <xf numFmtId="38" fontId="12" fillId="0" borderId="1" xfId="1" applyFont="1" applyBorder="1" applyAlignment="1">
      <alignment horizontal="left" vertical="center" wrapText="1" shrinkToFit="1"/>
    </xf>
    <xf numFmtId="0" fontId="12" fillId="0" borderId="5" xfId="0" applyFont="1" applyBorder="1" applyAlignment="1">
      <alignment horizontal="left" vertical="center" wrapText="1" shrinkToFit="1"/>
    </xf>
    <xf numFmtId="38" fontId="12" fillId="0" borderId="1" xfId="1" applyFont="1" applyBorder="1" applyAlignment="1">
      <alignment horizontal="right" vertical="center" wrapText="1" shrinkToFit="1"/>
    </xf>
    <xf numFmtId="0" fontId="12" fillId="3" borderId="1" xfId="0" applyFont="1" applyFill="1" applyBorder="1" applyAlignment="1">
      <alignment horizontal="center" vertical="center" wrapText="1"/>
    </xf>
    <xf numFmtId="0" fontId="10" fillId="0" borderId="2" xfId="0" applyFont="1" applyBorder="1" applyAlignment="1">
      <alignment vertical="center" wrapText="1" shrinkToFit="1"/>
    </xf>
    <xf numFmtId="38" fontId="10" fillId="0" borderId="2" xfId="1" applyFont="1" applyFill="1" applyBorder="1" applyAlignment="1">
      <alignment horizontal="center" vertical="center" wrapText="1" shrinkToFit="1"/>
    </xf>
    <xf numFmtId="38" fontId="8" fillId="0" borderId="1" xfId="1" applyFont="1" applyFill="1" applyBorder="1" applyAlignment="1">
      <alignment horizontal="center" vertical="center" wrapText="1" shrinkToFit="1"/>
    </xf>
    <xf numFmtId="38" fontId="12" fillId="0" borderId="0" xfId="1" applyFont="1" applyBorder="1" applyAlignment="1">
      <alignment horizontal="left" vertical="center" wrapText="1"/>
    </xf>
    <xf numFmtId="38" fontId="10" fillId="0" borderId="1" xfId="1" applyFont="1" applyFill="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0" xfId="0" applyFont="1">
      <alignment vertical="center"/>
    </xf>
    <xf numFmtId="38" fontId="12" fillId="0" borderId="0" xfId="1" applyFont="1" applyBorder="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vertical="center" wrapText="1" shrinkToFit="1"/>
    </xf>
    <xf numFmtId="38" fontId="8" fillId="0" borderId="1" xfId="1" applyFont="1" applyFill="1" applyBorder="1" applyAlignment="1">
      <alignment horizontal="center" vertical="center" shrinkToFit="1"/>
    </xf>
    <xf numFmtId="38" fontId="8" fillId="0" borderId="1" xfId="1" applyFont="1" applyFill="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4" fillId="0" borderId="1" xfId="2" applyNumberFormat="1"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horizontal="left" vertical="center"/>
    </xf>
    <xf numFmtId="38" fontId="0" fillId="0" borderId="1" xfId="1" applyFont="1" applyBorder="1" applyAlignment="1">
      <alignment horizontal="right" vertical="center" shrinkToFit="1"/>
    </xf>
    <xf numFmtId="177" fontId="0" fillId="0" borderId="1" xfId="1" applyNumberFormat="1" applyFont="1" applyBorder="1" applyAlignment="1">
      <alignment horizontal="right" vertical="center" shrinkToFit="1"/>
    </xf>
    <xf numFmtId="177" fontId="0" fillId="0" borderId="1" xfId="1" applyNumberFormat="1" applyFont="1" applyBorder="1" applyAlignment="1">
      <alignment horizontal="left" vertical="center"/>
    </xf>
    <xf numFmtId="177" fontId="8" fillId="0" borderId="1" xfId="0" applyNumberFormat="1" applyFont="1" applyBorder="1" applyAlignment="1">
      <alignment horizontal="center" vertical="center" wrapText="1" shrinkToFit="1"/>
    </xf>
    <xf numFmtId="177" fontId="0" fillId="0" borderId="1" xfId="0" applyNumberFormat="1" applyBorder="1" applyAlignment="1">
      <alignment horizontal="left" vertical="center" wrapText="1" shrinkToFit="1"/>
    </xf>
    <xf numFmtId="0" fontId="3" fillId="4" borderId="2" xfId="0" applyFont="1" applyFill="1" applyBorder="1">
      <alignment vertical="center"/>
    </xf>
    <xf numFmtId="0" fontId="12"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0" fontId="12" fillId="0" borderId="0" xfId="0" applyFont="1" applyAlignment="1">
      <alignment horizontal="left" vertical="center" wrapText="1"/>
    </xf>
    <xf numFmtId="38" fontId="12" fillId="0" borderId="2" xfId="1" applyFont="1" applyBorder="1"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20" fillId="0" borderId="1" xfId="0" applyFont="1" applyBorder="1" applyAlignment="1">
      <alignment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9"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lef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left" vertical="center"/>
    </xf>
    <xf numFmtId="0" fontId="19" fillId="2" borderId="1"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9" fillId="2" borderId="3" xfId="0" applyFont="1" applyFill="1" applyBorder="1" applyAlignment="1">
      <alignment horizontal="center"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172">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strike val="0"/>
        <outline val="0"/>
        <shadow val="0"/>
        <vertAlign val="baseline"/>
        <sz val="12"/>
        <name val="ＭＳ Ｐゴシック"/>
        <scheme val="minor"/>
      </font>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4"/>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border outline="0">
        <bottom style="thin">
          <color auto="1"/>
        </bottom>
      </border>
    </dxf>
    <dxf>
      <font>
        <b val="0"/>
        <i val="0"/>
        <strike val="0"/>
        <condense val="0"/>
        <extend val="0"/>
        <outline val="0"/>
        <shadow val="0"/>
        <u val="none"/>
        <vertAlign val="baseline"/>
        <sz val="11"/>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strike val="0"/>
        <outline val="0"/>
        <shadow val="0"/>
        <u val="none"/>
        <vertAlign val="baseline"/>
        <sz val="12"/>
        <name val="ＭＳ Ｐゴシック"/>
      </font>
      <alignment horizontal="left" vertical="center" textRotation="0" wrapText="1" indent="0" justifyLastLine="0" readingOrder="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ＭＳ Ｐゴシック"/>
        <scheme val="minor"/>
      </font>
      <alignment horizontal="center" wrapText="1" indent="0" justifyLastLine="0" readingOrder="0"/>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dxf>
    <dxf>
      <font>
        <strike val="0"/>
        <outline val="0"/>
        <shadow val="0"/>
        <u val="none"/>
        <vertAlign val="baseline"/>
        <sz val="14"/>
        <color theme="1"/>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ＭＳ Ｐゴシック"/>
        <scheme val="minor"/>
      </font>
      <numFmt numFmtId="6" formatCode="#,##0;[Red]\-#,##0"/>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outline val="0"/>
        <shadow val="0"/>
        <vertAlign val="baseline"/>
        <sz val="12"/>
        <name val="ＭＳ Ｐゴシック"/>
        <scheme val="minor"/>
      </font>
      <alignment vertical="center" textRotation="0" wrapText="1" indent="0" justifyLastLine="0" readingOrder="0"/>
    </dxf>
    <dxf>
      <font>
        <strike val="0"/>
        <outline val="0"/>
        <shadow val="0"/>
        <u val="none"/>
        <vertAlign val="baseline"/>
        <sz val="14"/>
        <color theme="1"/>
        <name val="ＭＳ Ｐゴシック"/>
        <scheme val="minor"/>
      </font>
      <alignment horizontal="center" vertical="center" textRotation="255"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worksheet" Target="worksheets/sheet5.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drawing1.xml><?xml version="1.0" encoding="utf-8"?>
<xdr:wsDr xmlns:xdr="http://schemas.openxmlformats.org/drawingml/2006/spreadsheetDrawing" xmlns:a="http://schemas.openxmlformats.org/drawingml/2006/main">
  <xdr:twoCellAnchor editAs="absolute">
    <xdr:from>
      <xdr:col>1</xdr:col>
      <xdr:colOff>2320</xdr:colOff>
      <xdr:row>3</xdr:row>
      <xdr:rowOff>104776</xdr:rowOff>
    </xdr:from>
    <xdr:to>
      <xdr:col>2</xdr:col>
      <xdr:colOff>4640</xdr:colOff>
      <xdr:row>8</xdr:row>
      <xdr:rowOff>33338</xdr:rowOff>
    </xdr:to>
    <mc:AlternateContent xmlns:mc="http://schemas.openxmlformats.org/markup-compatibility/2006" xmlns:sle15="http://schemas.microsoft.com/office/drawing/2012/slicer">
      <mc:Choice Requires="sle15">
        <xdr:graphicFrame macro="">
          <xdr:nvGraphicFramePr>
            <xdr:cNvPr id="2" name="区">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区"/>
            </a:graphicData>
          </a:graphic>
        </xdr:graphicFrame>
      </mc:Choice>
      <mc:Fallback xmlns="">
        <xdr:sp macro="" textlink="">
          <xdr:nvSpPr>
            <xdr:cNvPr id="0" name=""/>
            <xdr:cNvSpPr>
              <a:spLocks noTextEdit="1"/>
            </xdr:cNvSpPr>
          </xdr:nvSpPr>
          <xdr:spPr>
            <a:xfrm>
              <a:off x="130969" y="2736057"/>
              <a:ext cx="1531144" cy="230981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0</xdr:colOff>
      <xdr:row>3</xdr:row>
      <xdr:rowOff>104777</xdr:rowOff>
    </xdr:from>
    <xdr:to>
      <xdr:col>3</xdr:col>
      <xdr:colOff>4978</xdr:colOff>
      <xdr:row>8</xdr:row>
      <xdr:rowOff>16669</xdr:rowOff>
    </xdr:to>
    <mc:AlternateContent xmlns:mc="http://schemas.openxmlformats.org/markup-compatibility/2006" xmlns:sle15="http://schemas.microsoft.com/office/drawing/2012/slicer">
      <mc:Choice Requires="sle15">
        <xdr:graphicFrame macro="">
          <xdr:nvGraphicFramePr>
            <xdr:cNvPr id="3" name="町">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町"/>
            </a:graphicData>
          </a:graphic>
        </xdr:graphicFrame>
      </mc:Choice>
      <mc:Fallback xmlns="">
        <xdr:sp macro="" textlink="">
          <xdr:nvSpPr>
            <xdr:cNvPr id="0" name=""/>
            <xdr:cNvSpPr>
              <a:spLocks noTextEdit="1"/>
            </xdr:cNvSpPr>
          </xdr:nvSpPr>
          <xdr:spPr>
            <a:xfrm>
              <a:off x="1714500" y="2736058"/>
              <a:ext cx="1459706" cy="229314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83345</xdr:colOff>
      <xdr:row>0</xdr:row>
      <xdr:rowOff>59531</xdr:rowOff>
    </xdr:from>
    <xdr:to>
      <xdr:col>2</xdr:col>
      <xdr:colOff>1459707</xdr:colOff>
      <xdr:row>3</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3345"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61233</xdr:colOff>
      <xdr:row>3</xdr:row>
      <xdr:rowOff>0</xdr:rowOff>
    </xdr:from>
    <xdr:to>
      <xdr:col>2</xdr:col>
      <xdr:colOff>1</xdr:colOff>
      <xdr:row>8</xdr:row>
      <xdr:rowOff>6803</xdr:rowOff>
    </xdr:to>
    <mc:AlternateContent xmlns:mc="http://schemas.openxmlformats.org/markup-compatibility/2006" xmlns:sle15="http://schemas.microsoft.com/office/drawing/2012/slicer">
      <mc:Choice Requires="sle15">
        <xdr:graphicFrame macro="">
          <xdr:nvGraphicFramePr>
            <xdr:cNvPr id="2" name="区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区 1"/>
            </a:graphicData>
          </a:graphic>
        </xdr:graphicFrame>
      </mc:Choice>
      <mc:Fallback xmlns="">
        <xdr:sp macro="" textlink="">
          <xdr:nvSpPr>
            <xdr:cNvPr id="0" name=""/>
            <xdr:cNvSpPr>
              <a:spLocks noTextEdit="1"/>
            </xdr:cNvSpPr>
          </xdr:nvSpPr>
          <xdr:spPr>
            <a:xfrm>
              <a:off x="144577" y="2628219"/>
              <a:ext cx="1510393" cy="23911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34018</xdr:colOff>
      <xdr:row>3</xdr:row>
      <xdr:rowOff>0</xdr:rowOff>
    </xdr:from>
    <xdr:to>
      <xdr:col>3</xdr:col>
      <xdr:colOff>0</xdr:colOff>
      <xdr:row>8</xdr:row>
      <xdr:rowOff>12247</xdr:rowOff>
    </xdr:to>
    <mc:AlternateContent xmlns:mc="http://schemas.openxmlformats.org/markup-compatibility/2006" xmlns:sle15="http://schemas.microsoft.com/office/drawing/2012/slicer">
      <mc:Choice Requires="sle15">
        <xdr:graphicFrame macro="">
          <xdr:nvGraphicFramePr>
            <xdr:cNvPr id="3" name="町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町 1"/>
            </a:graphicData>
          </a:graphic>
        </xdr:graphicFrame>
      </mc:Choice>
      <mc:Fallback xmlns="">
        <xdr:sp macro="" textlink="">
          <xdr:nvSpPr>
            <xdr:cNvPr id="0" name=""/>
            <xdr:cNvSpPr>
              <a:spLocks noTextEdit="1"/>
            </xdr:cNvSpPr>
          </xdr:nvSpPr>
          <xdr:spPr>
            <a:xfrm>
              <a:off x="1688987" y="2641827"/>
              <a:ext cx="1537607" cy="23829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16669</xdr:colOff>
      <xdr:row>0</xdr:row>
      <xdr:rowOff>23813</xdr:rowOff>
    </xdr:from>
    <xdr:to>
      <xdr:col>2</xdr:col>
      <xdr:colOff>1535906</xdr:colOff>
      <xdr:row>2</xdr:row>
      <xdr:rowOff>2035969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00013" y="23813"/>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31749</xdr:colOff>
      <xdr:row>2</xdr:row>
      <xdr:rowOff>200819</xdr:rowOff>
    </xdr:from>
    <xdr:to>
      <xdr:col>2</xdr:col>
      <xdr:colOff>38099</xdr:colOff>
      <xdr:row>6</xdr:row>
      <xdr:rowOff>440531</xdr:rowOff>
    </xdr:to>
    <mc:AlternateContent xmlns:mc="http://schemas.openxmlformats.org/markup-compatibility/2006" xmlns:sle15="http://schemas.microsoft.com/office/drawing/2012/slicer">
      <mc:Choice Requires="sle15">
        <xdr:graphicFrame macro="">
          <xdr:nvGraphicFramePr>
            <xdr:cNvPr id="2" name="区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区 2"/>
            </a:graphicData>
          </a:graphic>
        </xdr:graphicFrame>
      </mc:Choice>
      <mc:Fallback xmlns="">
        <xdr:sp macro="" textlink="">
          <xdr:nvSpPr>
            <xdr:cNvPr id="0" name=""/>
            <xdr:cNvSpPr>
              <a:spLocks noTextEdit="1"/>
            </xdr:cNvSpPr>
          </xdr:nvSpPr>
          <xdr:spPr>
            <a:xfrm>
              <a:off x="135730" y="2769394"/>
              <a:ext cx="1319213" cy="205263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57149</xdr:colOff>
      <xdr:row>2</xdr:row>
      <xdr:rowOff>200820</xdr:rowOff>
    </xdr:from>
    <xdr:to>
      <xdr:col>3</xdr:col>
      <xdr:colOff>2018</xdr:colOff>
      <xdr:row>6</xdr:row>
      <xdr:rowOff>428626</xdr:rowOff>
    </xdr:to>
    <mc:AlternateContent xmlns:mc="http://schemas.openxmlformats.org/markup-compatibility/2006" xmlns:sle15="http://schemas.microsoft.com/office/drawing/2012/slicer">
      <mc:Choice Requires="sle15">
        <xdr:graphicFrame macro="">
          <xdr:nvGraphicFramePr>
            <xdr:cNvPr id="3" name="町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町 2"/>
            </a:graphicData>
          </a:graphic>
        </xdr:graphicFrame>
      </mc:Choice>
      <mc:Fallback xmlns="">
        <xdr:sp macro="" textlink="">
          <xdr:nvSpPr>
            <xdr:cNvPr id="0" name=""/>
            <xdr:cNvSpPr>
              <a:spLocks noTextEdit="1"/>
            </xdr:cNvSpPr>
          </xdr:nvSpPr>
          <xdr:spPr>
            <a:xfrm>
              <a:off x="1473993" y="2769395"/>
              <a:ext cx="1743075" cy="204073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4763</xdr:colOff>
      <xdr:row>0</xdr:row>
      <xdr:rowOff>154782</xdr:rowOff>
    </xdr:from>
    <xdr:to>
      <xdr:col>2</xdr:col>
      <xdr:colOff>1800224</xdr:colOff>
      <xdr:row>1</xdr:row>
      <xdr:rowOff>2416970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11919" y="154782"/>
          <a:ext cx="3105149" cy="250031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4</xdr:row>
      <xdr:rowOff>64860</xdr:rowOff>
    </xdr:from>
    <xdr:to>
      <xdr:col>2</xdr:col>
      <xdr:colOff>7133</xdr:colOff>
      <xdr:row>6</xdr:row>
      <xdr:rowOff>867734</xdr:rowOff>
    </xdr:to>
    <mc:AlternateContent xmlns:mc="http://schemas.openxmlformats.org/markup-compatibility/2006" xmlns:sle15="http://schemas.microsoft.com/office/drawing/2012/slicer">
      <mc:Choice Requires="sle15">
        <xdr:graphicFrame macro="">
          <xdr:nvGraphicFramePr>
            <xdr:cNvPr id="2" name="区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区 3"/>
            </a:graphicData>
          </a:graphic>
        </xdr:graphicFrame>
      </mc:Choice>
      <mc:Fallback xmlns="">
        <xdr:sp macro="" textlink="">
          <xdr:nvSpPr>
            <xdr:cNvPr id="0" name=""/>
            <xdr:cNvSpPr>
              <a:spLocks noTextEdit="1"/>
            </xdr:cNvSpPr>
          </xdr:nvSpPr>
          <xdr:spPr>
            <a:xfrm>
              <a:off x="107156" y="2949348"/>
              <a:ext cx="1513113" cy="252752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8494</xdr:colOff>
      <xdr:row>4</xdr:row>
      <xdr:rowOff>57828</xdr:rowOff>
    </xdr:from>
    <xdr:to>
      <xdr:col>3</xdr:col>
      <xdr:colOff>7134</xdr:colOff>
      <xdr:row>6</xdr:row>
      <xdr:rowOff>867733</xdr:rowOff>
    </xdr:to>
    <mc:AlternateContent xmlns:mc="http://schemas.openxmlformats.org/markup-compatibility/2006" xmlns:sle15="http://schemas.microsoft.com/office/drawing/2012/slicer">
      <mc:Choice Requires="sle15">
        <xdr:graphicFrame macro="">
          <xdr:nvGraphicFramePr>
            <xdr:cNvPr id="3" name="町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町 3"/>
            </a:graphicData>
          </a:graphic>
        </xdr:graphicFrame>
      </mc:Choice>
      <mc:Fallback xmlns="">
        <xdr:sp macro="" textlink="">
          <xdr:nvSpPr>
            <xdr:cNvPr id="0" name=""/>
            <xdr:cNvSpPr>
              <a:spLocks noTextEdit="1"/>
            </xdr:cNvSpPr>
          </xdr:nvSpPr>
          <xdr:spPr>
            <a:xfrm>
              <a:off x="1665173" y="2939141"/>
              <a:ext cx="1526722" cy="2537733"/>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101033</xdr:colOff>
      <xdr:row>0</xdr:row>
      <xdr:rowOff>202407</xdr:rowOff>
    </xdr:from>
    <xdr:to>
      <xdr:col>2</xdr:col>
      <xdr:colOff>1513114</xdr:colOff>
      <xdr:row>3</xdr:row>
      <xdr:rowOff>1964532</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1033" y="202407"/>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26194</xdr:colOff>
      <xdr:row>3</xdr:row>
      <xdr:rowOff>135732</xdr:rowOff>
    </xdr:from>
    <xdr:to>
      <xdr:col>2</xdr:col>
      <xdr:colOff>2041</xdr:colOff>
      <xdr:row>6</xdr:row>
      <xdr:rowOff>281482</xdr:rowOff>
    </xdr:to>
    <mc:AlternateContent xmlns:mc="http://schemas.openxmlformats.org/markup-compatibility/2006" xmlns:sle15="http://schemas.microsoft.com/office/drawing/2012/slicer">
      <mc:Choice Requires="sle15">
        <xdr:graphicFrame macro="">
          <xdr:nvGraphicFramePr>
            <xdr:cNvPr id="2" name="区 4">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区 4"/>
            </a:graphicData>
          </a:graphic>
        </xdr:graphicFrame>
      </mc:Choice>
      <mc:Fallback xmlns="">
        <xdr:sp macro="" textlink="">
          <xdr:nvSpPr>
            <xdr:cNvPr id="0" name=""/>
            <xdr:cNvSpPr>
              <a:spLocks noTextEdit="1"/>
            </xdr:cNvSpPr>
          </xdr:nvSpPr>
          <xdr:spPr>
            <a:xfrm>
              <a:off x="109538" y="2767013"/>
              <a:ext cx="1521618" cy="225742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26194</xdr:colOff>
      <xdr:row>3</xdr:row>
      <xdr:rowOff>119064</xdr:rowOff>
    </xdr:from>
    <xdr:to>
      <xdr:col>3</xdr:col>
      <xdr:colOff>0</xdr:colOff>
      <xdr:row>6</xdr:row>
      <xdr:rowOff>274339</xdr:rowOff>
    </xdr:to>
    <mc:AlternateContent xmlns:mc="http://schemas.openxmlformats.org/markup-compatibility/2006" xmlns:sle15="http://schemas.microsoft.com/office/drawing/2012/slicer">
      <mc:Choice Requires="sle15">
        <xdr:graphicFrame macro="">
          <xdr:nvGraphicFramePr>
            <xdr:cNvPr id="3" name="町 4">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町 4"/>
            </a:graphicData>
          </a:graphic>
        </xdr:graphicFrame>
      </mc:Choice>
      <mc:Fallback xmlns="">
        <xdr:sp macro="" textlink="">
          <xdr:nvSpPr>
            <xdr:cNvPr id="0" name=""/>
            <xdr:cNvSpPr>
              <a:spLocks noTextEdit="1"/>
            </xdr:cNvSpPr>
          </xdr:nvSpPr>
          <xdr:spPr>
            <a:xfrm>
              <a:off x="1681163" y="2750345"/>
              <a:ext cx="1497806" cy="226695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0</xdr:colOff>
      <xdr:row>0</xdr:row>
      <xdr:rowOff>59531</xdr:rowOff>
    </xdr:from>
    <xdr:to>
      <xdr:col>2</xdr:col>
      <xdr:colOff>1519237</xdr:colOff>
      <xdr:row>3</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83344"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 xr10:uid="{00000000-0013-0000-FFFF-FFFF01000000}" sourceName="区">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4" xr10:uid="{00000000-0013-0000-FFFF-FFFF0A000000}" sourceName="町">
  <extLst>
    <x:ext xmlns:x15="http://schemas.microsoft.com/office/spreadsheetml/2010/11/main" uri="{2F2917AC-EB37-4324-AD4E-5DD8C200BD13}">
      <x15:tableSlicerCache tableId="5"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 xr10:uid="{00000000-0013-0000-FFFF-FFFF02000000}" sourceName="町">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1" xr10:uid="{00000000-0013-0000-FFFF-FFFF03000000}" sourceName="区">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1" xr10:uid="{00000000-0013-0000-FFFF-FFFF04000000}" sourceName="町">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2" xr10:uid="{00000000-0013-0000-FFFF-FFFF05000000}" sourceName="区">
  <extLst>
    <x:ext xmlns:x15="http://schemas.microsoft.com/office/spreadsheetml/2010/11/main" uri="{2F2917AC-EB37-4324-AD4E-5DD8C200BD13}">
      <x15:tableSlicerCache tableId="3" column="3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2" xr10:uid="{00000000-0013-0000-FFFF-FFFF06000000}" sourceName="町">
  <extLst>
    <x:ext xmlns:x15="http://schemas.microsoft.com/office/spreadsheetml/2010/11/main" uri="{2F2917AC-EB37-4324-AD4E-5DD8C200BD13}">
      <x15:tableSlicerCache tableId="3" column="3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3" xr10:uid="{00000000-0013-0000-FFFF-FFFF07000000}" sourceName="区">
  <extLst>
    <x:ext xmlns:x15="http://schemas.microsoft.com/office/spreadsheetml/2010/11/main" uri="{2F2917AC-EB37-4324-AD4E-5DD8C200BD13}">
      <x15:tableSlicerCache tableId="4" column="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3" xr10:uid="{00000000-0013-0000-FFFF-FFFF08000000}" sourceName="町">
  <extLst>
    <x:ext xmlns:x15="http://schemas.microsoft.com/office/spreadsheetml/2010/11/main" uri="{2F2917AC-EB37-4324-AD4E-5DD8C200BD13}">
      <x15:tableSlicerCache tableId="4"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4" xr10:uid="{00000000-0013-0000-FFFF-FFFF09000000}" sourceName="区">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xr10:uid="{00000000-0014-0000-FFFF-FFFF01000000}" cache="スライサー_区" caption="区" rowHeight="360000"/>
  <slicer name="町" xr10:uid="{00000000-0014-0000-FFFF-FFFF02000000}" cache="スライサー_町" caption="町"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1" xr10:uid="{00000000-0014-0000-FFFF-FFFF03000000}" cache="スライサー_区1" caption="区" rowHeight="360000"/>
  <slicer name="町 1" xr10:uid="{00000000-0014-0000-FFFF-FFFF04000000}" cache="スライサー_町1" caption="町" startItem="29"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2" xr10:uid="{00000000-0014-0000-FFFF-FFFF05000000}" cache="スライサー_区2" caption="区" rowHeight="288000"/>
  <slicer name="町 2" xr10:uid="{00000000-0014-0000-FFFF-FFFF06000000}" cache="スライサー_町2" caption="町" rowHeight="216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3" xr10:uid="{00000000-0014-0000-FFFF-FFFF07000000}" cache="スライサー_区3" caption="区" rowHeight="324000"/>
  <slicer name="町 3" xr10:uid="{00000000-0014-0000-FFFF-FFFF08000000}" cache="スライサー_町3" caption="町" startItem="23" rowHeight="288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4" xr10:uid="{00000000-0014-0000-FFFF-FFFF09000000}" cache="スライサー_区4" caption="区" startItem="1" rowHeight="360000"/>
  <slicer name="町 4" xr10:uid="{00000000-0014-0000-FFFF-FFFF0A000000}" cache="スライサー_町4" caption="町"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3:AG47" totalsRowShown="0" headerRowDxfId="132" dataDxfId="131" tableBorderDxfId="130">
  <autoFilter ref="D3:AG47" xr:uid="{00000000-0009-0000-0100-000001000000}"/>
  <tableColumns count="30">
    <tableColumn id="1" xr3:uid="{00000000-0010-0000-0000-000001000000}" name="Ｎｏ" dataDxfId="129"/>
    <tableColumn id="2" xr3:uid="{00000000-0010-0000-0000-000002000000}" name="医療機関名" dataDxfId="128"/>
    <tableColumn id="3" xr3:uid="{00000000-0010-0000-0000-000003000000}" name="郵便番号" dataDxfId="127"/>
    <tableColumn id="4" xr3:uid="{00000000-0010-0000-0000-000004000000}" name="住所" dataDxfId="126"/>
    <tableColumn id="5" xr3:uid="{00000000-0010-0000-0000-000005000000}" name="区" dataDxfId="125">
      <calculatedColumnFormula>MID(テーブル1[[#This Row],[住所]],4,FIND("区",G4)-FIND("市",テーブル1[[#This Row],[住所]]))</calculatedColumnFormula>
    </tableColumn>
    <tableColumn id="6" xr3:uid="{00000000-0010-0000-0000-000006000000}" name="町" dataDxfId="124">
      <calculatedColumnFormula>MID(テーブル1[[#This Row],[住所]],FIND("区",テーブル1[[#This Row],[住所]])+1,MIN(FIND({0,1,2,3,4,5,6,7,8,9},ASC(テーブル1[[#This Row],[住所]])&amp;1234567890))-FIND("区",テーブル1[[#This Row],[住所]])-1)</calculatedColumnFormula>
    </tableColumn>
    <tableColumn id="7" xr3:uid="{00000000-0010-0000-0000-000007000000}" name="電話番号" dataDxfId="123" dataCellStyle="桁区切り"/>
    <tableColumn id="8" xr3:uid="{00000000-0010-0000-0000-000008000000}" name="ＦＡＸ番号" dataDxfId="122" dataCellStyle="桁区切り"/>
    <tableColumn id="9" xr3:uid="{00000000-0010-0000-0000-000009000000}" name="地域医療連携室" dataDxfId="121"/>
    <tableColumn id="10" xr3:uid="{00000000-0010-0000-0000-00000A000000}" name="病棟看護師" dataDxfId="120"/>
    <tableColumn id="11" xr3:uid="{00000000-0010-0000-0000-00000B000000}" name="その他" dataDxfId="119"/>
    <tableColumn id="12" xr3:uid="{00000000-0010-0000-0000-00000C000000}" name="在宅療養支援病院" dataDxfId="118"/>
    <tableColumn id="13" xr3:uid="{00000000-0010-0000-0000-00000D000000}" name="訪問診療" dataDxfId="117"/>
    <tableColumn id="14" xr3:uid="{00000000-0010-0000-0000-00000E000000}" name="かかりつけ患者への往診" dataDxfId="116"/>
    <tableColumn id="15" xr3:uid="{00000000-0010-0000-0000-00000F000000}" name="在宅酸素療法" dataDxfId="115"/>
    <tableColumn id="16" xr3:uid="{00000000-0010-0000-0000-000010000000}" name="人工呼吸器管理" dataDxfId="114"/>
    <tableColumn id="17" xr3:uid="{00000000-0010-0000-0000-000011000000}" name="疼痛の管理_x000a_（緩和ケア）" dataDxfId="113"/>
    <tableColumn id="18" xr3:uid="{00000000-0010-0000-0000-000012000000}" name="ターミナルケア_x000a_（看取り）" dataDxfId="112"/>
    <tableColumn id="19" xr3:uid="{00000000-0010-0000-0000-000013000000}" name="中心静脈栄養" dataDxfId="111"/>
    <tableColumn id="20" xr3:uid="{00000000-0010-0000-0000-000014000000}" name="経管栄養" dataDxfId="110"/>
    <tableColumn id="21" xr3:uid="{00000000-0010-0000-0000-000015000000}" name="褥瘡" dataDxfId="109"/>
    <tableColumn id="22" xr3:uid="{00000000-0010-0000-0000-000016000000}" name="在宅で対応できる_x000a_専門科目" dataDxfId="108"/>
    <tableColumn id="23" xr3:uid="{00000000-0010-0000-0000-000017000000}" name="主治医の参加" dataDxfId="107"/>
    <tableColumn id="24" xr3:uid="{00000000-0010-0000-0000-000018000000}" name="病棟看護師の参加" dataDxfId="106"/>
    <tableColumn id="25" xr3:uid="{00000000-0010-0000-0000-000019000000}" name="地域医療連携室担当者の参加" dataDxfId="105"/>
    <tableColumn id="26" xr3:uid="{00000000-0010-0000-0000-00001A000000}" name="自院の患者のみ可能" dataDxfId="104"/>
    <tableColumn id="27" xr3:uid="{00000000-0010-0000-0000-00001B000000}" name="自院の患者以外でも病状によっては可能" dataDxfId="103"/>
    <tableColumn id="28" xr3:uid="{00000000-0010-0000-0000-00001C000000}" name="困難" dataDxfId="102"/>
    <tableColumn id="29" xr3:uid="{00000000-0010-0000-0000-00001D000000}" name="その他2" dataDxfId="101"/>
    <tableColumn id="31" xr3:uid="{00000000-0010-0000-0000-00001F000000}" name="登録（解除）希望日" dataDxfId="10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AB182" totalsRowShown="0" headerRowDxfId="99" dataDxfId="98" tableBorderDxfId="97">
  <autoFilter ref="D3:AB182" xr:uid="{00000000-0009-0000-0100-000002000000}"/>
  <tableColumns count="25">
    <tableColumn id="1" xr3:uid="{00000000-0010-0000-0100-000001000000}" name="Ｎｏ" dataDxfId="96"/>
    <tableColumn id="2" xr3:uid="{00000000-0010-0000-0100-000002000000}" name="医療機関名" dataDxfId="95"/>
    <tableColumn id="3" xr3:uid="{00000000-0010-0000-0100-000003000000}" name="郵便番号" dataDxfId="94"/>
    <tableColumn id="4" xr3:uid="{00000000-0010-0000-0100-000004000000}" name="住所" dataDxfId="93"/>
    <tableColumn id="5" xr3:uid="{00000000-0010-0000-0100-000005000000}" name="区" dataDxfId="92">
      <calculatedColumnFormula>MID(テーブル2[[#This Row],[住所]],4,FIND("区",G4)-FIND("市",テーブル2[[#This Row],[住所]]))</calculatedColumnFormula>
    </tableColumn>
    <tableColumn id="6" xr3:uid="{00000000-0010-0000-0100-000006000000}" name="町" dataDxfId="91">
      <calculatedColumnFormula>MID(テーブル2[[#This Row],[住所]],FIND("区",テーブル2[[#This Row],[住所]])+1,MIN(FIND({0,1,2,3,4,5,6,7,8,9},ASC(テーブル2[[#This Row],[住所]])&amp;1234567890))-FIND("区",テーブル2[[#This Row],[住所]])-1)</calculatedColumnFormula>
    </tableColumn>
    <tableColumn id="7" xr3:uid="{00000000-0010-0000-0100-000007000000}" name="電話番号" dataDxfId="90" dataCellStyle="桁区切り"/>
    <tableColumn id="8" xr3:uid="{00000000-0010-0000-0100-000008000000}" name="ＦＡＸ番号" dataDxfId="89" dataCellStyle="桁区切り"/>
    <tableColumn id="9" xr3:uid="{00000000-0010-0000-0100-000009000000}" name="主たる診療科" dataDxfId="88"/>
    <tableColumn id="10" xr3:uid="{00000000-0010-0000-0100-00000A000000}" name="有床・無床" dataDxfId="87"/>
    <tableColumn id="11" xr3:uid="{00000000-0010-0000-0100-00000B000000}" name="在宅療養支援診療所" dataDxfId="86"/>
    <tableColumn id="12" xr3:uid="{00000000-0010-0000-0100-00000C000000}" name="訪問診療" dataDxfId="85"/>
    <tableColumn id="13" xr3:uid="{00000000-0010-0000-0100-00000D000000}" name="かかりつけ患者への往診" dataDxfId="84"/>
    <tableColumn id="14" xr3:uid="{00000000-0010-0000-0100-00000E000000}" name="在宅酸素療法" dataDxfId="83"/>
    <tableColumn id="15" xr3:uid="{00000000-0010-0000-0100-00000F000000}" name="人工呼吸器管理" dataDxfId="82"/>
    <tableColumn id="16" xr3:uid="{00000000-0010-0000-0100-000010000000}" name="疼痛の管理_x000a_（緩和ケア）" dataDxfId="81"/>
    <tableColumn id="17" xr3:uid="{00000000-0010-0000-0100-000011000000}" name="ターミナルケア_x000a_（看取り）" dataDxfId="80"/>
    <tableColumn id="18" xr3:uid="{00000000-0010-0000-0100-000012000000}" name="中心静脈栄養" dataDxfId="79"/>
    <tableColumn id="19" xr3:uid="{00000000-0010-0000-0100-000013000000}" name="経管栄養" dataDxfId="78"/>
    <tableColumn id="20" xr3:uid="{00000000-0010-0000-0100-000014000000}" name="褥瘡" dataDxfId="77"/>
    <tableColumn id="21" xr3:uid="{00000000-0010-0000-0100-000015000000}" name="主治医の都合のよい時間に医療機関で開催する場合" dataDxfId="76"/>
    <tableColumn id="22" xr3:uid="{00000000-0010-0000-0100-000016000000}" name="訪問診療に併せて患者宅で開催する場合" dataDxfId="75"/>
    <tableColumn id="23" xr3:uid="{00000000-0010-0000-0100-000017000000}" name="入院可能な医療機関との連携" dataDxfId="74"/>
    <tableColumn id="24" xr3:uid="{00000000-0010-0000-0100-000018000000}" name="その他_x000a_（アピールポイント・メッセージ等）" dataDxfId="73"/>
    <tableColumn id="25" xr3:uid="{00000000-0010-0000-0100-000019000000}" name="変更希望日" dataDxfId="7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D2:AK148" totalsRowShown="0" headerRowDxfId="71" dataDxfId="69" headerRowBorderDxfId="70" tableBorderDxfId="68" totalsRowBorderDxfId="67">
  <autoFilter ref="D2:AK148" xr:uid="{00000000-0009-0000-0100-000003000000}"/>
  <tableColumns count="34">
    <tableColumn id="1" xr3:uid="{00000000-0010-0000-0200-000001000000}" name="No" dataDxfId="66"/>
    <tableColumn id="2" xr3:uid="{00000000-0010-0000-0200-000002000000}" name="薬局名" dataDxfId="65"/>
    <tableColumn id="3" xr3:uid="{00000000-0010-0000-0200-000003000000}" name="〒" dataDxfId="64"/>
    <tableColumn id="4" xr3:uid="{00000000-0010-0000-0200-000004000000}" name="住所" dataDxfId="63"/>
    <tableColumn id="34" xr3:uid="{00000000-0010-0000-0200-000022000000}" name="区" dataDxfId="62">
      <calculatedColumnFormula>MID(テーブル3[[#This Row],[住所]],4,FIND("区",テーブル3[[#This Row],[住所]])-FIND("市",テーブル3[[#This Row],[住所]]))</calculatedColumnFormula>
    </tableColumn>
    <tableColumn id="33" xr3:uid="{00000000-0010-0000-0200-000021000000}" name="町" dataDxfId="61">
      <calculatedColumnFormula>MID(テーブル3[[#This Row],[住所]],FIND("区",テーブル3[[#This Row],[住所]])+1,MIN(FIND({0,1,2,3,4,5,6,7,8,9},ASC(テーブル3[[#This Row],[住所]])&amp;1234567890))-FIND("区",テーブル3[[#This Row],[住所]])-1)</calculatedColumnFormula>
    </tableColumn>
    <tableColumn id="5" xr3:uid="{00000000-0010-0000-0200-000005000000}" name="TEL" dataDxfId="60"/>
    <tableColumn id="6" xr3:uid="{00000000-0010-0000-0200-000006000000}" name="FAX" dataDxfId="59"/>
    <tableColumn id="7" xr3:uid="{00000000-0010-0000-0200-000007000000}" name="メールアドレス" dataDxfId="58"/>
    <tableColumn id="8" xr3:uid="{00000000-0010-0000-0200-000008000000}" name="開局日" dataDxfId="57"/>
    <tableColumn id="9" xr3:uid="{00000000-0010-0000-0200-000009000000}" name="開局時間" dataDxfId="56"/>
    <tableColumn id="10" xr3:uid="{00000000-0010-0000-0200-00000A000000}" name="時間外連絡先" dataDxfId="55"/>
    <tableColumn id="11" xr3:uid="{00000000-0010-0000-0200-00000B000000}" name="在宅患者訪問薬剤管理指導届け出" dataDxfId="54"/>
    <tableColumn id="12" xr3:uid="{00000000-0010-0000-0200-00000C000000}" name="居宅療養管理指導の指定" dataDxfId="53"/>
    <tableColumn id="13" xr3:uid="{00000000-0010-0000-0200-00000D000000}" name="生活保護・中国残留邦人等支援法の指定医療機関の届け出" dataDxfId="52"/>
    <tableColumn id="14" xr3:uid="{00000000-0010-0000-0200-00000E000000}" name="生活保護・中国残留邦人等支援法の指定介護機関の届け出" dataDxfId="51"/>
    <tableColumn id="15" xr3:uid="{00000000-0010-0000-0200-00000F000000}" name="麻薬小売業の許可" dataDxfId="50"/>
    <tableColumn id="16" xr3:uid="{00000000-0010-0000-0200-000010000000}" name="高度管理医療機器等販売業の許可" dataDxfId="49"/>
    <tableColumn id="17" xr3:uid="{00000000-0010-0000-0200-000011000000}" name="訪問指導の応需" dataDxfId="48"/>
    <tableColumn id="18" xr3:uid="{00000000-0010-0000-0200-000012000000}" name="訪問指導の実施実績" dataDxfId="47"/>
    <tableColumn id="19" xr3:uid="{00000000-0010-0000-0200-000013000000}" name="訪問指導に対応できる時間" dataDxfId="46"/>
    <tableColumn id="20" xr3:uid="{00000000-0010-0000-0200-000014000000}" name="退院時カンファレンス参加" dataDxfId="45"/>
    <tableColumn id="21" xr3:uid="{00000000-0010-0000-0200-000015000000}" name="退院時カンファレンス実績" dataDxfId="44"/>
    <tableColumn id="22" xr3:uid="{00000000-0010-0000-0200-000016000000}" name="退院時共同指導料の請求実績" dataDxfId="43"/>
    <tableColumn id="23" xr3:uid="{00000000-0010-0000-0200-000017000000}" name="現在勤務している者の中で訪問指導経験がある薬剤師数" dataDxfId="42"/>
    <tableColumn id="24" xr3:uid="{00000000-0010-0000-0200-000018000000}" name="訪問可能な範囲" dataDxfId="41"/>
    <tableColumn id="25" xr3:uid="{00000000-0010-0000-0200-000019000000}" name="麻薬の在庫品目数" dataDxfId="40"/>
    <tableColumn id="26" xr3:uid="{00000000-0010-0000-0200-00001A000000}" name="麻薬の譲渡グループへの参加" dataDxfId="39"/>
    <tableColumn id="27" xr3:uid="{00000000-0010-0000-0200-00001B000000}" name="注射薬の無菌調整_x000a_（混注）" dataDxfId="38"/>
    <tableColumn id="28" xr3:uid="{00000000-0010-0000-0200-00001C000000}" name="注射薬の無菌調整（混注）の実績" dataDxfId="37"/>
    <tableColumn id="29" xr3:uid="{00000000-0010-0000-0200-00001D000000}" name="無菌製剤処理加算_x000a_の請求実績" dataDxfId="36"/>
    <tableColumn id="30" xr3:uid="{00000000-0010-0000-0200-00001E000000}" name="輸液ルート、カテーテルの供給実績" dataDxfId="35"/>
    <tableColumn id="31" xr3:uid="{00000000-0010-0000-0200-00001F000000}" name="特定保険医療材料料の取扱い" dataDxfId="34"/>
    <tableColumn id="32" xr3:uid="{00000000-0010-0000-0200-000020000000}" name="医療材料・衛生材料の取扱い"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4:AM38" totalsRowShown="0" headerRowDxfId="171" dataDxfId="170" tableBorderDxfId="169" headerRowCellStyle="ハイパーリンク 2">
  <autoFilter ref="D4:AM38" xr:uid="{00000000-0009-0000-0100-000004000000}"/>
  <tableColumns count="36">
    <tableColumn id="1" xr3:uid="{00000000-0010-0000-0300-000001000000}" name="Ｎｏ" dataDxfId="168"/>
    <tableColumn id="2" xr3:uid="{00000000-0010-0000-0300-000002000000}" name="医療機関名" dataDxfId="167"/>
    <tableColumn id="3" xr3:uid="{00000000-0010-0000-0300-000003000000}" name="郵便番号" dataDxfId="166"/>
    <tableColumn id="4" xr3:uid="{00000000-0010-0000-0300-000004000000}" name="住所" dataDxfId="165"/>
    <tableColumn id="5" xr3:uid="{00000000-0010-0000-0300-000005000000}" name="区" dataDxfId="164">
      <calculatedColumnFormula>MID(テーブル4[[#This Row],[住所]],4,FIND("区",テーブル4[[#This Row],[住所]])-FIND("市",テーブル4[[#This Row],[住所]]))</calculatedColumnFormula>
    </tableColumn>
    <tableColumn id="6" xr3:uid="{00000000-0010-0000-0300-000006000000}" name="町" dataDxfId="163">
      <calculatedColumnFormula>MID(テーブル4[[#This Row],[住所]],FIND("区",テーブル4[[#This Row],[住所]])+1,MIN(FIND({0,1,2,3,4,5,6,7,8,9},ASC(テーブル4[[#This Row],[住所]])&amp;1234567890))-FIND("区",テーブル4[[#This Row],[住所]])-1)</calculatedColumnFormula>
    </tableColumn>
    <tableColumn id="7" xr3:uid="{00000000-0010-0000-0300-000007000000}" name="電話番号" dataDxfId="162" dataCellStyle="桁区切り"/>
    <tableColumn id="8" xr3:uid="{00000000-0010-0000-0300-000008000000}" name="ＦＡＸ番号" dataDxfId="161" dataCellStyle="桁区切り"/>
    <tableColumn id="9" xr3:uid="{00000000-0010-0000-0300-000009000000}" name="Ｅメール" dataDxfId="160" dataCellStyle="桁区切り"/>
    <tableColumn id="10" xr3:uid="{00000000-0010-0000-0300-00000A000000}" name="ホームページ" dataDxfId="159" dataCellStyle="ハイパーリンク"/>
    <tableColumn id="11" xr3:uid="{00000000-0010-0000-0300-00000B000000}" name="営業日" dataDxfId="158" dataCellStyle="桁区切り"/>
    <tableColumn id="12" xr3:uid="{00000000-0010-0000-0300-00000C000000}" name="営業時間" dataDxfId="157" dataCellStyle="桁区切り"/>
    <tableColumn id="13" xr3:uid="{00000000-0010-0000-0300-00000D000000}" name="休診時間" dataDxfId="156" dataCellStyle="桁区切り"/>
    <tableColumn id="14" xr3:uid="{00000000-0010-0000-0300-00000E000000}" name="休診日" dataDxfId="155" dataCellStyle="桁区切り"/>
    <tableColumn id="15" xr3:uid="{00000000-0010-0000-0300-00000F000000}" name="補足" dataDxfId="154" dataCellStyle="桁区切り"/>
    <tableColumn id="16" xr3:uid="{00000000-0010-0000-0300-000010000000}" name="歯科訪問診療" dataDxfId="153"/>
    <tableColumn id="17" xr3:uid="{00000000-0010-0000-0300-000011000000}" name="訪問歯科衛生指導" dataDxfId="152"/>
    <tableColumn id="18" xr3:uid="{00000000-0010-0000-0300-000012000000}" name="歯科疾患在宅療養管理" dataDxfId="151"/>
    <tableColumn id="19" xr3:uid="{00000000-0010-0000-0300-000013000000}" name="在宅患者歯科治療総合医療管理" dataDxfId="150"/>
    <tableColumn id="20" xr3:uid="{00000000-0010-0000-0300-000014000000}" name="在宅患者訪問口腔リハビリテーション指導管理" dataDxfId="149"/>
    <tableColumn id="21" xr3:uid="{00000000-0010-0000-0300-000015000000}" name="救急搬送診療" dataDxfId="148"/>
    <tableColumn id="22" xr3:uid="{00000000-0010-0000-0300-000016000000}" name="在宅患者訪問薬剤管理指導" dataDxfId="147"/>
    <tableColumn id="23" xr3:uid="{00000000-0010-0000-0300-000017000000}" name="退院前在宅療養指導管理" dataDxfId="146"/>
    <tableColumn id="24" xr3:uid="{00000000-0010-0000-0300-000018000000}" name="在宅悪性腫瘍等患者指導管理" dataDxfId="145"/>
    <tableColumn id="25" xr3:uid="{00000000-0010-0000-0300-000019000000}" name="在宅悪性腫瘍患者共同指導管理" dataDxfId="144"/>
    <tableColumn id="26" xr3:uid="{00000000-0010-0000-0300-00001A000000}" name="在宅患者連携指導" dataDxfId="143"/>
    <tableColumn id="27" xr3:uid="{00000000-0010-0000-0300-00001B000000}" name="在宅患者緊急等カンファレンス" dataDxfId="142"/>
    <tableColumn id="28" xr3:uid="{00000000-0010-0000-0300-00001C000000}" name="その他" dataDxfId="141"/>
    <tableColumn id="29" xr3:uid="{00000000-0010-0000-0300-00001D000000}" name="むし歯治療" dataDxfId="140"/>
    <tableColumn id="30" xr3:uid="{00000000-0010-0000-0300-00001E000000}" name="歯周病治療" dataDxfId="139"/>
    <tableColumn id="31" xr3:uid="{00000000-0010-0000-0300-00001F000000}" name="抜歯" dataDxfId="138"/>
    <tableColumn id="32" xr3:uid="{00000000-0010-0000-0300-000020000000}" name="義歯作成調整" dataDxfId="137"/>
    <tableColumn id="33" xr3:uid="{00000000-0010-0000-0300-000021000000}" name="摂食" dataDxfId="136"/>
    <tableColumn id="34" xr3:uid="{00000000-0010-0000-0300-000022000000}" name="その他2" dataDxfId="135"/>
    <tableColumn id="35" xr3:uid="{00000000-0010-0000-0300-000023000000}" name="補足3" dataDxfId="134"/>
    <tableColumn id="36" xr3:uid="{00000000-0010-0000-0300-000024000000}" name="備考" dataDxfId="1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D3:AG88" totalsRowShown="0" headerRowDxfId="32" dataDxfId="31" tableBorderDxfId="30">
  <autoFilter ref="D3:AG88" xr:uid="{00000000-0009-0000-0100-000005000000}"/>
  <tableColumns count="30">
    <tableColumn id="1" xr3:uid="{00000000-0010-0000-0400-000001000000}" name="No" dataDxfId="29"/>
    <tableColumn id="2" xr3:uid="{00000000-0010-0000-0400-000002000000}" name="事業所名" dataDxfId="28"/>
    <tableColumn id="3" xr3:uid="{00000000-0010-0000-0400-000003000000}" name="郵便番号" dataDxfId="27"/>
    <tableColumn id="4" xr3:uid="{00000000-0010-0000-0400-000004000000}" name="住所" dataDxfId="26"/>
    <tableColumn id="5" xr3:uid="{00000000-0010-0000-0400-000005000000}" name="区" dataDxfId="25">
      <calculatedColumnFormula>MID(テーブル5[[#This Row],[住所]],4,FIND("区",G4)-FIND("市",テーブル5[[#This Row],[住所]]))</calculatedColumnFormula>
    </tableColumn>
    <tableColumn id="6" xr3:uid="{00000000-0010-0000-0400-000006000000}" name="町" dataDxfId="24">
      <calculatedColumnFormula>MID(テーブル5[[#This Row],[住所]],FIND("区",テーブル5[[#This Row],[住所]])+1,MIN(FIND({0,1,2,3,4,5,6,7,8,9},ASC(テーブル5[[#This Row],[住所]])&amp;1234567890))-FIND("区",テーブル5[[#This Row],[住所]])-1)</calculatedColumnFormula>
    </tableColumn>
    <tableColumn id="7" xr3:uid="{00000000-0010-0000-0400-000007000000}" name="電話番号" dataDxfId="23" dataCellStyle="桁区切り"/>
    <tableColumn id="8" xr3:uid="{00000000-0010-0000-0400-000008000000}" name="ＦＡＸ番号" dataDxfId="22" dataCellStyle="桁区切り"/>
    <tableColumn id="9" xr3:uid="{00000000-0010-0000-0400-000009000000}" name="Ｅメール" dataDxfId="21"/>
    <tableColumn id="10" xr3:uid="{00000000-0010-0000-0400-00000A000000}" name="ホームページ" dataDxfId="20"/>
    <tableColumn id="11" xr3:uid="{00000000-0010-0000-0400-00000B000000}" name="営業日" dataDxfId="19" dataCellStyle="桁区切り"/>
    <tableColumn id="12" xr3:uid="{00000000-0010-0000-0400-00000C000000}" name="営業時間" dataDxfId="18" dataCellStyle="桁区切り"/>
    <tableColumn id="13" xr3:uid="{00000000-0010-0000-0400-00000D000000}" name="休業日" dataDxfId="17"/>
    <tableColumn id="14" xr3:uid="{00000000-0010-0000-0400-00000E000000}" name="24_x000a_時_x000a_間_x000a_体_x000a_制" dataDxfId="16"/>
    <tableColumn id="15" xr3:uid="{00000000-0010-0000-0400-00000F000000}" name="24_x000a_時_x000a_間_x000a_連_x000a_絡_x000a_体_x000a_制" dataDxfId="15"/>
    <tableColumn id="16" xr3:uid="{00000000-0010-0000-0400-000010000000}" name="看取りの看護" dataDxfId="14"/>
    <tableColumn id="17" xr3:uid="{00000000-0010-0000-0400-000011000000}" name="緊急時訪問" dataDxfId="13"/>
    <tableColumn id="18" xr3:uid="{00000000-0010-0000-0400-000012000000}" name="人工呼吸器装着者の看護" dataDxfId="12"/>
    <tableColumn id="19" xr3:uid="{00000000-0010-0000-0400-000013000000}" name="訪問リハビリテーション" dataDxfId="11"/>
    <tableColumn id="20" xr3:uid="{00000000-0010-0000-0400-000014000000}" name="小児の訪問看護" dataDxfId="10"/>
    <tableColumn id="21" xr3:uid="{00000000-0010-0000-0400-000015000000}" name="精神科訪問看護" dataDxfId="9"/>
    <tableColumn id="22" xr3:uid="{00000000-0010-0000-0400-000016000000}" name="ＰＴ" dataDxfId="8"/>
    <tableColumn id="23" xr3:uid="{00000000-0010-0000-0400-000017000000}" name="ＯＴ" dataDxfId="7"/>
    <tableColumn id="24" xr3:uid="{00000000-0010-0000-0400-000018000000}" name="ＳＴ" dataDxfId="6"/>
    <tableColumn id="25" xr3:uid="{00000000-0010-0000-0400-000019000000}" name="看護補助者" dataDxfId="5"/>
    <tableColumn id="26" xr3:uid="{00000000-0010-0000-0400-00001A000000}" name="精神保健福祉士" dataDxfId="4"/>
    <tableColumn id="27" xr3:uid="{00000000-0010-0000-0400-00001B000000}" name="その他" dataDxfId="3"/>
    <tableColumn id="28" xr3:uid="{00000000-0010-0000-0400-00001C000000}" name="有無" dataDxfId="2"/>
    <tableColumn id="29" xr3:uid="{00000000-0010-0000-0400-00001D000000}" name="住所2" dataDxfId="1"/>
    <tableColumn id="30" xr3:uid="{00000000-0010-0000-0400-00001E000000}" name="備考"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gem.hi-ho.ne.jp/bueno16/" TargetMode="External"/><Relationship Id="rId13" Type="http://schemas.openxmlformats.org/officeDocument/2006/relationships/hyperlink" Target="http://www.yumikodental.jp/" TargetMode="External"/><Relationship Id="rId18" Type="http://schemas.openxmlformats.org/officeDocument/2006/relationships/hyperlink" Target="http://ha-yama.com/" TargetMode="External"/><Relationship Id="rId3" Type="http://schemas.openxmlformats.org/officeDocument/2006/relationships/hyperlink" Target="http://www.geocities.jp/watanabedent/" TargetMode="External"/><Relationship Id="rId21" Type="http://schemas.openxmlformats.org/officeDocument/2006/relationships/drawing" Target="../drawings/drawing4.xml"/><Relationship Id="rId7" Type="http://schemas.openxmlformats.org/officeDocument/2006/relationships/hyperlink" Target="http://www.toyada-dental-chinic.com/" TargetMode="External"/><Relationship Id="rId12" Type="http://schemas.openxmlformats.org/officeDocument/2006/relationships/hyperlink" Target="http://www.morino-dental.com/" TargetMode="External"/><Relationship Id="rId17" Type="http://schemas.openxmlformats.org/officeDocument/2006/relationships/hyperlink" Target="http://www.sshintoshin-dentqal.com/" TargetMode="External"/><Relationship Id="rId2" Type="http://schemas.openxmlformats.org/officeDocument/2006/relationships/hyperlink" Target="mailto:t-wat@infobears.ne.jp" TargetMode="External"/><Relationship Id="rId16" Type="http://schemas.openxmlformats.org/officeDocument/2006/relationships/hyperlink" Target="http://www.hiko-dc.com/" TargetMode="External"/><Relationship Id="rId20" Type="http://schemas.openxmlformats.org/officeDocument/2006/relationships/printerSettings" Target="../printerSettings/printerSettings4.bin"/><Relationship Id="rId1" Type="http://schemas.openxmlformats.org/officeDocument/2006/relationships/hyperlink" Target="mailto:info@ha-yama.com" TargetMode="External"/><Relationship Id="rId6" Type="http://schemas.openxmlformats.org/officeDocument/2006/relationships/hyperlink" Target="http://www.par-dc.jp/" TargetMode="External"/><Relationship Id="rId11" Type="http://schemas.openxmlformats.org/officeDocument/2006/relationships/hyperlink" Target="http://www.itoh-dh.or.jp/" TargetMode="External"/><Relationship Id="rId5" Type="http://schemas.openxmlformats.org/officeDocument/2006/relationships/hyperlink" Target="http://www.nodel-family.com/" TargetMode="External"/><Relationship Id="rId15" Type="http://schemas.openxmlformats.org/officeDocument/2006/relationships/hyperlink" Target="http://www.yogisika.com/" TargetMode="External"/><Relationship Id="rId23" Type="http://schemas.microsoft.com/office/2007/relationships/slicer" Target="../slicers/slicer4.xml"/><Relationship Id="rId10" Type="http://schemas.openxmlformats.org/officeDocument/2006/relationships/hyperlink" Target="http://www.grand-dc.com/" TargetMode="External"/><Relationship Id="rId19" Type="http://schemas.openxmlformats.org/officeDocument/2006/relationships/hyperlink" Target="http://www.grand-dc.com/" TargetMode="External"/><Relationship Id="rId4" Type="http://schemas.openxmlformats.org/officeDocument/2006/relationships/hyperlink" Target="http://kokaisika.com/" TargetMode="External"/><Relationship Id="rId9" Type="http://schemas.openxmlformats.org/officeDocument/2006/relationships/hyperlink" Target="http://www.nishihamashika.com/" TargetMode="External"/><Relationship Id="rId14" Type="http://schemas.openxmlformats.org/officeDocument/2006/relationships/hyperlink" Target="http://www.keishika.com/" TargetMode="External"/><Relationship Id="rId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nanairo-official.com/general-4" TargetMode="External"/><Relationship Id="rId13" Type="http://schemas.microsoft.com/office/2007/relationships/slicer" Target="../slicers/slicer5.xml"/><Relationship Id="rId3" Type="http://schemas.openxmlformats.org/officeDocument/2006/relationships/hyperlink" Target="http://www.ccr-net.com/" TargetMode="External"/><Relationship Id="rId7" Type="http://schemas.openxmlformats.org/officeDocument/2006/relationships/hyperlink" Target="http://www.inahokai.com/" TargetMode="External"/><Relationship Id="rId12" Type="http://schemas.openxmlformats.org/officeDocument/2006/relationships/table" Target="../tables/table5.xml"/><Relationship Id="rId2" Type="http://schemas.openxmlformats.org/officeDocument/2006/relationships/hyperlink" Target="http://vansay.jp/zaitaku" TargetMode="External"/><Relationship Id="rId1" Type="http://schemas.openxmlformats.org/officeDocument/2006/relationships/hyperlink" Target="http://www.kna.or.jp/" TargetMode="External"/><Relationship Id="rId6" Type="http://schemas.openxmlformats.org/officeDocument/2006/relationships/hyperlink" Target="http://receive-homenursing.com/" TargetMode="External"/><Relationship Id="rId11" Type="http://schemas.openxmlformats.org/officeDocument/2006/relationships/drawing" Target="../drawings/drawing5.xml"/><Relationship Id="rId5" Type="http://schemas.openxmlformats.org/officeDocument/2006/relationships/hyperlink" Target="http://www.miyukinosato.or.jp/" TargetMode="External"/><Relationship Id="rId10" Type="http://schemas.openxmlformats.org/officeDocument/2006/relationships/printerSettings" Target="../printerSettings/printerSettings5.bin"/><Relationship Id="rId4" Type="http://schemas.openxmlformats.org/officeDocument/2006/relationships/hyperlink" Target="http://www.kyouninkai.jp/forest/" TargetMode="External"/><Relationship Id="rId9" Type="http://schemas.openxmlformats.org/officeDocument/2006/relationships/hyperlink" Target="https://spito-kumamot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D1:AG213"/>
  <sheetViews>
    <sheetView view="pageBreakPreview" zoomScale="55" zoomScaleNormal="80" zoomScaleSheetLayoutView="55" workbookViewId="0">
      <pane xSplit="5" ySplit="3" topLeftCell="F34" activePane="bottomRight" state="frozen"/>
      <selection pane="topRight" activeCell="E1" sqref="E1"/>
      <selection pane="bottomLeft" activeCell="A5" sqref="A5"/>
      <selection pane="bottomRight" activeCell="G8" sqref="G8"/>
    </sheetView>
  </sheetViews>
  <sheetFormatPr defaultColWidth="9" defaultRowHeight="13"/>
  <cols>
    <col min="1" max="1" width="1.81640625" style="1" customWidth="1"/>
    <col min="2" max="3" width="20.6328125" style="1" customWidth="1"/>
    <col min="4" max="4" width="5.6328125" style="1" customWidth="1"/>
    <col min="5" max="5" width="30.81640625" style="15" customWidth="1"/>
    <col min="6" max="6" width="14" style="16" customWidth="1"/>
    <col min="7" max="7" width="33.453125" style="17" customWidth="1"/>
    <col min="8" max="9" width="33.453125" style="17" hidden="1" customWidth="1"/>
    <col min="10" max="11" width="14.453125" style="18" customWidth="1"/>
    <col min="12" max="13" width="8.6328125" style="1" customWidth="1"/>
    <col min="14" max="14" width="19.6328125" style="17" customWidth="1"/>
    <col min="15" max="24" width="8.6328125" style="1" customWidth="1"/>
    <col min="25" max="25" width="26.26953125" style="17" customWidth="1"/>
    <col min="26" max="27" width="8.81640625" style="1" bestFit="1" customWidth="1"/>
    <col min="28" max="28" width="11.7265625" style="1" bestFit="1" customWidth="1"/>
    <col min="29" max="31" width="8.6328125" style="1" customWidth="1"/>
    <col min="32" max="33" width="30.1796875" style="17" customWidth="1"/>
    <col min="34" max="34" width="2" style="1" customWidth="1"/>
    <col min="35" max="16384" width="9" style="1"/>
  </cols>
  <sheetData>
    <row r="1" spans="4:33" ht="24.75" customHeight="1">
      <c r="D1" s="60" t="s">
        <v>865</v>
      </c>
    </row>
    <row r="2" spans="4:33" ht="19.5" customHeight="1">
      <c r="D2" s="118"/>
      <c r="E2" s="118"/>
      <c r="F2" s="119"/>
      <c r="G2" s="120"/>
      <c r="H2" s="120"/>
      <c r="I2" s="120"/>
      <c r="J2" s="119"/>
      <c r="K2" s="119"/>
      <c r="L2" s="242" t="s">
        <v>866</v>
      </c>
      <c r="M2" s="242"/>
      <c r="N2" s="242"/>
      <c r="O2" s="242" t="s">
        <v>95</v>
      </c>
      <c r="P2" s="242"/>
      <c r="Q2" s="242"/>
      <c r="R2" s="230" t="s">
        <v>96</v>
      </c>
      <c r="S2" s="231"/>
      <c r="T2" s="231"/>
      <c r="U2" s="231"/>
      <c r="V2" s="231"/>
      <c r="W2" s="231"/>
      <c r="X2" s="231"/>
      <c r="Y2" s="243"/>
      <c r="Z2" s="244" t="s">
        <v>867</v>
      </c>
      <c r="AA2" s="245"/>
      <c r="AB2" s="246"/>
      <c r="AC2" s="230" t="s">
        <v>868</v>
      </c>
      <c r="AD2" s="231"/>
      <c r="AE2" s="231"/>
      <c r="AF2" s="231"/>
      <c r="AG2" s="73"/>
    </row>
    <row r="3" spans="4:33" ht="162.75" customHeight="1">
      <c r="D3" s="61" t="s">
        <v>844</v>
      </c>
      <c r="E3" s="64" t="s">
        <v>0</v>
      </c>
      <c r="F3" s="56" t="s">
        <v>1</v>
      </c>
      <c r="G3" s="121" t="s">
        <v>2</v>
      </c>
      <c r="H3" s="121" t="s">
        <v>2345</v>
      </c>
      <c r="I3" s="121" t="s">
        <v>2346</v>
      </c>
      <c r="J3" s="63" t="s">
        <v>3</v>
      </c>
      <c r="K3" s="63" t="s">
        <v>4</v>
      </c>
      <c r="L3" s="72" t="s">
        <v>869</v>
      </c>
      <c r="M3" s="72" t="s">
        <v>870</v>
      </c>
      <c r="N3" s="73" t="s">
        <v>28</v>
      </c>
      <c r="O3" s="72" t="s">
        <v>99</v>
      </c>
      <c r="P3" s="72" t="s">
        <v>100</v>
      </c>
      <c r="Q3" s="72" t="s">
        <v>101</v>
      </c>
      <c r="R3" s="72" t="s">
        <v>102</v>
      </c>
      <c r="S3" s="72" t="s">
        <v>103</v>
      </c>
      <c r="T3" s="72" t="s">
        <v>2404</v>
      </c>
      <c r="U3" s="72" t="s">
        <v>104</v>
      </c>
      <c r="V3" s="72" t="s">
        <v>105</v>
      </c>
      <c r="W3" s="72" t="s">
        <v>106</v>
      </c>
      <c r="X3" s="72" t="s">
        <v>871</v>
      </c>
      <c r="Y3" s="125" t="s">
        <v>2403</v>
      </c>
      <c r="Z3" s="72" t="s">
        <v>872</v>
      </c>
      <c r="AA3" s="72" t="s">
        <v>873</v>
      </c>
      <c r="AB3" s="69" t="s">
        <v>874</v>
      </c>
      <c r="AC3" s="122" t="s">
        <v>875</v>
      </c>
      <c r="AD3" s="123" t="s">
        <v>876</v>
      </c>
      <c r="AE3" s="122" t="s">
        <v>877</v>
      </c>
      <c r="AF3" s="124" t="s">
        <v>2347</v>
      </c>
      <c r="AG3" s="73" t="s">
        <v>2602</v>
      </c>
    </row>
    <row r="4" spans="4:33" ht="37.5" customHeight="1">
      <c r="D4" s="99">
        <v>1</v>
      </c>
      <c r="E4" s="76" t="s">
        <v>878</v>
      </c>
      <c r="F4" s="130" t="s">
        <v>1500</v>
      </c>
      <c r="G4" s="131" t="s">
        <v>879</v>
      </c>
      <c r="H4" s="131" t="str">
        <f>MID(テーブル1[[#This Row],[住所]],4,FIND("区",G4)-FIND("市",テーブル1[[#This Row],[住所]]))</f>
        <v>北区</v>
      </c>
      <c r="I4" s="131" t="str">
        <f>MID(テーブル1[[#This Row],[住所]],FIND("区",テーブル1[[#This Row],[住所]])+1,MIN(FIND({0,1,2,3,4,5,6,7,8,9},ASC(テーブル1[[#This Row],[住所]])&amp;1234567890))-FIND("区",テーブル1[[#This Row],[住所]])-1)</f>
        <v>室園町</v>
      </c>
      <c r="J4" s="132" t="s">
        <v>1423</v>
      </c>
      <c r="K4" s="132" t="s">
        <v>1424</v>
      </c>
      <c r="L4" s="83"/>
      <c r="M4" s="101"/>
      <c r="N4" s="82"/>
      <c r="O4" s="101" t="s">
        <v>1425</v>
      </c>
      <c r="P4" s="101" t="s">
        <v>881</v>
      </c>
      <c r="Q4" s="101" t="s">
        <v>1425</v>
      </c>
      <c r="R4" s="101" t="s">
        <v>881</v>
      </c>
      <c r="S4" s="101" t="s">
        <v>881</v>
      </c>
      <c r="T4" s="101" t="s">
        <v>881</v>
      </c>
      <c r="U4" s="101" t="s">
        <v>881</v>
      </c>
      <c r="V4" s="101" t="s">
        <v>881</v>
      </c>
      <c r="W4" s="101" t="s">
        <v>881</v>
      </c>
      <c r="X4" s="101" t="s">
        <v>881</v>
      </c>
      <c r="Y4" s="82" t="s">
        <v>880</v>
      </c>
      <c r="Z4" s="101" t="s">
        <v>881</v>
      </c>
      <c r="AA4" s="101" t="s">
        <v>881</v>
      </c>
      <c r="AB4" s="101" t="s">
        <v>881</v>
      </c>
      <c r="AC4" s="101"/>
      <c r="AD4" s="101" t="s">
        <v>881</v>
      </c>
      <c r="AE4" s="101"/>
      <c r="AF4" s="126"/>
      <c r="AG4" s="222"/>
    </row>
    <row r="5" spans="4:33" ht="37.5" customHeight="1">
      <c r="D5" s="99">
        <v>2</v>
      </c>
      <c r="E5" s="76" t="s">
        <v>882</v>
      </c>
      <c r="F5" s="130" t="s">
        <v>1501</v>
      </c>
      <c r="G5" s="131" t="s">
        <v>883</v>
      </c>
      <c r="H5" s="131" t="str">
        <f>MID(テーブル1[[#This Row],[住所]],4,FIND("区",G5)-FIND("市",テーブル1[[#This Row],[住所]]))</f>
        <v>北区</v>
      </c>
      <c r="I5" s="131" t="str">
        <f>MID(テーブル1[[#This Row],[住所]],FIND("区",テーブル1[[#This Row],[住所]])+1,MIN(FIND({0,1,2,3,4,5,6,7,8,9},ASC(テーブル1[[#This Row],[住所]])&amp;1234567890))-FIND("区",テーブル1[[#This Row],[住所]])-1)</f>
        <v>鶴羽田</v>
      </c>
      <c r="J5" s="132" t="s">
        <v>1426</v>
      </c>
      <c r="K5" s="132" t="s">
        <v>1427</v>
      </c>
      <c r="L5" s="83"/>
      <c r="M5" s="101"/>
      <c r="N5" s="82"/>
      <c r="O5" s="101" t="s">
        <v>881</v>
      </c>
      <c r="P5" s="101" t="s">
        <v>881</v>
      </c>
      <c r="Q5" s="101" t="s">
        <v>881</v>
      </c>
      <c r="R5" s="101" t="s">
        <v>881</v>
      </c>
      <c r="S5" s="101" t="s">
        <v>881</v>
      </c>
      <c r="T5" s="101" t="s">
        <v>881</v>
      </c>
      <c r="U5" s="101" t="s">
        <v>881</v>
      </c>
      <c r="V5" s="101" t="s">
        <v>881</v>
      </c>
      <c r="W5" s="101" t="s">
        <v>881</v>
      </c>
      <c r="X5" s="101" t="s">
        <v>881</v>
      </c>
      <c r="Y5" s="82" t="s">
        <v>880</v>
      </c>
      <c r="Z5" s="101" t="s">
        <v>881</v>
      </c>
      <c r="AA5" s="101" t="s">
        <v>881</v>
      </c>
      <c r="AB5" s="101" t="s">
        <v>881</v>
      </c>
      <c r="AC5" s="101"/>
      <c r="AD5" s="101" t="s">
        <v>881</v>
      </c>
      <c r="AE5" s="101"/>
      <c r="AF5" s="126"/>
      <c r="AG5" s="101"/>
    </row>
    <row r="6" spans="4:33" ht="37.5" customHeight="1">
      <c r="D6" s="99">
        <v>3</v>
      </c>
      <c r="E6" s="76" t="s">
        <v>884</v>
      </c>
      <c r="F6" s="130" t="s">
        <v>1502</v>
      </c>
      <c r="G6" s="131" t="s">
        <v>885</v>
      </c>
      <c r="H6" s="131" t="str">
        <f>MID(テーブル1[[#This Row],[住所]],4,FIND("区",G6)-FIND("市",テーブル1[[#This Row],[住所]]))</f>
        <v>北区</v>
      </c>
      <c r="I6" s="131" t="str">
        <f>MID(テーブル1[[#This Row],[住所]],FIND("区",テーブル1[[#This Row],[住所]])+1,MIN(FIND({0,1,2,3,4,5,6,7,8,9},ASC(テーブル1[[#This Row],[住所]])&amp;1234567890))-FIND("区",テーブル1[[#This Row],[住所]])-1)</f>
        <v>山室</v>
      </c>
      <c r="J6" s="132" t="s">
        <v>1428</v>
      </c>
      <c r="K6" s="132" t="s">
        <v>1429</v>
      </c>
      <c r="L6" s="83"/>
      <c r="M6" s="101"/>
      <c r="N6" s="82"/>
      <c r="O6" s="101" t="s">
        <v>1425</v>
      </c>
      <c r="P6" s="101" t="s">
        <v>881</v>
      </c>
      <c r="Q6" s="101" t="s">
        <v>881</v>
      </c>
      <c r="R6" s="101" t="s">
        <v>881</v>
      </c>
      <c r="S6" s="101" t="s">
        <v>881</v>
      </c>
      <c r="T6" s="101" t="s">
        <v>881</v>
      </c>
      <c r="U6" s="101" t="s">
        <v>881</v>
      </c>
      <c r="V6" s="101" t="s">
        <v>881</v>
      </c>
      <c r="W6" s="101" t="s">
        <v>881</v>
      </c>
      <c r="X6" s="101" t="s">
        <v>881</v>
      </c>
      <c r="Y6" s="82" t="s">
        <v>886</v>
      </c>
      <c r="Z6" s="101" t="s">
        <v>881</v>
      </c>
      <c r="AA6" s="101" t="s">
        <v>881</v>
      </c>
      <c r="AB6" s="101" t="s">
        <v>881</v>
      </c>
      <c r="AC6" s="101"/>
      <c r="AD6" s="101" t="s">
        <v>881</v>
      </c>
      <c r="AE6" s="101"/>
      <c r="AF6" s="126" t="s">
        <v>2306</v>
      </c>
      <c r="AG6" s="101"/>
    </row>
    <row r="7" spans="4:33" ht="37.5" customHeight="1">
      <c r="D7" s="99">
        <v>4</v>
      </c>
      <c r="E7" s="76" t="s">
        <v>887</v>
      </c>
      <c r="F7" s="130" t="s">
        <v>1503</v>
      </c>
      <c r="G7" s="131" t="s">
        <v>888</v>
      </c>
      <c r="H7" s="131" t="str">
        <f>MID(テーブル1[[#This Row],[住所]],4,FIND("区",G7)-FIND("市",テーブル1[[#This Row],[住所]]))</f>
        <v>北区</v>
      </c>
      <c r="I7" s="131" t="str">
        <f>MID(テーブル1[[#This Row],[住所]],FIND("区",テーブル1[[#This Row],[住所]])+1,MIN(FIND({0,1,2,3,4,5,6,7,8,9},ASC(テーブル1[[#This Row],[住所]])&amp;1234567890))-FIND("区",テーブル1[[#This Row],[住所]])-1)</f>
        <v>楠</v>
      </c>
      <c r="J7" s="132" t="s">
        <v>1430</v>
      </c>
      <c r="K7" s="132" t="s">
        <v>1431</v>
      </c>
      <c r="L7" s="83"/>
      <c r="M7" s="101"/>
      <c r="N7" s="82"/>
      <c r="O7" s="101" t="s">
        <v>1425</v>
      </c>
      <c r="P7" s="101" t="s">
        <v>1425</v>
      </c>
      <c r="Q7" s="101" t="s">
        <v>1425</v>
      </c>
      <c r="R7" s="101" t="s">
        <v>1425</v>
      </c>
      <c r="S7" s="101" t="s">
        <v>1425</v>
      </c>
      <c r="T7" s="101" t="s">
        <v>1425</v>
      </c>
      <c r="U7" s="101" t="s">
        <v>1425</v>
      </c>
      <c r="V7" s="101" t="s">
        <v>1425</v>
      </c>
      <c r="W7" s="101" t="s">
        <v>1425</v>
      </c>
      <c r="X7" s="101" t="s">
        <v>1425</v>
      </c>
      <c r="Y7" s="82" t="s">
        <v>880</v>
      </c>
      <c r="Z7" s="101" t="s">
        <v>881</v>
      </c>
      <c r="AA7" s="101" t="s">
        <v>881</v>
      </c>
      <c r="AB7" s="101" t="s">
        <v>881</v>
      </c>
      <c r="AC7" s="101"/>
      <c r="AD7" s="101" t="s">
        <v>881</v>
      </c>
      <c r="AE7" s="101"/>
      <c r="AF7" s="126"/>
      <c r="AG7" s="101"/>
    </row>
    <row r="8" spans="4:33" ht="37.5" customHeight="1">
      <c r="D8" s="99">
        <v>5</v>
      </c>
      <c r="E8" s="76" t="s">
        <v>889</v>
      </c>
      <c r="F8" s="130" t="s">
        <v>1503</v>
      </c>
      <c r="G8" s="131" t="s">
        <v>890</v>
      </c>
      <c r="H8" s="131" t="str">
        <f>MID(テーブル1[[#This Row],[住所]],4,FIND("区",G8)-FIND("市",テーブル1[[#This Row],[住所]]))</f>
        <v>北区</v>
      </c>
      <c r="I8" s="131" t="str">
        <f>MID(テーブル1[[#This Row],[住所]],FIND("区",テーブル1[[#This Row],[住所]])+1,MIN(FIND({0,1,2,3,4,5,6,7,8,9},ASC(テーブル1[[#This Row],[住所]])&amp;1234567890))-FIND("区",テーブル1[[#This Row],[住所]])-1)</f>
        <v>楠</v>
      </c>
      <c r="J8" s="132" t="s">
        <v>1432</v>
      </c>
      <c r="K8" s="132" t="s">
        <v>1433</v>
      </c>
      <c r="L8" s="83"/>
      <c r="M8" s="101"/>
      <c r="N8" s="82"/>
      <c r="O8" s="101" t="s">
        <v>881</v>
      </c>
      <c r="P8" s="101" t="s">
        <v>881</v>
      </c>
      <c r="Q8" s="101" t="s">
        <v>881</v>
      </c>
      <c r="R8" s="101" t="s">
        <v>881</v>
      </c>
      <c r="S8" s="101" t="s">
        <v>881</v>
      </c>
      <c r="T8" s="101" t="s">
        <v>881</v>
      </c>
      <c r="U8" s="101" t="s">
        <v>881</v>
      </c>
      <c r="V8" s="101" t="s">
        <v>881</v>
      </c>
      <c r="W8" s="101" t="s">
        <v>881</v>
      </c>
      <c r="X8" s="101" t="s">
        <v>881</v>
      </c>
      <c r="Y8" s="82" t="s">
        <v>880</v>
      </c>
      <c r="Z8" s="101" t="s">
        <v>881</v>
      </c>
      <c r="AA8" s="101" t="s">
        <v>881</v>
      </c>
      <c r="AB8" s="101" t="s">
        <v>881</v>
      </c>
      <c r="AC8" s="101" t="s">
        <v>842</v>
      </c>
      <c r="AD8" s="101"/>
      <c r="AE8" s="101"/>
      <c r="AF8" s="126"/>
      <c r="AG8" s="101"/>
    </row>
    <row r="9" spans="4:33" ht="53.25" customHeight="1">
      <c r="D9" s="99">
        <v>6</v>
      </c>
      <c r="E9" s="76" t="s">
        <v>891</v>
      </c>
      <c r="F9" s="130" t="s">
        <v>1418</v>
      </c>
      <c r="G9" s="131" t="s">
        <v>892</v>
      </c>
      <c r="H9" s="131" t="str">
        <f>MID(テーブル1[[#This Row],[住所]],4,FIND("区",G9)-FIND("市",テーブル1[[#This Row],[住所]]))</f>
        <v>南区</v>
      </c>
      <c r="I9" s="131" t="str">
        <f>MID(テーブル1[[#This Row],[住所]],FIND("区",テーブル1[[#This Row],[住所]])+1,MIN(FIND({0,1,2,3,4,5,6,7,8,9},ASC(テーブル1[[#This Row],[住所]])&amp;1234567890))-FIND("区",テーブル1[[#This Row],[住所]])-1)</f>
        <v>富合町古閑</v>
      </c>
      <c r="J9" s="133" t="s">
        <v>1499</v>
      </c>
      <c r="K9" s="133" t="s">
        <v>1419</v>
      </c>
      <c r="L9" s="83" t="s">
        <v>842</v>
      </c>
      <c r="M9" s="101"/>
      <c r="N9" s="82"/>
      <c r="O9" s="101" t="s">
        <v>842</v>
      </c>
      <c r="P9" s="101" t="s">
        <v>842</v>
      </c>
      <c r="Q9" s="101" t="s">
        <v>842</v>
      </c>
      <c r="R9" s="101" t="s">
        <v>842</v>
      </c>
      <c r="S9" s="101" t="s">
        <v>893</v>
      </c>
      <c r="T9" s="101" t="s">
        <v>842</v>
      </c>
      <c r="U9" s="101" t="s">
        <v>842</v>
      </c>
      <c r="V9" s="101" t="s">
        <v>893</v>
      </c>
      <c r="W9" s="101" t="s">
        <v>842</v>
      </c>
      <c r="X9" s="101" t="s">
        <v>842</v>
      </c>
      <c r="Y9" s="82" t="s">
        <v>894</v>
      </c>
      <c r="Z9" s="101" t="s">
        <v>842</v>
      </c>
      <c r="AA9" s="101" t="s">
        <v>842</v>
      </c>
      <c r="AB9" s="101" t="s">
        <v>842</v>
      </c>
      <c r="AC9" s="101"/>
      <c r="AD9" s="101" t="s">
        <v>842</v>
      </c>
      <c r="AE9" s="101"/>
      <c r="AF9" s="126"/>
      <c r="AG9" s="101"/>
    </row>
    <row r="10" spans="4:33" ht="37.5" customHeight="1">
      <c r="D10" s="99">
        <v>7</v>
      </c>
      <c r="E10" s="76" t="s">
        <v>895</v>
      </c>
      <c r="F10" s="104" t="s">
        <v>1504</v>
      </c>
      <c r="G10" s="109" t="s">
        <v>1997</v>
      </c>
      <c r="H10" s="109" t="str">
        <f>MID(テーブル1[[#This Row],[住所]],4,FIND("区",G10)-FIND("市",テーブル1[[#This Row],[住所]]))</f>
        <v>南区</v>
      </c>
      <c r="I10" s="109" t="str">
        <f>MID(テーブル1[[#This Row],[住所]],FIND("区",テーブル1[[#This Row],[住所]])+1,MIN(FIND({0,1,2,3,4,5,6,7,8,9},ASC(テーブル1[[#This Row],[住所]])&amp;1234567890))-FIND("区",テーブル1[[#This Row],[住所]])-1)</f>
        <v>出仲間</v>
      </c>
      <c r="J10" s="104" t="s">
        <v>1421</v>
      </c>
      <c r="K10" s="104" t="s">
        <v>1422</v>
      </c>
      <c r="L10" s="101"/>
      <c r="M10" s="101"/>
      <c r="N10" s="82" t="s">
        <v>896</v>
      </c>
      <c r="O10" s="101" t="s">
        <v>1425</v>
      </c>
      <c r="P10" s="101" t="s">
        <v>881</v>
      </c>
      <c r="Q10" s="101" t="s">
        <v>881</v>
      </c>
      <c r="R10" s="101" t="s">
        <v>881</v>
      </c>
      <c r="S10" s="101" t="s">
        <v>1425</v>
      </c>
      <c r="T10" s="101" t="s">
        <v>881</v>
      </c>
      <c r="U10" s="101" t="s">
        <v>881</v>
      </c>
      <c r="V10" s="101" t="s">
        <v>881</v>
      </c>
      <c r="W10" s="101" t="s">
        <v>881</v>
      </c>
      <c r="X10" s="101" t="s">
        <v>881</v>
      </c>
      <c r="Y10" s="82"/>
      <c r="Z10" s="101" t="s">
        <v>881</v>
      </c>
      <c r="AA10" s="101" t="s">
        <v>881</v>
      </c>
      <c r="AB10" s="101" t="s">
        <v>881</v>
      </c>
      <c r="AC10" s="101"/>
      <c r="AD10" s="101" t="s">
        <v>881</v>
      </c>
      <c r="AE10" s="101"/>
      <c r="AF10" s="126" t="s">
        <v>2205</v>
      </c>
      <c r="AG10" s="101"/>
    </row>
    <row r="11" spans="4:33" ht="37.5" customHeight="1">
      <c r="D11" s="99">
        <v>8</v>
      </c>
      <c r="E11" s="87" t="s">
        <v>897</v>
      </c>
      <c r="F11" s="130" t="s">
        <v>1505</v>
      </c>
      <c r="G11" s="131" t="s">
        <v>898</v>
      </c>
      <c r="H11" s="131" t="str">
        <f>MID(テーブル1[[#This Row],[住所]],4,FIND("区",G11)-FIND("市",テーブル1[[#This Row],[住所]]))</f>
        <v>南区</v>
      </c>
      <c r="I11" s="131" t="str">
        <f>MID(テーブル1[[#This Row],[住所]],FIND("区",テーブル1[[#This Row],[住所]])+1,MIN(FIND({0,1,2,3,4,5,6,7,8,9},ASC(テーブル1[[#This Row],[住所]])&amp;1234567890))-FIND("区",テーブル1[[#This Row],[住所]])-1)</f>
        <v>会富町</v>
      </c>
      <c r="J11" s="132" t="s">
        <v>1434</v>
      </c>
      <c r="K11" s="132" t="s">
        <v>1435</v>
      </c>
      <c r="L11" s="83"/>
      <c r="M11" s="101"/>
      <c r="N11" s="82"/>
      <c r="O11" s="101" t="s">
        <v>1425</v>
      </c>
      <c r="P11" s="101" t="s">
        <v>1425</v>
      </c>
      <c r="Q11" s="101" t="s">
        <v>1425</v>
      </c>
      <c r="R11" s="101" t="s">
        <v>1425</v>
      </c>
      <c r="S11" s="101" t="s">
        <v>1425</v>
      </c>
      <c r="T11" s="101" t="s">
        <v>1425</v>
      </c>
      <c r="U11" s="101" t="s">
        <v>1425</v>
      </c>
      <c r="V11" s="101" t="s">
        <v>1425</v>
      </c>
      <c r="W11" s="101" t="s">
        <v>1425</v>
      </c>
      <c r="X11" s="101" t="s">
        <v>1425</v>
      </c>
      <c r="Y11" s="82" t="s">
        <v>880</v>
      </c>
      <c r="Z11" s="101" t="s">
        <v>881</v>
      </c>
      <c r="AA11" s="101" t="s">
        <v>881</v>
      </c>
      <c r="AB11" s="101" t="s">
        <v>881</v>
      </c>
      <c r="AC11" s="101"/>
      <c r="AD11" s="101" t="s">
        <v>842</v>
      </c>
      <c r="AE11" s="101"/>
      <c r="AF11" s="126" t="s">
        <v>2307</v>
      </c>
      <c r="AG11" s="101"/>
    </row>
    <row r="12" spans="4:33" ht="48.75" customHeight="1">
      <c r="D12" s="99">
        <v>9</v>
      </c>
      <c r="E12" s="99" t="s">
        <v>899</v>
      </c>
      <c r="F12" s="130" t="s">
        <v>1506</v>
      </c>
      <c r="G12" s="131" t="s">
        <v>900</v>
      </c>
      <c r="H12" s="131" t="str">
        <f>MID(テーブル1[[#This Row],[住所]],4,FIND("区",G12)-FIND("市",テーブル1[[#This Row],[住所]]))</f>
        <v>南区</v>
      </c>
      <c r="I12" s="131" t="str">
        <f>MID(テーブル1[[#This Row],[住所]],FIND("区",テーブル1[[#This Row],[住所]])+1,MIN(FIND({0,1,2,3,4,5,6,7,8,9},ASC(テーブル1[[#This Row],[住所]])&amp;1234567890))-FIND("区",テーブル1[[#This Row],[住所]])-1)</f>
        <v>御幸笛田</v>
      </c>
      <c r="J12" s="132" t="s">
        <v>1436</v>
      </c>
      <c r="K12" s="132" t="s">
        <v>1437</v>
      </c>
      <c r="L12" s="83"/>
      <c r="M12" s="101"/>
      <c r="N12" s="82"/>
      <c r="O12" s="101" t="s">
        <v>1425</v>
      </c>
      <c r="P12" s="101" t="s">
        <v>1425</v>
      </c>
      <c r="Q12" s="101" t="s">
        <v>1425</v>
      </c>
      <c r="R12" s="101" t="s">
        <v>1425</v>
      </c>
      <c r="S12" s="101" t="s">
        <v>1425</v>
      </c>
      <c r="T12" s="101" t="s">
        <v>1425</v>
      </c>
      <c r="U12" s="101" t="s">
        <v>1425</v>
      </c>
      <c r="V12" s="101" t="s">
        <v>1425</v>
      </c>
      <c r="W12" s="101" t="s">
        <v>1425</v>
      </c>
      <c r="X12" s="101" t="s">
        <v>1425</v>
      </c>
      <c r="Y12" s="82" t="s">
        <v>880</v>
      </c>
      <c r="Z12" s="101" t="s">
        <v>881</v>
      </c>
      <c r="AA12" s="101" t="s">
        <v>881</v>
      </c>
      <c r="AB12" s="101" t="s">
        <v>881</v>
      </c>
      <c r="AC12" s="101"/>
      <c r="AD12" s="101" t="s">
        <v>842</v>
      </c>
      <c r="AE12" s="101"/>
      <c r="AF12" s="126" t="s">
        <v>2308</v>
      </c>
      <c r="AG12" s="101"/>
    </row>
    <row r="13" spans="4:33" ht="37.5" customHeight="1">
      <c r="D13" s="99">
        <v>10</v>
      </c>
      <c r="E13" s="99" t="s">
        <v>901</v>
      </c>
      <c r="F13" s="130" t="s">
        <v>1507</v>
      </c>
      <c r="G13" s="131" t="s">
        <v>902</v>
      </c>
      <c r="H13" s="131" t="str">
        <f>MID(テーブル1[[#This Row],[住所]],4,FIND("区",G13)-FIND("市",テーブル1[[#This Row],[住所]]))</f>
        <v>南区</v>
      </c>
      <c r="I13" s="131" t="str">
        <f>MID(テーブル1[[#This Row],[住所]],FIND("区",テーブル1[[#This Row],[住所]])+1,MIN(FIND({0,1,2,3,4,5,6,7,8,9},ASC(テーブル1[[#This Row],[住所]])&amp;1234567890))-FIND("区",テーブル1[[#This Row],[住所]])-1)</f>
        <v>田迎町田井島</v>
      </c>
      <c r="J13" s="132" t="s">
        <v>1438</v>
      </c>
      <c r="K13" s="132" t="s">
        <v>1439</v>
      </c>
      <c r="L13" s="83"/>
      <c r="M13" s="101"/>
      <c r="N13" s="82"/>
      <c r="O13" s="101" t="s">
        <v>881</v>
      </c>
      <c r="P13" s="101" t="s">
        <v>881</v>
      </c>
      <c r="Q13" s="101" t="s">
        <v>881</v>
      </c>
      <c r="R13" s="101" t="s">
        <v>881</v>
      </c>
      <c r="S13" s="101" t="s">
        <v>1425</v>
      </c>
      <c r="T13" s="101" t="s">
        <v>881</v>
      </c>
      <c r="U13" s="101" t="s">
        <v>881</v>
      </c>
      <c r="V13" s="101" t="s">
        <v>881</v>
      </c>
      <c r="W13" s="101" t="s">
        <v>881</v>
      </c>
      <c r="X13" s="101" t="s">
        <v>881</v>
      </c>
      <c r="Y13" s="82" t="s">
        <v>880</v>
      </c>
      <c r="Z13" s="101" t="s">
        <v>881</v>
      </c>
      <c r="AA13" s="101" t="s">
        <v>881</v>
      </c>
      <c r="AB13" s="101" t="s">
        <v>881</v>
      </c>
      <c r="AC13" s="101" t="s">
        <v>842</v>
      </c>
      <c r="AD13" s="101"/>
      <c r="AE13" s="101"/>
      <c r="AF13" s="126"/>
      <c r="AG13" s="101"/>
    </row>
    <row r="14" spans="4:33" ht="37.5" customHeight="1">
      <c r="D14" s="99">
        <v>11</v>
      </c>
      <c r="E14" s="76" t="s">
        <v>903</v>
      </c>
      <c r="F14" s="130" t="s">
        <v>1508</v>
      </c>
      <c r="G14" s="131" t="s">
        <v>904</v>
      </c>
      <c r="H14" s="131" t="str">
        <f>MID(テーブル1[[#This Row],[住所]],4,FIND("区",G14)-FIND("市",テーブル1[[#This Row],[住所]]))</f>
        <v>南区</v>
      </c>
      <c r="I14" s="131" t="str">
        <f>MID(テーブル1[[#This Row],[住所]],FIND("区",テーブル1[[#This Row],[住所]])+1,MIN(FIND({0,1,2,3,4,5,6,7,8,9},ASC(テーブル1[[#This Row],[住所]])&amp;1234567890))-FIND("区",テーブル1[[#This Row],[住所]])-1)</f>
        <v>近見</v>
      </c>
      <c r="J14" s="132" t="s">
        <v>1440</v>
      </c>
      <c r="K14" s="132" t="s">
        <v>1441</v>
      </c>
      <c r="L14" s="83"/>
      <c r="M14" s="101"/>
      <c r="N14" s="82"/>
      <c r="O14" s="101" t="s">
        <v>1425</v>
      </c>
      <c r="P14" s="101" t="s">
        <v>1425</v>
      </c>
      <c r="Q14" s="101" t="s">
        <v>1425</v>
      </c>
      <c r="R14" s="101" t="s">
        <v>1425</v>
      </c>
      <c r="S14" s="101" t="s">
        <v>1425</v>
      </c>
      <c r="T14" s="101" t="s">
        <v>1425</v>
      </c>
      <c r="U14" s="101" t="s">
        <v>1425</v>
      </c>
      <c r="V14" s="101" t="s">
        <v>1425</v>
      </c>
      <c r="W14" s="101" t="s">
        <v>1425</v>
      </c>
      <c r="X14" s="101" t="s">
        <v>1425</v>
      </c>
      <c r="Y14" s="82" t="s">
        <v>880</v>
      </c>
      <c r="Z14" s="101" t="s">
        <v>881</v>
      </c>
      <c r="AA14" s="101" t="s">
        <v>881</v>
      </c>
      <c r="AB14" s="101" t="s">
        <v>881</v>
      </c>
      <c r="AC14" s="101"/>
      <c r="AD14" s="101" t="s">
        <v>842</v>
      </c>
      <c r="AE14" s="101"/>
      <c r="AF14" s="126"/>
      <c r="AG14" s="101"/>
    </row>
    <row r="15" spans="4:33" ht="37.5" customHeight="1">
      <c r="D15" s="99">
        <v>12</v>
      </c>
      <c r="E15" s="87" t="s">
        <v>905</v>
      </c>
      <c r="F15" s="130" t="s">
        <v>1509</v>
      </c>
      <c r="G15" s="131" t="s">
        <v>906</v>
      </c>
      <c r="H15" s="131" t="str">
        <f>MID(テーブル1[[#This Row],[住所]],4,FIND("区",G15)-FIND("市",テーブル1[[#This Row],[住所]]))</f>
        <v>東区</v>
      </c>
      <c r="I15" s="131" t="str">
        <f>MID(テーブル1[[#This Row],[住所]],FIND("区",テーブル1[[#This Row],[住所]])+1,MIN(FIND({0,1,2,3,4,5,6,7,8,9},ASC(テーブル1[[#This Row],[住所]])&amp;1234567890))-FIND("区",テーブル1[[#This Row],[住所]])-1)</f>
        <v>長嶺南</v>
      </c>
      <c r="J15" s="132" t="s">
        <v>1442</v>
      </c>
      <c r="K15" s="132" t="s">
        <v>1443</v>
      </c>
      <c r="L15" s="101"/>
      <c r="M15" s="101"/>
      <c r="N15" s="82"/>
      <c r="O15" s="101" t="s">
        <v>1425</v>
      </c>
      <c r="P15" s="101" t="s">
        <v>1425</v>
      </c>
      <c r="Q15" s="101" t="s">
        <v>1425</v>
      </c>
      <c r="R15" s="101" t="s">
        <v>1425</v>
      </c>
      <c r="S15" s="101" t="s">
        <v>1425</v>
      </c>
      <c r="T15" s="101" t="s">
        <v>1425</v>
      </c>
      <c r="U15" s="101" t="s">
        <v>1425</v>
      </c>
      <c r="V15" s="101" t="s">
        <v>1425</v>
      </c>
      <c r="W15" s="101" t="s">
        <v>1425</v>
      </c>
      <c r="X15" s="101" t="s">
        <v>1425</v>
      </c>
      <c r="Y15" s="82" t="s">
        <v>880</v>
      </c>
      <c r="Z15" s="101" t="s">
        <v>881</v>
      </c>
      <c r="AA15" s="101" t="s">
        <v>881</v>
      </c>
      <c r="AB15" s="101" t="s">
        <v>881</v>
      </c>
      <c r="AC15" s="101"/>
      <c r="AD15" s="101" t="s">
        <v>842</v>
      </c>
      <c r="AE15" s="101"/>
      <c r="AF15" s="126"/>
      <c r="AG15" s="101"/>
    </row>
    <row r="16" spans="4:33" ht="70">
      <c r="D16" s="99">
        <v>13</v>
      </c>
      <c r="E16" s="87" t="s">
        <v>907</v>
      </c>
      <c r="F16" s="130" t="s">
        <v>1510</v>
      </c>
      <c r="G16" s="131" t="s">
        <v>908</v>
      </c>
      <c r="H16" s="131" t="str">
        <f>MID(テーブル1[[#This Row],[住所]],4,FIND("区",G16)-FIND("市",テーブル1[[#This Row],[住所]]))</f>
        <v>東区</v>
      </c>
      <c r="I16" s="131" t="str">
        <f>MID(テーブル1[[#This Row],[住所]],FIND("区",テーブル1[[#This Row],[住所]])+1,MIN(FIND({0,1,2,3,4,5,6,7,8,9},ASC(テーブル1[[#This Row],[住所]])&amp;1234567890))-FIND("区",テーブル1[[#This Row],[住所]])-1)</f>
        <v>保田窪本町</v>
      </c>
      <c r="J16" s="132" t="s">
        <v>1444</v>
      </c>
      <c r="K16" s="132" t="s">
        <v>1445</v>
      </c>
      <c r="L16" s="83"/>
      <c r="M16" s="101"/>
      <c r="N16" s="82"/>
      <c r="O16" s="101" t="s">
        <v>881</v>
      </c>
      <c r="P16" s="101" t="s">
        <v>881</v>
      </c>
      <c r="Q16" s="101" t="s">
        <v>881</v>
      </c>
      <c r="R16" s="101" t="s">
        <v>881</v>
      </c>
      <c r="S16" s="101" t="s">
        <v>881</v>
      </c>
      <c r="T16" s="101" t="s">
        <v>881</v>
      </c>
      <c r="U16" s="101" t="s">
        <v>881</v>
      </c>
      <c r="V16" s="101" t="s">
        <v>881</v>
      </c>
      <c r="W16" s="101" t="s">
        <v>881</v>
      </c>
      <c r="X16" s="101" t="s">
        <v>881</v>
      </c>
      <c r="Y16" s="82" t="s">
        <v>880</v>
      </c>
      <c r="Z16" s="101" t="s">
        <v>881</v>
      </c>
      <c r="AA16" s="101" t="s">
        <v>881</v>
      </c>
      <c r="AB16" s="101" t="s">
        <v>881</v>
      </c>
      <c r="AC16" s="101" t="s">
        <v>909</v>
      </c>
      <c r="AD16" s="101"/>
      <c r="AE16" s="101"/>
      <c r="AF16" s="126" t="s">
        <v>2323</v>
      </c>
      <c r="AG16" s="101"/>
    </row>
    <row r="17" spans="4:33" ht="37.5" customHeight="1">
      <c r="D17" s="99">
        <v>14</v>
      </c>
      <c r="E17" s="99" t="s">
        <v>910</v>
      </c>
      <c r="F17" s="130" t="s">
        <v>1511</v>
      </c>
      <c r="G17" s="131" t="s">
        <v>911</v>
      </c>
      <c r="H17" s="131" t="str">
        <f>MID(テーブル1[[#This Row],[住所]],4,FIND("区",G17)-FIND("市",テーブル1[[#This Row],[住所]]))</f>
        <v>東区</v>
      </c>
      <c r="I17" s="131" t="str">
        <f>MID(テーブル1[[#This Row],[住所]],FIND("区",テーブル1[[#This Row],[住所]])+1,MIN(FIND({0,1,2,3,4,5,6,7,8,9},ASC(テーブル1[[#This Row],[住所]])&amp;1234567890))-FIND("区",テーブル1[[#This Row],[住所]])-1)</f>
        <v>八反田</v>
      </c>
      <c r="J17" s="132" t="s">
        <v>1446</v>
      </c>
      <c r="K17" s="132" t="s">
        <v>1447</v>
      </c>
      <c r="L17" s="83"/>
      <c r="M17" s="101"/>
      <c r="N17" s="82"/>
      <c r="O17" s="101" t="s">
        <v>1425</v>
      </c>
      <c r="P17" s="101" t="s">
        <v>881</v>
      </c>
      <c r="Q17" s="101" t="s">
        <v>881</v>
      </c>
      <c r="R17" s="101" t="s">
        <v>881</v>
      </c>
      <c r="S17" s="101" t="s">
        <v>881</v>
      </c>
      <c r="T17" s="101" t="s">
        <v>881</v>
      </c>
      <c r="U17" s="101" t="s">
        <v>881</v>
      </c>
      <c r="V17" s="101" t="s">
        <v>881</v>
      </c>
      <c r="W17" s="101" t="s">
        <v>881</v>
      </c>
      <c r="X17" s="101" t="s">
        <v>881</v>
      </c>
      <c r="Y17" s="82" t="s">
        <v>880</v>
      </c>
      <c r="Z17" s="101" t="s">
        <v>881</v>
      </c>
      <c r="AA17" s="101" t="s">
        <v>881</v>
      </c>
      <c r="AB17" s="101" t="s">
        <v>881</v>
      </c>
      <c r="AC17" s="101"/>
      <c r="AD17" s="101"/>
      <c r="AE17" s="101"/>
      <c r="AF17" s="126" t="s">
        <v>912</v>
      </c>
      <c r="AG17" s="101"/>
    </row>
    <row r="18" spans="4:33" ht="37.5" customHeight="1">
      <c r="D18" s="99">
        <v>15</v>
      </c>
      <c r="E18" s="99" t="s">
        <v>913</v>
      </c>
      <c r="F18" s="130" t="s">
        <v>1512</v>
      </c>
      <c r="G18" s="131" t="s">
        <v>914</v>
      </c>
      <c r="H18" s="131" t="str">
        <f>MID(テーブル1[[#This Row],[住所]],4,FIND("区",G18)-FIND("市",テーブル1[[#This Row],[住所]]))</f>
        <v>東区</v>
      </c>
      <c r="I18" s="131" t="str">
        <f>MID(テーブル1[[#This Row],[住所]],FIND("区",テーブル1[[#This Row],[住所]])+1,MIN(FIND({0,1,2,3,4,5,6,7,8,9},ASC(テーブル1[[#This Row],[住所]])&amp;1234567890))-FIND("区",テーブル1[[#This Row],[住所]])-1)</f>
        <v>尾ノ上</v>
      </c>
      <c r="J18" s="132" t="s">
        <v>1448</v>
      </c>
      <c r="K18" s="132" t="s">
        <v>1449</v>
      </c>
      <c r="L18" s="83"/>
      <c r="M18" s="101"/>
      <c r="N18" s="82"/>
      <c r="O18" s="101" t="s">
        <v>881</v>
      </c>
      <c r="P18" s="101" t="s">
        <v>881</v>
      </c>
      <c r="Q18" s="101" t="s">
        <v>881</v>
      </c>
      <c r="R18" s="101" t="s">
        <v>881</v>
      </c>
      <c r="S18" s="101" t="s">
        <v>1425</v>
      </c>
      <c r="T18" s="101" t="s">
        <v>881</v>
      </c>
      <c r="U18" s="101" t="s">
        <v>881</v>
      </c>
      <c r="V18" s="101" t="s">
        <v>881</v>
      </c>
      <c r="W18" s="101" t="s">
        <v>1425</v>
      </c>
      <c r="X18" s="101" t="s">
        <v>881</v>
      </c>
      <c r="Y18" s="82" t="s">
        <v>880</v>
      </c>
      <c r="Z18" s="101" t="s">
        <v>881</v>
      </c>
      <c r="AA18" s="101" t="s">
        <v>881</v>
      </c>
      <c r="AB18" s="101" t="s">
        <v>881</v>
      </c>
      <c r="AC18" s="101" t="s">
        <v>842</v>
      </c>
      <c r="AD18" s="101"/>
      <c r="AE18" s="101"/>
      <c r="AF18" s="126"/>
      <c r="AG18" s="101"/>
    </row>
    <row r="19" spans="4:33" ht="37.5" customHeight="1">
      <c r="D19" s="99">
        <v>16</v>
      </c>
      <c r="E19" s="76" t="s">
        <v>915</v>
      </c>
      <c r="F19" s="130" t="s">
        <v>1513</v>
      </c>
      <c r="G19" s="131" t="s">
        <v>916</v>
      </c>
      <c r="H19" s="131" t="str">
        <f>MID(テーブル1[[#This Row],[住所]],4,FIND("区",G19)-FIND("市",テーブル1[[#This Row],[住所]]))</f>
        <v>東区</v>
      </c>
      <c r="I19" s="131" t="str">
        <f>MID(テーブル1[[#This Row],[住所]],FIND("区",テーブル1[[#This Row],[住所]])+1,MIN(FIND({0,1,2,3,4,5,6,7,8,9},ASC(テーブル1[[#This Row],[住所]])&amp;1234567890))-FIND("区",テーブル1[[#This Row],[住所]])-1)</f>
        <v>新外</v>
      </c>
      <c r="J19" s="132" t="s">
        <v>1450</v>
      </c>
      <c r="K19" s="132" t="s">
        <v>1451</v>
      </c>
      <c r="L19" s="83"/>
      <c r="M19" s="101"/>
      <c r="N19" s="82"/>
      <c r="O19" s="101" t="s">
        <v>881</v>
      </c>
      <c r="P19" s="101" t="s">
        <v>881</v>
      </c>
      <c r="Q19" s="101" t="s">
        <v>881</v>
      </c>
      <c r="R19" s="101" t="s">
        <v>881</v>
      </c>
      <c r="S19" s="101" t="s">
        <v>881</v>
      </c>
      <c r="T19" s="101" t="s">
        <v>881</v>
      </c>
      <c r="U19" s="101" t="s">
        <v>881</v>
      </c>
      <c r="V19" s="101" t="s">
        <v>881</v>
      </c>
      <c r="W19" s="101" t="s">
        <v>881</v>
      </c>
      <c r="X19" s="101" t="s">
        <v>881</v>
      </c>
      <c r="Y19" s="82" t="s">
        <v>917</v>
      </c>
      <c r="Z19" s="101" t="s">
        <v>881</v>
      </c>
      <c r="AA19" s="101" t="s">
        <v>881</v>
      </c>
      <c r="AB19" s="101" t="s">
        <v>881</v>
      </c>
      <c r="AC19" s="101"/>
      <c r="AD19" s="101" t="s">
        <v>842</v>
      </c>
      <c r="AE19" s="101"/>
      <c r="AF19" s="126" t="s">
        <v>2309</v>
      </c>
      <c r="AG19" s="101"/>
    </row>
    <row r="20" spans="4:33" ht="66" customHeight="1">
      <c r="D20" s="99">
        <v>17</v>
      </c>
      <c r="E20" s="87" t="s">
        <v>2324</v>
      </c>
      <c r="F20" s="104" t="s">
        <v>1514</v>
      </c>
      <c r="G20" s="82" t="s">
        <v>918</v>
      </c>
      <c r="H20" s="82" t="str">
        <f>MID(テーブル1[[#This Row],[住所]],4,FIND("区",G20)-FIND("市",テーブル1[[#This Row],[住所]]))</f>
        <v>東区</v>
      </c>
      <c r="I20" s="82" t="str">
        <f>MID(テーブル1[[#This Row],[住所]],FIND("区",テーブル1[[#This Row],[住所]])+1,MIN(FIND({0,1,2,3,4,5,6,7,8,9},ASC(テーブル1[[#This Row],[住所]])&amp;1234567890))-FIND("区",テーブル1[[#This Row],[住所]])-1)</f>
        <v>三郎</v>
      </c>
      <c r="J20" s="134" t="s">
        <v>1452</v>
      </c>
      <c r="K20" s="134" t="s">
        <v>1453</v>
      </c>
      <c r="L20" s="83"/>
      <c r="M20" s="101"/>
      <c r="N20" s="82"/>
      <c r="O20" s="101" t="s">
        <v>881</v>
      </c>
      <c r="P20" s="101" t="s">
        <v>881</v>
      </c>
      <c r="Q20" s="101" t="s">
        <v>881</v>
      </c>
      <c r="R20" s="101" t="s">
        <v>881</v>
      </c>
      <c r="S20" s="101" t="s">
        <v>1425</v>
      </c>
      <c r="T20" s="101" t="s">
        <v>881</v>
      </c>
      <c r="U20" s="101" t="s">
        <v>881</v>
      </c>
      <c r="V20" s="101" t="s">
        <v>881</v>
      </c>
      <c r="W20" s="101" t="s">
        <v>881</v>
      </c>
      <c r="X20" s="101" t="s">
        <v>881</v>
      </c>
      <c r="Y20" s="82" t="s">
        <v>2325</v>
      </c>
      <c r="Z20" s="101" t="s">
        <v>881</v>
      </c>
      <c r="AA20" s="101" t="s">
        <v>881</v>
      </c>
      <c r="AB20" s="101" t="s">
        <v>881</v>
      </c>
      <c r="AC20" s="101"/>
      <c r="AD20" s="101" t="s">
        <v>842</v>
      </c>
      <c r="AE20" s="101"/>
      <c r="AF20" s="126" t="s">
        <v>2326</v>
      </c>
      <c r="AG20" s="101"/>
    </row>
    <row r="21" spans="4:33" ht="37.5" customHeight="1">
      <c r="D21" s="99">
        <v>18</v>
      </c>
      <c r="E21" s="87" t="s">
        <v>919</v>
      </c>
      <c r="F21" s="104" t="s">
        <v>1515</v>
      </c>
      <c r="G21" s="82" t="s">
        <v>920</v>
      </c>
      <c r="H21" s="82" t="str">
        <f>MID(テーブル1[[#This Row],[住所]],4,FIND("区",G21)-FIND("市",テーブル1[[#This Row],[住所]]))</f>
        <v>中央区</v>
      </c>
      <c r="I21" s="82" t="str">
        <f>MID(テーブル1[[#This Row],[住所]],FIND("区",テーブル1[[#This Row],[住所]])+1,MIN(FIND({0,1,2,3,4,5,6,7,8,9},ASC(テーブル1[[#This Row],[住所]])&amp;1234567890))-FIND("区",テーブル1[[#This Row],[住所]])-1)</f>
        <v>北千反畑町</v>
      </c>
      <c r="J21" s="134" t="s">
        <v>1454</v>
      </c>
      <c r="K21" s="134" t="s">
        <v>1455</v>
      </c>
      <c r="L21" s="83"/>
      <c r="M21" s="101"/>
      <c r="N21" s="82"/>
      <c r="O21" s="101" t="s">
        <v>1425</v>
      </c>
      <c r="P21" s="101" t="s">
        <v>881</v>
      </c>
      <c r="Q21" s="101" t="s">
        <v>881</v>
      </c>
      <c r="R21" s="101" t="s">
        <v>881</v>
      </c>
      <c r="S21" s="101" t="s">
        <v>881</v>
      </c>
      <c r="T21" s="101" t="s">
        <v>881</v>
      </c>
      <c r="U21" s="101" t="s">
        <v>881</v>
      </c>
      <c r="V21" s="101" t="s">
        <v>881</v>
      </c>
      <c r="W21" s="101" t="s">
        <v>881</v>
      </c>
      <c r="X21" s="101" t="s">
        <v>881</v>
      </c>
      <c r="Y21" s="82" t="s">
        <v>880</v>
      </c>
      <c r="Z21" s="101" t="s">
        <v>881</v>
      </c>
      <c r="AA21" s="101" t="s">
        <v>881</v>
      </c>
      <c r="AB21" s="101" t="s">
        <v>881</v>
      </c>
      <c r="AC21" s="101"/>
      <c r="AD21" s="101" t="s">
        <v>842</v>
      </c>
      <c r="AE21" s="101"/>
      <c r="AF21" s="126"/>
      <c r="AG21" s="101"/>
    </row>
    <row r="22" spans="4:33" ht="37.5" customHeight="1">
      <c r="D22" s="99">
        <v>19</v>
      </c>
      <c r="E22" s="87" t="s">
        <v>921</v>
      </c>
      <c r="F22" s="104" t="s">
        <v>1516</v>
      </c>
      <c r="G22" s="82" t="s">
        <v>922</v>
      </c>
      <c r="H22" s="82" t="str">
        <f>MID(テーブル1[[#This Row],[住所]],4,FIND("区",G22)-FIND("市",テーブル1[[#This Row],[住所]]))</f>
        <v>中央区</v>
      </c>
      <c r="I22" s="82" t="str">
        <f>MID(テーブル1[[#This Row],[住所]],FIND("区",テーブル1[[#This Row],[住所]])+1,MIN(FIND({0,1,2,3,4,5,6,7,8,9},ASC(テーブル1[[#This Row],[住所]])&amp;1234567890))-FIND("区",テーブル1[[#This Row],[住所]])-1)</f>
        <v>水前寺公園</v>
      </c>
      <c r="J22" s="134" t="s">
        <v>1456</v>
      </c>
      <c r="K22" s="134" t="s">
        <v>1457</v>
      </c>
      <c r="L22" s="83"/>
      <c r="M22" s="101"/>
      <c r="N22" s="82"/>
      <c r="O22" s="101" t="s">
        <v>1425</v>
      </c>
      <c r="P22" s="101" t="s">
        <v>881</v>
      </c>
      <c r="Q22" s="101" t="s">
        <v>881</v>
      </c>
      <c r="R22" s="101" t="s">
        <v>881</v>
      </c>
      <c r="S22" s="101" t="s">
        <v>881</v>
      </c>
      <c r="T22" s="101" t="s">
        <v>881</v>
      </c>
      <c r="U22" s="101" t="s">
        <v>881</v>
      </c>
      <c r="V22" s="101" t="s">
        <v>881</v>
      </c>
      <c r="W22" s="101" t="s">
        <v>881</v>
      </c>
      <c r="X22" s="101" t="s">
        <v>881</v>
      </c>
      <c r="Y22" s="82" t="s">
        <v>880</v>
      </c>
      <c r="Z22" s="101" t="s">
        <v>881</v>
      </c>
      <c r="AA22" s="101" t="s">
        <v>881</v>
      </c>
      <c r="AB22" s="101" t="s">
        <v>881</v>
      </c>
      <c r="AC22" s="101" t="s">
        <v>909</v>
      </c>
      <c r="AD22" s="101"/>
      <c r="AE22" s="101"/>
      <c r="AF22" s="126" t="s">
        <v>2310</v>
      </c>
      <c r="AG22" s="101"/>
    </row>
    <row r="23" spans="4:33" ht="56">
      <c r="D23" s="99">
        <v>20</v>
      </c>
      <c r="E23" s="87" t="s">
        <v>923</v>
      </c>
      <c r="F23" s="104" t="s">
        <v>1517</v>
      </c>
      <c r="G23" s="82" t="s">
        <v>924</v>
      </c>
      <c r="H23" s="82" t="str">
        <f>MID(テーブル1[[#This Row],[住所]],4,FIND("区",G23)-FIND("市",テーブル1[[#This Row],[住所]]))</f>
        <v>中央区</v>
      </c>
      <c r="I23" s="82" t="str">
        <f>MID(テーブル1[[#This Row],[住所]],FIND("区",テーブル1[[#This Row],[住所]])+1,MIN(FIND({0,1,2,3,4,5,6,7,8,9},ASC(テーブル1[[#This Row],[住所]])&amp;1234567890))-FIND("区",テーブル1[[#This Row],[住所]])-1)</f>
        <v>大江</v>
      </c>
      <c r="J23" s="134" t="s">
        <v>1458</v>
      </c>
      <c r="K23" s="134" t="s">
        <v>1459</v>
      </c>
      <c r="L23" s="83"/>
      <c r="M23" s="101"/>
      <c r="N23" s="82"/>
      <c r="O23" s="101" t="s">
        <v>881</v>
      </c>
      <c r="P23" s="101" t="s">
        <v>881</v>
      </c>
      <c r="Q23" s="101" t="s">
        <v>881</v>
      </c>
      <c r="R23" s="101" t="s">
        <v>881</v>
      </c>
      <c r="S23" s="101" t="s">
        <v>1425</v>
      </c>
      <c r="T23" s="101" t="s">
        <v>881</v>
      </c>
      <c r="U23" s="101" t="s">
        <v>881</v>
      </c>
      <c r="V23" s="101" t="s">
        <v>881</v>
      </c>
      <c r="W23" s="101" t="s">
        <v>881</v>
      </c>
      <c r="X23" s="101" t="s">
        <v>881</v>
      </c>
      <c r="Y23" s="82" t="s">
        <v>925</v>
      </c>
      <c r="Z23" s="101" t="s">
        <v>881</v>
      </c>
      <c r="AA23" s="101" t="s">
        <v>881</v>
      </c>
      <c r="AB23" s="101" t="s">
        <v>881</v>
      </c>
      <c r="AC23" s="101"/>
      <c r="AD23" s="101" t="s">
        <v>842</v>
      </c>
      <c r="AE23" s="101"/>
      <c r="AF23" s="126"/>
      <c r="AG23" s="101"/>
    </row>
    <row r="24" spans="4:33" ht="37.5" customHeight="1">
      <c r="D24" s="99">
        <v>21</v>
      </c>
      <c r="E24" s="87" t="s">
        <v>926</v>
      </c>
      <c r="F24" s="104" t="s">
        <v>858</v>
      </c>
      <c r="G24" s="82" t="s">
        <v>927</v>
      </c>
      <c r="H24" s="82" t="str">
        <f>MID(テーブル1[[#This Row],[住所]],4,FIND("区",G24)-FIND("市",テーブル1[[#This Row],[住所]]))</f>
        <v>中央区</v>
      </c>
      <c r="I24" s="82" t="str">
        <f>MID(テーブル1[[#This Row],[住所]],FIND("区",テーブル1[[#This Row],[住所]])+1,MIN(FIND({0,1,2,3,4,5,6,7,8,9},ASC(テーブル1[[#This Row],[住所]])&amp;1234567890))-FIND("区",テーブル1[[#This Row],[住所]])-1)</f>
        <v>帯山</v>
      </c>
      <c r="J24" s="134" t="s">
        <v>1460</v>
      </c>
      <c r="K24" s="134" t="s">
        <v>1461</v>
      </c>
      <c r="L24" s="83"/>
      <c r="M24" s="101"/>
      <c r="N24" s="82"/>
      <c r="O24" s="101" t="s">
        <v>881</v>
      </c>
      <c r="P24" s="101" t="s">
        <v>881</v>
      </c>
      <c r="Q24" s="101" t="s">
        <v>881</v>
      </c>
      <c r="R24" s="101" t="s">
        <v>881</v>
      </c>
      <c r="S24" s="101" t="s">
        <v>1425</v>
      </c>
      <c r="T24" s="101" t="s">
        <v>1425</v>
      </c>
      <c r="U24" s="101" t="s">
        <v>881</v>
      </c>
      <c r="V24" s="101" t="s">
        <v>1425</v>
      </c>
      <c r="W24" s="101" t="s">
        <v>881</v>
      </c>
      <c r="X24" s="101" t="s">
        <v>881</v>
      </c>
      <c r="Y24" s="82" t="s">
        <v>928</v>
      </c>
      <c r="Z24" s="101" t="s">
        <v>881</v>
      </c>
      <c r="AA24" s="101" t="s">
        <v>881</v>
      </c>
      <c r="AB24" s="101" t="s">
        <v>881</v>
      </c>
      <c r="AC24" s="101"/>
      <c r="AD24" s="101" t="s">
        <v>842</v>
      </c>
      <c r="AE24" s="101"/>
      <c r="AF24" s="126"/>
      <c r="AG24" s="101"/>
    </row>
    <row r="25" spans="4:33" ht="37.5" customHeight="1">
      <c r="D25" s="99">
        <v>22</v>
      </c>
      <c r="E25" s="87" t="s">
        <v>929</v>
      </c>
      <c r="F25" s="104" t="s">
        <v>1518</v>
      </c>
      <c r="G25" s="82" t="s">
        <v>930</v>
      </c>
      <c r="H25" s="82" t="str">
        <f>MID(テーブル1[[#This Row],[住所]],4,FIND("区",G25)-FIND("市",テーブル1[[#This Row],[住所]]))</f>
        <v>中央区</v>
      </c>
      <c r="I25" s="82" t="str">
        <f>MID(テーブル1[[#This Row],[住所]],FIND("区",テーブル1[[#This Row],[住所]])+1,MIN(FIND({0,1,2,3,4,5,6,7,8,9},ASC(テーブル1[[#This Row],[住所]])&amp;1234567890))-FIND("区",テーブル1[[#This Row],[住所]])-1)</f>
        <v>手取本町</v>
      </c>
      <c r="J25" s="134" t="s">
        <v>1462</v>
      </c>
      <c r="K25" s="134" t="s">
        <v>1463</v>
      </c>
      <c r="L25" s="83"/>
      <c r="M25" s="101"/>
      <c r="N25" s="82"/>
      <c r="O25" s="101" t="s">
        <v>1425</v>
      </c>
      <c r="P25" s="101" t="s">
        <v>881</v>
      </c>
      <c r="Q25" s="101" t="s">
        <v>881</v>
      </c>
      <c r="R25" s="101" t="s">
        <v>881</v>
      </c>
      <c r="S25" s="101" t="s">
        <v>881</v>
      </c>
      <c r="T25" s="101" t="s">
        <v>881</v>
      </c>
      <c r="U25" s="101" t="s">
        <v>881</v>
      </c>
      <c r="V25" s="101" t="s">
        <v>881</v>
      </c>
      <c r="W25" s="101" t="s">
        <v>881</v>
      </c>
      <c r="X25" s="101" t="s">
        <v>881</v>
      </c>
      <c r="Y25" s="82" t="s">
        <v>880</v>
      </c>
      <c r="Z25" s="101" t="s">
        <v>881</v>
      </c>
      <c r="AA25" s="101" t="s">
        <v>881</v>
      </c>
      <c r="AB25" s="101" t="s">
        <v>1425</v>
      </c>
      <c r="AC25" s="101"/>
      <c r="AD25" s="101" t="s">
        <v>842</v>
      </c>
      <c r="AE25" s="101"/>
      <c r="AF25" s="126"/>
      <c r="AG25" s="101"/>
    </row>
    <row r="26" spans="4:33" ht="37.5" customHeight="1">
      <c r="D26" s="99">
        <v>23</v>
      </c>
      <c r="E26" s="87" t="s">
        <v>931</v>
      </c>
      <c r="F26" s="104" t="s">
        <v>859</v>
      </c>
      <c r="G26" s="82" t="s">
        <v>932</v>
      </c>
      <c r="H26" s="82" t="str">
        <f>MID(テーブル1[[#This Row],[住所]],4,FIND("区",G26)-FIND("市",テーブル1[[#This Row],[住所]]))</f>
        <v>中央区</v>
      </c>
      <c r="I26" s="82" t="str">
        <f>MID(テーブル1[[#This Row],[住所]],FIND("区",テーブル1[[#This Row],[住所]])+1,MIN(FIND({0,1,2,3,4,5,6,7,8,9},ASC(テーブル1[[#This Row],[住所]])&amp;1234567890))-FIND("区",テーブル1[[#This Row],[住所]])-1)</f>
        <v>本荘</v>
      </c>
      <c r="J26" s="134" t="s">
        <v>1464</v>
      </c>
      <c r="K26" s="134" t="s">
        <v>1465</v>
      </c>
      <c r="L26" s="83"/>
      <c r="M26" s="101"/>
      <c r="N26" s="82"/>
      <c r="O26" s="101" t="s">
        <v>1425</v>
      </c>
      <c r="P26" s="101" t="s">
        <v>1425</v>
      </c>
      <c r="Q26" s="101" t="s">
        <v>1425</v>
      </c>
      <c r="R26" s="101" t="s">
        <v>1425</v>
      </c>
      <c r="S26" s="101" t="s">
        <v>1425</v>
      </c>
      <c r="T26" s="101" t="s">
        <v>1425</v>
      </c>
      <c r="U26" s="101" t="s">
        <v>1425</v>
      </c>
      <c r="V26" s="101" t="s">
        <v>1425</v>
      </c>
      <c r="W26" s="101" t="s">
        <v>1425</v>
      </c>
      <c r="X26" s="101" t="s">
        <v>1425</v>
      </c>
      <c r="Y26" s="82" t="s">
        <v>880</v>
      </c>
      <c r="Z26" s="101" t="s">
        <v>881</v>
      </c>
      <c r="AA26" s="101" t="s">
        <v>881</v>
      </c>
      <c r="AB26" s="101" t="s">
        <v>881</v>
      </c>
      <c r="AC26" s="101"/>
      <c r="AD26" s="101" t="s">
        <v>842</v>
      </c>
      <c r="AE26" s="101"/>
      <c r="AF26" s="126"/>
      <c r="AG26" s="101"/>
    </row>
    <row r="27" spans="4:33" ht="37.5" customHeight="1">
      <c r="D27" s="99">
        <v>24</v>
      </c>
      <c r="E27" s="87" t="s">
        <v>933</v>
      </c>
      <c r="F27" s="104" t="s">
        <v>1519</v>
      </c>
      <c r="G27" s="82" t="s">
        <v>934</v>
      </c>
      <c r="H27" s="82" t="str">
        <f>MID(テーブル1[[#This Row],[住所]],4,FIND("区",G27)-FIND("市",テーブル1[[#This Row],[住所]]))</f>
        <v>中央区</v>
      </c>
      <c r="I27" s="82" t="str">
        <f>MID(テーブル1[[#This Row],[住所]],FIND("区",テーブル1[[#This Row],[住所]])+1,MIN(FIND({0,1,2,3,4,5,6,7,8,9},ASC(テーブル1[[#This Row],[住所]])&amp;1234567890))-FIND("区",テーブル1[[#This Row],[住所]])-1)</f>
        <v>新町</v>
      </c>
      <c r="J27" s="134" t="s">
        <v>1466</v>
      </c>
      <c r="K27" s="134" t="s">
        <v>1467</v>
      </c>
      <c r="L27" s="83"/>
      <c r="M27" s="101"/>
      <c r="N27" s="82"/>
      <c r="O27" s="101" t="s">
        <v>1425</v>
      </c>
      <c r="P27" s="101" t="s">
        <v>1425</v>
      </c>
      <c r="Q27" s="101" t="s">
        <v>1425</v>
      </c>
      <c r="R27" s="101" t="s">
        <v>1425</v>
      </c>
      <c r="S27" s="101" t="s">
        <v>1425</v>
      </c>
      <c r="T27" s="101" t="s">
        <v>1425</v>
      </c>
      <c r="U27" s="101" t="s">
        <v>1425</v>
      </c>
      <c r="V27" s="101" t="s">
        <v>1425</v>
      </c>
      <c r="W27" s="101" t="s">
        <v>1425</v>
      </c>
      <c r="X27" s="101" t="s">
        <v>1425</v>
      </c>
      <c r="Y27" s="82" t="s">
        <v>880</v>
      </c>
      <c r="Z27" s="101" t="s">
        <v>881</v>
      </c>
      <c r="AA27" s="101" t="s">
        <v>881</v>
      </c>
      <c r="AB27" s="101" t="s">
        <v>881</v>
      </c>
      <c r="AC27" s="101"/>
      <c r="AD27" s="101"/>
      <c r="AE27" s="101"/>
      <c r="AF27" s="126" t="s">
        <v>935</v>
      </c>
      <c r="AG27" s="101"/>
    </row>
    <row r="28" spans="4:33" ht="37.5" customHeight="1">
      <c r="D28" s="99">
        <v>25</v>
      </c>
      <c r="E28" s="87" t="s">
        <v>936</v>
      </c>
      <c r="F28" s="104" t="s">
        <v>850</v>
      </c>
      <c r="G28" s="82" t="s">
        <v>937</v>
      </c>
      <c r="H28" s="82" t="str">
        <f>MID(テーブル1[[#This Row],[住所]],4,FIND("区",G28)-FIND("市",テーブル1[[#This Row],[住所]]))</f>
        <v>中央区</v>
      </c>
      <c r="I28" s="82" t="str">
        <f>MID(テーブル1[[#This Row],[住所]],FIND("区",テーブル1[[#This Row],[住所]])+1,MIN(FIND({0,1,2,3,4,5,6,7,8,9},ASC(テーブル1[[#This Row],[住所]])&amp;1234567890))-FIND("区",テーブル1[[#This Row],[住所]])-1)</f>
        <v>渡鹿</v>
      </c>
      <c r="J28" s="134" t="s">
        <v>1469</v>
      </c>
      <c r="K28" s="134" t="s">
        <v>1470</v>
      </c>
      <c r="L28" s="87"/>
      <c r="M28" s="87"/>
      <c r="N28" s="82"/>
      <c r="O28" s="101" t="s">
        <v>1425</v>
      </c>
      <c r="P28" s="101" t="s">
        <v>881</v>
      </c>
      <c r="Q28" s="101" t="s">
        <v>881</v>
      </c>
      <c r="R28" s="101" t="s">
        <v>881</v>
      </c>
      <c r="S28" s="101" t="s">
        <v>881</v>
      </c>
      <c r="T28" s="101" t="s">
        <v>881</v>
      </c>
      <c r="U28" s="101" t="s">
        <v>881</v>
      </c>
      <c r="V28" s="101" t="s">
        <v>881</v>
      </c>
      <c r="W28" s="101" t="s">
        <v>881</v>
      </c>
      <c r="X28" s="101" t="s">
        <v>881</v>
      </c>
      <c r="Y28" s="82" t="s">
        <v>880</v>
      </c>
      <c r="Z28" s="101" t="s">
        <v>881</v>
      </c>
      <c r="AA28" s="101" t="s">
        <v>881</v>
      </c>
      <c r="AB28" s="101" t="s">
        <v>881</v>
      </c>
      <c r="AC28" s="101"/>
      <c r="AD28" s="101" t="s">
        <v>842</v>
      </c>
      <c r="AE28" s="101"/>
      <c r="AF28" s="126"/>
      <c r="AG28" s="101"/>
    </row>
    <row r="29" spans="4:33" ht="37.5" customHeight="1">
      <c r="D29" s="99">
        <v>26</v>
      </c>
      <c r="E29" s="87" t="s">
        <v>938</v>
      </c>
      <c r="F29" s="104" t="s">
        <v>1520</v>
      </c>
      <c r="G29" s="82" t="s">
        <v>939</v>
      </c>
      <c r="H29" s="82" t="str">
        <f>MID(テーブル1[[#This Row],[住所]],4,FIND("区",G29)-FIND("市",テーブル1[[#This Row],[住所]]))</f>
        <v>中央区</v>
      </c>
      <c r="I29" s="82" t="str">
        <f>MID(テーブル1[[#This Row],[住所]],FIND("区",テーブル1[[#This Row],[住所]])+1,MIN(FIND({0,1,2,3,4,5,6,7,8,9},ASC(テーブル1[[#This Row],[住所]])&amp;1234567890))-FIND("区",テーブル1[[#This Row],[住所]])-1)</f>
        <v>練兵町</v>
      </c>
      <c r="J29" s="134" t="s">
        <v>1471</v>
      </c>
      <c r="K29" s="134" t="s">
        <v>1472</v>
      </c>
      <c r="L29" s="87"/>
      <c r="M29" s="87"/>
      <c r="N29" s="82"/>
      <c r="O29" s="101" t="s">
        <v>1425</v>
      </c>
      <c r="P29" s="101" t="s">
        <v>1425</v>
      </c>
      <c r="Q29" s="101" t="s">
        <v>1425</v>
      </c>
      <c r="R29" s="101" t="s">
        <v>1425</v>
      </c>
      <c r="S29" s="101" t="s">
        <v>1425</v>
      </c>
      <c r="T29" s="101" t="s">
        <v>1425</v>
      </c>
      <c r="U29" s="101" t="s">
        <v>1425</v>
      </c>
      <c r="V29" s="101" t="s">
        <v>1425</v>
      </c>
      <c r="W29" s="101" t="s">
        <v>1425</v>
      </c>
      <c r="X29" s="101" t="s">
        <v>1425</v>
      </c>
      <c r="Y29" s="82" t="s">
        <v>880</v>
      </c>
      <c r="Z29" s="101" t="s">
        <v>881</v>
      </c>
      <c r="AA29" s="101" t="s">
        <v>881</v>
      </c>
      <c r="AB29" s="101" t="s">
        <v>881</v>
      </c>
      <c r="AC29" s="101"/>
      <c r="AD29" s="101" t="s">
        <v>842</v>
      </c>
      <c r="AE29" s="101"/>
      <c r="AF29" s="126"/>
      <c r="AG29" s="101"/>
    </row>
    <row r="30" spans="4:33" ht="37.5" customHeight="1">
      <c r="D30" s="99">
        <v>27</v>
      </c>
      <c r="E30" s="87" t="s">
        <v>940</v>
      </c>
      <c r="F30" s="104" t="s">
        <v>1521</v>
      </c>
      <c r="G30" s="82" t="s">
        <v>941</v>
      </c>
      <c r="H30" s="82" t="str">
        <f>MID(テーブル1[[#This Row],[住所]],4,FIND("区",G30)-FIND("市",テーブル1[[#This Row],[住所]]))</f>
        <v>中央区</v>
      </c>
      <c r="I30" s="82" t="str">
        <f>MID(テーブル1[[#This Row],[住所]],FIND("区",テーブル1[[#This Row],[住所]])+1,MIN(FIND({0,1,2,3,4,5,6,7,8,9},ASC(テーブル1[[#This Row],[住所]])&amp;1234567890))-FIND("区",テーブル1[[#This Row],[住所]])-1)</f>
        <v>南熊本</v>
      </c>
      <c r="J30" s="134" t="s">
        <v>1473</v>
      </c>
      <c r="K30" s="134" t="s">
        <v>1474</v>
      </c>
      <c r="L30" s="87"/>
      <c r="M30" s="87"/>
      <c r="N30" s="82"/>
      <c r="O30" s="101" t="s">
        <v>1425</v>
      </c>
      <c r="P30" s="101" t="s">
        <v>881</v>
      </c>
      <c r="Q30" s="101" t="s">
        <v>881</v>
      </c>
      <c r="R30" s="101" t="s">
        <v>881</v>
      </c>
      <c r="S30" s="101" t="s">
        <v>1425</v>
      </c>
      <c r="T30" s="101" t="s">
        <v>881</v>
      </c>
      <c r="U30" s="101" t="s">
        <v>881</v>
      </c>
      <c r="V30" s="101" t="s">
        <v>1425</v>
      </c>
      <c r="W30" s="101" t="s">
        <v>881</v>
      </c>
      <c r="X30" s="101" t="s">
        <v>1425</v>
      </c>
      <c r="Y30" s="82" t="s">
        <v>880</v>
      </c>
      <c r="Z30" s="101" t="s">
        <v>881</v>
      </c>
      <c r="AA30" s="101" t="s">
        <v>881</v>
      </c>
      <c r="AB30" s="101" t="s">
        <v>881</v>
      </c>
      <c r="AC30" s="101"/>
      <c r="AD30" s="101" t="s">
        <v>842</v>
      </c>
      <c r="AE30" s="101"/>
      <c r="AF30" s="126"/>
      <c r="AG30" s="101"/>
    </row>
    <row r="31" spans="4:33" ht="37.5" customHeight="1">
      <c r="D31" s="99">
        <v>28</v>
      </c>
      <c r="E31" s="87" t="s">
        <v>942</v>
      </c>
      <c r="F31" s="104" t="s">
        <v>1522</v>
      </c>
      <c r="G31" s="82" t="s">
        <v>943</v>
      </c>
      <c r="H31" s="82" t="str">
        <f>MID(テーブル1[[#This Row],[住所]],4,FIND("区",G31)-FIND("市",テーブル1[[#This Row],[住所]]))</f>
        <v>中央区</v>
      </c>
      <c r="I31" s="82" t="str">
        <f>MID(テーブル1[[#This Row],[住所]],FIND("区",テーブル1[[#This Row],[住所]])+1,MIN(FIND({0,1,2,3,4,5,6,7,8,9},ASC(テーブル1[[#This Row],[住所]])&amp;1234567890))-FIND("区",テーブル1[[#This Row],[住所]])-1)</f>
        <v>九品寺</v>
      </c>
      <c r="J31" s="134" t="s">
        <v>1475</v>
      </c>
      <c r="K31" s="134" t="s">
        <v>1476</v>
      </c>
      <c r="L31" s="87"/>
      <c r="M31" s="87"/>
      <c r="N31" s="82"/>
      <c r="O31" s="101" t="s">
        <v>1425</v>
      </c>
      <c r="P31" s="101" t="s">
        <v>1425</v>
      </c>
      <c r="Q31" s="101" t="s">
        <v>1425</v>
      </c>
      <c r="R31" s="101" t="s">
        <v>1425</v>
      </c>
      <c r="S31" s="101" t="s">
        <v>1425</v>
      </c>
      <c r="T31" s="101" t="s">
        <v>1425</v>
      </c>
      <c r="U31" s="101" t="s">
        <v>1425</v>
      </c>
      <c r="V31" s="101" t="s">
        <v>1425</v>
      </c>
      <c r="W31" s="101" t="s">
        <v>1425</v>
      </c>
      <c r="X31" s="101" t="s">
        <v>1425</v>
      </c>
      <c r="Y31" s="82" t="s">
        <v>880</v>
      </c>
      <c r="Z31" s="101" t="s">
        <v>881</v>
      </c>
      <c r="AA31" s="101" t="s">
        <v>881</v>
      </c>
      <c r="AB31" s="101" t="s">
        <v>1425</v>
      </c>
      <c r="AC31" s="101" t="s">
        <v>842</v>
      </c>
      <c r="AD31" s="101"/>
      <c r="AE31" s="101"/>
      <c r="AF31" s="126"/>
      <c r="AG31" s="101"/>
    </row>
    <row r="32" spans="4:33" ht="37.5" customHeight="1">
      <c r="D32" s="99">
        <v>29</v>
      </c>
      <c r="E32" s="87" t="s">
        <v>944</v>
      </c>
      <c r="F32" s="104" t="s">
        <v>1523</v>
      </c>
      <c r="G32" s="82" t="s">
        <v>945</v>
      </c>
      <c r="H32" s="82" t="str">
        <f>MID(テーブル1[[#This Row],[住所]],4,FIND("区",G32)-FIND("市",テーブル1[[#This Row],[住所]]))</f>
        <v>中央区</v>
      </c>
      <c r="I32" s="82" t="str">
        <f>MID(テーブル1[[#This Row],[住所]],FIND("区",テーブル1[[#This Row],[住所]])+1,MIN(FIND({0,1,2,3,4,5,6,7,8,9},ASC(テーブル1[[#This Row],[住所]])&amp;1234567890))-FIND("区",テーブル1[[#This Row],[住所]])-1)</f>
        <v>水前寺</v>
      </c>
      <c r="J32" s="134" t="s">
        <v>1477</v>
      </c>
      <c r="K32" s="134" t="s">
        <v>1478</v>
      </c>
      <c r="L32" s="87"/>
      <c r="M32" s="87"/>
      <c r="N32" s="82"/>
      <c r="O32" s="101" t="s">
        <v>881</v>
      </c>
      <c r="P32" s="101" t="s">
        <v>881</v>
      </c>
      <c r="Q32" s="101" t="s">
        <v>1425</v>
      </c>
      <c r="R32" s="101" t="s">
        <v>881</v>
      </c>
      <c r="S32" s="101" t="s">
        <v>1425</v>
      </c>
      <c r="T32" s="101" t="s">
        <v>1425</v>
      </c>
      <c r="U32" s="101" t="s">
        <v>1425</v>
      </c>
      <c r="V32" s="101" t="s">
        <v>1425</v>
      </c>
      <c r="W32" s="101" t="s">
        <v>1425</v>
      </c>
      <c r="X32" s="101" t="s">
        <v>1425</v>
      </c>
      <c r="Y32" s="82" t="s">
        <v>880</v>
      </c>
      <c r="Z32" s="101" t="s">
        <v>881</v>
      </c>
      <c r="AA32" s="101" t="s">
        <v>881</v>
      </c>
      <c r="AB32" s="101" t="s">
        <v>881</v>
      </c>
      <c r="AC32" s="101"/>
      <c r="AD32" s="101" t="s">
        <v>842</v>
      </c>
      <c r="AE32" s="101"/>
      <c r="AF32" s="126"/>
      <c r="AG32" s="101"/>
    </row>
    <row r="33" spans="4:33" ht="37.5" customHeight="1">
      <c r="D33" s="99">
        <v>30</v>
      </c>
      <c r="E33" s="87" t="s">
        <v>946</v>
      </c>
      <c r="F33" s="104" t="s">
        <v>859</v>
      </c>
      <c r="G33" s="82" t="s">
        <v>947</v>
      </c>
      <c r="H33" s="82" t="str">
        <f>MID(テーブル1[[#This Row],[住所]],4,FIND("区",G33)-FIND("市",テーブル1[[#This Row],[住所]]))</f>
        <v>中央区</v>
      </c>
      <c r="I33" s="82" t="str">
        <f>MID(テーブル1[[#This Row],[住所]],FIND("区",テーブル1[[#This Row],[住所]])+1,MIN(FIND({0,1,2,3,4,5,6,7,8,9},ASC(テーブル1[[#This Row],[住所]])&amp;1234567890))-FIND("区",テーブル1[[#This Row],[住所]])-1)</f>
        <v>本荘</v>
      </c>
      <c r="J33" s="134" t="s">
        <v>1479</v>
      </c>
      <c r="K33" s="134" t="s">
        <v>1480</v>
      </c>
      <c r="L33" s="87"/>
      <c r="M33" s="87"/>
      <c r="N33" s="82"/>
      <c r="O33" s="101" t="s">
        <v>1425</v>
      </c>
      <c r="P33" s="101" t="s">
        <v>1425</v>
      </c>
      <c r="Q33" s="101" t="s">
        <v>1425</v>
      </c>
      <c r="R33" s="101" t="s">
        <v>1425</v>
      </c>
      <c r="S33" s="101" t="s">
        <v>1425</v>
      </c>
      <c r="T33" s="101" t="s">
        <v>1425</v>
      </c>
      <c r="U33" s="101" t="s">
        <v>1425</v>
      </c>
      <c r="V33" s="101" t="s">
        <v>1425</v>
      </c>
      <c r="W33" s="101" t="s">
        <v>1425</v>
      </c>
      <c r="X33" s="101" t="s">
        <v>1425</v>
      </c>
      <c r="Y33" s="82" t="s">
        <v>880</v>
      </c>
      <c r="Z33" s="101" t="s">
        <v>881</v>
      </c>
      <c r="AA33" s="101" t="s">
        <v>881</v>
      </c>
      <c r="AB33" s="101" t="s">
        <v>881</v>
      </c>
      <c r="AC33" s="101"/>
      <c r="AD33" s="101" t="s">
        <v>842</v>
      </c>
      <c r="AE33" s="101"/>
      <c r="AF33" s="126"/>
      <c r="AG33" s="101"/>
    </row>
    <row r="34" spans="4:33" ht="37.5" customHeight="1">
      <c r="D34" s="99">
        <v>31</v>
      </c>
      <c r="E34" s="87" t="s">
        <v>2608</v>
      </c>
      <c r="F34" s="104" t="s">
        <v>2081</v>
      </c>
      <c r="G34" s="82" t="s">
        <v>2609</v>
      </c>
      <c r="H34" s="82" t="str">
        <f>MID(テーブル1[[#This Row],[住所]],4,FIND("区",G34)-FIND("市",テーブル1[[#This Row],[住所]]))</f>
        <v>中央区</v>
      </c>
      <c r="I34" s="82" t="str">
        <f>MID(テーブル1[[#This Row],[住所]],FIND("区",テーブル1[[#This Row],[住所]])+1,MIN(FIND({0,1,2,3,4,5,6,7,8,9},ASC(テーブル1[[#This Row],[住所]])&amp;1234567890))-FIND("区",テーブル1[[#This Row],[住所]])-1)</f>
        <v>大江</v>
      </c>
      <c r="J34" s="134" t="s">
        <v>2610</v>
      </c>
      <c r="K34" s="134" t="s">
        <v>2611</v>
      </c>
      <c r="L34" s="87"/>
      <c r="M34" s="87"/>
      <c r="N34" s="82"/>
      <c r="O34" s="101" t="s">
        <v>1425</v>
      </c>
      <c r="P34" s="101" t="s">
        <v>881</v>
      </c>
      <c r="Q34" s="101" t="s">
        <v>1425</v>
      </c>
      <c r="R34" s="101" t="s">
        <v>1425</v>
      </c>
      <c r="S34" s="101" t="s">
        <v>1425</v>
      </c>
      <c r="T34" s="101" t="s">
        <v>881</v>
      </c>
      <c r="U34" s="101" t="s">
        <v>1425</v>
      </c>
      <c r="V34" s="101" t="s">
        <v>881</v>
      </c>
      <c r="W34" s="101" t="s">
        <v>881</v>
      </c>
      <c r="X34" s="101" t="s">
        <v>881</v>
      </c>
      <c r="Y34" s="82" t="s">
        <v>1524</v>
      </c>
      <c r="Z34" s="101" t="s">
        <v>1425</v>
      </c>
      <c r="AA34" s="101" t="s">
        <v>881</v>
      </c>
      <c r="AB34" s="101" t="s">
        <v>881</v>
      </c>
      <c r="AC34" s="101"/>
      <c r="AD34" s="101" t="s">
        <v>842</v>
      </c>
      <c r="AE34" s="101"/>
      <c r="AF34" s="126"/>
      <c r="AG34" s="101"/>
    </row>
    <row r="35" spans="4:33" ht="37.5" customHeight="1">
      <c r="D35" s="99">
        <v>32</v>
      </c>
      <c r="E35" s="87" t="s">
        <v>948</v>
      </c>
      <c r="F35" s="104" t="s">
        <v>1525</v>
      </c>
      <c r="G35" s="82" t="s">
        <v>949</v>
      </c>
      <c r="H35" s="82" t="str">
        <f>MID(テーブル1[[#This Row],[住所]],4,FIND("区",G35)-FIND("市",テーブル1[[#This Row],[住所]]))</f>
        <v>中央区</v>
      </c>
      <c r="I35" s="82" t="str">
        <f>MID(テーブル1[[#This Row],[住所]],FIND("区",テーブル1[[#This Row],[住所]])+1,MIN(FIND({0,1,2,3,4,5,6,7,8,9},ASC(テーブル1[[#This Row],[住所]])&amp;1234567890))-FIND("区",テーブル1[[#This Row],[住所]])-1)</f>
        <v>南千反畑町</v>
      </c>
      <c r="J35" s="134" t="s">
        <v>1481</v>
      </c>
      <c r="K35" s="134" t="s">
        <v>1482</v>
      </c>
      <c r="L35" s="87"/>
      <c r="M35" s="87"/>
      <c r="N35" s="82"/>
      <c r="O35" s="101" t="s">
        <v>1425</v>
      </c>
      <c r="P35" s="101" t="s">
        <v>881</v>
      </c>
      <c r="Q35" s="101" t="s">
        <v>881</v>
      </c>
      <c r="R35" s="101" t="s">
        <v>881</v>
      </c>
      <c r="S35" s="101" t="s">
        <v>1425</v>
      </c>
      <c r="T35" s="101" t="s">
        <v>881</v>
      </c>
      <c r="U35" s="101" t="s">
        <v>1425</v>
      </c>
      <c r="V35" s="101" t="s">
        <v>1425</v>
      </c>
      <c r="W35" s="101" t="s">
        <v>881</v>
      </c>
      <c r="X35" s="101" t="s">
        <v>881</v>
      </c>
      <c r="Y35" s="82" t="s">
        <v>950</v>
      </c>
      <c r="Z35" s="101" t="s">
        <v>881</v>
      </c>
      <c r="AA35" s="101" t="s">
        <v>881</v>
      </c>
      <c r="AB35" s="101" t="s">
        <v>881</v>
      </c>
      <c r="AC35" s="101"/>
      <c r="AD35" s="101" t="s">
        <v>842</v>
      </c>
      <c r="AE35" s="101"/>
      <c r="AF35" s="126"/>
      <c r="AG35" s="101"/>
    </row>
    <row r="36" spans="4:33" ht="37.5" customHeight="1">
      <c r="D36" s="99">
        <v>33</v>
      </c>
      <c r="E36" s="87" t="s">
        <v>951</v>
      </c>
      <c r="F36" s="104" t="s">
        <v>1521</v>
      </c>
      <c r="G36" s="82" t="s">
        <v>952</v>
      </c>
      <c r="H36" s="82" t="str">
        <f>MID(テーブル1[[#This Row],[住所]],4,FIND("区",G36)-FIND("市",テーブル1[[#This Row],[住所]]))</f>
        <v>中央区</v>
      </c>
      <c r="I36" s="82" t="str">
        <f>MID(テーブル1[[#This Row],[住所]],FIND("区",テーブル1[[#This Row],[住所]])+1,MIN(FIND({0,1,2,3,4,5,6,7,8,9},ASC(テーブル1[[#This Row],[住所]])&amp;1234567890))-FIND("区",テーブル1[[#This Row],[住所]])-1)</f>
        <v>南熊本</v>
      </c>
      <c r="J36" s="134" t="s">
        <v>1483</v>
      </c>
      <c r="K36" s="134" t="s">
        <v>1484</v>
      </c>
      <c r="L36" s="87"/>
      <c r="M36" s="87"/>
      <c r="N36" s="82"/>
      <c r="O36" s="101" t="s">
        <v>1425</v>
      </c>
      <c r="P36" s="101" t="s">
        <v>881</v>
      </c>
      <c r="Q36" s="101" t="s">
        <v>1425</v>
      </c>
      <c r="R36" s="101" t="s">
        <v>881</v>
      </c>
      <c r="S36" s="101" t="s">
        <v>1425</v>
      </c>
      <c r="T36" s="101" t="s">
        <v>1425</v>
      </c>
      <c r="U36" s="101" t="s">
        <v>1425</v>
      </c>
      <c r="V36" s="101" t="s">
        <v>1425</v>
      </c>
      <c r="W36" s="101" t="s">
        <v>1425</v>
      </c>
      <c r="X36" s="101" t="s">
        <v>1425</v>
      </c>
      <c r="Y36" s="82" t="s">
        <v>880</v>
      </c>
      <c r="Z36" s="101" t="s">
        <v>1425</v>
      </c>
      <c r="AA36" s="101" t="s">
        <v>1425</v>
      </c>
      <c r="AB36" s="101" t="s">
        <v>1425</v>
      </c>
      <c r="AC36" s="101" t="s">
        <v>842</v>
      </c>
      <c r="AD36" s="101"/>
      <c r="AE36" s="101"/>
      <c r="AF36" s="126"/>
      <c r="AG36" s="101"/>
    </row>
    <row r="37" spans="4:33" ht="37.5" customHeight="1">
      <c r="D37" s="99">
        <v>34</v>
      </c>
      <c r="E37" s="87" t="s">
        <v>953</v>
      </c>
      <c r="F37" s="104" t="s">
        <v>1526</v>
      </c>
      <c r="G37" s="82" t="s">
        <v>954</v>
      </c>
      <c r="H37" s="82" t="str">
        <f>MID(テーブル1[[#This Row],[住所]],4,FIND("区",G37)-FIND("市",テーブル1[[#This Row],[住所]]))</f>
        <v>中央区</v>
      </c>
      <c r="I37" s="82" t="str">
        <f>MID(テーブル1[[#This Row],[住所]],FIND("区",テーブル1[[#This Row],[住所]])+1,MIN(FIND({0,1,2,3,4,5,6,7,8,9},ASC(テーブル1[[#This Row],[住所]])&amp;1234567890))-FIND("区",テーブル1[[#This Row],[住所]])-1)</f>
        <v>萩原町</v>
      </c>
      <c r="J37" s="134" t="s">
        <v>1485</v>
      </c>
      <c r="K37" s="134" t="s">
        <v>1486</v>
      </c>
      <c r="L37" s="87"/>
      <c r="M37" s="87"/>
      <c r="N37" s="82"/>
      <c r="O37" s="101" t="s">
        <v>1425</v>
      </c>
      <c r="P37" s="101" t="s">
        <v>1425</v>
      </c>
      <c r="Q37" s="101" t="s">
        <v>1425</v>
      </c>
      <c r="R37" s="101" t="s">
        <v>1425</v>
      </c>
      <c r="S37" s="101" t="s">
        <v>1425</v>
      </c>
      <c r="T37" s="101" t="s">
        <v>1425</v>
      </c>
      <c r="U37" s="101" t="s">
        <v>1425</v>
      </c>
      <c r="V37" s="101" t="s">
        <v>1425</v>
      </c>
      <c r="W37" s="101" t="s">
        <v>1425</v>
      </c>
      <c r="X37" s="101" t="s">
        <v>1425</v>
      </c>
      <c r="Y37" s="82" t="s">
        <v>880</v>
      </c>
      <c r="Z37" s="101" t="s">
        <v>1425</v>
      </c>
      <c r="AA37" s="101" t="s">
        <v>881</v>
      </c>
      <c r="AB37" s="101" t="s">
        <v>881</v>
      </c>
      <c r="AC37" s="101"/>
      <c r="AD37" s="101" t="s">
        <v>842</v>
      </c>
      <c r="AE37" s="101"/>
      <c r="AF37" s="126"/>
      <c r="AG37" s="101"/>
    </row>
    <row r="38" spans="4:33" ht="37.5" customHeight="1">
      <c r="D38" s="99">
        <v>35</v>
      </c>
      <c r="E38" s="87" t="s">
        <v>955</v>
      </c>
      <c r="F38" s="104" t="s">
        <v>1521</v>
      </c>
      <c r="G38" s="82" t="s">
        <v>956</v>
      </c>
      <c r="H38" s="82" t="str">
        <f>MID(テーブル1[[#This Row],[住所]],4,FIND("区",G38)-FIND("市",テーブル1[[#This Row],[住所]]))</f>
        <v>中央区</v>
      </c>
      <c r="I38" s="82" t="str">
        <f>MID(テーブル1[[#This Row],[住所]],FIND("区",テーブル1[[#This Row],[住所]])+1,MIN(FIND({0,1,2,3,4,5,6,7,8,9},ASC(テーブル1[[#This Row],[住所]])&amp;1234567890))-FIND("区",テーブル1[[#This Row],[住所]])-1)</f>
        <v>南熊本</v>
      </c>
      <c r="J38" s="134" t="s">
        <v>1487</v>
      </c>
      <c r="K38" s="134" t="s">
        <v>1488</v>
      </c>
      <c r="L38" s="87"/>
      <c r="M38" s="87"/>
      <c r="N38" s="82"/>
      <c r="O38" s="101" t="s">
        <v>1425</v>
      </c>
      <c r="P38" s="101" t="s">
        <v>881</v>
      </c>
      <c r="Q38" s="101" t="s">
        <v>881</v>
      </c>
      <c r="R38" s="101" t="s">
        <v>1425</v>
      </c>
      <c r="S38" s="101" t="s">
        <v>1425</v>
      </c>
      <c r="T38" s="101" t="s">
        <v>1425</v>
      </c>
      <c r="U38" s="101" t="s">
        <v>1425</v>
      </c>
      <c r="V38" s="101" t="s">
        <v>1425</v>
      </c>
      <c r="W38" s="101" t="s">
        <v>1425</v>
      </c>
      <c r="X38" s="101" t="s">
        <v>881</v>
      </c>
      <c r="Y38" s="82" t="s">
        <v>957</v>
      </c>
      <c r="Z38" s="101" t="s">
        <v>881</v>
      </c>
      <c r="AA38" s="101" t="s">
        <v>881</v>
      </c>
      <c r="AB38" s="101" t="s">
        <v>881</v>
      </c>
      <c r="AC38" s="101"/>
      <c r="AD38" s="101" t="s">
        <v>842</v>
      </c>
      <c r="AE38" s="101"/>
      <c r="AF38" s="126"/>
      <c r="AG38" s="101"/>
    </row>
    <row r="39" spans="4:33" ht="37.5" customHeight="1">
      <c r="D39" s="99">
        <v>36</v>
      </c>
      <c r="E39" s="87" t="s">
        <v>958</v>
      </c>
      <c r="F39" s="104" t="s">
        <v>1527</v>
      </c>
      <c r="G39" s="82" t="s">
        <v>959</v>
      </c>
      <c r="H39" s="82" t="str">
        <f>MID(テーブル1[[#This Row],[住所]],4,FIND("区",G39)-FIND("市",テーブル1[[#This Row],[住所]]))</f>
        <v>中央区</v>
      </c>
      <c r="I39" s="82" t="str">
        <f>MID(テーブル1[[#This Row],[住所]],FIND("区",テーブル1[[#This Row],[住所]])+1,MIN(FIND({0,1,2,3,4,5,6,7,8,9},ASC(テーブル1[[#This Row],[住所]])&amp;1234567890))-FIND("区",テーブル1[[#This Row],[住所]])-1)</f>
        <v>坪井</v>
      </c>
      <c r="J39" s="134" t="s">
        <v>1489</v>
      </c>
      <c r="K39" s="134" t="s">
        <v>1490</v>
      </c>
      <c r="L39" s="87"/>
      <c r="M39" s="87"/>
      <c r="N39" s="82"/>
      <c r="O39" s="101" t="s">
        <v>1425</v>
      </c>
      <c r="P39" s="101" t="s">
        <v>881</v>
      </c>
      <c r="Q39" s="101" t="s">
        <v>1425</v>
      </c>
      <c r="R39" s="101" t="s">
        <v>881</v>
      </c>
      <c r="S39" s="101" t="s">
        <v>1425</v>
      </c>
      <c r="T39" s="101" t="s">
        <v>1425</v>
      </c>
      <c r="U39" s="101" t="s">
        <v>881</v>
      </c>
      <c r="V39" s="101" t="s">
        <v>1425</v>
      </c>
      <c r="W39" s="101" t="s">
        <v>1425</v>
      </c>
      <c r="X39" s="101" t="s">
        <v>881</v>
      </c>
      <c r="Y39" s="82" t="s">
        <v>880</v>
      </c>
      <c r="Z39" s="101" t="s">
        <v>1425</v>
      </c>
      <c r="AA39" s="101" t="s">
        <v>1425</v>
      </c>
      <c r="AB39" s="101" t="s">
        <v>1425</v>
      </c>
      <c r="AC39" s="101" t="s">
        <v>842</v>
      </c>
      <c r="AD39" s="101"/>
      <c r="AE39" s="101"/>
      <c r="AF39" s="126"/>
      <c r="AG39" s="101"/>
    </row>
    <row r="40" spans="4:33" ht="37.5" customHeight="1">
      <c r="D40" s="99">
        <v>37</v>
      </c>
      <c r="E40" s="87" t="s">
        <v>960</v>
      </c>
      <c r="F40" s="104" t="s">
        <v>1528</v>
      </c>
      <c r="G40" s="82" t="s">
        <v>961</v>
      </c>
      <c r="H40" s="82" t="str">
        <f>MID(テーブル1[[#This Row],[住所]],4,FIND("区",G40)-FIND("市",テーブル1[[#This Row],[住所]]))</f>
        <v>西区</v>
      </c>
      <c r="I40" s="82" t="str">
        <f>MID(テーブル1[[#This Row],[住所]],FIND("区",テーブル1[[#This Row],[住所]])+1,MIN(FIND({0,1,2,3,4,5,6,7,8,9},ASC(テーブル1[[#This Row],[住所]])&amp;1234567890))-FIND("区",テーブル1[[#This Row],[住所]])-1)</f>
        <v>上熊本</v>
      </c>
      <c r="J40" s="134" t="s">
        <v>1491</v>
      </c>
      <c r="K40" s="134" t="s">
        <v>1492</v>
      </c>
      <c r="L40" s="87"/>
      <c r="M40" s="87"/>
      <c r="N40" s="82"/>
      <c r="O40" s="101" t="s">
        <v>881</v>
      </c>
      <c r="P40" s="101" t="s">
        <v>881</v>
      </c>
      <c r="Q40" s="101" t="s">
        <v>881</v>
      </c>
      <c r="R40" s="101" t="s">
        <v>881</v>
      </c>
      <c r="S40" s="101" t="s">
        <v>1425</v>
      </c>
      <c r="T40" s="101" t="s">
        <v>881</v>
      </c>
      <c r="U40" s="101" t="s">
        <v>881</v>
      </c>
      <c r="V40" s="101" t="s">
        <v>881</v>
      </c>
      <c r="W40" s="101" t="s">
        <v>881</v>
      </c>
      <c r="X40" s="101" t="s">
        <v>881</v>
      </c>
      <c r="Y40" s="82" t="s">
        <v>962</v>
      </c>
      <c r="Z40" s="101" t="s">
        <v>881</v>
      </c>
      <c r="AA40" s="101" t="s">
        <v>1425</v>
      </c>
      <c r="AB40" s="101" t="s">
        <v>1425</v>
      </c>
      <c r="AC40" s="101"/>
      <c r="AD40" s="101" t="s">
        <v>842</v>
      </c>
      <c r="AE40" s="101"/>
      <c r="AF40" s="126"/>
      <c r="AG40" s="101"/>
    </row>
    <row r="41" spans="4:33" ht="37.5" customHeight="1">
      <c r="D41" s="99">
        <v>38</v>
      </c>
      <c r="E41" s="87" t="s">
        <v>963</v>
      </c>
      <c r="F41" s="104" t="s">
        <v>1529</v>
      </c>
      <c r="G41" s="82" t="s">
        <v>964</v>
      </c>
      <c r="H41" s="82" t="str">
        <f>MID(テーブル1[[#This Row],[住所]],4,FIND("区",G41)-FIND("市",テーブル1[[#This Row],[住所]]))</f>
        <v>西区</v>
      </c>
      <c r="I41" s="82" t="str">
        <f>MID(テーブル1[[#This Row],[住所]],FIND("区",テーブル1[[#This Row],[住所]])+1,MIN(FIND({0,1,2,3,4,5,6,7,8,9},ASC(テーブル1[[#This Row],[住所]])&amp;1234567890))-FIND("区",テーブル1[[#This Row],[住所]])-1)</f>
        <v>上代</v>
      </c>
      <c r="J41" s="134" t="s">
        <v>1493</v>
      </c>
      <c r="K41" s="134" t="s">
        <v>1494</v>
      </c>
      <c r="L41" s="87"/>
      <c r="M41" s="87"/>
      <c r="N41" s="82"/>
      <c r="O41" s="101" t="s">
        <v>1425</v>
      </c>
      <c r="P41" s="101" t="s">
        <v>1425</v>
      </c>
      <c r="Q41" s="101" t="s">
        <v>1425</v>
      </c>
      <c r="R41" s="101" t="s">
        <v>1425</v>
      </c>
      <c r="S41" s="101" t="s">
        <v>1425</v>
      </c>
      <c r="T41" s="101" t="s">
        <v>1425</v>
      </c>
      <c r="U41" s="101" t="s">
        <v>1425</v>
      </c>
      <c r="V41" s="101" t="s">
        <v>1425</v>
      </c>
      <c r="W41" s="101" t="s">
        <v>1425</v>
      </c>
      <c r="X41" s="101" t="s">
        <v>1425</v>
      </c>
      <c r="Y41" s="82" t="s">
        <v>880</v>
      </c>
      <c r="Z41" s="101" t="s">
        <v>881</v>
      </c>
      <c r="AA41" s="101" t="s">
        <v>881</v>
      </c>
      <c r="AB41" s="101" t="s">
        <v>881</v>
      </c>
      <c r="AC41" s="101"/>
      <c r="AD41" s="101" t="s">
        <v>842</v>
      </c>
      <c r="AE41" s="101"/>
      <c r="AF41" s="126"/>
      <c r="AG41" s="101"/>
    </row>
    <row r="42" spans="4:33" ht="37.5" customHeight="1">
      <c r="D42" s="99">
        <v>39</v>
      </c>
      <c r="E42" s="87" t="s">
        <v>965</v>
      </c>
      <c r="F42" s="104" t="s">
        <v>1530</v>
      </c>
      <c r="G42" s="82" t="s">
        <v>966</v>
      </c>
      <c r="H42" s="82" t="str">
        <f>MID(テーブル1[[#This Row],[住所]],4,FIND("区",G42)-FIND("市",テーブル1[[#This Row],[住所]]))</f>
        <v>西区</v>
      </c>
      <c r="I42" s="82" t="str">
        <f>MID(テーブル1[[#This Row],[住所]],FIND("区",テーブル1[[#This Row],[住所]])+1,MIN(FIND({0,1,2,3,4,5,6,7,8,9},ASC(テーブル1[[#This Row],[住所]])&amp;1234567890))-FIND("区",テーブル1[[#This Row],[住所]])-1)</f>
        <v>島崎</v>
      </c>
      <c r="J42" s="134" t="s">
        <v>1495</v>
      </c>
      <c r="K42" s="134" t="s">
        <v>1496</v>
      </c>
      <c r="L42" s="87"/>
      <c r="M42" s="87"/>
      <c r="N42" s="82"/>
      <c r="O42" s="101" t="s">
        <v>1425</v>
      </c>
      <c r="P42" s="101" t="s">
        <v>881</v>
      </c>
      <c r="Q42" s="101" t="s">
        <v>881</v>
      </c>
      <c r="R42" s="101" t="s">
        <v>881</v>
      </c>
      <c r="S42" s="101" t="s">
        <v>881</v>
      </c>
      <c r="T42" s="101" t="s">
        <v>881</v>
      </c>
      <c r="U42" s="101" t="s">
        <v>881</v>
      </c>
      <c r="V42" s="101" t="s">
        <v>881</v>
      </c>
      <c r="W42" s="101" t="s">
        <v>881</v>
      </c>
      <c r="X42" s="101" t="s">
        <v>881</v>
      </c>
      <c r="Y42" s="82" t="s">
        <v>880</v>
      </c>
      <c r="Z42" s="101" t="s">
        <v>881</v>
      </c>
      <c r="AA42" s="101" t="s">
        <v>881</v>
      </c>
      <c r="AB42" s="101" t="s">
        <v>881</v>
      </c>
      <c r="AC42" s="101"/>
      <c r="AD42" s="101" t="s">
        <v>842</v>
      </c>
      <c r="AE42" s="101"/>
      <c r="AF42" s="126"/>
      <c r="AG42" s="101"/>
    </row>
    <row r="43" spans="4:33" ht="37.5" customHeight="1">
      <c r="D43" s="99">
        <v>40</v>
      </c>
      <c r="E43" s="87" t="s">
        <v>967</v>
      </c>
      <c r="F43" s="104" t="s">
        <v>1531</v>
      </c>
      <c r="G43" s="82" t="s">
        <v>968</v>
      </c>
      <c r="H43" s="82" t="str">
        <f>MID(テーブル1[[#This Row],[住所]],4,FIND("区",G43)-FIND("市",テーブル1[[#This Row],[住所]]))</f>
        <v>西区</v>
      </c>
      <c r="I43" s="82" t="str">
        <f>MID(テーブル1[[#This Row],[住所]],FIND("区",テーブル1[[#This Row],[住所]])+1,MIN(FIND({0,1,2,3,4,5,6,7,8,9},ASC(テーブル1[[#This Row],[住所]])&amp;1234567890))-FIND("区",テーブル1[[#This Row],[住所]])-1)</f>
        <v>田崎</v>
      </c>
      <c r="J43" s="134" t="s">
        <v>1497</v>
      </c>
      <c r="K43" s="134" t="s">
        <v>1498</v>
      </c>
      <c r="L43" s="87"/>
      <c r="M43" s="87"/>
      <c r="N43" s="82"/>
      <c r="O43" s="101" t="s">
        <v>1425</v>
      </c>
      <c r="P43" s="101" t="s">
        <v>881</v>
      </c>
      <c r="Q43" s="101" t="s">
        <v>881</v>
      </c>
      <c r="R43" s="101" t="s">
        <v>1425</v>
      </c>
      <c r="S43" s="101" t="s">
        <v>1425</v>
      </c>
      <c r="T43" s="101" t="s">
        <v>1425</v>
      </c>
      <c r="U43" s="101" t="s">
        <v>1425</v>
      </c>
      <c r="V43" s="101" t="s">
        <v>1425</v>
      </c>
      <c r="W43" s="101" t="s">
        <v>1425</v>
      </c>
      <c r="X43" s="101" t="s">
        <v>881</v>
      </c>
      <c r="Y43" s="82" t="s">
        <v>880</v>
      </c>
      <c r="Z43" s="101" t="s">
        <v>881</v>
      </c>
      <c r="AA43" s="101" t="s">
        <v>881</v>
      </c>
      <c r="AB43" s="101" t="s">
        <v>881</v>
      </c>
      <c r="AC43" s="101"/>
      <c r="AD43" s="101" t="s">
        <v>842</v>
      </c>
      <c r="AE43" s="101"/>
      <c r="AF43" s="126"/>
      <c r="AG43" s="101"/>
    </row>
    <row r="44" spans="4:33" ht="37.5" customHeight="1">
      <c r="D44" s="99">
        <v>41</v>
      </c>
      <c r="E44" s="76" t="s">
        <v>1990</v>
      </c>
      <c r="F44" s="130" t="s">
        <v>1991</v>
      </c>
      <c r="G44" s="131" t="s">
        <v>1996</v>
      </c>
      <c r="H44" s="131" t="str">
        <f>MID(テーブル1[[#This Row],[住所]],4,FIND("区",G44)-FIND("市",テーブル1[[#This Row],[住所]]))</f>
        <v>北区</v>
      </c>
      <c r="I44" s="131" t="str">
        <f>MID(テーブル1[[#This Row],[住所]],FIND("区",テーブル1[[#This Row],[住所]])+1,MIN(FIND({0,1,2,3,4,5,6,7,8,9},ASC(テーブル1[[#This Row],[住所]])&amp;1234567890))-FIND("区",テーブル1[[#This Row],[住所]])-1)</f>
        <v>植木町平原</v>
      </c>
      <c r="J44" s="132" t="s">
        <v>1992</v>
      </c>
      <c r="K44" s="132" t="s">
        <v>1993</v>
      </c>
      <c r="L44" s="83"/>
      <c r="M44" s="101"/>
      <c r="N44" s="82" t="s">
        <v>1994</v>
      </c>
      <c r="O44" s="101" t="s">
        <v>1425</v>
      </c>
      <c r="P44" s="101" t="s">
        <v>881</v>
      </c>
      <c r="Q44" s="101" t="s">
        <v>881</v>
      </c>
      <c r="R44" s="101" t="s">
        <v>881</v>
      </c>
      <c r="S44" s="101" t="s">
        <v>1425</v>
      </c>
      <c r="T44" s="101" t="s">
        <v>881</v>
      </c>
      <c r="U44" s="101" t="s">
        <v>881</v>
      </c>
      <c r="V44" s="101" t="s">
        <v>1425</v>
      </c>
      <c r="W44" s="101" t="s">
        <v>881</v>
      </c>
      <c r="X44" s="101" t="s">
        <v>881</v>
      </c>
      <c r="Y44" s="82"/>
      <c r="Z44" s="101" t="s">
        <v>881</v>
      </c>
      <c r="AA44" s="101" t="s">
        <v>1425</v>
      </c>
      <c r="AB44" s="101" t="s">
        <v>1425</v>
      </c>
      <c r="AC44" s="101"/>
      <c r="AD44" s="101"/>
      <c r="AE44" s="101" t="s">
        <v>881</v>
      </c>
      <c r="AF44" s="126" t="s">
        <v>1995</v>
      </c>
      <c r="AG44" s="101"/>
    </row>
    <row r="45" spans="4:33" ht="37.5" customHeight="1">
      <c r="D45" s="99">
        <v>42</v>
      </c>
      <c r="E45" s="128" t="s">
        <v>2300</v>
      </c>
      <c r="F45" s="135" t="s">
        <v>2301</v>
      </c>
      <c r="G45" s="136" t="s">
        <v>2302</v>
      </c>
      <c r="H45" s="136" t="str">
        <f>MID(テーブル1[[#This Row],[住所]],4,FIND("区",G45)-FIND("市",テーブル1[[#This Row],[住所]]))</f>
        <v>中央区</v>
      </c>
      <c r="I45" s="136" t="str">
        <f>MID(テーブル1[[#This Row],[住所]],FIND("区",テーブル1[[#This Row],[住所]])+1,MIN(FIND({0,1,2,3,4,5,6,7,8,9},ASC(テーブル1[[#This Row],[住所]])&amp;1234567890))-FIND("区",テーブル1[[#This Row],[住所]])-1)</f>
        <v>神水</v>
      </c>
      <c r="J45" s="137" t="s">
        <v>2303</v>
      </c>
      <c r="K45" s="137" t="s">
        <v>2304</v>
      </c>
      <c r="L45" s="129" t="s">
        <v>881</v>
      </c>
      <c r="M45" s="115"/>
      <c r="N45" s="94"/>
      <c r="O45" s="115" t="s">
        <v>881</v>
      </c>
      <c r="P45" s="115" t="s">
        <v>881</v>
      </c>
      <c r="Q45" s="115" t="s">
        <v>881</v>
      </c>
      <c r="R45" s="115" t="s">
        <v>881</v>
      </c>
      <c r="S45" s="115" t="s">
        <v>881</v>
      </c>
      <c r="T45" s="115" t="s">
        <v>881</v>
      </c>
      <c r="U45" s="115" t="s">
        <v>881</v>
      </c>
      <c r="V45" s="115" t="s">
        <v>881</v>
      </c>
      <c r="W45" s="115" t="s">
        <v>881</v>
      </c>
      <c r="X45" s="115" t="s">
        <v>881</v>
      </c>
      <c r="Y45" s="94"/>
      <c r="Z45" s="115" t="s">
        <v>881</v>
      </c>
      <c r="AA45" s="115" t="s">
        <v>881</v>
      </c>
      <c r="AB45" s="115" t="s">
        <v>881</v>
      </c>
      <c r="AC45" s="115"/>
      <c r="AD45" s="115" t="s">
        <v>881</v>
      </c>
      <c r="AE45" s="115"/>
      <c r="AF45" s="102" t="s">
        <v>2305</v>
      </c>
      <c r="AG45" s="101"/>
    </row>
    <row r="46" spans="4:33" ht="49.5" customHeight="1">
      <c r="D46" s="99">
        <v>43</v>
      </c>
      <c r="E46" s="87" t="s">
        <v>2533</v>
      </c>
      <c r="F46" s="104" t="s">
        <v>2534</v>
      </c>
      <c r="G46" s="82" t="s">
        <v>2535</v>
      </c>
      <c r="H46" s="82" t="str">
        <f>MID(テーブル1[[#This Row],[住所]],4,FIND("区",G46)-FIND("市",テーブル1[[#This Row],[住所]]))</f>
        <v>西区</v>
      </c>
      <c r="I46" s="82" t="str">
        <f>MID(テーブル1[[#This Row],[住所]],FIND("区",テーブル1[[#This Row],[住所]])+1,MIN(FIND({0,1,2,3,4,5,6,7,8,9},ASC(テーブル1[[#This Row],[住所]])&amp;1234567890))-FIND("区",テーブル1[[#This Row],[住所]])-1)</f>
        <v>上代</v>
      </c>
      <c r="J46" s="134" t="s">
        <v>2536</v>
      </c>
      <c r="K46" s="134" t="s">
        <v>2537</v>
      </c>
      <c r="L46" s="87"/>
      <c r="M46" s="87"/>
      <c r="N46" s="82" t="s">
        <v>2538</v>
      </c>
      <c r="O46" s="101" t="s">
        <v>881</v>
      </c>
      <c r="P46" s="101" t="s">
        <v>881</v>
      </c>
      <c r="Q46" s="101" t="s">
        <v>881</v>
      </c>
      <c r="R46" s="101" t="s">
        <v>881</v>
      </c>
      <c r="S46" s="101"/>
      <c r="T46" s="101" t="s">
        <v>881</v>
      </c>
      <c r="U46" s="101" t="s">
        <v>881</v>
      </c>
      <c r="V46" s="101"/>
      <c r="W46" s="101" t="s">
        <v>881</v>
      </c>
      <c r="X46" s="101" t="s">
        <v>881</v>
      </c>
      <c r="Y46" s="82" t="s">
        <v>2539</v>
      </c>
      <c r="Z46" s="101" t="s">
        <v>881</v>
      </c>
      <c r="AA46" s="101"/>
      <c r="AB46" s="101" t="s">
        <v>881</v>
      </c>
      <c r="AC46" s="101"/>
      <c r="AD46" s="101" t="s">
        <v>881</v>
      </c>
      <c r="AE46" s="101"/>
      <c r="AF46" s="126"/>
      <c r="AG46" s="101"/>
    </row>
    <row r="47" spans="4:33" ht="87" customHeight="1">
      <c r="D47" s="99">
        <v>44</v>
      </c>
      <c r="E47" s="87" t="s">
        <v>2557</v>
      </c>
      <c r="F47" s="104" t="s">
        <v>413</v>
      </c>
      <c r="G47" s="82" t="s">
        <v>2558</v>
      </c>
      <c r="H47" s="82" t="str">
        <f>MID(テーブル1[[#This Row],[住所]],4,FIND("区",G47)-FIND("市",テーブル1[[#This Row],[住所]]))</f>
        <v>南区</v>
      </c>
      <c r="I47" s="82" t="str">
        <f>MID(テーブル1[[#This Row],[住所]],FIND("区",テーブル1[[#This Row],[住所]])+1,MIN(FIND({0,1,2,3,4,5,6,7,8,9},ASC(テーブル1[[#This Row],[住所]])&amp;1234567890))-FIND("区",テーブル1[[#This Row],[住所]])-1)</f>
        <v>御幸笛田</v>
      </c>
      <c r="J47" s="134" t="s">
        <v>2559</v>
      </c>
      <c r="K47" s="134" t="s">
        <v>2560</v>
      </c>
      <c r="L47" s="87"/>
      <c r="M47" s="87"/>
      <c r="N47" s="82" t="s">
        <v>2561</v>
      </c>
      <c r="O47" s="101" t="s">
        <v>881</v>
      </c>
      <c r="P47" s="101" t="s">
        <v>881</v>
      </c>
      <c r="Q47" s="101" t="s">
        <v>881</v>
      </c>
      <c r="R47" s="101" t="s">
        <v>881</v>
      </c>
      <c r="S47" s="101" t="s">
        <v>881</v>
      </c>
      <c r="T47" s="101" t="s">
        <v>881</v>
      </c>
      <c r="U47" s="101" t="s">
        <v>881</v>
      </c>
      <c r="V47" s="101" t="s">
        <v>881</v>
      </c>
      <c r="W47" s="101" t="s">
        <v>881</v>
      </c>
      <c r="X47" s="101" t="s">
        <v>881</v>
      </c>
      <c r="Y47" s="82"/>
      <c r="Z47" s="101" t="s">
        <v>881</v>
      </c>
      <c r="AA47" s="101" t="s">
        <v>881</v>
      </c>
      <c r="AB47" s="101" t="s">
        <v>881</v>
      </c>
      <c r="AC47" s="101" t="s">
        <v>881</v>
      </c>
      <c r="AD47" s="101"/>
      <c r="AE47" s="101"/>
      <c r="AF47" s="82" t="s">
        <v>2562</v>
      </c>
      <c r="AG47" s="115"/>
    </row>
    <row r="48" spans="4:33">
      <c r="E48" s="1"/>
      <c r="F48" s="1"/>
      <c r="G48" s="1"/>
      <c r="H48" s="1"/>
      <c r="I48" s="1"/>
      <c r="J48" s="1"/>
      <c r="K48" s="1"/>
      <c r="N48" s="1"/>
      <c r="Y48" s="1"/>
      <c r="AF48" s="1"/>
      <c r="AG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sheetData>
  <sheetProtection algorithmName="SHA-512" hashValue="US+vZ+zV4qQStTiWmxnfEA07Dvxf1XuKAaglzFUGS4w28Oa39T5Ts/lWQSgbKkEPy00RCtpuboe3ITH1DSgMug==" saltValue="ygeX6mgrqCjR5IFf25Nd1A==" spinCount="100000" sheet="1" autoFilter="0"/>
  <mergeCells count="5">
    <mergeCell ref="L2:N2"/>
    <mergeCell ref="O2:Q2"/>
    <mergeCell ref="R2:Y2"/>
    <mergeCell ref="AC2:AF2"/>
    <mergeCell ref="Z2:AB2"/>
  </mergeCells>
  <phoneticPr fontId="2"/>
  <printOptions horizontalCentered="1"/>
  <pageMargins left="0.39370078740157483" right="0.39370078740157483" top="0.59055118110236227" bottom="0.59055118110236227" header="0.31496062992125984" footer="0.31496062992125984"/>
  <pageSetup paperSize="9" scale="33"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D1:AF182"/>
  <sheetViews>
    <sheetView view="pageBreakPreview" zoomScale="55" zoomScaleNormal="80" zoomScaleSheetLayoutView="55" workbookViewId="0">
      <pane xSplit="5" ySplit="3" topLeftCell="F4" activePane="bottomRight" state="frozen"/>
      <selection activeCell="F12" sqref="F12"/>
      <selection pane="topRight" activeCell="F12" sqref="F12"/>
      <selection pane="bottomLeft" activeCell="F12" sqref="F12"/>
      <selection pane="bottomRight" activeCell="D4" sqref="D4"/>
    </sheetView>
  </sheetViews>
  <sheetFormatPr defaultColWidth="9" defaultRowHeight="13"/>
  <cols>
    <col min="1" max="1" width="1.1796875" style="1" customWidth="1"/>
    <col min="2" max="3" width="20.6328125" style="1" customWidth="1"/>
    <col min="4" max="4" width="5.7265625" style="1" customWidth="1"/>
    <col min="5" max="5" width="41.26953125" style="15" customWidth="1"/>
    <col min="6" max="6" width="14" style="16" customWidth="1"/>
    <col min="7" max="7" width="33.453125" style="17" customWidth="1"/>
    <col min="8" max="9" width="33.453125" style="17" hidden="1" customWidth="1"/>
    <col min="10" max="11" width="14.453125" style="18" customWidth="1"/>
    <col min="12" max="12" width="14.453125" style="20" customWidth="1"/>
    <col min="13" max="13" width="11.7265625" style="21" customWidth="1"/>
    <col min="14" max="23" width="8.6328125" style="1" customWidth="1"/>
    <col min="24" max="25" width="10.6328125" style="1" customWidth="1"/>
    <col min="26" max="26" width="8.6328125" style="1" customWidth="1"/>
    <col min="27" max="27" width="62.36328125" style="17" customWidth="1"/>
    <col min="28" max="28" width="18.453125" style="1" customWidth="1"/>
    <col min="29" max="16384" width="9" style="1"/>
  </cols>
  <sheetData>
    <row r="1" spans="4:28" ht="24.75" customHeight="1">
      <c r="D1" s="60" t="s">
        <v>969</v>
      </c>
    </row>
    <row r="2" spans="4:28" ht="19.5" customHeight="1">
      <c r="D2" s="9"/>
      <c r="E2" s="10"/>
      <c r="F2" s="14"/>
      <c r="G2" s="19"/>
      <c r="H2" s="19"/>
      <c r="I2" s="19"/>
      <c r="J2" s="14"/>
      <c r="K2" s="14"/>
      <c r="L2" s="19"/>
      <c r="M2" s="11"/>
      <c r="N2" s="247" t="s">
        <v>95</v>
      </c>
      <c r="O2" s="247"/>
      <c r="P2" s="247"/>
      <c r="Q2" s="247" t="s">
        <v>96</v>
      </c>
      <c r="R2" s="247"/>
      <c r="S2" s="247"/>
      <c r="T2" s="247"/>
      <c r="U2" s="247"/>
      <c r="V2" s="247"/>
      <c r="W2" s="247"/>
      <c r="X2" s="248" t="s">
        <v>97</v>
      </c>
      <c r="Y2" s="249"/>
      <c r="Z2" s="12"/>
      <c r="AA2" s="22"/>
      <c r="AB2" s="221"/>
    </row>
    <row r="3" spans="4:28" s="8" customFormat="1" ht="162.75" customHeight="1">
      <c r="D3" s="148" t="s">
        <v>844</v>
      </c>
      <c r="E3" s="64" t="s">
        <v>0</v>
      </c>
      <c r="F3" s="66" t="s">
        <v>1</v>
      </c>
      <c r="G3" s="64" t="s">
        <v>2</v>
      </c>
      <c r="H3" s="62" t="s">
        <v>2348</v>
      </c>
      <c r="I3" s="62" t="s">
        <v>2349</v>
      </c>
      <c r="J3" s="149" t="s">
        <v>3</v>
      </c>
      <c r="K3" s="66" t="s">
        <v>4</v>
      </c>
      <c r="L3" s="64" t="s">
        <v>94</v>
      </c>
      <c r="M3" s="64" t="s">
        <v>840</v>
      </c>
      <c r="N3" s="72" t="s">
        <v>2377</v>
      </c>
      <c r="O3" s="72" t="s">
        <v>100</v>
      </c>
      <c r="P3" s="72" t="s">
        <v>101</v>
      </c>
      <c r="Q3" s="72" t="s">
        <v>102</v>
      </c>
      <c r="R3" s="72" t="s">
        <v>103</v>
      </c>
      <c r="S3" s="72" t="s">
        <v>2405</v>
      </c>
      <c r="T3" s="72" t="s">
        <v>104</v>
      </c>
      <c r="U3" s="72" t="s">
        <v>105</v>
      </c>
      <c r="V3" s="72" t="s">
        <v>106</v>
      </c>
      <c r="W3" s="72" t="s">
        <v>871</v>
      </c>
      <c r="X3" s="69" t="s">
        <v>107</v>
      </c>
      <c r="Y3" s="69" t="s">
        <v>108</v>
      </c>
      <c r="Z3" s="150" t="s">
        <v>98</v>
      </c>
      <c r="AA3" s="62" t="s">
        <v>970</v>
      </c>
      <c r="AB3" s="223" t="s">
        <v>2593</v>
      </c>
    </row>
    <row r="4" spans="4:28" ht="37.5" customHeight="1">
      <c r="D4" s="99">
        <v>1</v>
      </c>
      <c r="E4" s="87" t="s">
        <v>971</v>
      </c>
      <c r="F4" s="104" t="s">
        <v>595</v>
      </c>
      <c r="G4" s="109" t="s">
        <v>972</v>
      </c>
      <c r="H4" s="109" t="str">
        <f>MID(テーブル2[[#This Row],[住所]],4,FIND("区",G4)-FIND("市",テーブル2[[#This Row],[住所]]))</f>
        <v>北区</v>
      </c>
      <c r="I4" s="109" t="str">
        <f>MID(テーブル2[[#This Row],[住所]],FIND("区",テーブル2[[#This Row],[住所]])+1,MIN(FIND({0,1,2,3,4,5,6,7,8,9},ASC(テーブル2[[#This Row],[住所]])&amp;1234567890))-FIND("区",テーブル2[[#This Row],[住所]])-1)</f>
        <v>鶴羽田</v>
      </c>
      <c r="J4" s="134" t="s">
        <v>1532</v>
      </c>
      <c r="K4" s="134" t="s">
        <v>1533</v>
      </c>
      <c r="L4" s="138"/>
      <c r="M4" s="143"/>
      <c r="N4" s="101" t="s">
        <v>1420</v>
      </c>
      <c r="O4" s="101" t="s">
        <v>881</v>
      </c>
      <c r="P4" s="101" t="s">
        <v>1425</v>
      </c>
      <c r="Q4" s="101" t="s">
        <v>881</v>
      </c>
      <c r="R4" s="101" t="s">
        <v>1425</v>
      </c>
      <c r="S4" s="101" t="s">
        <v>881</v>
      </c>
      <c r="T4" s="101" t="s">
        <v>881</v>
      </c>
      <c r="U4" s="101" t="s">
        <v>1425</v>
      </c>
      <c r="V4" s="101" t="s">
        <v>881</v>
      </c>
      <c r="W4" s="101" t="s">
        <v>881</v>
      </c>
      <c r="X4" s="101" t="s">
        <v>881</v>
      </c>
      <c r="Y4" s="101" t="s">
        <v>1425</v>
      </c>
      <c r="Z4" s="101" t="s">
        <v>1425</v>
      </c>
      <c r="AA4" s="82" t="s">
        <v>973</v>
      </c>
      <c r="AB4" s="222"/>
    </row>
    <row r="5" spans="4:28" ht="37.5" customHeight="1">
      <c r="D5" s="99">
        <v>2</v>
      </c>
      <c r="E5" s="87" t="s">
        <v>974</v>
      </c>
      <c r="F5" s="104" t="s">
        <v>1534</v>
      </c>
      <c r="G5" s="109" t="s">
        <v>975</v>
      </c>
      <c r="H5" s="109" t="str">
        <f>MID(テーブル2[[#This Row],[住所]],4,FIND("区",G5)-FIND("市",テーブル2[[#This Row],[住所]]))</f>
        <v>北区</v>
      </c>
      <c r="I5" s="109" t="str">
        <f>MID(テーブル2[[#This Row],[住所]],FIND("区",テーブル2[[#This Row],[住所]])+1,MIN(FIND({0,1,2,3,4,5,6,7,8,9},ASC(テーブル2[[#This Row],[住所]])&amp;1234567890))-FIND("区",テーブル2[[#This Row],[住所]])-1)</f>
        <v>龍田</v>
      </c>
      <c r="J5" s="134" t="s">
        <v>1535</v>
      </c>
      <c r="K5" s="134" t="s">
        <v>1536</v>
      </c>
      <c r="L5" s="138"/>
      <c r="M5" s="143"/>
      <c r="N5" s="101" t="s">
        <v>881</v>
      </c>
      <c r="O5" s="101" t="s">
        <v>881</v>
      </c>
      <c r="P5" s="101" t="s">
        <v>881</v>
      </c>
      <c r="Q5" s="101" t="s">
        <v>881</v>
      </c>
      <c r="R5" s="101" t="s">
        <v>1425</v>
      </c>
      <c r="S5" s="101" t="s">
        <v>1425</v>
      </c>
      <c r="T5" s="101" t="s">
        <v>881</v>
      </c>
      <c r="U5" s="101" t="s">
        <v>881</v>
      </c>
      <c r="V5" s="101" t="s">
        <v>881</v>
      </c>
      <c r="W5" s="101" t="s">
        <v>1425</v>
      </c>
      <c r="X5" s="101" t="s">
        <v>881</v>
      </c>
      <c r="Y5" s="101" t="s">
        <v>1425</v>
      </c>
      <c r="Z5" s="101" t="s">
        <v>1425</v>
      </c>
      <c r="AA5" s="82" t="s">
        <v>880</v>
      </c>
      <c r="AB5" s="101"/>
    </row>
    <row r="6" spans="4:28" ht="37.5" customHeight="1">
      <c r="D6" s="99">
        <v>3</v>
      </c>
      <c r="E6" s="87" t="s">
        <v>976</v>
      </c>
      <c r="F6" s="104" t="s">
        <v>503</v>
      </c>
      <c r="G6" s="109" t="s">
        <v>977</v>
      </c>
      <c r="H6" s="109" t="str">
        <f>MID(テーブル2[[#This Row],[住所]],4,FIND("区",G6)-FIND("市",テーブル2[[#This Row],[住所]]))</f>
        <v>北区</v>
      </c>
      <c r="I6" s="109" t="str">
        <f>MID(テーブル2[[#This Row],[住所]],FIND("区",テーブル2[[#This Row],[住所]])+1,MIN(FIND({0,1,2,3,4,5,6,7,8,9},ASC(テーブル2[[#This Row],[住所]])&amp;1234567890))-FIND("区",テーブル2[[#This Row],[住所]])-1)</f>
        <v>武蔵ヶ丘</v>
      </c>
      <c r="J6" s="134" t="s">
        <v>1537</v>
      </c>
      <c r="K6" s="134" t="s">
        <v>1538</v>
      </c>
      <c r="L6" s="138"/>
      <c r="M6" s="143"/>
      <c r="N6" s="101" t="s">
        <v>1425</v>
      </c>
      <c r="O6" s="101" t="s">
        <v>1425</v>
      </c>
      <c r="P6" s="101" t="s">
        <v>881</v>
      </c>
      <c r="Q6" s="101" t="s">
        <v>1425</v>
      </c>
      <c r="R6" s="101" t="s">
        <v>1425</v>
      </c>
      <c r="S6" s="101" t="s">
        <v>1425</v>
      </c>
      <c r="T6" s="101" t="s">
        <v>1425</v>
      </c>
      <c r="U6" s="101" t="s">
        <v>1425</v>
      </c>
      <c r="V6" s="101" t="s">
        <v>1425</v>
      </c>
      <c r="W6" s="101" t="s">
        <v>1425</v>
      </c>
      <c r="X6" s="101" t="s">
        <v>1425</v>
      </c>
      <c r="Y6" s="101" t="s">
        <v>1425</v>
      </c>
      <c r="Z6" s="101" t="s">
        <v>881</v>
      </c>
      <c r="AA6" s="82" t="s">
        <v>880</v>
      </c>
      <c r="AB6" s="101"/>
    </row>
    <row r="7" spans="4:28" ht="37.5" customHeight="1">
      <c r="D7" s="99">
        <v>4</v>
      </c>
      <c r="E7" s="87" t="s">
        <v>978</v>
      </c>
      <c r="F7" s="104" t="s">
        <v>1539</v>
      </c>
      <c r="G7" s="109" t="s">
        <v>979</v>
      </c>
      <c r="H7" s="109" t="str">
        <f>MID(テーブル2[[#This Row],[住所]],4,FIND("区",G7)-FIND("市",テーブル2[[#This Row],[住所]]))</f>
        <v>北区</v>
      </c>
      <c r="I7" s="109" t="str">
        <f>MID(テーブル2[[#This Row],[住所]],FIND("区",テーブル2[[#This Row],[住所]])+1,MIN(FIND({0,1,2,3,4,5,6,7,8,9},ASC(テーブル2[[#This Row],[住所]])&amp;1234567890))-FIND("区",テーブル2[[#This Row],[住所]])-1)</f>
        <v>楡木</v>
      </c>
      <c r="J7" s="134" t="s">
        <v>1540</v>
      </c>
      <c r="K7" s="134" t="s">
        <v>1541</v>
      </c>
      <c r="L7" s="138"/>
      <c r="M7" s="143"/>
      <c r="N7" s="101" t="s">
        <v>1425</v>
      </c>
      <c r="O7" s="101" t="s">
        <v>881</v>
      </c>
      <c r="P7" s="101" t="s">
        <v>881</v>
      </c>
      <c r="Q7" s="101" t="s">
        <v>1425</v>
      </c>
      <c r="R7" s="101" t="s">
        <v>1425</v>
      </c>
      <c r="S7" s="101" t="s">
        <v>881</v>
      </c>
      <c r="T7" s="101" t="s">
        <v>881</v>
      </c>
      <c r="U7" s="101" t="s">
        <v>881</v>
      </c>
      <c r="V7" s="101" t="s">
        <v>1425</v>
      </c>
      <c r="W7" s="101" t="s">
        <v>881</v>
      </c>
      <c r="X7" s="101" t="s">
        <v>881</v>
      </c>
      <c r="Y7" s="101" t="s">
        <v>881</v>
      </c>
      <c r="Z7" s="101" t="s">
        <v>881</v>
      </c>
      <c r="AA7" s="82" t="s">
        <v>880</v>
      </c>
      <c r="AB7" s="101"/>
    </row>
    <row r="8" spans="4:28" ht="37.5" customHeight="1">
      <c r="D8" s="99">
        <v>5</v>
      </c>
      <c r="E8" s="87" t="s">
        <v>980</v>
      </c>
      <c r="F8" s="104" t="s">
        <v>1542</v>
      </c>
      <c r="G8" s="109" t="s">
        <v>981</v>
      </c>
      <c r="H8" s="109" t="str">
        <f>MID(テーブル2[[#This Row],[住所]],4,FIND("区",G8)-FIND("市",テーブル2[[#This Row],[住所]]))</f>
        <v>北区</v>
      </c>
      <c r="I8" s="109" t="str">
        <f>MID(テーブル2[[#This Row],[住所]],FIND("区",テーブル2[[#This Row],[住所]])+1,MIN(FIND({0,1,2,3,4,5,6,7,8,9},ASC(テーブル2[[#This Row],[住所]])&amp;1234567890))-FIND("区",テーブル2[[#This Row],[住所]])-1)</f>
        <v>清水亀井町</v>
      </c>
      <c r="J8" s="134" t="s">
        <v>1543</v>
      </c>
      <c r="K8" s="134" t="s">
        <v>1544</v>
      </c>
      <c r="L8" s="138"/>
      <c r="M8" s="143"/>
      <c r="N8" s="101" t="s">
        <v>1425</v>
      </c>
      <c r="O8" s="101" t="s">
        <v>1425</v>
      </c>
      <c r="P8" s="101" t="s">
        <v>881</v>
      </c>
      <c r="Q8" s="101" t="s">
        <v>1425</v>
      </c>
      <c r="R8" s="101" t="s">
        <v>1425</v>
      </c>
      <c r="S8" s="101" t="s">
        <v>1425</v>
      </c>
      <c r="T8" s="101" t="s">
        <v>1425</v>
      </c>
      <c r="U8" s="101" t="s">
        <v>1425</v>
      </c>
      <c r="V8" s="101" t="s">
        <v>1425</v>
      </c>
      <c r="W8" s="101" t="s">
        <v>1425</v>
      </c>
      <c r="X8" s="101" t="s">
        <v>1425</v>
      </c>
      <c r="Y8" s="101" t="s">
        <v>1425</v>
      </c>
      <c r="Z8" s="101" t="s">
        <v>1425</v>
      </c>
      <c r="AA8" s="82" t="s">
        <v>880</v>
      </c>
      <c r="AB8" s="101"/>
    </row>
    <row r="9" spans="4:28" ht="37.5" customHeight="1">
      <c r="D9" s="99">
        <v>6</v>
      </c>
      <c r="E9" s="87" t="s">
        <v>984</v>
      </c>
      <c r="F9" s="104" t="s">
        <v>1547</v>
      </c>
      <c r="G9" s="109" t="s">
        <v>985</v>
      </c>
      <c r="H9" s="109" t="str">
        <f>MID(テーブル2[[#This Row],[住所]],4,FIND("区",G9)-FIND("市",テーブル2[[#This Row],[住所]]))</f>
        <v>北区</v>
      </c>
      <c r="I9" s="109" t="str">
        <f>MID(テーブル2[[#This Row],[住所]],FIND("区",テーブル2[[#This Row],[住所]])+1,MIN(FIND({0,1,2,3,4,5,6,7,8,9},ASC(テーブル2[[#This Row],[住所]])&amp;1234567890))-FIND("区",テーブル2[[#This Row],[住所]])-1)</f>
        <v>徳王</v>
      </c>
      <c r="J9" s="134" t="s">
        <v>1548</v>
      </c>
      <c r="K9" s="134" t="s">
        <v>1549</v>
      </c>
      <c r="L9" s="138"/>
      <c r="M9" s="143"/>
      <c r="N9" s="101" t="s">
        <v>1425</v>
      </c>
      <c r="O9" s="101" t="s">
        <v>881</v>
      </c>
      <c r="P9" s="101" t="s">
        <v>881</v>
      </c>
      <c r="Q9" s="101" t="s">
        <v>881</v>
      </c>
      <c r="R9" s="101" t="s">
        <v>1425</v>
      </c>
      <c r="S9" s="101" t="s">
        <v>1425</v>
      </c>
      <c r="T9" s="101" t="s">
        <v>1425</v>
      </c>
      <c r="U9" s="101" t="s">
        <v>1425</v>
      </c>
      <c r="V9" s="101" t="s">
        <v>881</v>
      </c>
      <c r="W9" s="101" t="s">
        <v>881</v>
      </c>
      <c r="X9" s="101" t="s">
        <v>1425</v>
      </c>
      <c r="Y9" s="101" t="s">
        <v>1425</v>
      </c>
      <c r="Z9" s="101" t="s">
        <v>881</v>
      </c>
      <c r="AA9" s="82" t="s">
        <v>1550</v>
      </c>
      <c r="AB9" s="101"/>
    </row>
    <row r="10" spans="4:28" ht="37.5" customHeight="1">
      <c r="D10" s="99">
        <v>7</v>
      </c>
      <c r="E10" s="87" t="s">
        <v>986</v>
      </c>
      <c r="F10" s="104" t="s">
        <v>1534</v>
      </c>
      <c r="G10" s="109" t="s">
        <v>987</v>
      </c>
      <c r="H10" s="109" t="str">
        <f>MID(テーブル2[[#This Row],[住所]],4,FIND("区",G10)-FIND("市",テーブル2[[#This Row],[住所]]))</f>
        <v>北区</v>
      </c>
      <c r="I10" s="109" t="str">
        <f>MID(テーブル2[[#This Row],[住所]],FIND("区",テーブル2[[#This Row],[住所]])+1,MIN(FIND({0,1,2,3,4,5,6,7,8,9},ASC(テーブル2[[#This Row],[住所]])&amp;1234567890))-FIND("区",テーブル2[[#This Row],[住所]])-1)</f>
        <v>龍田</v>
      </c>
      <c r="J10" s="134" t="s">
        <v>1551</v>
      </c>
      <c r="K10" s="134" t="s">
        <v>1552</v>
      </c>
      <c r="L10" s="138"/>
      <c r="M10" s="143"/>
      <c r="N10" s="101" t="s">
        <v>1425</v>
      </c>
      <c r="O10" s="101" t="s">
        <v>881</v>
      </c>
      <c r="P10" s="101" t="s">
        <v>881</v>
      </c>
      <c r="Q10" s="101" t="s">
        <v>881</v>
      </c>
      <c r="R10" s="101" t="s">
        <v>1425</v>
      </c>
      <c r="S10" s="101" t="s">
        <v>881</v>
      </c>
      <c r="T10" s="101" t="s">
        <v>881</v>
      </c>
      <c r="U10" s="101" t="s">
        <v>881</v>
      </c>
      <c r="V10" s="101" t="s">
        <v>881</v>
      </c>
      <c r="W10" s="101" t="s">
        <v>881</v>
      </c>
      <c r="X10" s="101" t="s">
        <v>881</v>
      </c>
      <c r="Y10" s="101" t="s">
        <v>1425</v>
      </c>
      <c r="Z10" s="101" t="s">
        <v>881</v>
      </c>
      <c r="AA10" s="82" t="s">
        <v>880</v>
      </c>
      <c r="AB10" s="101"/>
    </row>
    <row r="11" spans="4:28" ht="37.5" customHeight="1">
      <c r="D11" s="99">
        <v>8</v>
      </c>
      <c r="E11" s="87" t="s">
        <v>988</v>
      </c>
      <c r="F11" s="104" t="s">
        <v>1553</v>
      </c>
      <c r="G11" s="109" t="s">
        <v>989</v>
      </c>
      <c r="H11" s="109" t="str">
        <f>MID(テーブル2[[#This Row],[住所]],4,FIND("区",G11)-FIND("市",テーブル2[[#This Row],[住所]]))</f>
        <v>北区</v>
      </c>
      <c r="I11" s="109" t="str">
        <f>MID(テーブル2[[#This Row],[住所]],FIND("区",テーブル2[[#This Row],[住所]])+1,MIN(FIND({0,1,2,3,4,5,6,7,8,9},ASC(テーブル2[[#This Row],[住所]])&amp;1234567890))-FIND("区",テーブル2[[#This Row],[住所]])-1)</f>
        <v>清水万石</v>
      </c>
      <c r="J11" s="134" t="s">
        <v>1554</v>
      </c>
      <c r="K11" s="134"/>
      <c r="L11" s="138"/>
      <c r="M11" s="143"/>
      <c r="N11" s="101" t="s">
        <v>1425</v>
      </c>
      <c r="O11" s="101" t="s">
        <v>881</v>
      </c>
      <c r="P11" s="101" t="s">
        <v>881</v>
      </c>
      <c r="Q11" s="101" t="s">
        <v>881</v>
      </c>
      <c r="R11" s="101" t="s">
        <v>1425</v>
      </c>
      <c r="S11" s="101" t="s">
        <v>881</v>
      </c>
      <c r="T11" s="101" t="s">
        <v>881</v>
      </c>
      <c r="U11" s="101" t="s">
        <v>1425</v>
      </c>
      <c r="V11" s="101" t="s">
        <v>881</v>
      </c>
      <c r="W11" s="101" t="s">
        <v>1425</v>
      </c>
      <c r="X11" s="101" t="s">
        <v>881</v>
      </c>
      <c r="Y11" s="101" t="s">
        <v>881</v>
      </c>
      <c r="Z11" s="101" t="s">
        <v>881</v>
      </c>
      <c r="AA11" s="82" t="s">
        <v>880</v>
      </c>
      <c r="AB11" s="101"/>
    </row>
    <row r="12" spans="4:28" ht="37.5" customHeight="1">
      <c r="D12" s="99">
        <v>9</v>
      </c>
      <c r="E12" s="87" t="s">
        <v>990</v>
      </c>
      <c r="F12" s="104" t="s">
        <v>571</v>
      </c>
      <c r="G12" s="109" t="s">
        <v>991</v>
      </c>
      <c r="H12" s="109" t="str">
        <f>MID(テーブル2[[#This Row],[住所]],4,FIND("区",G12)-FIND("市",テーブル2[[#This Row],[住所]]))</f>
        <v>北区</v>
      </c>
      <c r="I12" s="109" t="str">
        <f>MID(テーブル2[[#This Row],[住所]],FIND("区",テーブル2[[#This Row],[住所]])+1,MIN(FIND({0,1,2,3,4,5,6,7,8,9},ASC(テーブル2[[#This Row],[住所]])&amp;1234567890))-FIND("区",テーブル2[[#This Row],[住所]])-1)</f>
        <v>硯川町</v>
      </c>
      <c r="J12" s="134" t="s">
        <v>1555</v>
      </c>
      <c r="K12" s="134" t="s">
        <v>1556</v>
      </c>
      <c r="L12" s="138"/>
      <c r="M12" s="143"/>
      <c r="N12" s="101" t="s">
        <v>1425</v>
      </c>
      <c r="O12" s="101" t="s">
        <v>881</v>
      </c>
      <c r="P12" s="101" t="s">
        <v>881</v>
      </c>
      <c r="Q12" s="101" t="s">
        <v>881</v>
      </c>
      <c r="R12" s="101" t="s">
        <v>1425</v>
      </c>
      <c r="S12" s="101" t="s">
        <v>1425</v>
      </c>
      <c r="T12" s="101" t="s">
        <v>881</v>
      </c>
      <c r="U12" s="101" t="s">
        <v>1425</v>
      </c>
      <c r="V12" s="101" t="s">
        <v>1425</v>
      </c>
      <c r="W12" s="101" t="s">
        <v>881</v>
      </c>
      <c r="X12" s="101" t="s">
        <v>881</v>
      </c>
      <c r="Y12" s="101" t="s">
        <v>881</v>
      </c>
      <c r="Z12" s="101" t="s">
        <v>881</v>
      </c>
      <c r="AA12" s="82" t="s">
        <v>880</v>
      </c>
      <c r="AB12" s="101"/>
    </row>
    <row r="13" spans="4:28" ht="37.5" customHeight="1">
      <c r="D13" s="99">
        <v>10</v>
      </c>
      <c r="E13" s="87" t="s">
        <v>992</v>
      </c>
      <c r="F13" s="104" t="s">
        <v>589</v>
      </c>
      <c r="G13" s="109" t="s">
        <v>993</v>
      </c>
      <c r="H13" s="109" t="str">
        <f>MID(テーブル2[[#This Row],[住所]],4,FIND("区",G13)-FIND("市",テーブル2[[#This Row],[住所]]))</f>
        <v>北区</v>
      </c>
      <c r="I13" s="109" t="str">
        <f>MID(テーブル2[[#This Row],[住所]],FIND("区",テーブル2[[#This Row],[住所]])+1,MIN(FIND({0,1,2,3,4,5,6,7,8,9},ASC(テーブル2[[#This Row],[住所]])&amp;1234567890))-FIND("区",テーブル2[[#This Row],[住所]])-1)</f>
        <v>八景水谷</v>
      </c>
      <c r="J13" s="134" t="s">
        <v>1557</v>
      </c>
      <c r="K13" s="134" t="s">
        <v>1558</v>
      </c>
      <c r="L13" s="138"/>
      <c r="M13" s="143"/>
      <c r="N13" s="101" t="s">
        <v>881</v>
      </c>
      <c r="O13" s="101" t="s">
        <v>881</v>
      </c>
      <c r="P13" s="101" t="s">
        <v>881</v>
      </c>
      <c r="Q13" s="101" t="s">
        <v>881</v>
      </c>
      <c r="R13" s="101" t="s">
        <v>1425</v>
      </c>
      <c r="S13" s="101" t="s">
        <v>881</v>
      </c>
      <c r="T13" s="101" t="s">
        <v>881</v>
      </c>
      <c r="U13" s="101" t="s">
        <v>1425</v>
      </c>
      <c r="V13" s="101" t="s">
        <v>881</v>
      </c>
      <c r="W13" s="101" t="s">
        <v>881</v>
      </c>
      <c r="X13" s="101" t="s">
        <v>881</v>
      </c>
      <c r="Y13" s="101" t="s">
        <v>881</v>
      </c>
      <c r="Z13" s="101" t="s">
        <v>881</v>
      </c>
      <c r="AA13" s="82"/>
      <c r="AB13" s="101"/>
    </row>
    <row r="14" spans="4:28" ht="37.5" customHeight="1">
      <c r="D14" s="99">
        <v>11</v>
      </c>
      <c r="E14" s="87" t="s">
        <v>994</v>
      </c>
      <c r="F14" s="104" t="s">
        <v>543</v>
      </c>
      <c r="G14" s="109" t="s">
        <v>995</v>
      </c>
      <c r="H14" s="109" t="str">
        <f>MID(テーブル2[[#This Row],[住所]],4,FIND("区",G14)-FIND("市",テーブル2[[#This Row],[住所]]))</f>
        <v>北区</v>
      </c>
      <c r="I14" s="109" t="str">
        <f>MID(テーブル2[[#This Row],[住所]],FIND("区",テーブル2[[#This Row],[住所]])+1,MIN(FIND({0,1,2,3,4,5,6,7,8,9},ASC(テーブル2[[#This Row],[住所]])&amp;1234567890))-FIND("区",テーブル2[[#This Row],[住所]])-1)</f>
        <v>改寄町</v>
      </c>
      <c r="J14" s="134" t="s">
        <v>1559</v>
      </c>
      <c r="K14" s="134" t="s">
        <v>1560</v>
      </c>
      <c r="L14" s="138"/>
      <c r="M14" s="143"/>
      <c r="N14" s="101" t="s">
        <v>881</v>
      </c>
      <c r="O14" s="101" t="s">
        <v>881</v>
      </c>
      <c r="P14" s="101" t="s">
        <v>881</v>
      </c>
      <c r="Q14" s="101" t="s">
        <v>881</v>
      </c>
      <c r="R14" s="101" t="s">
        <v>996</v>
      </c>
      <c r="S14" s="101" t="s">
        <v>1425</v>
      </c>
      <c r="T14" s="101" t="s">
        <v>996</v>
      </c>
      <c r="U14" s="101" t="s">
        <v>1425</v>
      </c>
      <c r="V14" s="101" t="s">
        <v>996</v>
      </c>
      <c r="W14" s="101" t="s">
        <v>881</v>
      </c>
      <c r="X14" s="101" t="s">
        <v>881</v>
      </c>
      <c r="Y14" s="101" t="s">
        <v>881</v>
      </c>
      <c r="Z14" s="101" t="s">
        <v>881</v>
      </c>
      <c r="AA14" s="82" t="s">
        <v>880</v>
      </c>
      <c r="AB14" s="101"/>
    </row>
    <row r="15" spans="4:28" ht="37.5" customHeight="1">
      <c r="D15" s="99">
        <v>12</v>
      </c>
      <c r="E15" s="87" t="s">
        <v>997</v>
      </c>
      <c r="F15" s="104" t="s">
        <v>1542</v>
      </c>
      <c r="G15" s="109" t="s">
        <v>998</v>
      </c>
      <c r="H15" s="109" t="str">
        <f>MID(テーブル2[[#This Row],[住所]],4,FIND("区",G15)-FIND("市",テーブル2[[#This Row],[住所]]))</f>
        <v>北区</v>
      </c>
      <c r="I15" s="109" t="str">
        <f>MID(テーブル2[[#This Row],[住所]],FIND("区",テーブル2[[#This Row],[住所]])+1,MIN(FIND({0,1,2,3,4,5,6,7,8,9},ASC(テーブル2[[#This Row],[住所]])&amp;1234567890))-FIND("区",テーブル2[[#This Row],[住所]])-1)</f>
        <v>清水亀井町</v>
      </c>
      <c r="J15" s="134" t="s">
        <v>1561</v>
      </c>
      <c r="K15" s="134" t="s">
        <v>1562</v>
      </c>
      <c r="L15" s="138"/>
      <c r="M15" s="143"/>
      <c r="N15" s="101" t="s">
        <v>881</v>
      </c>
      <c r="O15" s="101" t="s">
        <v>881</v>
      </c>
      <c r="P15" s="101" t="s">
        <v>881</v>
      </c>
      <c r="Q15" s="101" t="s">
        <v>881</v>
      </c>
      <c r="R15" s="101" t="s">
        <v>881</v>
      </c>
      <c r="S15" s="101" t="s">
        <v>881</v>
      </c>
      <c r="T15" s="101" t="s">
        <v>881</v>
      </c>
      <c r="U15" s="101" t="s">
        <v>881</v>
      </c>
      <c r="V15" s="101" t="s">
        <v>881</v>
      </c>
      <c r="W15" s="101" t="s">
        <v>881</v>
      </c>
      <c r="X15" s="101" t="s">
        <v>881</v>
      </c>
      <c r="Y15" s="101" t="s">
        <v>881</v>
      </c>
      <c r="Z15" s="101" t="s">
        <v>881</v>
      </c>
      <c r="AA15" s="82" t="s">
        <v>880</v>
      </c>
      <c r="AB15" s="101"/>
    </row>
    <row r="16" spans="4:28" ht="37.5" customHeight="1">
      <c r="D16" s="99">
        <v>13</v>
      </c>
      <c r="E16" s="87" t="s">
        <v>999</v>
      </c>
      <c r="F16" s="104" t="s">
        <v>589</v>
      </c>
      <c r="G16" s="109" t="s">
        <v>1000</v>
      </c>
      <c r="H16" s="109" t="str">
        <f>MID(テーブル2[[#This Row],[住所]],4,FIND("区",G16)-FIND("市",テーブル2[[#This Row],[住所]]))</f>
        <v>北区</v>
      </c>
      <c r="I16" s="109" t="str">
        <f>MID(テーブル2[[#This Row],[住所]],FIND("区",テーブル2[[#This Row],[住所]])+1,MIN(FIND({0,1,2,3,4,5,6,7,8,9},ASC(テーブル2[[#This Row],[住所]])&amp;1234567890))-FIND("区",テーブル2[[#This Row],[住所]])-1)</f>
        <v>八景水谷</v>
      </c>
      <c r="J16" s="134" t="s">
        <v>1563</v>
      </c>
      <c r="K16" s="134" t="s">
        <v>1564</v>
      </c>
      <c r="L16" s="138"/>
      <c r="M16" s="143"/>
      <c r="N16" s="101" t="s">
        <v>1425</v>
      </c>
      <c r="O16" s="101" t="s">
        <v>1425</v>
      </c>
      <c r="P16" s="101" t="s">
        <v>1425</v>
      </c>
      <c r="Q16" s="101" t="s">
        <v>1425</v>
      </c>
      <c r="R16" s="101" t="s">
        <v>1425</v>
      </c>
      <c r="S16" s="101" t="s">
        <v>1425</v>
      </c>
      <c r="T16" s="101" t="s">
        <v>1425</v>
      </c>
      <c r="U16" s="101" t="s">
        <v>1425</v>
      </c>
      <c r="V16" s="101" t="s">
        <v>1425</v>
      </c>
      <c r="W16" s="101" t="s">
        <v>1425</v>
      </c>
      <c r="X16" s="101" t="s">
        <v>1425</v>
      </c>
      <c r="Y16" s="101" t="s">
        <v>1425</v>
      </c>
      <c r="Z16" s="101" t="s">
        <v>881</v>
      </c>
      <c r="AA16" s="82" t="s">
        <v>1565</v>
      </c>
      <c r="AB16" s="101"/>
    </row>
    <row r="17" spans="4:28" ht="37.5" customHeight="1">
      <c r="D17" s="99">
        <v>14</v>
      </c>
      <c r="E17" s="87" t="s">
        <v>1001</v>
      </c>
      <c r="F17" s="104" t="s">
        <v>538</v>
      </c>
      <c r="G17" s="109" t="s">
        <v>1002</v>
      </c>
      <c r="H17" s="109" t="str">
        <f>MID(テーブル2[[#This Row],[住所]],4,FIND("区",G17)-FIND("市",テーブル2[[#This Row],[住所]]))</f>
        <v>北区</v>
      </c>
      <c r="I17" s="109" t="str">
        <f>MID(テーブル2[[#This Row],[住所]],FIND("区",テーブル2[[#This Row],[住所]])+1,MIN(FIND({0,1,2,3,4,5,6,7,8,9},ASC(テーブル2[[#This Row],[住所]])&amp;1234567890))-FIND("区",テーブル2[[#This Row],[住所]])-1)</f>
        <v>楠野町</v>
      </c>
      <c r="J17" s="134" t="s">
        <v>1566</v>
      </c>
      <c r="K17" s="134" t="s">
        <v>1567</v>
      </c>
      <c r="L17" s="138"/>
      <c r="M17" s="143"/>
      <c r="N17" s="101" t="s">
        <v>881</v>
      </c>
      <c r="O17" s="101" t="s">
        <v>881</v>
      </c>
      <c r="P17" s="101" t="s">
        <v>881</v>
      </c>
      <c r="Q17" s="101" t="s">
        <v>881</v>
      </c>
      <c r="R17" s="101" t="s">
        <v>881</v>
      </c>
      <c r="S17" s="101" t="s">
        <v>881</v>
      </c>
      <c r="T17" s="101" t="s">
        <v>881</v>
      </c>
      <c r="U17" s="101" t="s">
        <v>881</v>
      </c>
      <c r="V17" s="101" t="s">
        <v>881</v>
      </c>
      <c r="W17" s="101" t="s">
        <v>881</v>
      </c>
      <c r="X17" s="101" t="s">
        <v>881</v>
      </c>
      <c r="Y17" s="101" t="s">
        <v>1425</v>
      </c>
      <c r="Z17" s="101" t="s">
        <v>881</v>
      </c>
      <c r="AA17" s="82" t="s">
        <v>880</v>
      </c>
      <c r="AB17" s="101"/>
    </row>
    <row r="18" spans="4:28" ht="37.5" customHeight="1">
      <c r="D18" s="99">
        <v>15</v>
      </c>
      <c r="E18" s="87" t="s">
        <v>1003</v>
      </c>
      <c r="F18" s="104" t="s">
        <v>1534</v>
      </c>
      <c r="G18" s="109" t="s">
        <v>1004</v>
      </c>
      <c r="H18" s="109" t="str">
        <f>MID(テーブル2[[#This Row],[住所]],4,FIND("区",G18)-FIND("市",テーブル2[[#This Row],[住所]]))</f>
        <v>北区</v>
      </c>
      <c r="I18" s="109" t="str">
        <f>MID(テーブル2[[#This Row],[住所]],FIND("区",テーブル2[[#This Row],[住所]])+1,MIN(FIND({0,1,2,3,4,5,6,7,8,9},ASC(テーブル2[[#This Row],[住所]])&amp;1234567890))-FIND("区",テーブル2[[#This Row],[住所]])-1)</f>
        <v>龍田</v>
      </c>
      <c r="J18" s="134" t="s">
        <v>1568</v>
      </c>
      <c r="K18" s="134" t="s">
        <v>1569</v>
      </c>
      <c r="L18" s="138"/>
      <c r="M18" s="143"/>
      <c r="N18" s="101" t="s">
        <v>881</v>
      </c>
      <c r="O18" s="101" t="s">
        <v>881</v>
      </c>
      <c r="P18" s="101" t="s">
        <v>881</v>
      </c>
      <c r="Q18" s="101" t="s">
        <v>881</v>
      </c>
      <c r="R18" s="101" t="s">
        <v>881</v>
      </c>
      <c r="S18" s="101" t="s">
        <v>881</v>
      </c>
      <c r="T18" s="101" t="s">
        <v>881</v>
      </c>
      <c r="U18" s="101" t="s">
        <v>881</v>
      </c>
      <c r="V18" s="101" t="s">
        <v>881</v>
      </c>
      <c r="W18" s="101" t="s">
        <v>881</v>
      </c>
      <c r="X18" s="101" t="s">
        <v>881</v>
      </c>
      <c r="Y18" s="101" t="s">
        <v>881</v>
      </c>
      <c r="Z18" s="101" t="s">
        <v>881</v>
      </c>
      <c r="AA18" s="82" t="s">
        <v>1570</v>
      </c>
      <c r="AB18" s="101"/>
    </row>
    <row r="19" spans="4:28" ht="37.5" customHeight="1">
      <c r="D19" s="99">
        <v>16</v>
      </c>
      <c r="E19" s="87" t="s">
        <v>1005</v>
      </c>
      <c r="F19" s="104" t="s">
        <v>1571</v>
      </c>
      <c r="G19" s="109" t="s">
        <v>1006</v>
      </c>
      <c r="H19" s="109" t="str">
        <f>MID(テーブル2[[#This Row],[住所]],4,FIND("区",G19)-FIND("市",テーブル2[[#This Row],[住所]]))</f>
        <v>北区</v>
      </c>
      <c r="I19" s="109" t="str">
        <f>MID(テーブル2[[#This Row],[住所]],FIND("区",テーブル2[[#This Row],[住所]])+1,MIN(FIND({0,1,2,3,4,5,6,7,8,9},ASC(テーブル2[[#This Row],[住所]])&amp;1234567890))-FIND("区",テーブル2[[#This Row],[住所]])-1)</f>
        <v>飛田</v>
      </c>
      <c r="J19" s="134" t="s">
        <v>1572</v>
      </c>
      <c r="K19" s="134" t="s">
        <v>1573</v>
      </c>
      <c r="L19" s="138"/>
      <c r="M19" s="143"/>
      <c r="N19" s="101" t="s">
        <v>1425</v>
      </c>
      <c r="O19" s="101" t="s">
        <v>1425</v>
      </c>
      <c r="P19" s="101" t="s">
        <v>1425</v>
      </c>
      <c r="Q19" s="101" t="s">
        <v>1425</v>
      </c>
      <c r="R19" s="101" t="s">
        <v>1425</v>
      </c>
      <c r="S19" s="101" t="s">
        <v>1425</v>
      </c>
      <c r="T19" s="101" t="s">
        <v>1425</v>
      </c>
      <c r="U19" s="101" t="s">
        <v>1425</v>
      </c>
      <c r="V19" s="101" t="s">
        <v>1425</v>
      </c>
      <c r="W19" s="101" t="s">
        <v>1425</v>
      </c>
      <c r="X19" s="101" t="s">
        <v>881</v>
      </c>
      <c r="Y19" s="101" t="s">
        <v>1425</v>
      </c>
      <c r="Z19" s="101" t="s">
        <v>881</v>
      </c>
      <c r="AA19" s="82" t="s">
        <v>1007</v>
      </c>
      <c r="AB19" s="101"/>
    </row>
    <row r="20" spans="4:28" ht="37.5" customHeight="1">
      <c r="D20" s="99">
        <v>17</v>
      </c>
      <c r="E20" s="87" t="s">
        <v>1008</v>
      </c>
      <c r="F20" s="104" t="s">
        <v>1574</v>
      </c>
      <c r="G20" s="109" t="s">
        <v>1009</v>
      </c>
      <c r="H20" s="109" t="str">
        <f>MID(テーブル2[[#This Row],[住所]],4,FIND("区",G20)-FIND("市",テーブル2[[#This Row],[住所]]))</f>
        <v>北区</v>
      </c>
      <c r="I20" s="109" t="str">
        <f>MID(テーブル2[[#This Row],[住所]],FIND("区",テーブル2[[#This Row],[住所]])+1,MIN(FIND({0,1,2,3,4,5,6,7,8,9},ASC(テーブル2[[#This Row],[住所]])&amp;1234567890))-FIND("区",テーブル2[[#This Row],[住所]])-1)</f>
        <v>兎谷</v>
      </c>
      <c r="J20" s="134" t="s">
        <v>1575</v>
      </c>
      <c r="K20" s="134" t="s">
        <v>1576</v>
      </c>
      <c r="L20" s="138"/>
      <c r="M20" s="143"/>
      <c r="N20" s="101" t="s">
        <v>1425</v>
      </c>
      <c r="O20" s="101" t="s">
        <v>1425</v>
      </c>
      <c r="P20" s="101" t="s">
        <v>1425</v>
      </c>
      <c r="Q20" s="101" t="s">
        <v>1425</v>
      </c>
      <c r="R20" s="101" t="s">
        <v>1425</v>
      </c>
      <c r="S20" s="101" t="s">
        <v>1425</v>
      </c>
      <c r="T20" s="101" t="s">
        <v>1425</v>
      </c>
      <c r="U20" s="101" t="s">
        <v>1425</v>
      </c>
      <c r="V20" s="101" t="s">
        <v>1425</v>
      </c>
      <c r="W20" s="101" t="s">
        <v>1425</v>
      </c>
      <c r="X20" s="101" t="s">
        <v>1425</v>
      </c>
      <c r="Y20" s="101" t="s">
        <v>1425</v>
      </c>
      <c r="Z20" s="101" t="s">
        <v>881</v>
      </c>
      <c r="AA20" s="82" t="s">
        <v>880</v>
      </c>
      <c r="AB20" s="101"/>
    </row>
    <row r="21" spans="4:28" ht="37.5" customHeight="1">
      <c r="D21" s="99">
        <v>18</v>
      </c>
      <c r="E21" s="87" t="s">
        <v>1010</v>
      </c>
      <c r="F21" s="104" t="s">
        <v>587</v>
      </c>
      <c r="G21" s="109" t="s">
        <v>1011</v>
      </c>
      <c r="H21" s="109" t="str">
        <f>MID(テーブル2[[#This Row],[住所]],4,FIND("区",G21)-FIND("市",テーブル2[[#This Row],[住所]]))</f>
        <v>北区</v>
      </c>
      <c r="I21" s="109" t="str">
        <f>MID(テーブル2[[#This Row],[住所]],FIND("区",テーブル2[[#This Row],[住所]])+1,MIN(FIND({0,1,2,3,4,5,6,7,8,9},ASC(テーブル2[[#This Row],[住所]])&amp;1234567890))-FIND("区",テーブル2[[#This Row],[住所]])-1)</f>
        <v>四方寄町</v>
      </c>
      <c r="J21" s="134" t="s">
        <v>1577</v>
      </c>
      <c r="K21" s="134" t="s">
        <v>1578</v>
      </c>
      <c r="L21" s="138"/>
      <c r="M21" s="143"/>
      <c r="N21" s="101" t="s">
        <v>881</v>
      </c>
      <c r="O21" s="101" t="s">
        <v>881</v>
      </c>
      <c r="P21" s="101" t="s">
        <v>881</v>
      </c>
      <c r="Q21" s="101" t="s">
        <v>881</v>
      </c>
      <c r="R21" s="101" t="s">
        <v>1425</v>
      </c>
      <c r="S21" s="101" t="s">
        <v>881</v>
      </c>
      <c r="T21" s="101" t="s">
        <v>881</v>
      </c>
      <c r="U21" s="101" t="s">
        <v>1425</v>
      </c>
      <c r="V21" s="101" t="s">
        <v>1425</v>
      </c>
      <c r="W21" s="101" t="s">
        <v>881</v>
      </c>
      <c r="X21" s="101" t="s">
        <v>881</v>
      </c>
      <c r="Y21" s="101" t="s">
        <v>881</v>
      </c>
      <c r="Z21" s="101" t="s">
        <v>881</v>
      </c>
      <c r="AA21" s="82" t="s">
        <v>880</v>
      </c>
      <c r="AB21" s="101"/>
    </row>
    <row r="22" spans="4:28" ht="37.5" customHeight="1">
      <c r="D22" s="99">
        <v>19</v>
      </c>
      <c r="E22" s="87" t="s">
        <v>1012</v>
      </c>
      <c r="F22" s="104" t="s">
        <v>423</v>
      </c>
      <c r="G22" s="109" t="s">
        <v>1013</v>
      </c>
      <c r="H22" s="109" t="str">
        <f>MID(テーブル2[[#This Row],[住所]],4,FIND("区",G22)-FIND("市",テーブル2[[#This Row],[住所]]))</f>
        <v>南区</v>
      </c>
      <c r="I22" s="109" t="str">
        <f>MID(テーブル2[[#This Row],[住所]],FIND("区",テーブル2[[#This Row],[住所]])+1,MIN(FIND({0,1,2,3,4,5,6,7,8,9},ASC(テーブル2[[#This Row],[住所]])&amp;1234567890))-FIND("区",テーブル2[[#This Row],[住所]])-1)</f>
        <v>白藤</v>
      </c>
      <c r="J22" s="134" t="s">
        <v>1579</v>
      </c>
      <c r="K22" s="134" t="s">
        <v>1580</v>
      </c>
      <c r="L22" s="138"/>
      <c r="M22" s="143"/>
      <c r="N22" s="101" t="s">
        <v>881</v>
      </c>
      <c r="O22" s="101" t="s">
        <v>881</v>
      </c>
      <c r="P22" s="101" t="s">
        <v>881</v>
      </c>
      <c r="Q22" s="101" t="s">
        <v>881</v>
      </c>
      <c r="R22" s="101" t="s">
        <v>881</v>
      </c>
      <c r="S22" s="101" t="s">
        <v>881</v>
      </c>
      <c r="T22" s="101" t="s">
        <v>881</v>
      </c>
      <c r="U22" s="101" t="s">
        <v>881</v>
      </c>
      <c r="V22" s="101" t="s">
        <v>881</v>
      </c>
      <c r="W22" s="101" t="s">
        <v>881</v>
      </c>
      <c r="X22" s="101" t="s">
        <v>881</v>
      </c>
      <c r="Y22" s="101" t="s">
        <v>1425</v>
      </c>
      <c r="Z22" s="101" t="s">
        <v>881</v>
      </c>
      <c r="AA22" s="82" t="s">
        <v>880</v>
      </c>
      <c r="AB22" s="101"/>
    </row>
    <row r="23" spans="4:28" ht="37.5" customHeight="1">
      <c r="D23" s="99">
        <v>20</v>
      </c>
      <c r="E23" s="87" t="s">
        <v>1014</v>
      </c>
      <c r="F23" s="104" t="s">
        <v>451</v>
      </c>
      <c r="G23" s="109" t="s">
        <v>1015</v>
      </c>
      <c r="H23" s="109" t="str">
        <f>MID(テーブル2[[#This Row],[住所]],4,FIND("区",G23)-FIND("市",テーブル2[[#This Row],[住所]]))</f>
        <v>南区</v>
      </c>
      <c r="I23" s="109" t="str">
        <f>MID(テーブル2[[#This Row],[住所]],FIND("区",テーブル2[[#This Row],[住所]])+1,MIN(FIND({0,1,2,3,4,5,6,7,8,9},ASC(テーブル2[[#This Row],[住所]])&amp;1234567890))-FIND("区",テーブル2[[#This Row],[住所]])-1)</f>
        <v>南高江</v>
      </c>
      <c r="J23" s="134" t="s">
        <v>1582</v>
      </c>
      <c r="K23" s="134" t="s">
        <v>1583</v>
      </c>
      <c r="L23" s="138"/>
      <c r="M23" s="143"/>
      <c r="N23" s="101" t="s">
        <v>1425</v>
      </c>
      <c r="O23" s="101" t="s">
        <v>881</v>
      </c>
      <c r="P23" s="101" t="s">
        <v>881</v>
      </c>
      <c r="Q23" s="101" t="s">
        <v>1425</v>
      </c>
      <c r="R23" s="101" t="s">
        <v>1425</v>
      </c>
      <c r="S23" s="101" t="s">
        <v>881</v>
      </c>
      <c r="T23" s="101" t="s">
        <v>1425</v>
      </c>
      <c r="U23" s="101" t="s">
        <v>1425</v>
      </c>
      <c r="V23" s="101" t="s">
        <v>1425</v>
      </c>
      <c r="W23" s="101" t="s">
        <v>881</v>
      </c>
      <c r="X23" s="101" t="s">
        <v>881</v>
      </c>
      <c r="Y23" s="101" t="s">
        <v>1425</v>
      </c>
      <c r="Z23" s="101" t="s">
        <v>881</v>
      </c>
      <c r="AA23" s="82" t="s">
        <v>880</v>
      </c>
      <c r="AB23" s="101"/>
    </row>
    <row r="24" spans="4:28" ht="37.5" customHeight="1">
      <c r="D24" s="99">
        <v>21</v>
      </c>
      <c r="E24" s="87" t="s">
        <v>1016</v>
      </c>
      <c r="F24" s="104" t="s">
        <v>1581</v>
      </c>
      <c r="G24" s="109" t="s">
        <v>1017</v>
      </c>
      <c r="H24" s="109" t="str">
        <f>MID(テーブル2[[#This Row],[住所]],4,FIND("区",G24)-FIND("市",テーブル2[[#This Row],[住所]]))</f>
        <v>南区</v>
      </c>
      <c r="I24" s="109" t="str">
        <f>MID(テーブル2[[#This Row],[住所]],FIND("区",テーブル2[[#This Row],[住所]])+1,MIN(FIND({0,1,2,3,4,5,6,7,8,9},ASC(テーブル2[[#This Row],[住所]])&amp;1234567890))-FIND("区",テーブル2[[#This Row],[住所]])-1)</f>
        <v>八幡</v>
      </c>
      <c r="J24" s="134" t="s">
        <v>1584</v>
      </c>
      <c r="K24" s="134" t="s">
        <v>1585</v>
      </c>
      <c r="L24" s="138"/>
      <c r="M24" s="143"/>
      <c r="N24" s="101" t="s">
        <v>1425</v>
      </c>
      <c r="O24" s="101" t="s">
        <v>881</v>
      </c>
      <c r="P24" s="101" t="s">
        <v>881</v>
      </c>
      <c r="Q24" s="101" t="s">
        <v>881</v>
      </c>
      <c r="R24" s="101" t="s">
        <v>1425</v>
      </c>
      <c r="S24" s="101" t="s">
        <v>881</v>
      </c>
      <c r="T24" s="101" t="s">
        <v>881</v>
      </c>
      <c r="U24" s="101" t="s">
        <v>1425</v>
      </c>
      <c r="V24" s="101" t="s">
        <v>1425</v>
      </c>
      <c r="W24" s="101" t="s">
        <v>1425</v>
      </c>
      <c r="X24" s="101" t="s">
        <v>1425</v>
      </c>
      <c r="Y24" s="101" t="s">
        <v>1425</v>
      </c>
      <c r="Z24" s="101" t="s">
        <v>1425</v>
      </c>
      <c r="AA24" s="82" t="s">
        <v>880</v>
      </c>
      <c r="AB24" s="101"/>
    </row>
    <row r="25" spans="4:28" ht="37.5" customHeight="1">
      <c r="D25" s="99">
        <v>22</v>
      </c>
      <c r="E25" s="87" t="s">
        <v>1018</v>
      </c>
      <c r="F25" s="104" t="s">
        <v>418</v>
      </c>
      <c r="G25" s="109" t="s">
        <v>1019</v>
      </c>
      <c r="H25" s="109" t="str">
        <f>MID(テーブル2[[#This Row],[住所]],4,FIND("区",G25)-FIND("市",テーブル2[[#This Row],[住所]]))</f>
        <v>南区</v>
      </c>
      <c r="I25" s="109" t="str">
        <f>MID(テーブル2[[#This Row],[住所]],FIND("区",テーブル2[[#This Row],[住所]])+1,MIN(FIND({0,1,2,3,4,5,6,7,8,9},ASC(テーブル2[[#This Row],[住所]])&amp;1234567890))-FIND("区",テーブル2[[#This Row],[住所]])-1)</f>
        <v>川尻</v>
      </c>
      <c r="J25" s="134" t="s">
        <v>1586</v>
      </c>
      <c r="K25" s="134" t="s">
        <v>1587</v>
      </c>
      <c r="L25" s="138" t="s">
        <v>109</v>
      </c>
      <c r="M25" s="143" t="s">
        <v>841</v>
      </c>
      <c r="N25" s="101" t="s">
        <v>1425</v>
      </c>
      <c r="O25" s="101" t="s">
        <v>881</v>
      </c>
      <c r="P25" s="101" t="s">
        <v>881</v>
      </c>
      <c r="Q25" s="101" t="s">
        <v>881</v>
      </c>
      <c r="R25" s="101" t="s">
        <v>1425</v>
      </c>
      <c r="S25" s="101" t="s">
        <v>1425</v>
      </c>
      <c r="T25" s="101" t="s">
        <v>881</v>
      </c>
      <c r="U25" s="101" t="s">
        <v>1425</v>
      </c>
      <c r="V25" s="101" t="s">
        <v>1425</v>
      </c>
      <c r="W25" s="101" t="s">
        <v>1425</v>
      </c>
      <c r="X25" s="101" t="s">
        <v>881</v>
      </c>
      <c r="Y25" s="101" t="s">
        <v>881</v>
      </c>
      <c r="Z25" s="101" t="s">
        <v>881</v>
      </c>
      <c r="AA25" s="82" t="s">
        <v>880</v>
      </c>
      <c r="AB25" s="101"/>
    </row>
    <row r="26" spans="4:28" ht="37.5" customHeight="1">
      <c r="D26" s="99">
        <v>23</v>
      </c>
      <c r="E26" s="87" t="s">
        <v>1020</v>
      </c>
      <c r="F26" s="104" t="s">
        <v>406</v>
      </c>
      <c r="G26" s="109" t="s">
        <v>1021</v>
      </c>
      <c r="H26" s="109" t="str">
        <f>MID(テーブル2[[#This Row],[住所]],4,FIND("区",G26)-FIND("市",テーブル2[[#This Row],[住所]]))</f>
        <v>南区</v>
      </c>
      <c r="I26" s="109" t="str">
        <f>MID(テーブル2[[#This Row],[住所]],FIND("区",テーブル2[[#This Row],[住所]])+1,MIN(FIND({0,1,2,3,4,5,6,7,8,9},ASC(テーブル2[[#This Row],[住所]])&amp;1234567890))-FIND("区",テーブル2[[#This Row],[住所]])-1)</f>
        <v>近見</v>
      </c>
      <c r="J26" s="134" t="s">
        <v>1588</v>
      </c>
      <c r="K26" s="134" t="s">
        <v>1589</v>
      </c>
      <c r="L26" s="138"/>
      <c r="M26" s="143"/>
      <c r="N26" s="101" t="s">
        <v>1425</v>
      </c>
      <c r="O26" s="101" t="s">
        <v>881</v>
      </c>
      <c r="P26" s="101" t="s">
        <v>881</v>
      </c>
      <c r="Q26" s="101" t="s">
        <v>881</v>
      </c>
      <c r="R26" s="101" t="s">
        <v>881</v>
      </c>
      <c r="S26" s="101" t="s">
        <v>1425</v>
      </c>
      <c r="T26" s="101" t="s">
        <v>1425</v>
      </c>
      <c r="U26" s="101" t="s">
        <v>1425</v>
      </c>
      <c r="V26" s="101" t="s">
        <v>881</v>
      </c>
      <c r="W26" s="101" t="s">
        <v>1425</v>
      </c>
      <c r="X26" s="101" t="s">
        <v>881</v>
      </c>
      <c r="Y26" s="101" t="s">
        <v>1425</v>
      </c>
      <c r="Z26" s="101" t="s">
        <v>881</v>
      </c>
      <c r="AA26" s="82" t="s">
        <v>1590</v>
      </c>
      <c r="AB26" s="101"/>
    </row>
    <row r="27" spans="4:28" ht="37.5" customHeight="1">
      <c r="D27" s="99">
        <v>24</v>
      </c>
      <c r="E27" s="87" t="s">
        <v>1022</v>
      </c>
      <c r="F27" s="104" t="s">
        <v>406</v>
      </c>
      <c r="G27" s="109" t="s">
        <v>1023</v>
      </c>
      <c r="H27" s="109" t="str">
        <f>MID(テーブル2[[#This Row],[住所]],4,FIND("区",G27)-FIND("市",テーブル2[[#This Row],[住所]]))</f>
        <v>南区</v>
      </c>
      <c r="I27" s="109" t="str">
        <f>MID(テーブル2[[#This Row],[住所]],FIND("区",テーブル2[[#This Row],[住所]])+1,MIN(FIND({0,1,2,3,4,5,6,7,8,9},ASC(テーブル2[[#This Row],[住所]])&amp;1234567890))-FIND("区",テーブル2[[#This Row],[住所]])-1)</f>
        <v>近見</v>
      </c>
      <c r="J27" s="134" t="s">
        <v>1591</v>
      </c>
      <c r="K27" s="134" t="s">
        <v>1592</v>
      </c>
      <c r="L27" s="138"/>
      <c r="M27" s="143"/>
      <c r="N27" s="101" t="s">
        <v>1425</v>
      </c>
      <c r="O27" s="101" t="s">
        <v>881</v>
      </c>
      <c r="P27" s="101" t="s">
        <v>881</v>
      </c>
      <c r="Q27" s="101" t="s">
        <v>1425</v>
      </c>
      <c r="R27" s="101" t="s">
        <v>1425</v>
      </c>
      <c r="S27" s="101" t="s">
        <v>881</v>
      </c>
      <c r="T27" s="101" t="s">
        <v>1425</v>
      </c>
      <c r="U27" s="101" t="s">
        <v>1425</v>
      </c>
      <c r="V27" s="101" t="s">
        <v>1425</v>
      </c>
      <c r="W27" s="101" t="s">
        <v>881</v>
      </c>
      <c r="X27" s="101" t="s">
        <v>881</v>
      </c>
      <c r="Y27" s="101" t="s">
        <v>1425</v>
      </c>
      <c r="Z27" s="101" t="s">
        <v>881</v>
      </c>
      <c r="AA27" s="82" t="s">
        <v>880</v>
      </c>
      <c r="AB27" s="101"/>
    </row>
    <row r="28" spans="4:28" ht="37.5" customHeight="1">
      <c r="D28" s="99">
        <v>25</v>
      </c>
      <c r="E28" s="87" t="s">
        <v>1024</v>
      </c>
      <c r="F28" s="104" t="s">
        <v>428</v>
      </c>
      <c r="G28" s="109" t="s">
        <v>1025</v>
      </c>
      <c r="H28" s="109" t="str">
        <f>MID(テーブル2[[#This Row],[住所]],4,FIND("区",G28)-FIND("市",テーブル2[[#This Row],[住所]]))</f>
        <v>南区</v>
      </c>
      <c r="I28" s="109" t="str">
        <f>MID(テーブル2[[#This Row],[住所]],FIND("区",テーブル2[[#This Row],[住所]])+1,MIN(FIND({0,1,2,3,4,5,6,7,8,9},ASC(テーブル2[[#This Row],[住所]])&amp;1234567890))-FIND("区",テーブル2[[#This Row],[住所]])-1)</f>
        <v>田迎</v>
      </c>
      <c r="J28" s="134" t="s">
        <v>1593</v>
      </c>
      <c r="K28" s="134" t="s">
        <v>1594</v>
      </c>
      <c r="L28" s="138"/>
      <c r="M28" s="143"/>
      <c r="N28" s="101" t="s">
        <v>1425</v>
      </c>
      <c r="O28" s="101" t="s">
        <v>1425</v>
      </c>
      <c r="P28" s="101" t="s">
        <v>1425</v>
      </c>
      <c r="Q28" s="101" t="s">
        <v>1425</v>
      </c>
      <c r="R28" s="101" t="s">
        <v>1425</v>
      </c>
      <c r="S28" s="101" t="s">
        <v>1425</v>
      </c>
      <c r="T28" s="101" t="s">
        <v>1425</v>
      </c>
      <c r="U28" s="101" t="s">
        <v>1425</v>
      </c>
      <c r="V28" s="101" t="s">
        <v>1425</v>
      </c>
      <c r="W28" s="101" t="s">
        <v>1425</v>
      </c>
      <c r="X28" s="101" t="s">
        <v>1425</v>
      </c>
      <c r="Y28" s="101" t="s">
        <v>1425</v>
      </c>
      <c r="Z28" s="101" t="s">
        <v>881</v>
      </c>
      <c r="AA28" s="82" t="s">
        <v>880</v>
      </c>
      <c r="AB28" s="101"/>
    </row>
    <row r="29" spans="4:28" ht="37.5" customHeight="1">
      <c r="D29" s="99">
        <v>26</v>
      </c>
      <c r="E29" s="87" t="s">
        <v>1026</v>
      </c>
      <c r="F29" s="104" t="s">
        <v>1595</v>
      </c>
      <c r="G29" s="109" t="s">
        <v>1027</v>
      </c>
      <c r="H29" s="109" t="str">
        <f>MID(テーブル2[[#This Row],[住所]],4,FIND("区",G29)-FIND("市",テーブル2[[#This Row],[住所]]))</f>
        <v>南区</v>
      </c>
      <c r="I29" s="109" t="str">
        <f>MID(テーブル2[[#This Row],[住所]],FIND("区",テーブル2[[#This Row],[住所]])+1,MIN(FIND({0,1,2,3,4,5,6,7,8,9},ASC(テーブル2[[#This Row],[住所]])&amp;1234567890))-FIND("区",テーブル2[[#This Row],[住所]])-1)</f>
        <v>銭塘町</v>
      </c>
      <c r="J29" s="134" t="s">
        <v>1596</v>
      </c>
      <c r="K29" s="134" t="s">
        <v>1597</v>
      </c>
      <c r="L29" s="138"/>
      <c r="M29" s="143"/>
      <c r="N29" s="101" t="s">
        <v>1425</v>
      </c>
      <c r="O29" s="101" t="s">
        <v>881</v>
      </c>
      <c r="P29" s="101" t="s">
        <v>881</v>
      </c>
      <c r="Q29" s="101" t="s">
        <v>881</v>
      </c>
      <c r="R29" s="101" t="s">
        <v>881</v>
      </c>
      <c r="S29" s="101" t="s">
        <v>881</v>
      </c>
      <c r="T29" s="101" t="s">
        <v>881</v>
      </c>
      <c r="U29" s="101" t="s">
        <v>881</v>
      </c>
      <c r="V29" s="101" t="s">
        <v>881</v>
      </c>
      <c r="W29" s="101" t="s">
        <v>881</v>
      </c>
      <c r="X29" s="101" t="s">
        <v>881</v>
      </c>
      <c r="Y29" s="101" t="s">
        <v>881</v>
      </c>
      <c r="Z29" s="101" t="s">
        <v>1425</v>
      </c>
      <c r="AA29" s="82"/>
      <c r="AB29" s="101"/>
    </row>
    <row r="30" spans="4:28" ht="37.5" customHeight="1">
      <c r="D30" s="99">
        <v>27</v>
      </c>
      <c r="E30" s="87" t="s">
        <v>1028</v>
      </c>
      <c r="F30" s="104" t="s">
        <v>1598</v>
      </c>
      <c r="G30" s="109" t="s">
        <v>1029</v>
      </c>
      <c r="H30" s="109" t="str">
        <f>MID(テーブル2[[#This Row],[住所]],4,FIND("区",G30)-FIND("市",テーブル2[[#This Row],[住所]]))</f>
        <v>南区</v>
      </c>
      <c r="I30" s="109" t="str">
        <f>MID(テーブル2[[#This Row],[住所]],FIND("区",テーブル2[[#This Row],[住所]])+1,MIN(FIND({0,1,2,3,4,5,6,7,8,9},ASC(テーブル2[[#This Row],[住所]])&amp;1234567890))-FIND("区",テーブル2[[#This Row],[住所]])-1)</f>
        <v>砂原町</v>
      </c>
      <c r="J30" s="134" t="s">
        <v>1599</v>
      </c>
      <c r="K30" s="134" t="s">
        <v>1600</v>
      </c>
      <c r="L30" s="138"/>
      <c r="M30" s="143"/>
      <c r="N30" s="101" t="s">
        <v>1425</v>
      </c>
      <c r="O30" s="101" t="s">
        <v>881</v>
      </c>
      <c r="P30" s="101" t="s">
        <v>881</v>
      </c>
      <c r="Q30" s="101" t="s">
        <v>881</v>
      </c>
      <c r="R30" s="101" t="s">
        <v>1425</v>
      </c>
      <c r="S30" s="101" t="s">
        <v>881</v>
      </c>
      <c r="T30" s="101" t="s">
        <v>881</v>
      </c>
      <c r="U30" s="101" t="s">
        <v>1425</v>
      </c>
      <c r="V30" s="101" t="s">
        <v>881</v>
      </c>
      <c r="W30" s="101" t="s">
        <v>881</v>
      </c>
      <c r="X30" s="101" t="s">
        <v>1425</v>
      </c>
      <c r="Y30" s="101" t="s">
        <v>881</v>
      </c>
      <c r="Z30" s="101" t="s">
        <v>881</v>
      </c>
      <c r="AA30" s="82" t="s">
        <v>880</v>
      </c>
      <c r="AB30" s="101"/>
    </row>
    <row r="31" spans="4:28" ht="37.5" customHeight="1">
      <c r="D31" s="99">
        <v>28</v>
      </c>
      <c r="E31" s="87" t="s">
        <v>1030</v>
      </c>
      <c r="F31" s="104" t="s">
        <v>434</v>
      </c>
      <c r="G31" s="109" t="s">
        <v>1031</v>
      </c>
      <c r="H31" s="109" t="str">
        <f>MID(テーブル2[[#This Row],[住所]],4,FIND("区",G31)-FIND("市",テーブル2[[#This Row],[住所]]))</f>
        <v>南区</v>
      </c>
      <c r="I31" s="109" t="str">
        <f>MID(テーブル2[[#This Row],[住所]],FIND("区",テーブル2[[#This Row],[住所]])+1,MIN(FIND({0,1,2,3,4,5,6,7,8,9},ASC(テーブル2[[#This Row],[住所]])&amp;1234567890))-FIND("区",テーブル2[[#This Row],[住所]])-1)</f>
        <v>江越</v>
      </c>
      <c r="J31" s="134" t="s">
        <v>1601</v>
      </c>
      <c r="K31" s="134" t="s">
        <v>1602</v>
      </c>
      <c r="L31" s="138"/>
      <c r="M31" s="143"/>
      <c r="N31" s="101" t="s">
        <v>881</v>
      </c>
      <c r="O31" s="101" t="s">
        <v>881</v>
      </c>
      <c r="P31" s="101" t="s">
        <v>881</v>
      </c>
      <c r="Q31" s="101" t="s">
        <v>881</v>
      </c>
      <c r="R31" s="101" t="s">
        <v>881</v>
      </c>
      <c r="S31" s="101" t="s">
        <v>881</v>
      </c>
      <c r="T31" s="101" t="s">
        <v>881</v>
      </c>
      <c r="U31" s="101" t="s">
        <v>881</v>
      </c>
      <c r="V31" s="101" t="s">
        <v>881</v>
      </c>
      <c r="W31" s="101" t="s">
        <v>881</v>
      </c>
      <c r="X31" s="101" t="s">
        <v>881</v>
      </c>
      <c r="Y31" s="101" t="s">
        <v>881</v>
      </c>
      <c r="Z31" s="101" t="s">
        <v>881</v>
      </c>
      <c r="AA31" s="82" t="s">
        <v>1032</v>
      </c>
      <c r="AB31" s="101"/>
    </row>
    <row r="32" spans="4:28" ht="37.5" customHeight="1">
      <c r="D32" s="99">
        <v>29</v>
      </c>
      <c r="E32" s="87" t="s">
        <v>1033</v>
      </c>
      <c r="F32" s="104" t="s">
        <v>439</v>
      </c>
      <c r="G32" s="109" t="s">
        <v>1034</v>
      </c>
      <c r="H32" s="109" t="str">
        <f>MID(テーブル2[[#This Row],[住所]],4,FIND("区",G32)-FIND("市",テーブル2[[#This Row],[住所]]))</f>
        <v>南区</v>
      </c>
      <c r="I32" s="109" t="str">
        <f>MID(テーブル2[[#This Row],[住所]],FIND("区",テーブル2[[#This Row],[住所]])+1,MIN(FIND({0,1,2,3,4,5,6,7,8,9},ASC(テーブル2[[#This Row],[住所]])&amp;1234567890))-FIND("区",テーブル2[[#This Row],[住所]])-1)</f>
        <v>良町</v>
      </c>
      <c r="J32" s="134" t="s">
        <v>1603</v>
      </c>
      <c r="K32" s="134" t="s">
        <v>1604</v>
      </c>
      <c r="L32" s="138"/>
      <c r="M32" s="143"/>
      <c r="N32" s="101" t="s">
        <v>1425</v>
      </c>
      <c r="O32" s="101" t="s">
        <v>1425</v>
      </c>
      <c r="P32" s="101" t="s">
        <v>881</v>
      </c>
      <c r="Q32" s="101" t="s">
        <v>881</v>
      </c>
      <c r="R32" s="101" t="s">
        <v>1425</v>
      </c>
      <c r="S32" s="101" t="s">
        <v>1425</v>
      </c>
      <c r="T32" s="101" t="s">
        <v>881</v>
      </c>
      <c r="U32" s="101" t="s">
        <v>1425</v>
      </c>
      <c r="V32" s="101" t="s">
        <v>881</v>
      </c>
      <c r="W32" s="101" t="s">
        <v>1425</v>
      </c>
      <c r="X32" s="101" t="s">
        <v>881</v>
      </c>
      <c r="Y32" s="101" t="s">
        <v>1425</v>
      </c>
      <c r="Z32" s="101" t="s">
        <v>881</v>
      </c>
      <c r="AA32" s="82" t="s">
        <v>880</v>
      </c>
      <c r="AB32" s="101"/>
    </row>
    <row r="33" spans="4:28" ht="37.5" customHeight="1">
      <c r="D33" s="99">
        <v>30</v>
      </c>
      <c r="E33" s="87" t="s">
        <v>1035</v>
      </c>
      <c r="F33" s="104" t="s">
        <v>418</v>
      </c>
      <c r="G33" s="109" t="s">
        <v>1036</v>
      </c>
      <c r="H33" s="109" t="str">
        <f>MID(テーブル2[[#This Row],[住所]],4,FIND("区",G33)-FIND("市",テーブル2[[#This Row],[住所]]))</f>
        <v>南区</v>
      </c>
      <c r="I33" s="109" t="str">
        <f>MID(テーブル2[[#This Row],[住所]],FIND("区",テーブル2[[#This Row],[住所]])+1,MIN(FIND({0,1,2,3,4,5,6,7,8,9},ASC(テーブル2[[#This Row],[住所]])&amp;1234567890))-FIND("区",テーブル2[[#This Row],[住所]])-1)</f>
        <v>川尻</v>
      </c>
      <c r="J33" s="134" t="s">
        <v>1605</v>
      </c>
      <c r="K33" s="134" t="s">
        <v>1606</v>
      </c>
      <c r="L33" s="138"/>
      <c r="M33" s="143"/>
      <c r="N33" s="101" t="s">
        <v>1425</v>
      </c>
      <c r="O33" s="101" t="s">
        <v>881</v>
      </c>
      <c r="P33" s="101" t="s">
        <v>881</v>
      </c>
      <c r="Q33" s="101" t="s">
        <v>881</v>
      </c>
      <c r="R33" s="101" t="s">
        <v>1425</v>
      </c>
      <c r="S33" s="101" t="s">
        <v>881</v>
      </c>
      <c r="T33" s="101" t="s">
        <v>881</v>
      </c>
      <c r="U33" s="101" t="s">
        <v>1425</v>
      </c>
      <c r="V33" s="101" t="s">
        <v>1425</v>
      </c>
      <c r="W33" s="101" t="s">
        <v>1425</v>
      </c>
      <c r="X33" s="101" t="s">
        <v>881</v>
      </c>
      <c r="Y33" s="101" t="s">
        <v>1425</v>
      </c>
      <c r="Z33" s="101" t="s">
        <v>1425</v>
      </c>
      <c r="AA33" s="82" t="s">
        <v>880</v>
      </c>
      <c r="AB33" s="101"/>
    </row>
    <row r="34" spans="4:28" ht="56">
      <c r="D34" s="99">
        <v>31</v>
      </c>
      <c r="E34" s="87" t="s">
        <v>1037</v>
      </c>
      <c r="F34" s="104" t="s">
        <v>1607</v>
      </c>
      <c r="G34" s="109" t="s">
        <v>1038</v>
      </c>
      <c r="H34" s="109" t="str">
        <f>MID(テーブル2[[#This Row],[住所]],4,FIND("区",G34)-FIND("市",テーブル2[[#This Row],[住所]]))</f>
        <v>南区</v>
      </c>
      <c r="I34" s="109" t="str">
        <f>MID(テーブル2[[#This Row],[住所]],FIND("区",テーブル2[[#This Row],[住所]])+1,MIN(FIND({0,1,2,3,4,5,6,7,8,9},ASC(テーブル2[[#This Row],[住所]])&amp;1234567890))-FIND("区",テーブル2[[#This Row],[住所]])-1)</f>
        <v>川口町</v>
      </c>
      <c r="J34" s="134" t="s">
        <v>1608</v>
      </c>
      <c r="K34" s="134" t="s">
        <v>1609</v>
      </c>
      <c r="L34" s="138"/>
      <c r="M34" s="143"/>
      <c r="N34" s="101" t="s">
        <v>881</v>
      </c>
      <c r="O34" s="101" t="s">
        <v>881</v>
      </c>
      <c r="P34" s="101" t="s">
        <v>881</v>
      </c>
      <c r="Q34" s="101" t="s">
        <v>881</v>
      </c>
      <c r="R34" s="101" t="s">
        <v>881</v>
      </c>
      <c r="S34" s="101" t="s">
        <v>881</v>
      </c>
      <c r="T34" s="101" t="s">
        <v>881</v>
      </c>
      <c r="U34" s="101" t="s">
        <v>881</v>
      </c>
      <c r="V34" s="101" t="s">
        <v>881</v>
      </c>
      <c r="W34" s="101" t="s">
        <v>881</v>
      </c>
      <c r="X34" s="101" t="s">
        <v>881</v>
      </c>
      <c r="Y34" s="101" t="s">
        <v>881</v>
      </c>
      <c r="Z34" s="101" t="s">
        <v>881</v>
      </c>
      <c r="AA34" s="82" t="s">
        <v>1039</v>
      </c>
      <c r="AB34" s="101"/>
    </row>
    <row r="35" spans="4:28" ht="37.5" customHeight="1">
      <c r="D35" s="99">
        <v>32</v>
      </c>
      <c r="E35" s="87" t="s">
        <v>1040</v>
      </c>
      <c r="F35" s="104" t="s">
        <v>324</v>
      </c>
      <c r="G35" s="109" t="s">
        <v>1041</v>
      </c>
      <c r="H35" s="109" t="str">
        <f>MID(テーブル2[[#This Row],[住所]],4,FIND("区",G35)-FIND("市",テーブル2[[#This Row],[住所]]))</f>
        <v>東区</v>
      </c>
      <c r="I35" s="109" t="str">
        <f>MID(テーブル2[[#This Row],[住所]],FIND("区",テーブル2[[#This Row],[住所]])+1,MIN(FIND({0,1,2,3,4,5,6,7,8,9},ASC(テーブル2[[#This Row],[住所]])&amp;1234567890))-FIND("区",テーブル2[[#This Row],[住所]])-1)</f>
        <v>神水本町</v>
      </c>
      <c r="J35" s="134" t="s">
        <v>1610</v>
      </c>
      <c r="K35" s="134" t="s">
        <v>1611</v>
      </c>
      <c r="L35" s="138"/>
      <c r="M35" s="143"/>
      <c r="N35" s="101" t="s">
        <v>1425</v>
      </c>
      <c r="O35" s="101" t="s">
        <v>1425</v>
      </c>
      <c r="P35" s="101" t="s">
        <v>1425</v>
      </c>
      <c r="Q35" s="101" t="s">
        <v>1425</v>
      </c>
      <c r="R35" s="101" t="s">
        <v>1425</v>
      </c>
      <c r="S35" s="101" t="s">
        <v>1425</v>
      </c>
      <c r="T35" s="101" t="s">
        <v>1425</v>
      </c>
      <c r="U35" s="101" t="s">
        <v>1425</v>
      </c>
      <c r="V35" s="101" t="s">
        <v>1425</v>
      </c>
      <c r="W35" s="101" t="s">
        <v>1425</v>
      </c>
      <c r="X35" s="101" t="s">
        <v>1425</v>
      </c>
      <c r="Y35" s="101" t="s">
        <v>1425</v>
      </c>
      <c r="Z35" s="101" t="s">
        <v>1425</v>
      </c>
      <c r="AA35" s="82" t="s">
        <v>880</v>
      </c>
      <c r="AB35" s="101"/>
    </row>
    <row r="36" spans="4:28" ht="37.5" customHeight="1">
      <c r="D36" s="99">
        <v>33</v>
      </c>
      <c r="E36" s="87" t="s">
        <v>1042</v>
      </c>
      <c r="F36" s="104" t="s">
        <v>252</v>
      </c>
      <c r="G36" s="109" t="s">
        <v>1043</v>
      </c>
      <c r="H36" s="109" t="str">
        <f>MID(テーブル2[[#This Row],[住所]],4,FIND("区",G36)-FIND("市",テーブル2[[#This Row],[住所]]))</f>
        <v>東区</v>
      </c>
      <c r="I36" s="109" t="str">
        <f>MID(テーブル2[[#This Row],[住所]],FIND("区",テーブル2[[#This Row],[住所]])+1,MIN(FIND({0,1,2,3,4,5,6,7,8,9},ASC(テーブル2[[#This Row],[住所]])&amp;1234567890))-FIND("区",テーブル2[[#This Row],[住所]])-1)</f>
        <v>新外</v>
      </c>
      <c r="J36" s="134" t="s">
        <v>1612</v>
      </c>
      <c r="K36" s="134" t="s">
        <v>1612</v>
      </c>
      <c r="L36" s="138"/>
      <c r="M36" s="143"/>
      <c r="N36" s="101" t="s">
        <v>881</v>
      </c>
      <c r="O36" s="101" t="s">
        <v>881</v>
      </c>
      <c r="P36" s="101" t="s">
        <v>881</v>
      </c>
      <c r="Q36" s="101" t="s">
        <v>881</v>
      </c>
      <c r="R36" s="101" t="s">
        <v>881</v>
      </c>
      <c r="S36" s="101" t="s">
        <v>881</v>
      </c>
      <c r="T36" s="101" t="s">
        <v>881</v>
      </c>
      <c r="U36" s="101" t="s">
        <v>881</v>
      </c>
      <c r="V36" s="101" t="s">
        <v>881</v>
      </c>
      <c r="W36" s="101" t="s">
        <v>881</v>
      </c>
      <c r="X36" s="101" t="s">
        <v>881</v>
      </c>
      <c r="Y36" s="101" t="s">
        <v>881</v>
      </c>
      <c r="Z36" s="101" t="s">
        <v>881</v>
      </c>
      <c r="AA36" s="82" t="s">
        <v>880</v>
      </c>
      <c r="AB36" s="101"/>
    </row>
    <row r="37" spans="4:28" ht="37.5" customHeight="1">
      <c r="D37" s="99">
        <v>34</v>
      </c>
      <c r="E37" s="87" t="s">
        <v>1044</v>
      </c>
      <c r="F37" s="104" t="s">
        <v>246</v>
      </c>
      <c r="G37" s="109" t="s">
        <v>1045</v>
      </c>
      <c r="H37" s="109" t="str">
        <f>MID(テーブル2[[#This Row],[住所]],4,FIND("区",G37)-FIND("市",テーブル2[[#This Row],[住所]]))</f>
        <v>東区</v>
      </c>
      <c r="I37" s="109" t="str">
        <f>MID(テーブル2[[#This Row],[住所]],FIND("区",テーブル2[[#This Row],[住所]])+1,MIN(FIND({0,1,2,3,4,5,6,7,8,9},ASC(テーブル2[[#This Row],[住所]])&amp;1234567890))-FIND("区",テーブル2[[#This Row],[住所]])-1)</f>
        <v>秋津町秋田</v>
      </c>
      <c r="J37" s="134" t="s">
        <v>1613</v>
      </c>
      <c r="K37" s="134" t="s">
        <v>1614</v>
      </c>
      <c r="L37" s="138"/>
      <c r="M37" s="143"/>
      <c r="N37" s="101" t="s">
        <v>881</v>
      </c>
      <c r="O37" s="101" t="s">
        <v>881</v>
      </c>
      <c r="P37" s="101" t="s">
        <v>881</v>
      </c>
      <c r="Q37" s="101" t="s">
        <v>881</v>
      </c>
      <c r="R37" s="101" t="s">
        <v>881</v>
      </c>
      <c r="S37" s="101" t="s">
        <v>881</v>
      </c>
      <c r="T37" s="101" t="s">
        <v>881</v>
      </c>
      <c r="U37" s="101" t="s">
        <v>881</v>
      </c>
      <c r="V37" s="101" t="s">
        <v>881</v>
      </c>
      <c r="W37" s="101" t="s">
        <v>881</v>
      </c>
      <c r="X37" s="101" t="s">
        <v>881</v>
      </c>
      <c r="Y37" s="101" t="s">
        <v>881</v>
      </c>
      <c r="Z37" s="101" t="s">
        <v>881</v>
      </c>
      <c r="AA37" s="82" t="s">
        <v>880</v>
      </c>
      <c r="AB37" s="101"/>
    </row>
    <row r="38" spans="4:28" ht="37.5" customHeight="1">
      <c r="D38" s="99">
        <v>35</v>
      </c>
      <c r="E38" s="87" t="s">
        <v>1046</v>
      </c>
      <c r="F38" s="104" t="s">
        <v>1615</v>
      </c>
      <c r="G38" s="109" t="s">
        <v>1047</v>
      </c>
      <c r="H38" s="109" t="str">
        <f>MID(テーブル2[[#This Row],[住所]],4,FIND("区",G38)-FIND("市",テーブル2[[#This Row],[住所]]))</f>
        <v>東区</v>
      </c>
      <c r="I38" s="109" t="str">
        <f>MID(テーブル2[[#This Row],[住所]],FIND("区",テーブル2[[#This Row],[住所]])+1,MIN(FIND({0,1,2,3,4,5,6,7,8,9},ASC(テーブル2[[#This Row],[住所]])&amp;1234567890))-FIND("区",テーブル2[[#This Row],[住所]])-1)</f>
        <v>東本町</v>
      </c>
      <c r="J38" s="134" t="s">
        <v>1616</v>
      </c>
      <c r="K38" s="134" t="s">
        <v>1617</v>
      </c>
      <c r="L38" s="138"/>
      <c r="M38" s="143"/>
      <c r="N38" s="101" t="s">
        <v>881</v>
      </c>
      <c r="O38" s="101" t="s">
        <v>881</v>
      </c>
      <c r="P38" s="101" t="s">
        <v>881</v>
      </c>
      <c r="Q38" s="101" t="s">
        <v>881</v>
      </c>
      <c r="R38" s="101" t="s">
        <v>1425</v>
      </c>
      <c r="S38" s="101" t="s">
        <v>881</v>
      </c>
      <c r="T38" s="101" t="s">
        <v>881</v>
      </c>
      <c r="U38" s="101" t="s">
        <v>1425</v>
      </c>
      <c r="V38" s="101" t="s">
        <v>881</v>
      </c>
      <c r="W38" s="101" t="s">
        <v>1425</v>
      </c>
      <c r="X38" s="101" t="s">
        <v>881</v>
      </c>
      <c r="Y38" s="101" t="s">
        <v>1425</v>
      </c>
      <c r="Z38" s="101" t="s">
        <v>881</v>
      </c>
      <c r="AA38" s="82"/>
      <c r="AB38" s="101"/>
    </row>
    <row r="39" spans="4:28" ht="37.5" customHeight="1">
      <c r="D39" s="99">
        <v>36</v>
      </c>
      <c r="E39" s="87" t="s">
        <v>1048</v>
      </c>
      <c r="F39" s="104" t="s">
        <v>219</v>
      </c>
      <c r="G39" s="109" t="s">
        <v>1049</v>
      </c>
      <c r="H39" s="109" t="str">
        <f>MID(テーブル2[[#This Row],[住所]],4,FIND("区",G39)-FIND("市",テーブル2[[#This Row],[住所]]))</f>
        <v>東区</v>
      </c>
      <c r="I39" s="109" t="str">
        <f>MID(テーブル2[[#This Row],[住所]],FIND("区",テーブル2[[#This Row],[住所]])+1,MIN(FIND({0,1,2,3,4,5,6,7,8,9},ASC(テーブル2[[#This Row],[住所]])&amp;1234567890))-FIND("区",テーブル2[[#This Row],[住所]])-1)</f>
        <v>錦ヶ丘</v>
      </c>
      <c r="J39" s="134" t="s">
        <v>1618</v>
      </c>
      <c r="K39" s="134" t="s">
        <v>1619</v>
      </c>
      <c r="L39" s="138"/>
      <c r="M39" s="143"/>
      <c r="N39" s="101" t="s">
        <v>881</v>
      </c>
      <c r="O39" s="101" t="s">
        <v>881</v>
      </c>
      <c r="P39" s="101" t="s">
        <v>881</v>
      </c>
      <c r="Q39" s="101" t="s">
        <v>881</v>
      </c>
      <c r="R39" s="101" t="s">
        <v>1425</v>
      </c>
      <c r="S39" s="101" t="s">
        <v>881</v>
      </c>
      <c r="T39" s="101" t="s">
        <v>881</v>
      </c>
      <c r="U39" s="101" t="s">
        <v>1425</v>
      </c>
      <c r="V39" s="101" t="s">
        <v>881</v>
      </c>
      <c r="W39" s="101" t="s">
        <v>881</v>
      </c>
      <c r="X39" s="101" t="s">
        <v>881</v>
      </c>
      <c r="Y39" s="101" t="s">
        <v>881</v>
      </c>
      <c r="Z39" s="101" t="s">
        <v>881</v>
      </c>
      <c r="AA39" s="82" t="s">
        <v>1620</v>
      </c>
      <c r="AB39" s="101"/>
    </row>
    <row r="40" spans="4:28" ht="37.5" customHeight="1">
      <c r="D40" s="99">
        <v>37</v>
      </c>
      <c r="E40" s="87" t="s">
        <v>1050</v>
      </c>
      <c r="F40" s="104" t="s">
        <v>1621</v>
      </c>
      <c r="G40" s="109" t="s">
        <v>1051</v>
      </c>
      <c r="H40" s="109" t="str">
        <f>MID(テーブル2[[#This Row],[住所]],4,FIND("区",G40)-FIND("市",テーブル2[[#This Row],[住所]]))</f>
        <v>東区</v>
      </c>
      <c r="I40" s="109" t="str">
        <f>MID(テーブル2[[#This Row],[住所]],FIND("区",テーブル2[[#This Row],[住所]])+1,MIN(FIND({0,1,2,3,4,5,6,7,8,9},ASC(テーブル2[[#This Row],[住所]])&amp;1234567890))-FIND("区",テーブル2[[#This Row],[住所]])-1)</f>
        <v>新生</v>
      </c>
      <c r="J40" s="134" t="s">
        <v>1622</v>
      </c>
      <c r="K40" s="134" t="s">
        <v>1623</v>
      </c>
      <c r="L40" s="138"/>
      <c r="M40" s="143"/>
      <c r="N40" s="101" t="s">
        <v>1425</v>
      </c>
      <c r="O40" s="101" t="s">
        <v>1425</v>
      </c>
      <c r="P40" s="101" t="s">
        <v>1425</v>
      </c>
      <c r="Q40" s="101" t="s">
        <v>1425</v>
      </c>
      <c r="R40" s="101" t="s">
        <v>1425</v>
      </c>
      <c r="S40" s="101" t="s">
        <v>1425</v>
      </c>
      <c r="T40" s="101" t="s">
        <v>1425</v>
      </c>
      <c r="U40" s="101" t="s">
        <v>1425</v>
      </c>
      <c r="V40" s="101" t="s">
        <v>1425</v>
      </c>
      <c r="W40" s="101" t="s">
        <v>1425</v>
      </c>
      <c r="X40" s="101" t="s">
        <v>1425</v>
      </c>
      <c r="Y40" s="101" t="s">
        <v>1425</v>
      </c>
      <c r="Z40" s="101" t="s">
        <v>1425</v>
      </c>
      <c r="AA40" s="82" t="s">
        <v>880</v>
      </c>
      <c r="AB40" s="101"/>
    </row>
    <row r="41" spans="4:28" ht="37.5" customHeight="1">
      <c r="D41" s="99">
        <v>38</v>
      </c>
      <c r="E41" s="87" t="s">
        <v>1052</v>
      </c>
      <c r="F41" s="104" t="s">
        <v>1624</v>
      </c>
      <c r="G41" s="109" t="s">
        <v>1053</v>
      </c>
      <c r="H41" s="109" t="str">
        <f>MID(テーブル2[[#This Row],[住所]],4,FIND("区",G41)-FIND("市",テーブル2[[#This Row],[住所]]))</f>
        <v>東区</v>
      </c>
      <c r="I41" s="109" t="str">
        <f>MID(テーブル2[[#This Row],[住所]],FIND("区",テーブル2[[#This Row],[住所]])+1,MIN(FIND({0,1,2,3,4,5,6,7,8,9},ASC(テーブル2[[#This Row],[住所]])&amp;1234567890))-FIND("区",テーブル2[[#This Row],[住所]])-1)</f>
        <v>画図町大字重富</v>
      </c>
      <c r="J41" s="134" t="s">
        <v>1625</v>
      </c>
      <c r="K41" s="134" t="s">
        <v>1626</v>
      </c>
      <c r="L41" s="138"/>
      <c r="M41" s="143"/>
      <c r="N41" s="101" t="s">
        <v>881</v>
      </c>
      <c r="O41" s="101" t="s">
        <v>881</v>
      </c>
      <c r="P41" s="101" t="s">
        <v>881</v>
      </c>
      <c r="Q41" s="101" t="s">
        <v>881</v>
      </c>
      <c r="R41" s="101" t="s">
        <v>881</v>
      </c>
      <c r="S41" s="101" t="s">
        <v>881</v>
      </c>
      <c r="T41" s="101" t="s">
        <v>881</v>
      </c>
      <c r="U41" s="101" t="s">
        <v>881</v>
      </c>
      <c r="V41" s="101" t="s">
        <v>881</v>
      </c>
      <c r="W41" s="101" t="s">
        <v>881</v>
      </c>
      <c r="X41" s="101" t="s">
        <v>881</v>
      </c>
      <c r="Y41" s="101" t="s">
        <v>881</v>
      </c>
      <c r="Z41" s="101" t="s">
        <v>881</v>
      </c>
      <c r="AA41" s="82" t="s">
        <v>1627</v>
      </c>
      <c r="AB41" s="101"/>
    </row>
    <row r="42" spans="4:28" ht="37.5" customHeight="1">
      <c r="D42" s="99">
        <v>39</v>
      </c>
      <c r="E42" s="87" t="s">
        <v>1054</v>
      </c>
      <c r="F42" s="104" t="s">
        <v>174</v>
      </c>
      <c r="G42" s="109" t="s">
        <v>1055</v>
      </c>
      <c r="H42" s="109" t="str">
        <f>MID(テーブル2[[#This Row],[住所]],4,FIND("区",G42)-FIND("市",テーブル2[[#This Row],[住所]]))</f>
        <v>東区</v>
      </c>
      <c r="I42" s="109" t="str">
        <f>MID(テーブル2[[#This Row],[住所]],FIND("区",テーブル2[[#This Row],[住所]])+1,MIN(FIND({0,1,2,3,4,5,6,7,8,9},ASC(テーブル2[[#This Row],[住所]])&amp;1234567890))-FIND("区",テーブル2[[#This Row],[住所]])-1)</f>
        <v>花立</v>
      </c>
      <c r="J42" s="134" t="s">
        <v>1628</v>
      </c>
      <c r="K42" s="134" t="s">
        <v>1629</v>
      </c>
      <c r="L42" s="138"/>
      <c r="M42" s="143"/>
      <c r="N42" s="101" t="s">
        <v>1425</v>
      </c>
      <c r="O42" s="101" t="s">
        <v>1425</v>
      </c>
      <c r="P42" s="101" t="s">
        <v>1425</v>
      </c>
      <c r="Q42" s="101" t="s">
        <v>1425</v>
      </c>
      <c r="R42" s="101" t="s">
        <v>1425</v>
      </c>
      <c r="S42" s="101" t="s">
        <v>1425</v>
      </c>
      <c r="T42" s="101" t="s">
        <v>1425</v>
      </c>
      <c r="U42" s="101" t="s">
        <v>1425</v>
      </c>
      <c r="V42" s="101" t="s">
        <v>1425</v>
      </c>
      <c r="W42" s="101" t="s">
        <v>1425</v>
      </c>
      <c r="X42" s="101" t="s">
        <v>1425</v>
      </c>
      <c r="Y42" s="101" t="s">
        <v>1425</v>
      </c>
      <c r="Z42" s="101" t="s">
        <v>1425</v>
      </c>
      <c r="AA42" s="82" t="s">
        <v>880</v>
      </c>
      <c r="AB42" s="101"/>
    </row>
    <row r="43" spans="4:28" ht="37.5" customHeight="1">
      <c r="D43" s="99">
        <v>40</v>
      </c>
      <c r="E43" s="87" t="s">
        <v>1056</v>
      </c>
      <c r="F43" s="104" t="s">
        <v>196</v>
      </c>
      <c r="G43" s="109" t="s">
        <v>1057</v>
      </c>
      <c r="H43" s="109" t="str">
        <f>MID(テーブル2[[#This Row],[住所]],4,FIND("区",G43)-FIND("市",テーブル2[[#This Row],[住所]]))</f>
        <v>東区</v>
      </c>
      <c r="I43" s="109" t="str">
        <f>MID(テーブル2[[#This Row],[住所]],FIND("区",テーブル2[[#This Row],[住所]])+1,MIN(FIND({0,1,2,3,4,5,6,7,8,9},ASC(テーブル2[[#This Row],[住所]])&amp;1234567890))-FIND("区",テーブル2[[#This Row],[住所]])-1)</f>
        <v>月出</v>
      </c>
      <c r="J43" s="134" t="s">
        <v>1630</v>
      </c>
      <c r="K43" s="134" t="s">
        <v>1631</v>
      </c>
      <c r="L43" s="138"/>
      <c r="M43" s="143"/>
      <c r="N43" s="101" t="s">
        <v>1425</v>
      </c>
      <c r="O43" s="101" t="s">
        <v>1425</v>
      </c>
      <c r="P43" s="101" t="s">
        <v>1425</v>
      </c>
      <c r="Q43" s="101" t="s">
        <v>1425</v>
      </c>
      <c r="R43" s="101" t="s">
        <v>1425</v>
      </c>
      <c r="S43" s="101" t="s">
        <v>1425</v>
      </c>
      <c r="T43" s="101" t="s">
        <v>1425</v>
      </c>
      <c r="U43" s="101" t="s">
        <v>1425</v>
      </c>
      <c r="V43" s="101" t="s">
        <v>1425</v>
      </c>
      <c r="W43" s="101" t="s">
        <v>1425</v>
      </c>
      <c r="X43" s="101" t="s">
        <v>881</v>
      </c>
      <c r="Y43" s="101" t="s">
        <v>1425</v>
      </c>
      <c r="Z43" s="101" t="s">
        <v>881</v>
      </c>
      <c r="AA43" s="82"/>
      <c r="AB43" s="101"/>
    </row>
    <row r="44" spans="4:28" ht="37.5" customHeight="1">
      <c r="D44" s="99">
        <v>41</v>
      </c>
      <c r="E44" s="87" t="s">
        <v>1058</v>
      </c>
      <c r="F44" s="104" t="s">
        <v>213</v>
      </c>
      <c r="G44" s="109" t="s">
        <v>1059</v>
      </c>
      <c r="H44" s="109" t="str">
        <f>MID(テーブル2[[#This Row],[住所]],4,FIND("区",G44)-FIND("市",テーブル2[[#This Row],[住所]]))</f>
        <v>東区</v>
      </c>
      <c r="I44" s="109" t="str">
        <f>MID(テーブル2[[#This Row],[住所]],FIND("区",テーブル2[[#This Row],[住所]])+1,MIN(FIND({0,1,2,3,4,5,6,7,8,9},ASC(テーブル2[[#This Row],[住所]])&amp;1234567890))-FIND("区",テーブル2[[#This Row],[住所]])-1)</f>
        <v>湖東</v>
      </c>
      <c r="J44" s="134" t="s">
        <v>1632</v>
      </c>
      <c r="K44" s="134" t="s">
        <v>1633</v>
      </c>
      <c r="L44" s="138"/>
      <c r="M44" s="143"/>
      <c r="N44" s="101" t="s">
        <v>881</v>
      </c>
      <c r="O44" s="101" t="s">
        <v>881</v>
      </c>
      <c r="P44" s="101" t="s">
        <v>881</v>
      </c>
      <c r="Q44" s="101" t="s">
        <v>881</v>
      </c>
      <c r="R44" s="101" t="s">
        <v>1425</v>
      </c>
      <c r="S44" s="101" t="s">
        <v>1425</v>
      </c>
      <c r="T44" s="101" t="s">
        <v>881</v>
      </c>
      <c r="U44" s="101" t="s">
        <v>1425</v>
      </c>
      <c r="V44" s="101" t="s">
        <v>1425</v>
      </c>
      <c r="W44" s="101" t="s">
        <v>1425</v>
      </c>
      <c r="X44" s="101" t="s">
        <v>881</v>
      </c>
      <c r="Y44" s="101" t="s">
        <v>1425</v>
      </c>
      <c r="Z44" s="101" t="s">
        <v>881</v>
      </c>
      <c r="AA44" s="82" t="s">
        <v>880</v>
      </c>
      <c r="AB44" s="101"/>
    </row>
    <row r="45" spans="4:28" ht="37.5" customHeight="1">
      <c r="D45" s="99">
        <v>42</v>
      </c>
      <c r="E45" s="87" t="s">
        <v>1060</v>
      </c>
      <c r="F45" s="104" t="s">
        <v>267</v>
      </c>
      <c r="G45" s="109" t="s">
        <v>1061</v>
      </c>
      <c r="H45" s="109" t="str">
        <f>MID(テーブル2[[#This Row],[住所]],4,FIND("区",G45)-FIND("市",テーブル2[[#This Row],[住所]]))</f>
        <v>東区</v>
      </c>
      <c r="I45" s="109" t="str">
        <f>MID(テーブル2[[#This Row],[住所]],FIND("区",テーブル2[[#This Row],[住所]])+1,MIN(FIND({0,1,2,3,4,5,6,7,8,9},ASC(テーブル2[[#This Row],[住所]])&amp;1234567890))-FIND("区",テーブル2[[#This Row],[住所]])-1)</f>
        <v>沼山津</v>
      </c>
      <c r="J45" s="134" t="s">
        <v>1634</v>
      </c>
      <c r="K45" s="134" t="s">
        <v>1635</v>
      </c>
      <c r="L45" s="138"/>
      <c r="M45" s="143"/>
      <c r="N45" s="101" t="s">
        <v>1425</v>
      </c>
      <c r="O45" s="101" t="s">
        <v>881</v>
      </c>
      <c r="P45" s="101" t="s">
        <v>881</v>
      </c>
      <c r="Q45" s="101" t="s">
        <v>881</v>
      </c>
      <c r="R45" s="101" t="s">
        <v>1425</v>
      </c>
      <c r="S45" s="101" t="s">
        <v>1425</v>
      </c>
      <c r="T45" s="101" t="s">
        <v>1425</v>
      </c>
      <c r="U45" s="101" t="s">
        <v>1425</v>
      </c>
      <c r="V45" s="101" t="s">
        <v>1425</v>
      </c>
      <c r="W45" s="101" t="s">
        <v>1425</v>
      </c>
      <c r="X45" s="101" t="s">
        <v>1425</v>
      </c>
      <c r="Y45" s="101" t="s">
        <v>1425</v>
      </c>
      <c r="Z45" s="101" t="s">
        <v>881</v>
      </c>
      <c r="AA45" s="82" t="s">
        <v>880</v>
      </c>
      <c r="AB45" s="101"/>
    </row>
    <row r="46" spans="4:28" ht="37.5" customHeight="1">
      <c r="D46" s="99">
        <v>43</v>
      </c>
      <c r="E46" s="87" t="s">
        <v>1062</v>
      </c>
      <c r="F46" s="104" t="s">
        <v>203</v>
      </c>
      <c r="G46" s="109" t="s">
        <v>1063</v>
      </c>
      <c r="H46" s="109" t="str">
        <f>MID(テーブル2[[#This Row],[住所]],4,FIND("区",G46)-FIND("市",テーブル2[[#This Row],[住所]]))</f>
        <v>東区</v>
      </c>
      <c r="I46" s="109" t="str">
        <f>MID(テーブル2[[#This Row],[住所]],FIND("区",テーブル2[[#This Row],[住所]])+1,MIN(FIND({0,1,2,3,4,5,6,7,8,9},ASC(テーブル2[[#This Row],[住所]])&amp;1234567890))-FIND("区",テーブル2[[#This Row],[住所]])-1)</f>
        <v>若葉</v>
      </c>
      <c r="J46" s="134" t="s">
        <v>1636</v>
      </c>
      <c r="K46" s="134" t="s">
        <v>1637</v>
      </c>
      <c r="L46" s="138"/>
      <c r="M46" s="143"/>
      <c r="N46" s="101" t="s">
        <v>1425</v>
      </c>
      <c r="O46" s="101" t="s">
        <v>1425</v>
      </c>
      <c r="P46" s="101" t="s">
        <v>1425</v>
      </c>
      <c r="Q46" s="101" t="s">
        <v>1425</v>
      </c>
      <c r="R46" s="101" t="s">
        <v>1425</v>
      </c>
      <c r="S46" s="101" t="s">
        <v>1425</v>
      </c>
      <c r="T46" s="101" t="s">
        <v>1425</v>
      </c>
      <c r="U46" s="101" t="s">
        <v>1425</v>
      </c>
      <c r="V46" s="101" t="s">
        <v>1425</v>
      </c>
      <c r="W46" s="101" t="s">
        <v>1425</v>
      </c>
      <c r="X46" s="101" t="s">
        <v>1425</v>
      </c>
      <c r="Y46" s="101" t="s">
        <v>1425</v>
      </c>
      <c r="Z46" s="101" t="s">
        <v>881</v>
      </c>
      <c r="AA46" s="82" t="s">
        <v>880</v>
      </c>
      <c r="AB46" s="101"/>
    </row>
    <row r="47" spans="4:28" ht="37.5" customHeight="1">
      <c r="D47" s="99">
        <v>44</v>
      </c>
      <c r="E47" s="87" t="s">
        <v>1064</v>
      </c>
      <c r="F47" s="104" t="s">
        <v>196</v>
      </c>
      <c r="G47" s="109" t="s">
        <v>1065</v>
      </c>
      <c r="H47" s="109" t="str">
        <f>MID(テーブル2[[#This Row],[住所]],4,FIND("区",G47)-FIND("市",テーブル2[[#This Row],[住所]]))</f>
        <v>東区</v>
      </c>
      <c r="I47" s="109" t="str">
        <f>MID(テーブル2[[#This Row],[住所]],FIND("区",テーブル2[[#This Row],[住所]])+1,MIN(FIND({0,1,2,3,4,5,6,7,8,9},ASC(テーブル2[[#This Row],[住所]])&amp;1234567890))-FIND("区",テーブル2[[#This Row],[住所]])-1)</f>
        <v>月出</v>
      </c>
      <c r="J47" s="134" t="s">
        <v>1638</v>
      </c>
      <c r="K47" s="134" t="s">
        <v>1639</v>
      </c>
      <c r="L47" s="138"/>
      <c r="M47" s="143"/>
      <c r="N47" s="101" t="s">
        <v>1425</v>
      </c>
      <c r="O47" s="101" t="s">
        <v>1425</v>
      </c>
      <c r="P47" s="101" t="s">
        <v>1425</v>
      </c>
      <c r="Q47" s="101" t="s">
        <v>1425</v>
      </c>
      <c r="R47" s="101" t="s">
        <v>1425</v>
      </c>
      <c r="S47" s="101" t="s">
        <v>1425</v>
      </c>
      <c r="T47" s="101" t="s">
        <v>1425</v>
      </c>
      <c r="U47" s="101" t="s">
        <v>1425</v>
      </c>
      <c r="V47" s="101" t="s">
        <v>1425</v>
      </c>
      <c r="W47" s="101" t="s">
        <v>1425</v>
      </c>
      <c r="X47" s="101" t="s">
        <v>1425</v>
      </c>
      <c r="Y47" s="101" t="s">
        <v>1425</v>
      </c>
      <c r="Z47" s="101" t="s">
        <v>881</v>
      </c>
      <c r="AA47" s="82" t="s">
        <v>880</v>
      </c>
      <c r="AB47" s="101"/>
    </row>
    <row r="48" spans="4:28" ht="37.5" customHeight="1">
      <c r="D48" s="99">
        <v>45</v>
      </c>
      <c r="E48" s="87" t="s">
        <v>1066</v>
      </c>
      <c r="F48" s="104" t="s">
        <v>267</v>
      </c>
      <c r="G48" s="109" t="s">
        <v>1067</v>
      </c>
      <c r="H48" s="109" t="str">
        <f>MID(テーブル2[[#This Row],[住所]],4,FIND("区",G48)-FIND("市",テーブル2[[#This Row],[住所]]))</f>
        <v>東区</v>
      </c>
      <c r="I48" s="109" t="str">
        <f>MID(テーブル2[[#This Row],[住所]],FIND("区",テーブル2[[#This Row],[住所]])+1,MIN(FIND({0,1,2,3,4,5,6,7,8,9},ASC(テーブル2[[#This Row],[住所]])&amp;1234567890))-FIND("区",テーブル2[[#This Row],[住所]])-1)</f>
        <v>沼山津</v>
      </c>
      <c r="J48" s="134" t="s">
        <v>1640</v>
      </c>
      <c r="K48" s="134" t="s">
        <v>1640</v>
      </c>
      <c r="L48" s="138"/>
      <c r="M48" s="143"/>
      <c r="N48" s="101" t="s">
        <v>881</v>
      </c>
      <c r="O48" s="101" t="s">
        <v>881</v>
      </c>
      <c r="P48" s="101" t="s">
        <v>881</v>
      </c>
      <c r="Q48" s="101" t="s">
        <v>881</v>
      </c>
      <c r="R48" s="101" t="s">
        <v>1425</v>
      </c>
      <c r="S48" s="101" t="s">
        <v>881</v>
      </c>
      <c r="T48" s="101" t="s">
        <v>881</v>
      </c>
      <c r="U48" s="101" t="s">
        <v>1425</v>
      </c>
      <c r="V48" s="101" t="s">
        <v>1425</v>
      </c>
      <c r="W48" s="101" t="s">
        <v>1425</v>
      </c>
      <c r="X48" s="101" t="s">
        <v>881</v>
      </c>
      <c r="Y48" s="101" t="s">
        <v>881</v>
      </c>
      <c r="Z48" s="101" t="s">
        <v>881</v>
      </c>
      <c r="AA48" s="82" t="s">
        <v>880</v>
      </c>
      <c r="AB48" s="101"/>
    </row>
    <row r="49" spans="4:28" ht="56">
      <c r="D49" s="99">
        <v>46</v>
      </c>
      <c r="E49" s="87" t="s">
        <v>1068</v>
      </c>
      <c r="F49" s="104" t="s">
        <v>311</v>
      </c>
      <c r="G49" s="109" t="s">
        <v>1069</v>
      </c>
      <c r="H49" s="109" t="str">
        <f>MID(テーブル2[[#This Row],[住所]],4,FIND("区",G49)-FIND("市",テーブル2[[#This Row],[住所]]))</f>
        <v>東区</v>
      </c>
      <c r="I49" s="109" t="str">
        <f>MID(テーブル2[[#This Row],[住所]],FIND("区",テーブル2[[#This Row],[住所]])+1,MIN(FIND({0,1,2,3,4,5,6,7,8,9},ASC(テーブル2[[#This Row],[住所]])&amp;1234567890))-FIND("区",テーブル2[[#This Row],[住所]])-1)</f>
        <v>佐土原</v>
      </c>
      <c r="J49" s="134" t="s">
        <v>1641</v>
      </c>
      <c r="K49" s="134" t="s">
        <v>1642</v>
      </c>
      <c r="L49" s="138" t="s">
        <v>1309</v>
      </c>
      <c r="M49" s="143" t="s">
        <v>841</v>
      </c>
      <c r="N49" s="101" t="s">
        <v>881</v>
      </c>
      <c r="O49" s="101" t="s">
        <v>881</v>
      </c>
      <c r="P49" s="101" t="s">
        <v>881</v>
      </c>
      <c r="Q49" s="101" t="s">
        <v>881</v>
      </c>
      <c r="R49" s="101" t="s">
        <v>881</v>
      </c>
      <c r="S49" s="101" t="s">
        <v>881</v>
      </c>
      <c r="T49" s="101" t="s">
        <v>881</v>
      </c>
      <c r="U49" s="101" t="s">
        <v>881</v>
      </c>
      <c r="V49" s="101" t="s">
        <v>881</v>
      </c>
      <c r="W49" s="101" t="s">
        <v>881</v>
      </c>
      <c r="X49" s="101" t="s">
        <v>881</v>
      </c>
      <c r="Y49" s="101" t="s">
        <v>881</v>
      </c>
      <c r="Z49" s="101" t="s">
        <v>881</v>
      </c>
      <c r="AA49" s="82" t="s">
        <v>880</v>
      </c>
      <c r="AB49" s="101"/>
    </row>
    <row r="50" spans="4:28" ht="37.5" customHeight="1">
      <c r="D50" s="99">
        <v>47</v>
      </c>
      <c r="E50" s="87" t="s">
        <v>1070</v>
      </c>
      <c r="F50" s="104" t="s">
        <v>1643</v>
      </c>
      <c r="G50" s="109" t="s">
        <v>1071</v>
      </c>
      <c r="H50" s="109" t="str">
        <f>MID(テーブル2[[#This Row],[住所]],4,FIND("区",G50)-FIND("市",テーブル2[[#This Row],[住所]]))</f>
        <v>東区</v>
      </c>
      <c r="I50" s="109" t="str">
        <f>MID(テーブル2[[#This Row],[住所]],FIND("区",テーブル2[[#This Row],[住所]])+1,MIN(FIND({0,1,2,3,4,5,6,7,8,9},ASC(テーブル2[[#This Row],[住所]])&amp;1234567890))-FIND("区",テーブル2[[#This Row],[住所]])-1)</f>
        <v>健軍</v>
      </c>
      <c r="J50" s="134" t="s">
        <v>1644</v>
      </c>
      <c r="K50" s="134" t="s">
        <v>1645</v>
      </c>
      <c r="L50" s="138"/>
      <c r="M50" s="143"/>
      <c r="N50" s="101" t="s">
        <v>1425</v>
      </c>
      <c r="O50" s="101" t="s">
        <v>1425</v>
      </c>
      <c r="P50" s="101" t="s">
        <v>1425</v>
      </c>
      <c r="Q50" s="101" t="s">
        <v>1425</v>
      </c>
      <c r="R50" s="101" t="s">
        <v>1425</v>
      </c>
      <c r="S50" s="101" t="s">
        <v>1425</v>
      </c>
      <c r="T50" s="101" t="s">
        <v>1425</v>
      </c>
      <c r="U50" s="101" t="s">
        <v>1425</v>
      </c>
      <c r="V50" s="101" t="s">
        <v>1425</v>
      </c>
      <c r="W50" s="101" t="s">
        <v>1425</v>
      </c>
      <c r="X50" s="101" t="s">
        <v>1425</v>
      </c>
      <c r="Y50" s="101" t="s">
        <v>1425</v>
      </c>
      <c r="Z50" s="101" t="s">
        <v>881</v>
      </c>
      <c r="AA50" s="82" t="s">
        <v>880</v>
      </c>
      <c r="AB50" s="101"/>
    </row>
    <row r="51" spans="4:28" ht="37.5" customHeight="1">
      <c r="D51" s="99">
        <v>48</v>
      </c>
      <c r="E51" s="87" t="s">
        <v>1072</v>
      </c>
      <c r="F51" s="104" t="s">
        <v>219</v>
      </c>
      <c r="G51" s="109" t="s">
        <v>1073</v>
      </c>
      <c r="H51" s="109" t="str">
        <f>MID(テーブル2[[#This Row],[住所]],4,FIND("区",G51)-FIND("市",テーブル2[[#This Row],[住所]]))</f>
        <v>東区</v>
      </c>
      <c r="I51" s="109" t="str">
        <f>MID(テーブル2[[#This Row],[住所]],FIND("区",テーブル2[[#This Row],[住所]])+1,MIN(FIND({0,1,2,3,4,5,6,7,8,9},ASC(テーブル2[[#This Row],[住所]])&amp;1234567890))-FIND("区",テーブル2[[#This Row],[住所]])-1)</f>
        <v>錦ヶ丘</v>
      </c>
      <c r="J51" s="134" t="s">
        <v>1646</v>
      </c>
      <c r="K51" s="134" t="s">
        <v>1647</v>
      </c>
      <c r="L51" s="138"/>
      <c r="M51" s="143"/>
      <c r="N51" s="101" t="s">
        <v>1425</v>
      </c>
      <c r="O51" s="101" t="s">
        <v>1425</v>
      </c>
      <c r="P51" s="101" t="s">
        <v>881</v>
      </c>
      <c r="Q51" s="101" t="s">
        <v>1425</v>
      </c>
      <c r="R51" s="101" t="s">
        <v>1425</v>
      </c>
      <c r="S51" s="101" t="s">
        <v>1425</v>
      </c>
      <c r="T51" s="101" t="s">
        <v>1425</v>
      </c>
      <c r="U51" s="101" t="s">
        <v>1425</v>
      </c>
      <c r="V51" s="101" t="s">
        <v>1425</v>
      </c>
      <c r="W51" s="101" t="s">
        <v>1425</v>
      </c>
      <c r="X51" s="101" t="s">
        <v>1425</v>
      </c>
      <c r="Y51" s="101" t="s">
        <v>1425</v>
      </c>
      <c r="Z51" s="101" t="s">
        <v>881</v>
      </c>
      <c r="AA51" s="82" t="s">
        <v>880</v>
      </c>
      <c r="AB51" s="101"/>
    </row>
    <row r="52" spans="4:28" ht="37.5" customHeight="1">
      <c r="D52" s="99">
        <v>49</v>
      </c>
      <c r="E52" s="87" t="s">
        <v>1074</v>
      </c>
      <c r="F52" s="104" t="s">
        <v>1648</v>
      </c>
      <c r="G52" s="109" t="s">
        <v>1075</v>
      </c>
      <c r="H52" s="109" t="str">
        <f>MID(テーブル2[[#This Row],[住所]],4,FIND("区",G52)-FIND("市",テーブル2[[#This Row],[住所]]))</f>
        <v>東区</v>
      </c>
      <c r="I52" s="109" t="str">
        <f>MID(テーブル2[[#This Row],[住所]],FIND("区",テーブル2[[#This Row],[住所]])+1,MIN(FIND({0,1,2,3,4,5,6,7,8,9},ASC(テーブル2[[#This Row],[住所]])&amp;1234567890))-FIND("区",テーブル2[[#This Row],[住所]])-1)</f>
        <v>桜木</v>
      </c>
      <c r="J52" s="134" t="s">
        <v>1649</v>
      </c>
      <c r="K52" s="134" t="s">
        <v>1650</v>
      </c>
      <c r="L52" s="138"/>
      <c r="M52" s="143"/>
      <c r="N52" s="101" t="s">
        <v>1425</v>
      </c>
      <c r="O52" s="101" t="s">
        <v>1425</v>
      </c>
      <c r="P52" s="101" t="s">
        <v>1425</v>
      </c>
      <c r="Q52" s="101" t="s">
        <v>1425</v>
      </c>
      <c r="R52" s="101" t="s">
        <v>1425</v>
      </c>
      <c r="S52" s="101" t="s">
        <v>1425</v>
      </c>
      <c r="T52" s="101" t="s">
        <v>1425</v>
      </c>
      <c r="U52" s="101" t="s">
        <v>1425</v>
      </c>
      <c r="V52" s="101" t="s">
        <v>1425</v>
      </c>
      <c r="W52" s="101" t="s">
        <v>1425</v>
      </c>
      <c r="X52" s="101" t="s">
        <v>1425</v>
      </c>
      <c r="Y52" s="101" t="s">
        <v>1425</v>
      </c>
      <c r="Z52" s="101" t="s">
        <v>881</v>
      </c>
      <c r="AA52" s="82" t="s">
        <v>880</v>
      </c>
      <c r="AB52" s="101"/>
    </row>
    <row r="53" spans="4:28" ht="37.5" customHeight="1">
      <c r="D53" s="99">
        <v>50</v>
      </c>
      <c r="E53" s="87" t="s">
        <v>1076</v>
      </c>
      <c r="F53" s="104" t="s">
        <v>1643</v>
      </c>
      <c r="G53" s="109" t="s">
        <v>1077</v>
      </c>
      <c r="H53" s="109" t="str">
        <f>MID(テーブル2[[#This Row],[住所]],4,FIND("区",G53)-FIND("市",テーブル2[[#This Row],[住所]]))</f>
        <v>東区</v>
      </c>
      <c r="I53" s="109" t="str">
        <f>MID(テーブル2[[#This Row],[住所]],FIND("区",テーブル2[[#This Row],[住所]])+1,MIN(FIND({0,1,2,3,4,5,6,7,8,9},ASC(テーブル2[[#This Row],[住所]])&amp;1234567890))-FIND("区",テーブル2[[#This Row],[住所]])-1)</f>
        <v>健軍</v>
      </c>
      <c r="J53" s="134" t="s">
        <v>1651</v>
      </c>
      <c r="K53" s="134" t="s">
        <v>1652</v>
      </c>
      <c r="L53" s="138"/>
      <c r="M53" s="143"/>
      <c r="N53" s="101" t="s">
        <v>1425</v>
      </c>
      <c r="O53" s="101" t="s">
        <v>881</v>
      </c>
      <c r="P53" s="101" t="s">
        <v>881</v>
      </c>
      <c r="Q53" s="101" t="s">
        <v>1425</v>
      </c>
      <c r="R53" s="101" t="s">
        <v>1425</v>
      </c>
      <c r="S53" s="101" t="s">
        <v>1425</v>
      </c>
      <c r="T53" s="101" t="s">
        <v>1425</v>
      </c>
      <c r="U53" s="101" t="s">
        <v>1425</v>
      </c>
      <c r="V53" s="101" t="s">
        <v>1425</v>
      </c>
      <c r="W53" s="101" t="s">
        <v>1425</v>
      </c>
      <c r="X53" s="101" t="s">
        <v>881</v>
      </c>
      <c r="Y53" s="101" t="s">
        <v>1425</v>
      </c>
      <c r="Z53" s="101" t="s">
        <v>881</v>
      </c>
      <c r="AA53" s="82" t="s">
        <v>880</v>
      </c>
      <c r="AB53" s="101"/>
    </row>
    <row r="54" spans="4:28" ht="37.5" customHeight="1">
      <c r="D54" s="99">
        <v>51</v>
      </c>
      <c r="E54" s="87" t="s">
        <v>1078</v>
      </c>
      <c r="F54" s="104" t="s">
        <v>307</v>
      </c>
      <c r="G54" s="109" t="s">
        <v>1079</v>
      </c>
      <c r="H54" s="109" t="str">
        <f>MID(テーブル2[[#This Row],[住所]],4,FIND("区",G54)-FIND("市",テーブル2[[#This Row],[住所]]))</f>
        <v>東区</v>
      </c>
      <c r="I54" s="109" t="str">
        <f>MID(テーブル2[[#This Row],[住所]],FIND("区",テーブル2[[#This Row],[住所]])+1,MIN(FIND({0,1,2,3,4,5,6,7,8,9},ASC(テーブル2[[#This Row],[住所]])&amp;1234567890))-FIND("区",テーブル2[[#This Row],[住所]])-1)</f>
        <v>戸島西</v>
      </c>
      <c r="J54" s="134" t="s">
        <v>1653</v>
      </c>
      <c r="K54" s="134" t="s">
        <v>1654</v>
      </c>
      <c r="L54" s="138"/>
      <c r="M54" s="143"/>
      <c r="N54" s="101" t="s">
        <v>1425</v>
      </c>
      <c r="O54" s="101" t="s">
        <v>881</v>
      </c>
      <c r="P54" s="101" t="s">
        <v>1425</v>
      </c>
      <c r="Q54" s="101" t="s">
        <v>881</v>
      </c>
      <c r="R54" s="101" t="s">
        <v>1425</v>
      </c>
      <c r="S54" s="101" t="s">
        <v>1425</v>
      </c>
      <c r="T54" s="101" t="s">
        <v>1425</v>
      </c>
      <c r="U54" s="101" t="s">
        <v>1425</v>
      </c>
      <c r="V54" s="101" t="s">
        <v>1425</v>
      </c>
      <c r="W54" s="101" t="s">
        <v>1425</v>
      </c>
      <c r="X54" s="101" t="s">
        <v>881</v>
      </c>
      <c r="Y54" s="101" t="s">
        <v>1425</v>
      </c>
      <c r="Z54" s="101" t="s">
        <v>881</v>
      </c>
      <c r="AA54" s="82" t="s">
        <v>880</v>
      </c>
      <c r="AB54" s="101"/>
    </row>
    <row r="55" spans="4:28" ht="37.5" customHeight="1">
      <c r="D55" s="99">
        <v>52</v>
      </c>
      <c r="E55" s="87" t="s">
        <v>1080</v>
      </c>
      <c r="F55" s="104" t="s">
        <v>185</v>
      </c>
      <c r="G55" s="109" t="s">
        <v>1081</v>
      </c>
      <c r="H55" s="109" t="str">
        <f>MID(テーブル2[[#This Row],[住所]],4,FIND("区",G55)-FIND("市",テーブル2[[#This Row],[住所]]))</f>
        <v>東区</v>
      </c>
      <c r="I55" s="109" t="str">
        <f>MID(テーブル2[[#This Row],[住所]],FIND("区",テーブル2[[#This Row],[住所]])+1,MIN(FIND({0,1,2,3,4,5,6,7,8,9},ASC(テーブル2[[#This Row],[住所]])&amp;1234567890))-FIND("区",テーブル2[[#This Row],[住所]])-1)</f>
        <v>画図町所島</v>
      </c>
      <c r="J55" s="134" t="s">
        <v>1655</v>
      </c>
      <c r="K55" s="134" t="s">
        <v>1656</v>
      </c>
      <c r="L55" s="138"/>
      <c r="M55" s="143"/>
      <c r="N55" s="101" t="s">
        <v>881</v>
      </c>
      <c r="O55" s="101" t="s">
        <v>881</v>
      </c>
      <c r="P55" s="101" t="s">
        <v>881</v>
      </c>
      <c r="Q55" s="101" t="s">
        <v>881</v>
      </c>
      <c r="R55" s="101" t="s">
        <v>1425</v>
      </c>
      <c r="S55" s="101" t="s">
        <v>1425</v>
      </c>
      <c r="T55" s="101" t="s">
        <v>881</v>
      </c>
      <c r="U55" s="101" t="s">
        <v>1425</v>
      </c>
      <c r="V55" s="101" t="s">
        <v>881</v>
      </c>
      <c r="W55" s="101" t="s">
        <v>881</v>
      </c>
      <c r="X55" s="101" t="s">
        <v>881</v>
      </c>
      <c r="Y55" s="101" t="s">
        <v>881</v>
      </c>
      <c r="Z55" s="101" t="s">
        <v>881</v>
      </c>
      <c r="AA55" s="82"/>
      <c r="AB55" s="101"/>
    </row>
    <row r="56" spans="4:28" ht="37.5" customHeight="1">
      <c r="D56" s="99">
        <v>53</v>
      </c>
      <c r="E56" s="87" t="s">
        <v>1082</v>
      </c>
      <c r="F56" s="104" t="s">
        <v>174</v>
      </c>
      <c r="G56" s="109" t="s">
        <v>1083</v>
      </c>
      <c r="H56" s="109" t="str">
        <f>MID(テーブル2[[#This Row],[住所]],4,FIND("区",G56)-FIND("市",テーブル2[[#This Row],[住所]]))</f>
        <v>東区</v>
      </c>
      <c r="I56" s="109" t="str">
        <f>MID(テーブル2[[#This Row],[住所]],FIND("区",テーブル2[[#This Row],[住所]])+1,MIN(FIND({0,1,2,3,4,5,6,7,8,9},ASC(テーブル2[[#This Row],[住所]])&amp;1234567890))-FIND("区",テーブル2[[#This Row],[住所]])-1)</f>
        <v>花立</v>
      </c>
      <c r="J56" s="134" t="s">
        <v>1657</v>
      </c>
      <c r="K56" s="134" t="s">
        <v>1658</v>
      </c>
      <c r="L56" s="138"/>
      <c r="M56" s="143"/>
      <c r="N56" s="101" t="s">
        <v>881</v>
      </c>
      <c r="O56" s="101" t="s">
        <v>881</v>
      </c>
      <c r="P56" s="101" t="s">
        <v>881</v>
      </c>
      <c r="Q56" s="101" t="s">
        <v>881</v>
      </c>
      <c r="R56" s="101" t="s">
        <v>1425</v>
      </c>
      <c r="S56" s="101" t="s">
        <v>881</v>
      </c>
      <c r="T56" s="101" t="s">
        <v>881</v>
      </c>
      <c r="U56" s="101" t="s">
        <v>881</v>
      </c>
      <c r="V56" s="101" t="s">
        <v>881</v>
      </c>
      <c r="W56" s="101" t="s">
        <v>881</v>
      </c>
      <c r="X56" s="101" t="s">
        <v>881</v>
      </c>
      <c r="Y56" s="101" t="s">
        <v>881</v>
      </c>
      <c r="Z56" s="101" t="s">
        <v>881</v>
      </c>
      <c r="AA56" s="82" t="s">
        <v>880</v>
      </c>
      <c r="AB56" s="101"/>
    </row>
    <row r="57" spans="4:28" ht="37.5" customHeight="1">
      <c r="D57" s="99">
        <v>54</v>
      </c>
      <c r="E57" s="87" t="s">
        <v>1084</v>
      </c>
      <c r="F57" s="104" t="s">
        <v>257</v>
      </c>
      <c r="G57" s="109" t="s">
        <v>1085</v>
      </c>
      <c r="H57" s="109" t="str">
        <f>MID(テーブル2[[#This Row],[住所]],4,FIND("区",G57)-FIND("市",テーブル2[[#This Row],[住所]]))</f>
        <v>東区</v>
      </c>
      <c r="I57" s="109" t="str">
        <f>MID(テーブル2[[#This Row],[住所]],FIND("区",テーブル2[[#This Row],[住所]])+1,MIN(FIND({0,1,2,3,4,5,6,7,8,9},ASC(テーブル2[[#This Row],[住所]])&amp;1234567890))-FIND("区",テーブル2[[#This Row],[住所]])-1)</f>
        <v>下江津</v>
      </c>
      <c r="J57" s="134" t="s">
        <v>1659</v>
      </c>
      <c r="K57" s="134" t="s">
        <v>1660</v>
      </c>
      <c r="L57" s="138"/>
      <c r="M57" s="143"/>
      <c r="N57" s="101" t="s">
        <v>1425</v>
      </c>
      <c r="O57" s="101" t="s">
        <v>1425</v>
      </c>
      <c r="P57" s="101" t="s">
        <v>1425</v>
      </c>
      <c r="Q57" s="101" t="s">
        <v>1425</v>
      </c>
      <c r="R57" s="101" t="s">
        <v>1425</v>
      </c>
      <c r="S57" s="101" t="s">
        <v>1425</v>
      </c>
      <c r="T57" s="101" t="s">
        <v>1425</v>
      </c>
      <c r="U57" s="101" t="s">
        <v>1425</v>
      </c>
      <c r="V57" s="101" t="s">
        <v>1425</v>
      </c>
      <c r="W57" s="101" t="s">
        <v>1425</v>
      </c>
      <c r="X57" s="101" t="s">
        <v>1425</v>
      </c>
      <c r="Y57" s="101" t="s">
        <v>1425</v>
      </c>
      <c r="Z57" s="101" t="s">
        <v>881</v>
      </c>
      <c r="AA57" s="82" t="s">
        <v>880</v>
      </c>
      <c r="AB57" s="101"/>
    </row>
    <row r="58" spans="4:28" ht="37.5" customHeight="1">
      <c r="D58" s="99">
        <v>55</v>
      </c>
      <c r="E58" s="87" t="s">
        <v>1086</v>
      </c>
      <c r="F58" s="104" t="s">
        <v>1661</v>
      </c>
      <c r="G58" s="109" t="s">
        <v>1087</v>
      </c>
      <c r="H58" s="109" t="str">
        <f>MID(テーブル2[[#This Row],[住所]],4,FIND("区",G58)-FIND("市",テーブル2[[#This Row],[住所]]))</f>
        <v>東区</v>
      </c>
      <c r="I58" s="109" t="str">
        <f>MID(テーブル2[[#This Row],[住所]],FIND("区",テーブル2[[#This Row],[住所]])+1,MIN(FIND({0,1,2,3,4,5,6,7,8,9},ASC(テーブル2[[#This Row],[住所]])&amp;1234567890))-FIND("区",テーブル2[[#This Row],[住所]])-1)</f>
        <v>秋津新町</v>
      </c>
      <c r="J58" s="134" t="s">
        <v>1662</v>
      </c>
      <c r="K58" s="134" t="s">
        <v>1663</v>
      </c>
      <c r="L58" s="138"/>
      <c r="M58" s="143"/>
      <c r="N58" s="101" t="s">
        <v>1425</v>
      </c>
      <c r="O58" s="101" t="s">
        <v>1425</v>
      </c>
      <c r="P58" s="101" t="s">
        <v>1425</v>
      </c>
      <c r="Q58" s="101" t="s">
        <v>881</v>
      </c>
      <c r="R58" s="101" t="s">
        <v>1425</v>
      </c>
      <c r="S58" s="101" t="s">
        <v>1425</v>
      </c>
      <c r="T58" s="101" t="s">
        <v>1425</v>
      </c>
      <c r="U58" s="101" t="s">
        <v>1425</v>
      </c>
      <c r="V58" s="101" t="s">
        <v>1425</v>
      </c>
      <c r="W58" s="101" t="s">
        <v>1425</v>
      </c>
      <c r="X58" s="101" t="s">
        <v>1425</v>
      </c>
      <c r="Y58" s="101" t="s">
        <v>1425</v>
      </c>
      <c r="Z58" s="101" t="s">
        <v>881</v>
      </c>
      <c r="AA58" s="82" t="s">
        <v>880</v>
      </c>
      <c r="AB58" s="101"/>
    </row>
    <row r="59" spans="4:28" ht="37.5" customHeight="1">
      <c r="D59" s="99">
        <v>56</v>
      </c>
      <c r="E59" s="87" t="s">
        <v>1088</v>
      </c>
      <c r="F59" s="104" t="s">
        <v>1664</v>
      </c>
      <c r="G59" s="109" t="s">
        <v>1089</v>
      </c>
      <c r="H59" s="109" t="str">
        <f>MID(テーブル2[[#This Row],[住所]],4,FIND("区",G59)-FIND("市",テーブル2[[#This Row],[住所]]))</f>
        <v>東区</v>
      </c>
      <c r="I59" s="109" t="str">
        <f>MID(テーブル2[[#This Row],[住所]],FIND("区",テーブル2[[#This Row],[住所]])+1,MIN(FIND({0,1,2,3,4,5,6,7,8,9},ASC(テーブル2[[#This Row],[住所]])&amp;1234567890))-FIND("区",テーブル2[[#This Row],[住所]])-1)</f>
        <v>長嶺東</v>
      </c>
      <c r="J59" s="134" t="s">
        <v>1665</v>
      </c>
      <c r="K59" s="134" t="s">
        <v>1665</v>
      </c>
      <c r="L59" s="138"/>
      <c r="M59" s="143"/>
      <c r="N59" s="101" t="s">
        <v>1425</v>
      </c>
      <c r="O59" s="101" t="s">
        <v>1425</v>
      </c>
      <c r="P59" s="101" t="s">
        <v>881</v>
      </c>
      <c r="Q59" s="101" t="s">
        <v>881</v>
      </c>
      <c r="R59" s="101" t="s">
        <v>1425</v>
      </c>
      <c r="S59" s="101" t="s">
        <v>1425</v>
      </c>
      <c r="T59" s="101" t="s">
        <v>1425</v>
      </c>
      <c r="U59" s="101" t="s">
        <v>1425</v>
      </c>
      <c r="V59" s="101" t="s">
        <v>1425</v>
      </c>
      <c r="W59" s="101" t="s">
        <v>1425</v>
      </c>
      <c r="X59" s="101" t="s">
        <v>881</v>
      </c>
      <c r="Y59" s="101" t="s">
        <v>1425</v>
      </c>
      <c r="Z59" s="101" t="s">
        <v>1425</v>
      </c>
      <c r="AA59" s="82"/>
      <c r="AB59" s="101"/>
    </row>
    <row r="60" spans="4:28" ht="37.5" customHeight="1">
      <c r="D60" s="99">
        <v>57</v>
      </c>
      <c r="E60" s="87" t="s">
        <v>1090</v>
      </c>
      <c r="F60" s="104" t="s">
        <v>241</v>
      </c>
      <c r="G60" s="109" t="s">
        <v>1091</v>
      </c>
      <c r="H60" s="109" t="str">
        <f>MID(テーブル2[[#This Row],[住所]],4,FIND("区",G60)-FIND("市",テーブル2[[#This Row],[住所]]))</f>
        <v>東区</v>
      </c>
      <c r="I60" s="109" t="str">
        <f>MID(テーブル2[[#This Row],[住所]],FIND("区",テーブル2[[#This Row],[住所]])+1,MIN(FIND({0,1,2,3,4,5,6,7,8,9},ASC(テーブル2[[#This Row],[住所]])&amp;1234567890))-FIND("区",テーブル2[[#This Row],[住所]])-1)</f>
        <v>小峯</v>
      </c>
      <c r="J60" s="134" t="s">
        <v>1666</v>
      </c>
      <c r="K60" s="134" t="s">
        <v>1667</v>
      </c>
      <c r="L60" s="138"/>
      <c r="M60" s="143"/>
      <c r="N60" s="101" t="s">
        <v>881</v>
      </c>
      <c r="O60" s="101" t="s">
        <v>881</v>
      </c>
      <c r="P60" s="101" t="s">
        <v>881</v>
      </c>
      <c r="Q60" s="101" t="s">
        <v>881</v>
      </c>
      <c r="R60" s="101" t="s">
        <v>881</v>
      </c>
      <c r="S60" s="101" t="s">
        <v>1425</v>
      </c>
      <c r="T60" s="101" t="s">
        <v>881</v>
      </c>
      <c r="U60" s="101" t="s">
        <v>881</v>
      </c>
      <c r="V60" s="101" t="s">
        <v>881</v>
      </c>
      <c r="W60" s="101" t="s">
        <v>881</v>
      </c>
      <c r="X60" s="101" t="s">
        <v>881</v>
      </c>
      <c r="Y60" s="101" t="s">
        <v>881</v>
      </c>
      <c r="Z60" s="101" t="s">
        <v>881</v>
      </c>
      <c r="AA60" s="82" t="s">
        <v>880</v>
      </c>
      <c r="AB60" s="101"/>
    </row>
    <row r="61" spans="4:28" ht="37.5" customHeight="1">
      <c r="D61" s="99">
        <v>58</v>
      </c>
      <c r="E61" s="87" t="s">
        <v>1092</v>
      </c>
      <c r="F61" s="104" t="s">
        <v>1668</v>
      </c>
      <c r="G61" s="109" t="s">
        <v>1093</v>
      </c>
      <c r="H61" s="109" t="str">
        <f>MID(テーブル2[[#This Row],[住所]],4,FIND("区",G61)-FIND("市",テーブル2[[#This Row],[住所]]))</f>
        <v>東区</v>
      </c>
      <c r="I61" s="109" t="str">
        <f>MID(テーブル2[[#This Row],[住所]],FIND("区",テーブル2[[#This Row],[住所]])+1,MIN(FIND({0,1,2,3,4,5,6,7,8,9},ASC(テーブル2[[#This Row],[住所]])&amp;1234567890))-FIND("区",テーブル2[[#This Row],[住所]])-1)</f>
        <v>江津</v>
      </c>
      <c r="J61" s="134" t="s">
        <v>1669</v>
      </c>
      <c r="K61" s="134" t="s">
        <v>1670</v>
      </c>
      <c r="L61" s="138"/>
      <c r="M61" s="143"/>
      <c r="N61" s="101" t="s">
        <v>881</v>
      </c>
      <c r="O61" s="101" t="s">
        <v>881</v>
      </c>
      <c r="P61" s="101" t="s">
        <v>881</v>
      </c>
      <c r="Q61" s="101" t="s">
        <v>881</v>
      </c>
      <c r="R61" s="101" t="s">
        <v>1425</v>
      </c>
      <c r="S61" s="101" t="s">
        <v>881</v>
      </c>
      <c r="T61" s="101" t="s">
        <v>881</v>
      </c>
      <c r="U61" s="101" t="s">
        <v>881</v>
      </c>
      <c r="V61" s="101" t="s">
        <v>881</v>
      </c>
      <c r="W61" s="101" t="s">
        <v>881</v>
      </c>
      <c r="X61" s="101" t="s">
        <v>881</v>
      </c>
      <c r="Y61" s="101" t="s">
        <v>881</v>
      </c>
      <c r="Z61" s="101" t="s">
        <v>881</v>
      </c>
      <c r="AA61" s="82"/>
      <c r="AB61" s="101"/>
    </row>
    <row r="62" spans="4:28" ht="37.5" customHeight="1">
      <c r="D62" s="99">
        <v>59</v>
      </c>
      <c r="E62" s="87" t="s">
        <v>1094</v>
      </c>
      <c r="F62" s="104" t="s">
        <v>196</v>
      </c>
      <c r="G62" s="109" t="s">
        <v>1095</v>
      </c>
      <c r="H62" s="109" t="str">
        <f>MID(テーブル2[[#This Row],[住所]],4,FIND("区",G62)-FIND("市",テーブル2[[#This Row],[住所]]))</f>
        <v>東区</v>
      </c>
      <c r="I62" s="109" t="str">
        <f>MID(テーブル2[[#This Row],[住所]],FIND("区",テーブル2[[#This Row],[住所]])+1,MIN(FIND({0,1,2,3,4,5,6,7,8,9},ASC(テーブル2[[#This Row],[住所]])&amp;1234567890))-FIND("区",テーブル2[[#This Row],[住所]])-1)</f>
        <v>月出</v>
      </c>
      <c r="J62" s="134" t="s">
        <v>1671</v>
      </c>
      <c r="K62" s="134" t="s">
        <v>1672</v>
      </c>
      <c r="L62" s="138"/>
      <c r="M62" s="143"/>
      <c r="N62" s="101" t="s">
        <v>1425</v>
      </c>
      <c r="O62" s="101" t="s">
        <v>1425</v>
      </c>
      <c r="P62" s="101" t="s">
        <v>1425</v>
      </c>
      <c r="Q62" s="101" t="s">
        <v>1425</v>
      </c>
      <c r="R62" s="101" t="s">
        <v>1425</v>
      </c>
      <c r="S62" s="101" t="s">
        <v>1425</v>
      </c>
      <c r="T62" s="101" t="s">
        <v>1425</v>
      </c>
      <c r="U62" s="101" t="s">
        <v>1425</v>
      </c>
      <c r="V62" s="101" t="s">
        <v>1425</v>
      </c>
      <c r="W62" s="101" t="s">
        <v>1425</v>
      </c>
      <c r="X62" s="101" t="s">
        <v>881</v>
      </c>
      <c r="Y62" s="101" t="s">
        <v>1425</v>
      </c>
      <c r="Z62" s="101" t="s">
        <v>881</v>
      </c>
      <c r="AA62" s="82" t="s">
        <v>880</v>
      </c>
      <c r="AB62" s="101"/>
    </row>
    <row r="63" spans="4:28" ht="37.5" customHeight="1">
      <c r="D63" s="99">
        <v>60</v>
      </c>
      <c r="E63" s="87" t="s">
        <v>1096</v>
      </c>
      <c r="F63" s="104" t="s">
        <v>174</v>
      </c>
      <c r="G63" s="109" t="s">
        <v>1097</v>
      </c>
      <c r="H63" s="109" t="str">
        <f>MID(テーブル2[[#This Row],[住所]],4,FIND("区",G63)-FIND("市",テーブル2[[#This Row],[住所]]))</f>
        <v>東区</v>
      </c>
      <c r="I63" s="109" t="str">
        <f>MID(テーブル2[[#This Row],[住所]],FIND("区",テーブル2[[#This Row],[住所]])+1,MIN(FIND({0,1,2,3,4,5,6,7,8,9},ASC(テーブル2[[#This Row],[住所]])&amp;1234567890))-FIND("区",テーブル2[[#This Row],[住所]])-1)</f>
        <v>花立</v>
      </c>
      <c r="J63" s="134" t="s">
        <v>1673</v>
      </c>
      <c r="K63" s="134" t="s">
        <v>1674</v>
      </c>
      <c r="L63" s="138"/>
      <c r="M63" s="143"/>
      <c r="N63" s="101" t="s">
        <v>881</v>
      </c>
      <c r="O63" s="101" t="s">
        <v>881</v>
      </c>
      <c r="P63" s="101" t="s">
        <v>881</v>
      </c>
      <c r="Q63" s="101" t="s">
        <v>881</v>
      </c>
      <c r="R63" s="101" t="s">
        <v>1425</v>
      </c>
      <c r="S63" s="101" t="s">
        <v>881</v>
      </c>
      <c r="T63" s="101" t="s">
        <v>881</v>
      </c>
      <c r="U63" s="101" t="s">
        <v>881</v>
      </c>
      <c r="V63" s="101" t="s">
        <v>881</v>
      </c>
      <c r="W63" s="101" t="s">
        <v>881</v>
      </c>
      <c r="X63" s="101" t="s">
        <v>881</v>
      </c>
      <c r="Y63" s="101" t="s">
        <v>881</v>
      </c>
      <c r="Z63" s="101" t="s">
        <v>881</v>
      </c>
      <c r="AA63" s="82" t="s">
        <v>880</v>
      </c>
      <c r="AB63" s="101"/>
    </row>
    <row r="64" spans="4:28" ht="37.5" customHeight="1">
      <c r="D64" s="99">
        <v>61</v>
      </c>
      <c r="E64" s="87" t="s">
        <v>1098</v>
      </c>
      <c r="F64" s="104" t="s">
        <v>311</v>
      </c>
      <c r="G64" s="109" t="s">
        <v>1099</v>
      </c>
      <c r="H64" s="109" t="str">
        <f>MID(テーブル2[[#This Row],[住所]],4,FIND("区",G64)-FIND("市",テーブル2[[#This Row],[住所]]))</f>
        <v>東区</v>
      </c>
      <c r="I64" s="109" t="str">
        <f>MID(テーブル2[[#This Row],[住所]],FIND("区",テーブル2[[#This Row],[住所]])+1,MIN(FIND({0,1,2,3,4,5,6,7,8,9},ASC(テーブル2[[#This Row],[住所]])&amp;1234567890))-FIND("区",テーブル2[[#This Row],[住所]])-1)</f>
        <v>佐土原</v>
      </c>
      <c r="J64" s="134" t="s">
        <v>1675</v>
      </c>
      <c r="K64" s="134" t="s">
        <v>1676</v>
      </c>
      <c r="L64" s="138"/>
      <c r="M64" s="143"/>
      <c r="N64" s="101" t="s">
        <v>881</v>
      </c>
      <c r="O64" s="101" t="s">
        <v>881</v>
      </c>
      <c r="P64" s="101" t="s">
        <v>881</v>
      </c>
      <c r="Q64" s="101" t="s">
        <v>881</v>
      </c>
      <c r="R64" s="101" t="s">
        <v>1425</v>
      </c>
      <c r="S64" s="101" t="s">
        <v>1425</v>
      </c>
      <c r="T64" s="101" t="s">
        <v>1425</v>
      </c>
      <c r="U64" s="101" t="s">
        <v>1425</v>
      </c>
      <c r="V64" s="101" t="s">
        <v>1425</v>
      </c>
      <c r="W64" s="101" t="s">
        <v>1425</v>
      </c>
      <c r="X64" s="101" t="s">
        <v>881</v>
      </c>
      <c r="Y64" s="101" t="s">
        <v>881</v>
      </c>
      <c r="Z64" s="101" t="s">
        <v>881</v>
      </c>
      <c r="AA64" s="82" t="s">
        <v>880</v>
      </c>
      <c r="AB64" s="101"/>
    </row>
    <row r="65" spans="4:28" ht="37.5" customHeight="1">
      <c r="D65" s="99">
        <v>62</v>
      </c>
      <c r="E65" s="87" t="s">
        <v>1100</v>
      </c>
      <c r="F65" s="104" t="s">
        <v>174</v>
      </c>
      <c r="G65" s="109" t="s">
        <v>1101</v>
      </c>
      <c r="H65" s="109" t="str">
        <f>MID(テーブル2[[#This Row],[住所]],4,FIND("区",G65)-FIND("市",テーブル2[[#This Row],[住所]]))</f>
        <v>東区</v>
      </c>
      <c r="I65" s="109" t="str">
        <f>MID(テーブル2[[#This Row],[住所]],FIND("区",テーブル2[[#This Row],[住所]])+1,MIN(FIND({0,1,2,3,4,5,6,7,8,9},ASC(テーブル2[[#This Row],[住所]])&amp;1234567890))-FIND("区",テーブル2[[#This Row],[住所]])-1)</f>
        <v>花立</v>
      </c>
      <c r="J65" s="134" t="s">
        <v>1677</v>
      </c>
      <c r="K65" s="134" t="s">
        <v>1678</v>
      </c>
      <c r="L65" s="138"/>
      <c r="M65" s="143"/>
      <c r="N65" s="101" t="s">
        <v>1425</v>
      </c>
      <c r="O65" s="101" t="s">
        <v>1425</v>
      </c>
      <c r="P65" s="101" t="s">
        <v>1425</v>
      </c>
      <c r="Q65" s="101" t="s">
        <v>1425</v>
      </c>
      <c r="R65" s="101" t="s">
        <v>1425</v>
      </c>
      <c r="S65" s="101" t="s">
        <v>1425</v>
      </c>
      <c r="T65" s="101" t="s">
        <v>1425</v>
      </c>
      <c r="U65" s="101" t="s">
        <v>1425</v>
      </c>
      <c r="V65" s="101" t="s">
        <v>1425</v>
      </c>
      <c r="W65" s="101" t="s">
        <v>1425</v>
      </c>
      <c r="X65" s="101" t="s">
        <v>1425</v>
      </c>
      <c r="Y65" s="101" t="s">
        <v>1425</v>
      </c>
      <c r="Z65" s="101" t="s">
        <v>1425</v>
      </c>
      <c r="AA65" s="82" t="s">
        <v>880</v>
      </c>
      <c r="AB65" s="101"/>
    </row>
    <row r="66" spans="4:28" ht="37.5" customHeight="1">
      <c r="D66" s="99">
        <v>63</v>
      </c>
      <c r="E66" s="87" t="s">
        <v>1102</v>
      </c>
      <c r="F66" s="104" t="s">
        <v>1664</v>
      </c>
      <c r="G66" s="109" t="s">
        <v>1103</v>
      </c>
      <c r="H66" s="109" t="str">
        <f>MID(テーブル2[[#This Row],[住所]],4,FIND("区",G66)-FIND("市",テーブル2[[#This Row],[住所]]))</f>
        <v>東区</v>
      </c>
      <c r="I66" s="109" t="str">
        <f>MID(テーブル2[[#This Row],[住所]],FIND("区",テーブル2[[#This Row],[住所]])+1,MIN(FIND({0,1,2,3,4,5,6,7,8,9},ASC(テーブル2[[#This Row],[住所]])&amp;1234567890))-FIND("区",テーブル2[[#This Row],[住所]])-1)</f>
        <v>長嶺東</v>
      </c>
      <c r="J66" s="134" t="s">
        <v>1679</v>
      </c>
      <c r="K66" s="134" t="s">
        <v>1680</v>
      </c>
      <c r="L66" s="138"/>
      <c r="M66" s="143"/>
      <c r="N66" s="101" t="s">
        <v>881</v>
      </c>
      <c r="O66" s="101" t="s">
        <v>881</v>
      </c>
      <c r="P66" s="101" t="s">
        <v>881</v>
      </c>
      <c r="Q66" s="101" t="s">
        <v>881</v>
      </c>
      <c r="R66" s="101" t="s">
        <v>1425</v>
      </c>
      <c r="S66" s="101" t="s">
        <v>1425</v>
      </c>
      <c r="T66" s="101" t="s">
        <v>881</v>
      </c>
      <c r="U66" s="101" t="s">
        <v>881</v>
      </c>
      <c r="V66" s="101" t="s">
        <v>881</v>
      </c>
      <c r="W66" s="101" t="s">
        <v>881</v>
      </c>
      <c r="X66" s="101" t="s">
        <v>881</v>
      </c>
      <c r="Y66" s="101" t="s">
        <v>881</v>
      </c>
      <c r="Z66" s="101" t="s">
        <v>881</v>
      </c>
      <c r="AA66" s="82" t="s">
        <v>880</v>
      </c>
      <c r="AB66" s="101"/>
    </row>
    <row r="67" spans="4:28" ht="37.5" customHeight="1">
      <c r="D67" s="99">
        <v>64</v>
      </c>
      <c r="E67" s="87" t="s">
        <v>1104</v>
      </c>
      <c r="F67" s="104" t="s">
        <v>196</v>
      </c>
      <c r="G67" s="109" t="s">
        <v>1105</v>
      </c>
      <c r="H67" s="109" t="str">
        <f>MID(テーブル2[[#This Row],[住所]],4,FIND("区",G67)-FIND("市",テーブル2[[#This Row],[住所]]))</f>
        <v>東区</v>
      </c>
      <c r="I67" s="109" t="str">
        <f>MID(テーブル2[[#This Row],[住所]],FIND("区",テーブル2[[#This Row],[住所]])+1,MIN(FIND({0,1,2,3,4,5,6,7,8,9},ASC(テーブル2[[#This Row],[住所]])&amp;1234567890))-FIND("区",テーブル2[[#This Row],[住所]])-1)</f>
        <v>月出</v>
      </c>
      <c r="J67" s="134" t="s">
        <v>1681</v>
      </c>
      <c r="K67" s="134" t="s">
        <v>1682</v>
      </c>
      <c r="L67" s="138"/>
      <c r="M67" s="143"/>
      <c r="N67" s="101" t="s">
        <v>881</v>
      </c>
      <c r="O67" s="101" t="s">
        <v>881</v>
      </c>
      <c r="P67" s="101" t="s">
        <v>881</v>
      </c>
      <c r="Q67" s="101" t="s">
        <v>881</v>
      </c>
      <c r="R67" s="101" t="s">
        <v>1425</v>
      </c>
      <c r="S67" s="101" t="s">
        <v>1425</v>
      </c>
      <c r="T67" s="101" t="s">
        <v>1425</v>
      </c>
      <c r="U67" s="101" t="s">
        <v>1425</v>
      </c>
      <c r="V67" s="101" t="s">
        <v>1425</v>
      </c>
      <c r="W67" s="101" t="s">
        <v>881</v>
      </c>
      <c r="X67" s="101" t="s">
        <v>1425</v>
      </c>
      <c r="Y67" s="101" t="s">
        <v>1425</v>
      </c>
      <c r="Z67" s="101" t="s">
        <v>881</v>
      </c>
      <c r="AA67" s="82" t="s">
        <v>1683</v>
      </c>
      <c r="AB67" s="101"/>
    </row>
    <row r="68" spans="4:28" ht="37.5" customHeight="1">
      <c r="D68" s="99">
        <v>65</v>
      </c>
      <c r="E68" s="87" t="s">
        <v>1106</v>
      </c>
      <c r="F68" s="104" t="s">
        <v>1684</v>
      </c>
      <c r="G68" s="109" t="s">
        <v>1107</v>
      </c>
      <c r="H68" s="109" t="str">
        <f>MID(テーブル2[[#This Row],[住所]],4,FIND("区",G68)-FIND("市",テーブル2[[#This Row],[住所]]))</f>
        <v>東区</v>
      </c>
      <c r="I68" s="109" t="str">
        <f>MID(テーブル2[[#This Row],[住所]],FIND("区",テーブル2[[#This Row],[住所]])+1,MIN(FIND({0,1,2,3,4,5,6,7,8,9},ASC(テーブル2[[#This Row],[住所]])&amp;1234567890))-FIND("区",テーブル2[[#This Row],[住所]])-1)</f>
        <v>東野</v>
      </c>
      <c r="J68" s="134" t="s">
        <v>1685</v>
      </c>
      <c r="K68" s="134" t="s">
        <v>1686</v>
      </c>
      <c r="L68" s="138"/>
      <c r="M68" s="143"/>
      <c r="N68" s="101" t="s">
        <v>881</v>
      </c>
      <c r="O68" s="101" t="s">
        <v>881</v>
      </c>
      <c r="P68" s="101" t="s">
        <v>881</v>
      </c>
      <c r="Q68" s="101" t="s">
        <v>881</v>
      </c>
      <c r="R68" s="101" t="s">
        <v>1425</v>
      </c>
      <c r="S68" s="101" t="s">
        <v>881</v>
      </c>
      <c r="T68" s="101" t="s">
        <v>881</v>
      </c>
      <c r="U68" s="101" t="s">
        <v>881</v>
      </c>
      <c r="V68" s="101" t="s">
        <v>881</v>
      </c>
      <c r="W68" s="101" t="s">
        <v>881</v>
      </c>
      <c r="X68" s="101" t="s">
        <v>881</v>
      </c>
      <c r="Y68" s="101" t="s">
        <v>1425</v>
      </c>
      <c r="Z68" s="101" t="s">
        <v>881</v>
      </c>
      <c r="AA68" s="82" t="s">
        <v>880</v>
      </c>
      <c r="AB68" s="101"/>
    </row>
    <row r="69" spans="4:28" ht="37.5" customHeight="1">
      <c r="D69" s="99">
        <v>66</v>
      </c>
      <c r="E69" s="87" t="s">
        <v>1108</v>
      </c>
      <c r="F69" s="104" t="s">
        <v>295</v>
      </c>
      <c r="G69" s="109" t="s">
        <v>1109</v>
      </c>
      <c r="H69" s="109" t="str">
        <f>MID(テーブル2[[#This Row],[住所]],4,FIND("区",G69)-FIND("市",テーブル2[[#This Row],[住所]]))</f>
        <v>東区</v>
      </c>
      <c r="I69" s="109" t="str">
        <f>MID(テーブル2[[#This Row],[住所]],FIND("区",テーブル2[[#This Row],[住所]])+1,MIN(FIND({0,1,2,3,4,5,6,7,8,9},ASC(テーブル2[[#This Row],[住所]])&amp;1234567890))-FIND("区",テーブル2[[#This Row],[住所]])-1)</f>
        <v>山ノ神</v>
      </c>
      <c r="J69" s="134" t="s">
        <v>1687</v>
      </c>
      <c r="K69" s="134" t="s">
        <v>1688</v>
      </c>
      <c r="L69" s="138"/>
      <c r="M69" s="143"/>
      <c r="N69" s="101" t="s">
        <v>881</v>
      </c>
      <c r="O69" s="101" t="s">
        <v>881</v>
      </c>
      <c r="P69" s="101" t="s">
        <v>881</v>
      </c>
      <c r="Q69" s="101" t="s">
        <v>881</v>
      </c>
      <c r="R69" s="101" t="s">
        <v>881</v>
      </c>
      <c r="S69" s="101" t="s">
        <v>881</v>
      </c>
      <c r="T69" s="101" t="s">
        <v>881</v>
      </c>
      <c r="U69" s="101" t="s">
        <v>1425</v>
      </c>
      <c r="V69" s="101" t="s">
        <v>881</v>
      </c>
      <c r="W69" s="101" t="s">
        <v>881</v>
      </c>
      <c r="X69" s="101" t="s">
        <v>1425</v>
      </c>
      <c r="Y69" s="101" t="s">
        <v>1425</v>
      </c>
      <c r="Z69" s="101" t="s">
        <v>881</v>
      </c>
      <c r="AA69" s="82" t="s">
        <v>880</v>
      </c>
      <c r="AB69" s="101"/>
    </row>
    <row r="70" spans="4:28" ht="37.5" customHeight="1">
      <c r="D70" s="99">
        <v>67</v>
      </c>
      <c r="E70" s="87" t="s">
        <v>1110</v>
      </c>
      <c r="F70" s="104" t="s">
        <v>261</v>
      </c>
      <c r="G70" s="109" t="s">
        <v>1111</v>
      </c>
      <c r="H70" s="109" t="str">
        <f>MID(テーブル2[[#This Row],[住所]],4,FIND("区",G70)-FIND("市",テーブル2[[#This Row],[住所]]))</f>
        <v>東区</v>
      </c>
      <c r="I70" s="109" t="str">
        <f>MID(テーブル2[[#This Row],[住所]],FIND("区",テーブル2[[#This Row],[住所]])+1,MIN(FIND({0,1,2,3,4,5,6,7,8,9},ASC(テーブル2[[#This Row],[住所]])&amp;1234567890))-FIND("区",テーブル2[[#This Row],[住所]])-1)</f>
        <v>長嶺南</v>
      </c>
      <c r="J70" s="134" t="s">
        <v>1689</v>
      </c>
      <c r="K70" s="134" t="s">
        <v>1690</v>
      </c>
      <c r="L70" s="138"/>
      <c r="M70" s="143"/>
      <c r="N70" s="101" t="s">
        <v>1425</v>
      </c>
      <c r="O70" s="101" t="s">
        <v>1425</v>
      </c>
      <c r="P70" s="101" t="s">
        <v>1425</v>
      </c>
      <c r="Q70" s="101" t="s">
        <v>881</v>
      </c>
      <c r="R70" s="101" t="s">
        <v>1425</v>
      </c>
      <c r="S70" s="101" t="s">
        <v>1425</v>
      </c>
      <c r="T70" s="101" t="s">
        <v>1425</v>
      </c>
      <c r="U70" s="101" t="s">
        <v>1425</v>
      </c>
      <c r="V70" s="101" t="s">
        <v>1425</v>
      </c>
      <c r="W70" s="101" t="s">
        <v>1425</v>
      </c>
      <c r="X70" s="101" t="s">
        <v>881</v>
      </c>
      <c r="Y70" s="101" t="s">
        <v>1425</v>
      </c>
      <c r="Z70" s="101" t="s">
        <v>1425</v>
      </c>
      <c r="AA70" s="82" t="s">
        <v>880</v>
      </c>
      <c r="AB70" s="101"/>
    </row>
    <row r="71" spans="4:28" ht="37.5" customHeight="1">
      <c r="D71" s="99">
        <v>68</v>
      </c>
      <c r="E71" s="87" t="s">
        <v>1112</v>
      </c>
      <c r="F71" s="104" t="s">
        <v>203</v>
      </c>
      <c r="G71" s="109" t="s">
        <v>1113</v>
      </c>
      <c r="H71" s="109" t="str">
        <f>MID(テーブル2[[#This Row],[住所]],4,FIND("区",G71)-FIND("市",テーブル2[[#This Row],[住所]]))</f>
        <v>東区</v>
      </c>
      <c r="I71" s="109" t="str">
        <f>MID(テーブル2[[#This Row],[住所]],FIND("区",テーブル2[[#This Row],[住所]])+1,MIN(FIND({0,1,2,3,4,5,6,7,8,9},ASC(テーブル2[[#This Row],[住所]])&amp;1234567890))-FIND("区",テーブル2[[#This Row],[住所]])-1)</f>
        <v>若葉</v>
      </c>
      <c r="J71" s="134" t="s">
        <v>1691</v>
      </c>
      <c r="K71" s="134" t="s">
        <v>1692</v>
      </c>
      <c r="L71" s="138"/>
      <c r="M71" s="143"/>
      <c r="N71" s="101" t="s">
        <v>1425</v>
      </c>
      <c r="O71" s="101" t="s">
        <v>1425</v>
      </c>
      <c r="P71" s="101" t="s">
        <v>881</v>
      </c>
      <c r="Q71" s="101" t="s">
        <v>881</v>
      </c>
      <c r="R71" s="101" t="s">
        <v>1425</v>
      </c>
      <c r="S71" s="101" t="s">
        <v>1425</v>
      </c>
      <c r="T71" s="101" t="s">
        <v>1425</v>
      </c>
      <c r="U71" s="101" t="s">
        <v>1425</v>
      </c>
      <c r="V71" s="101" t="s">
        <v>881</v>
      </c>
      <c r="W71" s="101" t="s">
        <v>881</v>
      </c>
      <c r="X71" s="101" t="s">
        <v>881</v>
      </c>
      <c r="Y71" s="101" t="s">
        <v>1425</v>
      </c>
      <c r="Z71" s="101" t="s">
        <v>881</v>
      </c>
      <c r="AA71" s="82" t="s">
        <v>1693</v>
      </c>
      <c r="AB71" s="101"/>
    </row>
    <row r="72" spans="4:28" ht="37.5" customHeight="1">
      <c r="D72" s="99">
        <v>69</v>
      </c>
      <c r="E72" s="87" t="s">
        <v>1114</v>
      </c>
      <c r="F72" s="104" t="s">
        <v>1694</v>
      </c>
      <c r="G72" s="109" t="s">
        <v>1115</v>
      </c>
      <c r="H72" s="109" t="str">
        <f>MID(テーブル2[[#This Row],[住所]],4,FIND("区",G72)-FIND("市",テーブル2[[#This Row],[住所]]))</f>
        <v>東区</v>
      </c>
      <c r="I72" s="109" t="str">
        <f>MID(テーブル2[[#This Row],[住所]],FIND("区",テーブル2[[#This Row],[住所]])+1,MIN(FIND({0,1,2,3,4,5,6,7,8,9},ASC(テーブル2[[#This Row],[住所]])&amp;1234567890))-FIND("区",テーブル2[[#This Row],[住所]])-1)</f>
        <v>京塚本町</v>
      </c>
      <c r="J72" s="134" t="s">
        <v>1695</v>
      </c>
      <c r="K72" s="134" t="s">
        <v>1696</v>
      </c>
      <c r="L72" s="138"/>
      <c r="M72" s="143"/>
      <c r="N72" s="101" t="s">
        <v>1425</v>
      </c>
      <c r="O72" s="101" t="s">
        <v>1425</v>
      </c>
      <c r="P72" s="101" t="s">
        <v>881</v>
      </c>
      <c r="Q72" s="101" t="s">
        <v>1425</v>
      </c>
      <c r="R72" s="101" t="s">
        <v>1425</v>
      </c>
      <c r="S72" s="101" t="s">
        <v>1425</v>
      </c>
      <c r="T72" s="101" t="s">
        <v>1425</v>
      </c>
      <c r="U72" s="101" t="s">
        <v>1425</v>
      </c>
      <c r="V72" s="101" t="s">
        <v>1425</v>
      </c>
      <c r="W72" s="101" t="s">
        <v>1425</v>
      </c>
      <c r="X72" s="101" t="s">
        <v>881</v>
      </c>
      <c r="Y72" s="101" t="s">
        <v>1425</v>
      </c>
      <c r="Z72" s="101" t="s">
        <v>881</v>
      </c>
      <c r="AA72" s="82" t="s">
        <v>880</v>
      </c>
      <c r="AB72" s="101"/>
    </row>
    <row r="73" spans="4:28" ht="37.5" customHeight="1">
      <c r="D73" s="99">
        <v>70</v>
      </c>
      <c r="E73" s="87" t="s">
        <v>1116</v>
      </c>
      <c r="F73" s="104" t="s">
        <v>312</v>
      </c>
      <c r="G73" s="109" t="s">
        <v>1117</v>
      </c>
      <c r="H73" s="109" t="str">
        <f>MID(テーブル2[[#This Row],[住所]],4,FIND("区",G73)-FIND("市",テーブル2[[#This Row],[住所]]))</f>
        <v>東区</v>
      </c>
      <c r="I73" s="109" t="str">
        <f>MID(テーブル2[[#This Row],[住所]],FIND("区",テーブル2[[#This Row],[住所]])+1,MIN(FIND({0,1,2,3,4,5,6,7,8,9},ASC(テーブル2[[#This Row],[住所]])&amp;1234567890))-FIND("区",テーブル2[[#This Row],[住所]])-1)</f>
        <v>小山</v>
      </c>
      <c r="J73" s="134" t="s">
        <v>1697</v>
      </c>
      <c r="K73" s="134" t="s">
        <v>1698</v>
      </c>
      <c r="L73" s="138"/>
      <c r="M73" s="143"/>
      <c r="N73" s="101" t="s">
        <v>1425</v>
      </c>
      <c r="O73" s="101" t="s">
        <v>1425</v>
      </c>
      <c r="P73" s="101" t="s">
        <v>881</v>
      </c>
      <c r="Q73" s="101" t="s">
        <v>881</v>
      </c>
      <c r="R73" s="101" t="s">
        <v>1425</v>
      </c>
      <c r="S73" s="101" t="s">
        <v>1425</v>
      </c>
      <c r="T73" s="101" t="s">
        <v>881</v>
      </c>
      <c r="U73" s="101" t="s">
        <v>1425</v>
      </c>
      <c r="V73" s="101" t="s">
        <v>1425</v>
      </c>
      <c r="W73" s="101" t="s">
        <v>1425</v>
      </c>
      <c r="X73" s="101" t="s">
        <v>1425</v>
      </c>
      <c r="Y73" s="101" t="s">
        <v>1425</v>
      </c>
      <c r="Z73" s="101" t="s">
        <v>1425</v>
      </c>
      <c r="AA73" s="82" t="s">
        <v>880</v>
      </c>
      <c r="AB73" s="101"/>
    </row>
    <row r="74" spans="4:28" ht="46.5" customHeight="1">
      <c r="D74" s="99">
        <v>71</v>
      </c>
      <c r="E74" s="87" t="s">
        <v>1118</v>
      </c>
      <c r="F74" s="104" t="s">
        <v>203</v>
      </c>
      <c r="G74" s="109" t="s">
        <v>1119</v>
      </c>
      <c r="H74" s="109" t="str">
        <f>MID(テーブル2[[#This Row],[住所]],4,FIND("区",G74)-FIND("市",テーブル2[[#This Row],[住所]]))</f>
        <v>東区</v>
      </c>
      <c r="I74" s="109" t="str">
        <f>MID(テーブル2[[#This Row],[住所]],FIND("区",テーブル2[[#This Row],[住所]])+1,MIN(FIND({0,1,2,3,4,5,6,7,8,9},ASC(テーブル2[[#This Row],[住所]])&amp;1234567890))-FIND("区",テーブル2[[#This Row],[住所]])-1)</f>
        <v>若葉</v>
      </c>
      <c r="J74" s="134" t="s">
        <v>1699</v>
      </c>
      <c r="K74" s="134" t="s">
        <v>1700</v>
      </c>
      <c r="L74" s="138"/>
      <c r="M74" s="143"/>
      <c r="N74" s="101" t="s">
        <v>881</v>
      </c>
      <c r="O74" s="101" t="s">
        <v>881</v>
      </c>
      <c r="P74" s="101" t="s">
        <v>881</v>
      </c>
      <c r="Q74" s="101" t="s">
        <v>881</v>
      </c>
      <c r="R74" s="101" t="s">
        <v>881</v>
      </c>
      <c r="S74" s="101" t="s">
        <v>881</v>
      </c>
      <c r="T74" s="101" t="s">
        <v>881</v>
      </c>
      <c r="U74" s="101" t="s">
        <v>881</v>
      </c>
      <c r="V74" s="101" t="s">
        <v>881</v>
      </c>
      <c r="W74" s="101" t="s">
        <v>881</v>
      </c>
      <c r="X74" s="101" t="s">
        <v>881</v>
      </c>
      <c r="Y74" s="101" t="s">
        <v>881</v>
      </c>
      <c r="Z74" s="101" t="s">
        <v>881</v>
      </c>
      <c r="AA74" s="82" t="s">
        <v>1120</v>
      </c>
      <c r="AB74" s="101"/>
    </row>
    <row r="75" spans="4:28" ht="37.5" customHeight="1">
      <c r="D75" s="99">
        <v>72</v>
      </c>
      <c r="E75" s="87" t="s">
        <v>1121</v>
      </c>
      <c r="F75" s="104" t="s">
        <v>1701</v>
      </c>
      <c r="G75" s="109" t="s">
        <v>1122</v>
      </c>
      <c r="H75" s="109" t="str">
        <f>MID(テーブル2[[#This Row],[住所]],4,FIND("区",G75)-FIND("市",テーブル2[[#This Row],[住所]]))</f>
        <v>東区</v>
      </c>
      <c r="I75" s="109" t="str">
        <f>MID(テーブル2[[#This Row],[住所]],FIND("区",テーブル2[[#This Row],[住所]])+1,MIN(FIND({0,1,2,3,4,5,6,7,8,9},ASC(テーブル2[[#This Row],[住所]])&amp;1234567890))-FIND("区",テーブル2[[#This Row],[住所]])-1)</f>
        <v>画図町下無田</v>
      </c>
      <c r="J75" s="134" t="s">
        <v>1702</v>
      </c>
      <c r="K75" s="134" t="s">
        <v>1703</v>
      </c>
      <c r="L75" s="138"/>
      <c r="M75" s="143"/>
      <c r="N75" s="101" t="s">
        <v>1425</v>
      </c>
      <c r="O75" s="101" t="s">
        <v>881</v>
      </c>
      <c r="P75" s="101" t="s">
        <v>881</v>
      </c>
      <c r="Q75" s="101" t="s">
        <v>1425</v>
      </c>
      <c r="R75" s="101" t="s">
        <v>1425</v>
      </c>
      <c r="S75" s="101" t="s">
        <v>881</v>
      </c>
      <c r="T75" s="101" t="s">
        <v>1425</v>
      </c>
      <c r="U75" s="101" t="s">
        <v>1425</v>
      </c>
      <c r="V75" s="101" t="s">
        <v>881</v>
      </c>
      <c r="W75" s="101" t="s">
        <v>881</v>
      </c>
      <c r="X75" s="101" t="s">
        <v>881</v>
      </c>
      <c r="Y75" s="101" t="s">
        <v>881</v>
      </c>
      <c r="Z75" s="101" t="s">
        <v>881</v>
      </c>
      <c r="AA75" s="82" t="s">
        <v>1704</v>
      </c>
      <c r="AB75" s="101"/>
    </row>
    <row r="76" spans="4:28" ht="37.5" customHeight="1">
      <c r="D76" s="99">
        <v>73</v>
      </c>
      <c r="E76" s="87" t="s">
        <v>1124</v>
      </c>
      <c r="F76" s="104" t="s">
        <v>725</v>
      </c>
      <c r="G76" s="109" t="s">
        <v>1125</v>
      </c>
      <c r="H76" s="109" t="str">
        <f>MID(テーブル2[[#This Row],[住所]],4,FIND("区",G76)-FIND("市",テーブル2[[#This Row],[住所]]))</f>
        <v>中央区</v>
      </c>
      <c r="I76" s="109" t="str">
        <f>MID(テーブル2[[#This Row],[住所]],FIND("区",テーブル2[[#This Row],[住所]])+1,MIN(FIND({0,1,2,3,4,5,6,7,8,9},ASC(テーブル2[[#This Row],[住所]])&amp;1234567890))-FIND("区",テーブル2[[#This Row],[住所]])-1)</f>
        <v>本荘</v>
      </c>
      <c r="J76" s="134" t="s">
        <v>1707</v>
      </c>
      <c r="K76" s="134" t="s">
        <v>1708</v>
      </c>
      <c r="L76" s="138"/>
      <c r="M76" s="143"/>
      <c r="N76" s="101" t="s">
        <v>1425</v>
      </c>
      <c r="O76" s="101" t="s">
        <v>881</v>
      </c>
      <c r="P76" s="101" t="s">
        <v>881</v>
      </c>
      <c r="Q76" s="101" t="s">
        <v>881</v>
      </c>
      <c r="R76" s="101" t="s">
        <v>1425</v>
      </c>
      <c r="S76" s="101" t="s">
        <v>996</v>
      </c>
      <c r="T76" s="101" t="s">
        <v>996</v>
      </c>
      <c r="U76" s="101" t="s">
        <v>1425</v>
      </c>
      <c r="V76" s="101" t="s">
        <v>881</v>
      </c>
      <c r="W76" s="101" t="s">
        <v>881</v>
      </c>
      <c r="X76" s="101" t="s">
        <v>881</v>
      </c>
      <c r="Y76" s="101" t="s">
        <v>881</v>
      </c>
      <c r="Z76" s="101" t="s">
        <v>996</v>
      </c>
      <c r="AA76" s="82" t="s">
        <v>1126</v>
      </c>
      <c r="AB76" s="101"/>
    </row>
    <row r="77" spans="4:28" ht="37.5" customHeight="1">
      <c r="D77" s="99">
        <v>74</v>
      </c>
      <c r="E77" s="87" t="s">
        <v>1127</v>
      </c>
      <c r="F77" s="104" t="s">
        <v>1709</v>
      </c>
      <c r="G77" s="109" t="s">
        <v>1128</v>
      </c>
      <c r="H77" s="109" t="str">
        <f>MID(テーブル2[[#This Row],[住所]],4,FIND("区",G77)-FIND("市",テーブル2[[#This Row],[住所]]))</f>
        <v>中央区</v>
      </c>
      <c r="I77" s="109" t="str">
        <f>MID(テーブル2[[#This Row],[住所]],FIND("区",テーブル2[[#This Row],[住所]])+1,MIN(FIND({0,1,2,3,4,5,6,7,8,9},ASC(テーブル2[[#This Row],[住所]])&amp;1234567890))-FIND("区",テーブル2[[#This Row],[住所]])-1)</f>
        <v>西子飼町</v>
      </c>
      <c r="J77" s="134" t="s">
        <v>1710</v>
      </c>
      <c r="K77" s="134" t="s">
        <v>1711</v>
      </c>
      <c r="L77" s="138"/>
      <c r="M77" s="143"/>
      <c r="N77" s="101" t="s">
        <v>1425</v>
      </c>
      <c r="O77" s="101" t="s">
        <v>1425</v>
      </c>
      <c r="P77" s="101" t="s">
        <v>1425</v>
      </c>
      <c r="Q77" s="101" t="s">
        <v>1425</v>
      </c>
      <c r="R77" s="101" t="s">
        <v>1425</v>
      </c>
      <c r="S77" s="101" t="s">
        <v>1425</v>
      </c>
      <c r="T77" s="101" t="s">
        <v>1425</v>
      </c>
      <c r="U77" s="101" t="s">
        <v>1425</v>
      </c>
      <c r="V77" s="101" t="s">
        <v>1425</v>
      </c>
      <c r="W77" s="101" t="s">
        <v>1425</v>
      </c>
      <c r="X77" s="101" t="s">
        <v>1425</v>
      </c>
      <c r="Y77" s="101" t="s">
        <v>1425</v>
      </c>
      <c r="Z77" s="101" t="s">
        <v>881</v>
      </c>
      <c r="AA77" s="82" t="s">
        <v>880</v>
      </c>
      <c r="AB77" s="101"/>
    </row>
    <row r="78" spans="4:28" ht="37.5" customHeight="1">
      <c r="D78" s="99">
        <v>75</v>
      </c>
      <c r="E78" s="87" t="s">
        <v>1129</v>
      </c>
      <c r="F78" s="104" t="s">
        <v>1712</v>
      </c>
      <c r="G78" s="109" t="s">
        <v>1130</v>
      </c>
      <c r="H78" s="109" t="str">
        <f>MID(テーブル2[[#This Row],[住所]],4,FIND("区",G78)-FIND("市",テーブル2[[#This Row],[住所]]))</f>
        <v>中央区</v>
      </c>
      <c r="I78" s="109" t="str">
        <f>MID(テーブル2[[#This Row],[住所]],FIND("区",テーブル2[[#This Row],[住所]])+1,MIN(FIND({0,1,2,3,4,5,6,7,8,9},ASC(テーブル2[[#This Row],[住所]])&amp;1234567890))-FIND("区",テーブル2[[#This Row],[住所]])-1)</f>
        <v>安政町</v>
      </c>
      <c r="J78" s="134" t="s">
        <v>1713</v>
      </c>
      <c r="K78" s="134" t="s">
        <v>1714</v>
      </c>
      <c r="L78" s="138"/>
      <c r="M78" s="143"/>
      <c r="N78" s="101" t="s">
        <v>1425</v>
      </c>
      <c r="O78" s="101" t="s">
        <v>881</v>
      </c>
      <c r="P78" s="101" t="s">
        <v>881</v>
      </c>
      <c r="Q78" s="101" t="s">
        <v>881</v>
      </c>
      <c r="R78" s="101" t="s">
        <v>881</v>
      </c>
      <c r="S78" s="101" t="s">
        <v>881</v>
      </c>
      <c r="T78" s="101" t="s">
        <v>881</v>
      </c>
      <c r="U78" s="101" t="s">
        <v>1425</v>
      </c>
      <c r="V78" s="101" t="s">
        <v>881</v>
      </c>
      <c r="W78" s="101" t="s">
        <v>881</v>
      </c>
      <c r="X78" s="101" t="s">
        <v>1425</v>
      </c>
      <c r="Y78" s="101" t="s">
        <v>881</v>
      </c>
      <c r="Z78" s="101" t="s">
        <v>881</v>
      </c>
      <c r="AA78" s="82" t="s">
        <v>880</v>
      </c>
      <c r="AB78" s="101"/>
    </row>
    <row r="79" spans="4:28" ht="37.5" customHeight="1">
      <c r="D79" s="99">
        <v>76</v>
      </c>
      <c r="E79" s="87" t="s">
        <v>1131</v>
      </c>
      <c r="F79" s="104" t="s">
        <v>1715</v>
      </c>
      <c r="G79" s="109" t="s">
        <v>1132</v>
      </c>
      <c r="H79" s="109" t="str">
        <f>MID(テーブル2[[#This Row],[住所]],4,FIND("区",G79)-FIND("市",テーブル2[[#This Row],[住所]]))</f>
        <v>中央区</v>
      </c>
      <c r="I79" s="109" t="str">
        <f>MID(テーブル2[[#This Row],[住所]],FIND("区",テーブル2[[#This Row],[住所]])+1,MIN(FIND({0,1,2,3,4,5,6,7,8,9},ASC(テーブル2[[#This Row],[住所]])&amp;1234567890))-FIND("区",テーブル2[[#This Row],[住所]])-1)</f>
        <v>細工町</v>
      </c>
      <c r="J79" s="134" t="s">
        <v>1716</v>
      </c>
      <c r="K79" s="134" t="s">
        <v>1717</v>
      </c>
      <c r="L79" s="138"/>
      <c r="M79" s="143"/>
      <c r="N79" s="101" t="s">
        <v>1425</v>
      </c>
      <c r="O79" s="101" t="s">
        <v>1425</v>
      </c>
      <c r="P79" s="101" t="s">
        <v>1425</v>
      </c>
      <c r="Q79" s="101" t="s">
        <v>1425</v>
      </c>
      <c r="R79" s="101" t="s">
        <v>1425</v>
      </c>
      <c r="S79" s="101" t="s">
        <v>1425</v>
      </c>
      <c r="T79" s="101" t="s">
        <v>1425</v>
      </c>
      <c r="U79" s="101" t="s">
        <v>1425</v>
      </c>
      <c r="V79" s="101" t="s">
        <v>1425</v>
      </c>
      <c r="W79" s="101" t="s">
        <v>1425</v>
      </c>
      <c r="X79" s="101" t="s">
        <v>881</v>
      </c>
      <c r="Y79" s="101" t="s">
        <v>1425</v>
      </c>
      <c r="Z79" s="101" t="s">
        <v>881</v>
      </c>
      <c r="AA79" s="82" t="s">
        <v>880</v>
      </c>
      <c r="AB79" s="101"/>
    </row>
    <row r="80" spans="4:28" ht="37.5" customHeight="1">
      <c r="D80" s="99">
        <v>77</v>
      </c>
      <c r="E80" s="87" t="s">
        <v>1133</v>
      </c>
      <c r="F80" s="104" t="s">
        <v>631</v>
      </c>
      <c r="G80" s="109" t="s">
        <v>1134</v>
      </c>
      <c r="H80" s="109" t="str">
        <f>MID(テーブル2[[#This Row],[住所]],4,FIND("区",G80)-FIND("市",テーブル2[[#This Row],[住所]]))</f>
        <v>中央区</v>
      </c>
      <c r="I80" s="109" t="str">
        <f>MID(テーブル2[[#This Row],[住所]],FIND("区",テーブル2[[#This Row],[住所]])+1,MIN(FIND({0,1,2,3,4,5,6,7,8,9},ASC(テーブル2[[#This Row],[住所]])&amp;1234567890))-FIND("区",テーブル2[[#This Row],[住所]])-1)</f>
        <v>水前寺</v>
      </c>
      <c r="J80" s="134" t="s">
        <v>1718</v>
      </c>
      <c r="K80" s="134" t="s">
        <v>1719</v>
      </c>
      <c r="L80" s="138"/>
      <c r="M80" s="143"/>
      <c r="N80" s="101" t="s">
        <v>881</v>
      </c>
      <c r="O80" s="101" t="s">
        <v>881</v>
      </c>
      <c r="P80" s="101" t="s">
        <v>881</v>
      </c>
      <c r="Q80" s="101" t="s">
        <v>881</v>
      </c>
      <c r="R80" s="101" t="s">
        <v>1425</v>
      </c>
      <c r="S80" s="101" t="s">
        <v>881</v>
      </c>
      <c r="T80" s="101" t="s">
        <v>881</v>
      </c>
      <c r="U80" s="101" t="s">
        <v>881</v>
      </c>
      <c r="V80" s="101" t="s">
        <v>1425</v>
      </c>
      <c r="W80" s="101" t="s">
        <v>881</v>
      </c>
      <c r="X80" s="101" t="s">
        <v>1425</v>
      </c>
      <c r="Y80" s="101" t="s">
        <v>881</v>
      </c>
      <c r="Z80" s="101" t="s">
        <v>881</v>
      </c>
      <c r="AA80" s="82" t="s">
        <v>880</v>
      </c>
      <c r="AB80" s="101"/>
    </row>
    <row r="81" spans="4:28" ht="37.5" customHeight="1">
      <c r="D81" s="99">
        <v>78</v>
      </c>
      <c r="E81" s="87" t="s">
        <v>1135</v>
      </c>
      <c r="F81" s="104" t="s">
        <v>1720</v>
      </c>
      <c r="G81" s="109" t="s">
        <v>1136</v>
      </c>
      <c r="H81" s="109" t="str">
        <f>MID(テーブル2[[#This Row],[住所]],4,FIND("区",G81)-FIND("市",テーブル2[[#This Row],[住所]]))</f>
        <v>中央区</v>
      </c>
      <c r="I81" s="109" t="str">
        <f>MID(テーブル2[[#This Row],[住所]],FIND("区",テーブル2[[#This Row],[住所]])+1,MIN(FIND({0,1,2,3,4,5,6,7,8,9},ASC(テーブル2[[#This Row],[住所]])&amp;1234567890))-FIND("区",テーブル2[[#This Row],[住所]])-1)</f>
        <v>山崎町</v>
      </c>
      <c r="J81" s="134" t="s">
        <v>1721</v>
      </c>
      <c r="K81" s="134" t="s">
        <v>1722</v>
      </c>
      <c r="L81" s="138"/>
      <c r="M81" s="143"/>
      <c r="N81" s="101" t="s">
        <v>1425</v>
      </c>
      <c r="O81" s="101" t="s">
        <v>881</v>
      </c>
      <c r="P81" s="101" t="s">
        <v>881</v>
      </c>
      <c r="Q81" s="101" t="s">
        <v>881</v>
      </c>
      <c r="R81" s="101" t="s">
        <v>1425</v>
      </c>
      <c r="S81" s="101" t="s">
        <v>881</v>
      </c>
      <c r="T81" s="101" t="s">
        <v>881</v>
      </c>
      <c r="U81" s="101" t="s">
        <v>1425</v>
      </c>
      <c r="V81" s="101" t="s">
        <v>881</v>
      </c>
      <c r="W81" s="101" t="s">
        <v>881</v>
      </c>
      <c r="X81" s="101" t="s">
        <v>881</v>
      </c>
      <c r="Y81" s="101" t="s">
        <v>1425</v>
      </c>
      <c r="Z81" s="101" t="s">
        <v>881</v>
      </c>
      <c r="AA81" s="82" t="s">
        <v>880</v>
      </c>
      <c r="AB81" s="101"/>
    </row>
    <row r="82" spans="4:28" ht="37.5" customHeight="1">
      <c r="D82" s="99">
        <v>79</v>
      </c>
      <c r="E82" s="87" t="s">
        <v>1137</v>
      </c>
      <c r="F82" s="104" t="s">
        <v>1723</v>
      </c>
      <c r="G82" s="109" t="s">
        <v>1138</v>
      </c>
      <c r="H82" s="109" t="str">
        <f>MID(テーブル2[[#This Row],[住所]],4,FIND("区",G82)-FIND("市",テーブル2[[#This Row],[住所]]))</f>
        <v>中央区</v>
      </c>
      <c r="I82" s="109" t="str">
        <f>MID(テーブル2[[#This Row],[住所]],FIND("区",テーブル2[[#This Row],[住所]])+1,MIN(FIND({0,1,2,3,4,5,6,7,8,9},ASC(テーブル2[[#This Row],[住所]])&amp;1234567890))-FIND("区",テーブル2[[#This Row],[住所]])-1)</f>
        <v>内坪井町</v>
      </c>
      <c r="J82" s="134" t="s">
        <v>1724</v>
      </c>
      <c r="K82" s="134" t="s">
        <v>1724</v>
      </c>
      <c r="L82" s="138"/>
      <c r="M82" s="143"/>
      <c r="N82" s="101" t="s">
        <v>1425</v>
      </c>
      <c r="O82" s="101" t="s">
        <v>881</v>
      </c>
      <c r="P82" s="101" t="s">
        <v>881</v>
      </c>
      <c r="Q82" s="101" t="s">
        <v>881</v>
      </c>
      <c r="R82" s="101" t="s">
        <v>1425</v>
      </c>
      <c r="S82" s="101" t="s">
        <v>881</v>
      </c>
      <c r="T82" s="101" t="s">
        <v>1425</v>
      </c>
      <c r="U82" s="101" t="s">
        <v>1425</v>
      </c>
      <c r="V82" s="101" t="s">
        <v>881</v>
      </c>
      <c r="W82" s="101" t="s">
        <v>1425</v>
      </c>
      <c r="X82" s="101" t="s">
        <v>881</v>
      </c>
      <c r="Y82" s="101" t="s">
        <v>881</v>
      </c>
      <c r="Z82" s="101" t="s">
        <v>1425</v>
      </c>
      <c r="AA82" s="82" t="s">
        <v>880</v>
      </c>
      <c r="AB82" s="101"/>
    </row>
    <row r="83" spans="4:28" ht="37.5" customHeight="1">
      <c r="D83" s="99">
        <v>80</v>
      </c>
      <c r="E83" s="87" t="s">
        <v>1139</v>
      </c>
      <c r="F83" s="104" t="s">
        <v>650</v>
      </c>
      <c r="G83" s="109" t="s">
        <v>1998</v>
      </c>
      <c r="H83" s="109" t="str">
        <f>MID(テーブル2[[#This Row],[住所]],4,FIND("区",G83)-FIND("市",テーブル2[[#This Row],[住所]]))</f>
        <v>中央区</v>
      </c>
      <c r="I83" s="109" t="str">
        <f>MID(テーブル2[[#This Row],[住所]],FIND("区",テーブル2[[#This Row],[住所]])+1,MIN(FIND({0,1,2,3,4,5,6,7,8,9},ASC(テーブル2[[#This Row],[住所]])&amp;1234567890))-FIND("区",テーブル2[[#This Row],[住所]])-1)</f>
        <v>南熊本</v>
      </c>
      <c r="J83" s="134" t="s">
        <v>1725</v>
      </c>
      <c r="K83" s="134" t="s">
        <v>1726</v>
      </c>
      <c r="L83" s="138"/>
      <c r="M83" s="143"/>
      <c r="N83" s="101" t="s">
        <v>1425</v>
      </c>
      <c r="O83" s="101" t="s">
        <v>1425</v>
      </c>
      <c r="P83" s="101" t="s">
        <v>1425</v>
      </c>
      <c r="Q83" s="101" t="s">
        <v>1425</v>
      </c>
      <c r="R83" s="101" t="s">
        <v>1425</v>
      </c>
      <c r="S83" s="101" t="s">
        <v>1425</v>
      </c>
      <c r="T83" s="101" t="s">
        <v>1425</v>
      </c>
      <c r="U83" s="101" t="s">
        <v>1425</v>
      </c>
      <c r="V83" s="101" t="s">
        <v>1425</v>
      </c>
      <c r="W83" s="101" t="s">
        <v>1425</v>
      </c>
      <c r="X83" s="101" t="s">
        <v>1425</v>
      </c>
      <c r="Y83" s="101" t="s">
        <v>1425</v>
      </c>
      <c r="Z83" s="101" t="s">
        <v>881</v>
      </c>
      <c r="AA83" s="82" t="s">
        <v>880</v>
      </c>
      <c r="AB83" s="101"/>
    </row>
    <row r="84" spans="4:28" ht="37.5" customHeight="1">
      <c r="D84" s="99">
        <v>81</v>
      </c>
      <c r="E84" s="87" t="s">
        <v>1140</v>
      </c>
      <c r="F84" s="104" t="s">
        <v>1727</v>
      </c>
      <c r="G84" s="109" t="s">
        <v>1141</v>
      </c>
      <c r="H84" s="109" t="str">
        <f>MID(テーブル2[[#This Row],[住所]],4,FIND("区",G84)-FIND("市",テーブル2[[#This Row],[住所]]))</f>
        <v>中央区</v>
      </c>
      <c r="I84" s="109" t="str">
        <f>MID(テーブル2[[#This Row],[住所]],FIND("区",テーブル2[[#This Row],[住所]])+1,MIN(FIND({0,1,2,3,4,5,6,7,8,9},ASC(テーブル2[[#This Row],[住所]])&amp;1234567890))-FIND("区",テーブル2[[#This Row],[住所]])-1)</f>
        <v>横手</v>
      </c>
      <c r="J84" s="134" t="s">
        <v>1728</v>
      </c>
      <c r="K84" s="134" t="s">
        <v>1729</v>
      </c>
      <c r="L84" s="138"/>
      <c r="M84" s="143"/>
      <c r="N84" s="101" t="s">
        <v>1425</v>
      </c>
      <c r="O84" s="101" t="s">
        <v>881</v>
      </c>
      <c r="P84" s="101" t="s">
        <v>881</v>
      </c>
      <c r="Q84" s="101" t="s">
        <v>881</v>
      </c>
      <c r="R84" s="101" t="s">
        <v>1425</v>
      </c>
      <c r="S84" s="101" t="s">
        <v>1425</v>
      </c>
      <c r="T84" s="101" t="s">
        <v>881</v>
      </c>
      <c r="U84" s="101" t="s">
        <v>1425</v>
      </c>
      <c r="V84" s="101" t="s">
        <v>1425</v>
      </c>
      <c r="W84" s="101" t="s">
        <v>881</v>
      </c>
      <c r="X84" s="101" t="s">
        <v>881</v>
      </c>
      <c r="Y84" s="101" t="s">
        <v>881</v>
      </c>
      <c r="Z84" s="101" t="s">
        <v>881</v>
      </c>
      <c r="AA84" s="82"/>
      <c r="AB84" s="101"/>
    </row>
    <row r="85" spans="4:28" ht="37.5" customHeight="1">
      <c r="D85" s="99">
        <v>82</v>
      </c>
      <c r="E85" s="87" t="s">
        <v>1142</v>
      </c>
      <c r="F85" s="104" t="s">
        <v>621</v>
      </c>
      <c r="G85" s="109" t="s">
        <v>1143</v>
      </c>
      <c r="H85" s="109" t="str">
        <f>MID(テーブル2[[#This Row],[住所]],4,FIND("区",G85)-FIND("市",テーブル2[[#This Row],[住所]]))</f>
        <v>中央区</v>
      </c>
      <c r="I85" s="109" t="str">
        <f>MID(テーブル2[[#This Row],[住所]],FIND("区",テーブル2[[#This Row],[住所]])+1,MIN(FIND({0,1,2,3,4,5,6,7,8,9},ASC(テーブル2[[#This Row],[住所]])&amp;1234567890))-FIND("区",テーブル2[[#This Row],[住所]])-1)</f>
        <v>帯山</v>
      </c>
      <c r="J85" s="134" t="s">
        <v>1730</v>
      </c>
      <c r="K85" s="134" t="s">
        <v>1731</v>
      </c>
      <c r="L85" s="138"/>
      <c r="M85" s="143"/>
      <c r="N85" s="101" t="s">
        <v>881</v>
      </c>
      <c r="O85" s="101" t="s">
        <v>881</v>
      </c>
      <c r="P85" s="101" t="s">
        <v>881</v>
      </c>
      <c r="Q85" s="101" t="s">
        <v>881</v>
      </c>
      <c r="R85" s="101" t="s">
        <v>881</v>
      </c>
      <c r="S85" s="101" t="s">
        <v>881</v>
      </c>
      <c r="T85" s="101" t="s">
        <v>881</v>
      </c>
      <c r="U85" s="101" t="s">
        <v>881</v>
      </c>
      <c r="V85" s="101" t="s">
        <v>881</v>
      </c>
      <c r="W85" s="101" t="s">
        <v>881</v>
      </c>
      <c r="X85" s="101" t="s">
        <v>881</v>
      </c>
      <c r="Y85" s="101" t="s">
        <v>881</v>
      </c>
      <c r="Z85" s="101" t="s">
        <v>881</v>
      </c>
      <c r="AA85" s="82" t="s">
        <v>880</v>
      </c>
      <c r="AB85" s="101"/>
    </row>
    <row r="86" spans="4:28" ht="37.5" customHeight="1">
      <c r="D86" s="99">
        <v>83</v>
      </c>
      <c r="E86" s="87" t="s">
        <v>1144</v>
      </c>
      <c r="F86" s="104" t="s">
        <v>679</v>
      </c>
      <c r="G86" s="109" t="s">
        <v>1145</v>
      </c>
      <c r="H86" s="109" t="str">
        <f>MID(テーブル2[[#This Row],[住所]],4,FIND("区",G86)-FIND("市",テーブル2[[#This Row],[住所]]))</f>
        <v>中央区</v>
      </c>
      <c r="I86" s="109" t="str">
        <f>MID(テーブル2[[#This Row],[住所]],FIND("区",テーブル2[[#This Row],[住所]])+1,MIN(FIND({0,1,2,3,4,5,6,7,8,9},ASC(テーブル2[[#This Row],[住所]])&amp;1234567890))-FIND("区",テーブル2[[#This Row],[住所]])-1)</f>
        <v>坪井</v>
      </c>
      <c r="J86" s="134" t="s">
        <v>1732</v>
      </c>
      <c r="K86" s="134" t="s">
        <v>1733</v>
      </c>
      <c r="L86" s="138"/>
      <c r="M86" s="143"/>
      <c r="N86" s="101" t="s">
        <v>1425</v>
      </c>
      <c r="O86" s="101" t="s">
        <v>881</v>
      </c>
      <c r="P86" s="101" t="s">
        <v>881</v>
      </c>
      <c r="Q86" s="101" t="s">
        <v>881</v>
      </c>
      <c r="R86" s="101" t="s">
        <v>1425</v>
      </c>
      <c r="S86" s="101" t="s">
        <v>1425</v>
      </c>
      <c r="T86" s="101" t="s">
        <v>1425</v>
      </c>
      <c r="U86" s="101" t="s">
        <v>1425</v>
      </c>
      <c r="V86" s="101" t="s">
        <v>1425</v>
      </c>
      <c r="W86" s="101" t="s">
        <v>1425</v>
      </c>
      <c r="X86" s="101" t="s">
        <v>1425</v>
      </c>
      <c r="Y86" s="101" t="s">
        <v>1425</v>
      </c>
      <c r="Z86" s="101" t="s">
        <v>881</v>
      </c>
      <c r="AA86" s="82" t="s">
        <v>880</v>
      </c>
      <c r="AB86" s="101"/>
    </row>
    <row r="87" spans="4:28" ht="37.5" customHeight="1">
      <c r="D87" s="99">
        <v>84</v>
      </c>
      <c r="E87" s="87" t="s">
        <v>1146</v>
      </c>
      <c r="F87" s="104" t="s">
        <v>793</v>
      </c>
      <c r="G87" s="109" t="s">
        <v>1147</v>
      </c>
      <c r="H87" s="109" t="str">
        <f>MID(テーブル2[[#This Row],[住所]],4,FIND("区",G87)-FIND("市",テーブル2[[#This Row],[住所]]))</f>
        <v>中央区</v>
      </c>
      <c r="I87" s="109" t="str">
        <f>MID(テーブル2[[#This Row],[住所]],FIND("区",テーブル2[[#This Row],[住所]])+1,MIN(FIND({0,1,2,3,4,5,6,7,8,9},ASC(テーブル2[[#This Row],[住所]])&amp;1234567890))-FIND("区",テーブル2[[#This Row],[住所]])-1)</f>
        <v>八王寺町</v>
      </c>
      <c r="J87" s="134" t="s">
        <v>1734</v>
      </c>
      <c r="K87" s="134" t="s">
        <v>1735</v>
      </c>
      <c r="L87" s="138"/>
      <c r="M87" s="143"/>
      <c r="N87" s="101" t="s">
        <v>881</v>
      </c>
      <c r="O87" s="101" t="s">
        <v>881</v>
      </c>
      <c r="P87" s="101" t="s">
        <v>881</v>
      </c>
      <c r="Q87" s="101" t="s">
        <v>1425</v>
      </c>
      <c r="R87" s="101" t="s">
        <v>1425</v>
      </c>
      <c r="S87" s="101" t="s">
        <v>1425</v>
      </c>
      <c r="T87" s="101" t="s">
        <v>881</v>
      </c>
      <c r="U87" s="101" t="s">
        <v>1425</v>
      </c>
      <c r="V87" s="101" t="s">
        <v>1425</v>
      </c>
      <c r="W87" s="101" t="s">
        <v>1425</v>
      </c>
      <c r="X87" s="101" t="s">
        <v>881</v>
      </c>
      <c r="Y87" s="101" t="s">
        <v>881</v>
      </c>
      <c r="Z87" s="101" t="s">
        <v>881</v>
      </c>
      <c r="AA87" s="82" t="s">
        <v>880</v>
      </c>
      <c r="AB87" s="101"/>
    </row>
    <row r="88" spans="4:28" ht="37.5" customHeight="1">
      <c r="D88" s="99">
        <v>85</v>
      </c>
      <c r="E88" s="87" t="s">
        <v>1148</v>
      </c>
      <c r="F88" s="104" t="s">
        <v>759</v>
      </c>
      <c r="G88" s="109" t="s">
        <v>1999</v>
      </c>
      <c r="H88" s="109" t="str">
        <f>MID(テーブル2[[#This Row],[住所]],4,FIND("区",G88)-FIND("市",テーブル2[[#This Row],[住所]]))</f>
        <v>中央区</v>
      </c>
      <c r="I88" s="109" t="str">
        <f>MID(テーブル2[[#This Row],[住所]],FIND("区",テーブル2[[#This Row],[住所]])+1,MIN(FIND({0,1,2,3,4,5,6,7,8,9},ASC(テーブル2[[#This Row],[住所]])&amp;1234567890))-FIND("区",テーブル2[[#This Row],[住所]])-1)</f>
        <v>上通町</v>
      </c>
      <c r="J88" s="134" t="s">
        <v>1736</v>
      </c>
      <c r="K88" s="134" t="s">
        <v>1737</v>
      </c>
      <c r="L88" s="138"/>
      <c r="M88" s="143"/>
      <c r="N88" s="101" t="s">
        <v>1425</v>
      </c>
      <c r="O88" s="101" t="s">
        <v>1425</v>
      </c>
      <c r="P88" s="101" t="s">
        <v>1425</v>
      </c>
      <c r="Q88" s="101" t="s">
        <v>1425</v>
      </c>
      <c r="R88" s="101" t="s">
        <v>1425</v>
      </c>
      <c r="S88" s="101" t="s">
        <v>1425</v>
      </c>
      <c r="T88" s="101" t="s">
        <v>1425</v>
      </c>
      <c r="U88" s="101" t="s">
        <v>1425</v>
      </c>
      <c r="V88" s="101" t="s">
        <v>1425</v>
      </c>
      <c r="W88" s="101" t="s">
        <v>1425</v>
      </c>
      <c r="X88" s="101" t="s">
        <v>1425</v>
      </c>
      <c r="Y88" s="101" t="s">
        <v>1425</v>
      </c>
      <c r="Z88" s="101" t="s">
        <v>881</v>
      </c>
      <c r="AA88" s="82" t="s">
        <v>880</v>
      </c>
      <c r="AB88" s="101"/>
    </row>
    <row r="89" spans="4:28" ht="37.5" customHeight="1">
      <c r="D89" s="99">
        <v>86</v>
      </c>
      <c r="E89" s="87" t="s">
        <v>1149</v>
      </c>
      <c r="F89" s="104" t="s">
        <v>1738</v>
      </c>
      <c r="G89" s="109" t="s">
        <v>1150</v>
      </c>
      <c r="H89" s="109" t="str">
        <f>MID(テーブル2[[#This Row],[住所]],4,FIND("区",G89)-FIND("市",テーブル2[[#This Row],[住所]]))</f>
        <v>中央区</v>
      </c>
      <c r="I89" s="109" t="str">
        <f>MID(テーブル2[[#This Row],[住所]],FIND("区",テーブル2[[#This Row],[住所]])+1,MIN(FIND({0,1,2,3,4,5,6,7,8,9},ASC(テーブル2[[#This Row],[住所]])&amp;1234567890))-FIND("区",テーブル2[[#This Row],[住所]])-1)</f>
        <v>黒髪</v>
      </c>
      <c r="J89" s="134" t="s">
        <v>1739</v>
      </c>
      <c r="K89" s="134" t="s">
        <v>1740</v>
      </c>
      <c r="L89" s="138"/>
      <c r="M89" s="143"/>
      <c r="N89" s="101" t="s">
        <v>881</v>
      </c>
      <c r="O89" s="101" t="s">
        <v>881</v>
      </c>
      <c r="P89" s="101" t="s">
        <v>881</v>
      </c>
      <c r="Q89" s="101" t="s">
        <v>881</v>
      </c>
      <c r="R89" s="101" t="s">
        <v>1425</v>
      </c>
      <c r="S89" s="101" t="s">
        <v>881</v>
      </c>
      <c r="T89" s="101" t="s">
        <v>881</v>
      </c>
      <c r="U89" s="101" t="s">
        <v>1425</v>
      </c>
      <c r="V89" s="101" t="s">
        <v>1425</v>
      </c>
      <c r="W89" s="101" t="s">
        <v>1425</v>
      </c>
      <c r="X89" s="101" t="s">
        <v>1425</v>
      </c>
      <c r="Y89" s="101" t="s">
        <v>881</v>
      </c>
      <c r="Z89" s="101" t="s">
        <v>881</v>
      </c>
      <c r="AA89" s="82" t="s">
        <v>880</v>
      </c>
      <c r="AB89" s="101"/>
    </row>
    <row r="90" spans="4:28" s="5" customFormat="1" ht="37.5" customHeight="1">
      <c r="D90" s="99">
        <v>87</v>
      </c>
      <c r="E90" s="76" t="s">
        <v>1400</v>
      </c>
      <c r="F90" s="83" t="s">
        <v>631</v>
      </c>
      <c r="G90" s="76" t="s">
        <v>2000</v>
      </c>
      <c r="H90" s="76" t="str">
        <f>MID(テーブル2[[#This Row],[住所]],4,FIND("区",G90)-FIND("市",テーブル2[[#This Row],[住所]]))</f>
        <v>中央区</v>
      </c>
      <c r="I90" s="76" t="str">
        <f>MID(テーブル2[[#This Row],[住所]],FIND("区",テーブル2[[#This Row],[住所]])+1,MIN(FIND({0,1,2,3,4,5,6,7,8,9},ASC(テーブル2[[#This Row],[住所]])&amp;1234567890))-FIND("区",テーブル2[[#This Row],[住所]])-1)</f>
        <v>水前寺</v>
      </c>
      <c r="J90" s="144" t="s">
        <v>1401</v>
      </c>
      <c r="K90" s="144" t="s">
        <v>1402</v>
      </c>
      <c r="L90" s="139" t="s">
        <v>1403</v>
      </c>
      <c r="M90" s="145" t="s">
        <v>841</v>
      </c>
      <c r="N90" s="105" t="s">
        <v>881</v>
      </c>
      <c r="O90" s="105" t="s">
        <v>881</v>
      </c>
      <c r="P90" s="105" t="s">
        <v>881</v>
      </c>
      <c r="Q90" s="105" t="s">
        <v>881</v>
      </c>
      <c r="R90" s="105" t="s">
        <v>881</v>
      </c>
      <c r="S90" s="105" t="s">
        <v>881</v>
      </c>
      <c r="T90" s="105" t="s">
        <v>881</v>
      </c>
      <c r="U90" s="105" t="s">
        <v>881</v>
      </c>
      <c r="V90" s="105" t="s">
        <v>881</v>
      </c>
      <c r="W90" s="105" t="s">
        <v>881</v>
      </c>
      <c r="X90" s="105" t="s">
        <v>881</v>
      </c>
      <c r="Y90" s="105" t="s">
        <v>881</v>
      </c>
      <c r="Z90" s="105" t="s">
        <v>881</v>
      </c>
      <c r="AA90" s="76" t="s">
        <v>1404</v>
      </c>
      <c r="AB90" s="101"/>
    </row>
    <row r="91" spans="4:28" ht="37.5" customHeight="1">
      <c r="D91" s="99">
        <v>88</v>
      </c>
      <c r="E91" s="87" t="s">
        <v>1151</v>
      </c>
      <c r="F91" s="104" t="s">
        <v>621</v>
      </c>
      <c r="G91" s="109" t="s">
        <v>1152</v>
      </c>
      <c r="H91" s="109" t="str">
        <f>MID(テーブル2[[#This Row],[住所]],4,FIND("区",G91)-FIND("市",テーブル2[[#This Row],[住所]]))</f>
        <v>中央区</v>
      </c>
      <c r="I91" s="109" t="str">
        <f>MID(テーブル2[[#This Row],[住所]],FIND("区",テーブル2[[#This Row],[住所]])+1,MIN(FIND({0,1,2,3,4,5,6,7,8,9},ASC(テーブル2[[#This Row],[住所]])&amp;1234567890))-FIND("区",テーブル2[[#This Row],[住所]])-1)</f>
        <v>帯山</v>
      </c>
      <c r="J91" s="134" t="s">
        <v>1741</v>
      </c>
      <c r="K91" s="134" t="s">
        <v>1741</v>
      </c>
      <c r="L91" s="138"/>
      <c r="M91" s="143"/>
      <c r="N91" s="101" t="s">
        <v>1425</v>
      </c>
      <c r="O91" s="101" t="s">
        <v>1425</v>
      </c>
      <c r="P91" s="101" t="s">
        <v>881</v>
      </c>
      <c r="Q91" s="101" t="s">
        <v>1425</v>
      </c>
      <c r="R91" s="101" t="s">
        <v>1425</v>
      </c>
      <c r="S91" s="101" t="s">
        <v>1425</v>
      </c>
      <c r="T91" s="101" t="s">
        <v>1425</v>
      </c>
      <c r="U91" s="101" t="s">
        <v>1425</v>
      </c>
      <c r="V91" s="101" t="s">
        <v>1425</v>
      </c>
      <c r="W91" s="101" t="s">
        <v>1425</v>
      </c>
      <c r="X91" s="101" t="s">
        <v>1425</v>
      </c>
      <c r="Y91" s="101" t="s">
        <v>1425</v>
      </c>
      <c r="Z91" s="101" t="s">
        <v>881</v>
      </c>
      <c r="AA91" s="82" t="s">
        <v>880</v>
      </c>
      <c r="AB91" s="101"/>
    </row>
    <row r="92" spans="4:28" ht="37.5" customHeight="1">
      <c r="D92" s="99">
        <v>89</v>
      </c>
      <c r="E92" s="87" t="s">
        <v>1153</v>
      </c>
      <c r="F92" s="104" t="s">
        <v>660</v>
      </c>
      <c r="G92" s="109" t="s">
        <v>2001</v>
      </c>
      <c r="H92" s="109" t="str">
        <f>MID(テーブル2[[#This Row],[住所]],4,FIND("区",G92)-FIND("市",テーブル2[[#This Row],[住所]]))</f>
        <v>中央区</v>
      </c>
      <c r="I92" s="109" t="str">
        <f>MID(テーブル2[[#This Row],[住所]],FIND("区",テーブル2[[#This Row],[住所]])+1,MIN(FIND({0,1,2,3,4,5,6,7,8,9},ASC(テーブル2[[#This Row],[住所]])&amp;1234567890))-FIND("区",テーブル2[[#This Row],[住所]])-1)</f>
        <v>神水</v>
      </c>
      <c r="J92" s="134" t="s">
        <v>1742</v>
      </c>
      <c r="K92" s="134" t="s">
        <v>1743</v>
      </c>
      <c r="L92" s="138"/>
      <c r="M92" s="143"/>
      <c r="N92" s="101" t="s">
        <v>881</v>
      </c>
      <c r="O92" s="101" t="s">
        <v>881</v>
      </c>
      <c r="P92" s="101" t="s">
        <v>881</v>
      </c>
      <c r="Q92" s="101" t="s">
        <v>881</v>
      </c>
      <c r="R92" s="101" t="s">
        <v>1425</v>
      </c>
      <c r="S92" s="101" t="s">
        <v>881</v>
      </c>
      <c r="T92" s="101" t="s">
        <v>881</v>
      </c>
      <c r="U92" s="101" t="s">
        <v>881</v>
      </c>
      <c r="V92" s="101" t="s">
        <v>881</v>
      </c>
      <c r="W92" s="101" t="s">
        <v>881</v>
      </c>
      <c r="X92" s="105" t="s">
        <v>881</v>
      </c>
      <c r="Y92" s="105" t="s">
        <v>881</v>
      </c>
      <c r="Z92" s="101" t="s">
        <v>881</v>
      </c>
      <c r="AA92" s="82" t="s">
        <v>2571</v>
      </c>
      <c r="AB92" s="101"/>
    </row>
    <row r="93" spans="4:28" ht="37.5" customHeight="1">
      <c r="D93" s="99">
        <v>90</v>
      </c>
      <c r="E93" s="87" t="s">
        <v>1154</v>
      </c>
      <c r="F93" s="104" t="s">
        <v>650</v>
      </c>
      <c r="G93" s="109" t="s">
        <v>1155</v>
      </c>
      <c r="H93" s="109" t="str">
        <f>MID(テーブル2[[#This Row],[住所]],4,FIND("区",G93)-FIND("市",テーブル2[[#This Row],[住所]]))</f>
        <v>中央区</v>
      </c>
      <c r="I93" s="109" t="str">
        <f>MID(テーブル2[[#This Row],[住所]],FIND("区",テーブル2[[#This Row],[住所]])+1,MIN(FIND({0,1,2,3,4,5,6,7,8,9},ASC(テーブル2[[#This Row],[住所]])&amp;1234567890))-FIND("区",テーブル2[[#This Row],[住所]])-1)</f>
        <v>南熊本</v>
      </c>
      <c r="J93" s="134" t="s">
        <v>1744</v>
      </c>
      <c r="K93" s="134" t="s">
        <v>1745</v>
      </c>
      <c r="L93" s="138"/>
      <c r="M93" s="143"/>
      <c r="N93" s="101" t="s">
        <v>1425</v>
      </c>
      <c r="O93" s="101" t="s">
        <v>1425</v>
      </c>
      <c r="P93" s="101" t="s">
        <v>1425</v>
      </c>
      <c r="Q93" s="101" t="s">
        <v>881</v>
      </c>
      <c r="R93" s="101" t="s">
        <v>1425</v>
      </c>
      <c r="S93" s="101" t="s">
        <v>881</v>
      </c>
      <c r="T93" s="101" t="s">
        <v>1425</v>
      </c>
      <c r="U93" s="101" t="s">
        <v>1425</v>
      </c>
      <c r="V93" s="101" t="s">
        <v>1425</v>
      </c>
      <c r="W93" s="101" t="s">
        <v>1425</v>
      </c>
      <c r="X93" s="101" t="s">
        <v>1425</v>
      </c>
      <c r="Y93" s="101" t="s">
        <v>1425</v>
      </c>
      <c r="Z93" s="101" t="s">
        <v>1425</v>
      </c>
      <c r="AA93" s="82" t="s">
        <v>880</v>
      </c>
      <c r="AB93" s="101"/>
    </row>
    <row r="94" spans="4:28" ht="37.5" customHeight="1">
      <c r="D94" s="99">
        <v>91</v>
      </c>
      <c r="E94" s="87" t="s">
        <v>1156</v>
      </c>
      <c r="F94" s="104" t="s">
        <v>725</v>
      </c>
      <c r="G94" s="109" t="s">
        <v>1157</v>
      </c>
      <c r="H94" s="109" t="str">
        <f>MID(テーブル2[[#This Row],[住所]],4,FIND("区",G94)-FIND("市",テーブル2[[#This Row],[住所]]))</f>
        <v>中央区</v>
      </c>
      <c r="I94" s="109" t="str">
        <f>MID(テーブル2[[#This Row],[住所]],FIND("区",テーブル2[[#This Row],[住所]])+1,MIN(FIND({0,1,2,3,4,5,6,7,8,9},ASC(テーブル2[[#This Row],[住所]])&amp;1234567890))-FIND("区",テーブル2[[#This Row],[住所]])-1)</f>
        <v>本荘</v>
      </c>
      <c r="J94" s="134" t="s">
        <v>1746</v>
      </c>
      <c r="K94" s="134" t="s">
        <v>1747</v>
      </c>
      <c r="L94" s="138"/>
      <c r="M94" s="143"/>
      <c r="N94" s="101" t="s">
        <v>881</v>
      </c>
      <c r="O94" s="101" t="s">
        <v>881</v>
      </c>
      <c r="P94" s="101" t="s">
        <v>881</v>
      </c>
      <c r="Q94" s="101" t="s">
        <v>881</v>
      </c>
      <c r="R94" s="101" t="s">
        <v>1425</v>
      </c>
      <c r="S94" s="101" t="s">
        <v>881</v>
      </c>
      <c r="T94" s="101" t="s">
        <v>881</v>
      </c>
      <c r="U94" s="101" t="s">
        <v>1425</v>
      </c>
      <c r="V94" s="101" t="s">
        <v>1425</v>
      </c>
      <c r="W94" s="101" t="s">
        <v>881</v>
      </c>
      <c r="X94" s="101" t="s">
        <v>881</v>
      </c>
      <c r="Y94" s="101" t="s">
        <v>881</v>
      </c>
      <c r="Z94" s="101" t="s">
        <v>881</v>
      </c>
      <c r="AA94" s="82" t="s">
        <v>880</v>
      </c>
      <c r="AB94" s="101"/>
    </row>
    <row r="95" spans="4:28" ht="37.5" customHeight="1">
      <c r="D95" s="99">
        <v>92</v>
      </c>
      <c r="E95" s="87" t="s">
        <v>1158</v>
      </c>
      <c r="F95" s="104" t="s">
        <v>793</v>
      </c>
      <c r="G95" s="109" t="s">
        <v>1159</v>
      </c>
      <c r="H95" s="109" t="str">
        <f>MID(テーブル2[[#This Row],[住所]],4,FIND("区",G95)-FIND("市",テーブル2[[#This Row],[住所]]))</f>
        <v>中央区</v>
      </c>
      <c r="I95" s="109" t="str">
        <f>MID(テーブル2[[#This Row],[住所]],FIND("区",テーブル2[[#This Row],[住所]])+1,MIN(FIND({0,1,2,3,4,5,6,7,8,9},ASC(テーブル2[[#This Row],[住所]])&amp;1234567890))-FIND("区",テーブル2[[#This Row],[住所]])-1)</f>
        <v>八王寺町</v>
      </c>
      <c r="J95" s="134" t="s">
        <v>1748</v>
      </c>
      <c r="K95" s="134" t="s">
        <v>1749</v>
      </c>
      <c r="L95" s="138"/>
      <c r="M95" s="143"/>
      <c r="N95" s="101" t="s">
        <v>1425</v>
      </c>
      <c r="O95" s="101" t="s">
        <v>881</v>
      </c>
      <c r="P95" s="101" t="s">
        <v>881</v>
      </c>
      <c r="Q95" s="101" t="s">
        <v>881</v>
      </c>
      <c r="R95" s="101" t="s">
        <v>1425</v>
      </c>
      <c r="S95" s="101" t="s">
        <v>881</v>
      </c>
      <c r="T95" s="101" t="s">
        <v>1425</v>
      </c>
      <c r="U95" s="101" t="s">
        <v>1425</v>
      </c>
      <c r="V95" s="101" t="s">
        <v>881</v>
      </c>
      <c r="W95" s="101" t="s">
        <v>881</v>
      </c>
      <c r="X95" s="101" t="s">
        <v>1425</v>
      </c>
      <c r="Y95" s="101" t="s">
        <v>881</v>
      </c>
      <c r="Z95" s="101" t="s">
        <v>881</v>
      </c>
      <c r="AA95" s="82" t="s">
        <v>880</v>
      </c>
      <c r="AB95" s="101"/>
    </row>
    <row r="96" spans="4:28" ht="37.5" customHeight="1">
      <c r="D96" s="99">
        <v>93</v>
      </c>
      <c r="E96" s="87" t="s">
        <v>1160</v>
      </c>
      <c r="F96" s="104" t="s">
        <v>683</v>
      </c>
      <c r="G96" s="109" t="s">
        <v>1161</v>
      </c>
      <c r="H96" s="109" t="str">
        <f>MID(テーブル2[[#This Row],[住所]],4,FIND("区",G96)-FIND("市",テーブル2[[#This Row],[住所]]))</f>
        <v>中央区</v>
      </c>
      <c r="I96" s="109" t="str">
        <f>MID(テーブル2[[#This Row],[住所]],FIND("区",テーブル2[[#This Row],[住所]])+1,MIN(FIND({0,1,2,3,4,5,6,7,8,9},ASC(テーブル2[[#This Row],[住所]])&amp;1234567890))-FIND("区",テーブル2[[#This Row],[住所]])-1)</f>
        <v>本山</v>
      </c>
      <c r="J96" s="134" t="s">
        <v>1750</v>
      </c>
      <c r="K96" s="134" t="s">
        <v>1751</v>
      </c>
      <c r="L96" s="138"/>
      <c r="M96" s="143"/>
      <c r="N96" s="101" t="s">
        <v>1425</v>
      </c>
      <c r="O96" s="101" t="s">
        <v>1425</v>
      </c>
      <c r="P96" s="101" t="s">
        <v>881</v>
      </c>
      <c r="Q96" s="101" t="s">
        <v>1425</v>
      </c>
      <c r="R96" s="101" t="s">
        <v>1425</v>
      </c>
      <c r="S96" s="101" t="s">
        <v>1425</v>
      </c>
      <c r="T96" s="101" t="s">
        <v>1425</v>
      </c>
      <c r="U96" s="101" t="s">
        <v>1425</v>
      </c>
      <c r="V96" s="101" t="s">
        <v>1425</v>
      </c>
      <c r="W96" s="101" t="s">
        <v>1425</v>
      </c>
      <c r="X96" s="101" t="s">
        <v>881</v>
      </c>
      <c r="Y96" s="101" t="s">
        <v>1425</v>
      </c>
      <c r="Z96" s="101" t="s">
        <v>881</v>
      </c>
      <c r="AA96" s="82" t="s">
        <v>880</v>
      </c>
      <c r="AB96" s="101"/>
    </row>
    <row r="97" spans="4:28" ht="37.5" customHeight="1">
      <c r="D97" s="99">
        <v>94</v>
      </c>
      <c r="E97" s="87" t="s">
        <v>1162</v>
      </c>
      <c r="F97" s="104" t="s">
        <v>691</v>
      </c>
      <c r="G97" s="109" t="s">
        <v>2002</v>
      </c>
      <c r="H97" s="109" t="str">
        <f>MID(テーブル2[[#This Row],[住所]],4,FIND("区",G97)-FIND("市",テーブル2[[#This Row],[住所]]))</f>
        <v>中央区</v>
      </c>
      <c r="I97" s="109" t="str">
        <f>MID(テーブル2[[#This Row],[住所]],FIND("区",テーブル2[[#This Row],[住所]])+1,MIN(FIND({0,1,2,3,4,5,6,7,8,9},ASC(テーブル2[[#This Row],[住所]])&amp;1234567890))-FIND("区",テーブル2[[#This Row],[住所]])-1)</f>
        <v>水道町</v>
      </c>
      <c r="J97" s="134" t="s">
        <v>1752</v>
      </c>
      <c r="K97" s="134" t="s">
        <v>1753</v>
      </c>
      <c r="L97" s="138"/>
      <c r="M97" s="143"/>
      <c r="N97" s="101" t="s">
        <v>1425</v>
      </c>
      <c r="O97" s="101" t="s">
        <v>1425</v>
      </c>
      <c r="P97" s="101" t="s">
        <v>1425</v>
      </c>
      <c r="Q97" s="101" t="s">
        <v>1425</v>
      </c>
      <c r="R97" s="101" t="s">
        <v>1425</v>
      </c>
      <c r="S97" s="101" t="s">
        <v>1425</v>
      </c>
      <c r="T97" s="101" t="s">
        <v>1425</v>
      </c>
      <c r="U97" s="101" t="s">
        <v>1425</v>
      </c>
      <c r="V97" s="101" t="s">
        <v>1425</v>
      </c>
      <c r="W97" s="101" t="s">
        <v>1425</v>
      </c>
      <c r="X97" s="101" t="s">
        <v>881</v>
      </c>
      <c r="Y97" s="101" t="s">
        <v>1425</v>
      </c>
      <c r="Z97" s="101" t="s">
        <v>1425</v>
      </c>
      <c r="AA97" s="82" t="s">
        <v>880</v>
      </c>
      <c r="AB97" s="101"/>
    </row>
    <row r="98" spans="4:28" ht="37.5" customHeight="1">
      <c r="D98" s="99">
        <v>95</v>
      </c>
      <c r="E98" s="87" t="s">
        <v>1163</v>
      </c>
      <c r="F98" s="104" t="s">
        <v>1738</v>
      </c>
      <c r="G98" s="109" t="s">
        <v>1164</v>
      </c>
      <c r="H98" s="109" t="str">
        <f>MID(テーブル2[[#This Row],[住所]],4,FIND("区",G98)-FIND("市",テーブル2[[#This Row],[住所]]))</f>
        <v>中央区</v>
      </c>
      <c r="I98" s="109" t="str">
        <f>MID(テーブル2[[#This Row],[住所]],FIND("区",テーブル2[[#This Row],[住所]])+1,MIN(FIND({0,1,2,3,4,5,6,7,8,9},ASC(テーブル2[[#This Row],[住所]])&amp;1234567890))-FIND("区",テーブル2[[#This Row],[住所]])-1)</f>
        <v>黒髪</v>
      </c>
      <c r="J98" s="134" t="s">
        <v>1754</v>
      </c>
      <c r="K98" s="134" t="s">
        <v>1755</v>
      </c>
      <c r="L98" s="138"/>
      <c r="M98" s="143"/>
      <c r="N98" s="101" t="s">
        <v>1425</v>
      </c>
      <c r="O98" s="101" t="s">
        <v>1425</v>
      </c>
      <c r="P98" s="101" t="s">
        <v>881</v>
      </c>
      <c r="Q98" s="101" t="s">
        <v>1425</v>
      </c>
      <c r="R98" s="101" t="s">
        <v>1425</v>
      </c>
      <c r="S98" s="101" t="s">
        <v>1425</v>
      </c>
      <c r="T98" s="101" t="s">
        <v>1425</v>
      </c>
      <c r="U98" s="101" t="s">
        <v>1425</v>
      </c>
      <c r="V98" s="101" t="s">
        <v>1425</v>
      </c>
      <c r="W98" s="101" t="s">
        <v>1425</v>
      </c>
      <c r="X98" s="101" t="s">
        <v>881</v>
      </c>
      <c r="Y98" s="101" t="s">
        <v>1425</v>
      </c>
      <c r="Z98" s="101" t="s">
        <v>881</v>
      </c>
      <c r="AA98" s="82" t="s">
        <v>880</v>
      </c>
      <c r="AB98" s="101"/>
    </row>
    <row r="99" spans="4:28" ht="37.5" customHeight="1">
      <c r="D99" s="99">
        <v>96</v>
      </c>
      <c r="E99" s="87" t="s">
        <v>1165</v>
      </c>
      <c r="F99" s="104" t="s">
        <v>631</v>
      </c>
      <c r="G99" s="109" t="s">
        <v>1166</v>
      </c>
      <c r="H99" s="109" t="str">
        <f>MID(テーブル2[[#This Row],[住所]],4,FIND("区",G99)-FIND("市",テーブル2[[#This Row],[住所]]))</f>
        <v>中央区</v>
      </c>
      <c r="I99" s="109" t="str">
        <f>MID(テーブル2[[#This Row],[住所]],FIND("区",テーブル2[[#This Row],[住所]])+1,MIN(FIND({0,1,2,3,4,5,6,7,8,9},ASC(テーブル2[[#This Row],[住所]])&amp;1234567890))-FIND("区",テーブル2[[#This Row],[住所]])-1)</f>
        <v>水前寺</v>
      </c>
      <c r="J99" s="134" t="s">
        <v>1756</v>
      </c>
      <c r="K99" s="134" t="s">
        <v>1757</v>
      </c>
      <c r="L99" s="138" t="s">
        <v>843</v>
      </c>
      <c r="M99" s="143" t="s">
        <v>841</v>
      </c>
      <c r="N99" s="101" t="s">
        <v>881</v>
      </c>
      <c r="O99" s="101" t="s">
        <v>881</v>
      </c>
      <c r="P99" s="101" t="s">
        <v>881</v>
      </c>
      <c r="Q99" s="101" t="s">
        <v>881</v>
      </c>
      <c r="R99" s="101" t="s">
        <v>881</v>
      </c>
      <c r="S99" s="101" t="s">
        <v>881</v>
      </c>
      <c r="T99" s="101" t="s">
        <v>881</v>
      </c>
      <c r="U99" s="101" t="s">
        <v>881</v>
      </c>
      <c r="V99" s="101" t="s">
        <v>881</v>
      </c>
      <c r="W99" s="101" t="s">
        <v>881</v>
      </c>
      <c r="X99" s="101" t="s">
        <v>881</v>
      </c>
      <c r="Y99" s="101" t="s">
        <v>881</v>
      </c>
      <c r="Z99" s="101" t="s">
        <v>881</v>
      </c>
      <c r="AA99" s="82"/>
      <c r="AB99" s="101"/>
    </row>
    <row r="100" spans="4:28" ht="37.5" customHeight="1">
      <c r="D100" s="99">
        <v>97</v>
      </c>
      <c r="E100" s="87" t="s">
        <v>1167</v>
      </c>
      <c r="F100" s="104" t="s">
        <v>660</v>
      </c>
      <c r="G100" s="109" t="s">
        <v>1168</v>
      </c>
      <c r="H100" s="109" t="str">
        <f>MID(テーブル2[[#This Row],[住所]],4,FIND("区",G100)-FIND("市",テーブル2[[#This Row],[住所]]))</f>
        <v>中央区</v>
      </c>
      <c r="I100" s="109" t="str">
        <f>MID(テーブル2[[#This Row],[住所]],FIND("区",テーブル2[[#This Row],[住所]])+1,MIN(FIND({0,1,2,3,4,5,6,7,8,9},ASC(テーブル2[[#This Row],[住所]])&amp;1234567890))-FIND("区",テーブル2[[#This Row],[住所]])-1)</f>
        <v>神水</v>
      </c>
      <c r="J100" s="134" t="s">
        <v>1758</v>
      </c>
      <c r="K100" s="134" t="s">
        <v>1758</v>
      </c>
      <c r="L100" s="138"/>
      <c r="M100" s="143"/>
      <c r="N100" s="101" t="s">
        <v>1425</v>
      </c>
      <c r="O100" s="101" t="s">
        <v>1425</v>
      </c>
      <c r="P100" s="101" t="s">
        <v>1425</v>
      </c>
      <c r="Q100" s="101" t="s">
        <v>1425</v>
      </c>
      <c r="R100" s="101" t="s">
        <v>1425</v>
      </c>
      <c r="S100" s="101" t="s">
        <v>1425</v>
      </c>
      <c r="T100" s="101" t="s">
        <v>1425</v>
      </c>
      <c r="U100" s="101" t="s">
        <v>1425</v>
      </c>
      <c r="V100" s="101" t="s">
        <v>1425</v>
      </c>
      <c r="W100" s="101" t="s">
        <v>1425</v>
      </c>
      <c r="X100" s="101" t="s">
        <v>1425</v>
      </c>
      <c r="Y100" s="101" t="s">
        <v>1425</v>
      </c>
      <c r="Z100" s="101" t="s">
        <v>881</v>
      </c>
      <c r="AA100" s="82" t="s">
        <v>880</v>
      </c>
      <c r="AB100" s="101"/>
    </row>
    <row r="101" spans="4:28" ht="37.5" customHeight="1">
      <c r="D101" s="99">
        <v>98</v>
      </c>
      <c r="E101" s="87" t="s">
        <v>1169</v>
      </c>
      <c r="F101" s="104" t="s">
        <v>660</v>
      </c>
      <c r="G101" s="109" t="s">
        <v>1170</v>
      </c>
      <c r="H101" s="109" t="str">
        <f>MID(テーブル2[[#This Row],[住所]],4,FIND("区",G101)-FIND("市",テーブル2[[#This Row],[住所]]))</f>
        <v>中央区</v>
      </c>
      <c r="I101" s="109" t="str">
        <f>MID(テーブル2[[#This Row],[住所]],FIND("区",テーブル2[[#This Row],[住所]])+1,MIN(FIND({0,1,2,3,4,5,6,7,8,9},ASC(テーブル2[[#This Row],[住所]])&amp;1234567890))-FIND("区",テーブル2[[#This Row],[住所]])-1)</f>
        <v>神水</v>
      </c>
      <c r="J101" s="134" t="s">
        <v>1759</v>
      </c>
      <c r="K101" s="134" t="s">
        <v>1759</v>
      </c>
      <c r="L101" s="138"/>
      <c r="M101" s="143"/>
      <c r="N101" s="101" t="s">
        <v>881</v>
      </c>
      <c r="O101" s="101" t="s">
        <v>881</v>
      </c>
      <c r="P101" s="101" t="s">
        <v>881</v>
      </c>
      <c r="Q101" s="101" t="s">
        <v>881</v>
      </c>
      <c r="R101" s="101" t="s">
        <v>1425</v>
      </c>
      <c r="S101" s="101" t="s">
        <v>1425</v>
      </c>
      <c r="T101" s="101" t="s">
        <v>881</v>
      </c>
      <c r="U101" s="101" t="s">
        <v>1425</v>
      </c>
      <c r="V101" s="101" t="s">
        <v>1425</v>
      </c>
      <c r="W101" s="101" t="s">
        <v>1425</v>
      </c>
      <c r="X101" s="101" t="s">
        <v>881</v>
      </c>
      <c r="Y101" s="101" t="s">
        <v>881</v>
      </c>
      <c r="Z101" s="101" t="s">
        <v>881</v>
      </c>
      <c r="AA101" s="82" t="s">
        <v>880</v>
      </c>
      <c r="AB101" s="101"/>
    </row>
    <row r="102" spans="4:28" ht="37.5" customHeight="1">
      <c r="D102" s="99">
        <v>99</v>
      </c>
      <c r="E102" s="87" t="s">
        <v>1171</v>
      </c>
      <c r="F102" s="104" t="s">
        <v>621</v>
      </c>
      <c r="G102" s="109" t="s">
        <v>1172</v>
      </c>
      <c r="H102" s="109" t="str">
        <f>MID(テーブル2[[#This Row],[住所]],4,FIND("区",G102)-FIND("市",テーブル2[[#This Row],[住所]]))</f>
        <v>中央区</v>
      </c>
      <c r="I102" s="109" t="str">
        <f>MID(テーブル2[[#This Row],[住所]],FIND("区",テーブル2[[#This Row],[住所]])+1,MIN(FIND({0,1,2,3,4,5,6,7,8,9},ASC(テーブル2[[#This Row],[住所]])&amp;1234567890))-FIND("区",テーブル2[[#This Row],[住所]])-1)</f>
        <v>帯山</v>
      </c>
      <c r="J102" s="134" t="s">
        <v>1760</v>
      </c>
      <c r="K102" s="134" t="s">
        <v>1761</v>
      </c>
      <c r="L102" s="138"/>
      <c r="M102" s="143"/>
      <c r="N102" s="101" t="s">
        <v>1425</v>
      </c>
      <c r="O102" s="101" t="s">
        <v>1425</v>
      </c>
      <c r="P102" s="101" t="s">
        <v>1425</v>
      </c>
      <c r="Q102" s="101" t="s">
        <v>1425</v>
      </c>
      <c r="R102" s="101" t="s">
        <v>1425</v>
      </c>
      <c r="S102" s="101" t="s">
        <v>1425</v>
      </c>
      <c r="T102" s="101" t="s">
        <v>1425</v>
      </c>
      <c r="U102" s="101" t="s">
        <v>1425</v>
      </c>
      <c r="V102" s="101" t="s">
        <v>1425</v>
      </c>
      <c r="W102" s="101" t="s">
        <v>1425</v>
      </c>
      <c r="X102" s="101" t="s">
        <v>1425</v>
      </c>
      <c r="Y102" s="101" t="s">
        <v>1425</v>
      </c>
      <c r="Z102" s="101" t="s">
        <v>881</v>
      </c>
      <c r="AA102" s="82" t="s">
        <v>880</v>
      </c>
      <c r="AB102" s="101"/>
    </row>
    <row r="103" spans="4:28" ht="37.5" customHeight="1">
      <c r="D103" s="99">
        <v>100</v>
      </c>
      <c r="E103" s="87" t="s">
        <v>1173</v>
      </c>
      <c r="F103" s="104" t="s">
        <v>636</v>
      </c>
      <c r="G103" s="109" t="s">
        <v>1174</v>
      </c>
      <c r="H103" s="109" t="str">
        <f>MID(テーブル2[[#This Row],[住所]],4,FIND("区",G103)-FIND("市",テーブル2[[#This Row],[住所]]))</f>
        <v>中央区</v>
      </c>
      <c r="I103" s="109" t="str">
        <f>MID(テーブル2[[#This Row],[住所]],FIND("区",テーブル2[[#This Row],[住所]])+1,MIN(FIND({0,1,2,3,4,5,6,7,8,9},ASC(テーブル2[[#This Row],[住所]])&amp;1234567890))-FIND("区",テーブル2[[#This Row],[住所]])-1)</f>
        <v>渡鹿</v>
      </c>
      <c r="J103" s="134" t="s">
        <v>1762</v>
      </c>
      <c r="K103" s="134" t="s">
        <v>1763</v>
      </c>
      <c r="L103" s="138"/>
      <c r="M103" s="143"/>
      <c r="N103" s="101" t="s">
        <v>1425</v>
      </c>
      <c r="O103" s="101" t="s">
        <v>881</v>
      </c>
      <c r="P103" s="101" t="s">
        <v>881</v>
      </c>
      <c r="Q103" s="101" t="s">
        <v>881</v>
      </c>
      <c r="R103" s="101" t="s">
        <v>1425</v>
      </c>
      <c r="S103" s="101" t="s">
        <v>881</v>
      </c>
      <c r="T103" s="101" t="s">
        <v>996</v>
      </c>
      <c r="U103" s="101" t="s">
        <v>1425</v>
      </c>
      <c r="V103" s="101" t="s">
        <v>881</v>
      </c>
      <c r="W103" s="101" t="s">
        <v>881</v>
      </c>
      <c r="X103" s="101" t="s">
        <v>881</v>
      </c>
      <c r="Y103" s="101" t="s">
        <v>996</v>
      </c>
      <c r="Z103" s="101" t="s">
        <v>881</v>
      </c>
      <c r="AA103" s="82" t="s">
        <v>1764</v>
      </c>
      <c r="AB103" s="101"/>
    </row>
    <row r="104" spans="4:28" ht="37.5" customHeight="1">
      <c r="D104" s="99">
        <v>101</v>
      </c>
      <c r="E104" s="87" t="s">
        <v>1175</v>
      </c>
      <c r="F104" s="104" t="s">
        <v>789</v>
      </c>
      <c r="G104" s="109" t="s">
        <v>1176</v>
      </c>
      <c r="H104" s="109" t="str">
        <f>MID(テーブル2[[#This Row],[住所]],4,FIND("区",G104)-FIND("市",テーブル2[[#This Row],[住所]]))</f>
        <v>中央区</v>
      </c>
      <c r="I104" s="109" t="str">
        <f>MID(テーブル2[[#This Row],[住所]],FIND("区",テーブル2[[#This Row],[住所]])+1,MIN(FIND({0,1,2,3,4,5,6,7,8,9},ASC(テーブル2[[#This Row],[住所]])&amp;1234567890))-FIND("区",テーブル2[[#This Row],[住所]])-1)</f>
        <v>出水</v>
      </c>
      <c r="J104" s="134" t="s">
        <v>1765</v>
      </c>
      <c r="K104" s="134" t="s">
        <v>1766</v>
      </c>
      <c r="L104" s="138"/>
      <c r="M104" s="143"/>
      <c r="N104" s="101" t="s">
        <v>1425</v>
      </c>
      <c r="O104" s="101" t="s">
        <v>1425</v>
      </c>
      <c r="P104" s="101" t="s">
        <v>1425</v>
      </c>
      <c r="Q104" s="101" t="s">
        <v>1425</v>
      </c>
      <c r="R104" s="101" t="s">
        <v>1425</v>
      </c>
      <c r="S104" s="101" t="s">
        <v>1425</v>
      </c>
      <c r="T104" s="101" t="s">
        <v>1425</v>
      </c>
      <c r="U104" s="101" t="s">
        <v>1425</v>
      </c>
      <c r="V104" s="101" t="s">
        <v>1425</v>
      </c>
      <c r="W104" s="101" t="s">
        <v>1425</v>
      </c>
      <c r="X104" s="101" t="s">
        <v>881</v>
      </c>
      <c r="Y104" s="101" t="s">
        <v>1425</v>
      </c>
      <c r="Z104" s="101" t="s">
        <v>1425</v>
      </c>
      <c r="AA104" s="82" t="s">
        <v>880</v>
      </c>
      <c r="AB104" s="101"/>
    </row>
    <row r="105" spans="4:28" ht="37.5" customHeight="1">
      <c r="D105" s="99">
        <v>102</v>
      </c>
      <c r="E105" s="87" t="s">
        <v>2612</v>
      </c>
      <c r="F105" s="104" t="s">
        <v>666</v>
      </c>
      <c r="G105" s="109" t="s">
        <v>2613</v>
      </c>
      <c r="H105" s="109" t="str">
        <f>MID(テーブル2[[#This Row],[住所]],4,FIND("区",G105)-FIND("市",テーブル2[[#This Row],[住所]]))</f>
        <v>中央区</v>
      </c>
      <c r="I105" s="109" t="str">
        <f>MID(テーブル2[[#This Row],[住所]],FIND("区",テーブル2[[#This Row],[住所]])+1,MIN(FIND({0,1,2,3,4,5,6,7,8,9},ASC(テーブル2[[#This Row],[住所]])&amp;1234567890))-FIND("区",テーブル2[[#This Row],[住所]])-1)</f>
        <v>黒髪</v>
      </c>
      <c r="J105" s="134" t="s">
        <v>1767</v>
      </c>
      <c r="K105" s="134" t="s">
        <v>1768</v>
      </c>
      <c r="L105" s="138"/>
      <c r="M105" s="143"/>
      <c r="N105" s="101" t="s">
        <v>1425</v>
      </c>
      <c r="O105" s="101" t="s">
        <v>881</v>
      </c>
      <c r="P105" s="101" t="s">
        <v>881</v>
      </c>
      <c r="Q105" s="101" t="s">
        <v>881</v>
      </c>
      <c r="R105" s="101" t="s">
        <v>1425</v>
      </c>
      <c r="S105" s="101" t="s">
        <v>1425</v>
      </c>
      <c r="T105" s="101" t="s">
        <v>1425</v>
      </c>
      <c r="U105" s="101" t="s">
        <v>1425</v>
      </c>
      <c r="V105" s="101" t="s">
        <v>1425</v>
      </c>
      <c r="W105" s="101" t="s">
        <v>1425</v>
      </c>
      <c r="X105" s="101" t="s">
        <v>881</v>
      </c>
      <c r="Y105" s="101" t="s">
        <v>1425</v>
      </c>
      <c r="Z105" s="101" t="s">
        <v>881</v>
      </c>
      <c r="AA105" s="82" t="s">
        <v>880</v>
      </c>
      <c r="AB105" s="101"/>
    </row>
    <row r="106" spans="4:28" ht="37.5" customHeight="1">
      <c r="D106" s="99">
        <v>103</v>
      </c>
      <c r="E106" s="87" t="s">
        <v>1177</v>
      </c>
      <c r="F106" s="104" t="s">
        <v>712</v>
      </c>
      <c r="G106" s="109" t="s">
        <v>1178</v>
      </c>
      <c r="H106" s="109" t="str">
        <f>MID(テーブル2[[#This Row],[住所]],4,FIND("区",G106)-FIND("市",テーブル2[[#This Row],[住所]]))</f>
        <v>中央区</v>
      </c>
      <c r="I106" s="109" t="str">
        <f>MID(テーブル2[[#This Row],[住所]],FIND("区",テーブル2[[#This Row],[住所]])+1,MIN(FIND({0,1,2,3,4,5,6,7,8,9},ASC(テーブル2[[#This Row],[住所]])&amp;1234567890))-FIND("区",テーブル2[[#This Row],[住所]])-1)</f>
        <v>新屋敷</v>
      </c>
      <c r="J106" s="134" t="s">
        <v>1769</v>
      </c>
      <c r="K106" s="134" t="s">
        <v>1770</v>
      </c>
      <c r="L106" s="138"/>
      <c r="M106" s="143"/>
      <c r="N106" s="101" t="s">
        <v>1425</v>
      </c>
      <c r="O106" s="101" t="s">
        <v>1425</v>
      </c>
      <c r="P106" s="101" t="s">
        <v>1425</v>
      </c>
      <c r="Q106" s="101" t="s">
        <v>1425</v>
      </c>
      <c r="R106" s="101" t="s">
        <v>1425</v>
      </c>
      <c r="S106" s="101" t="s">
        <v>1425</v>
      </c>
      <c r="T106" s="101" t="s">
        <v>1425</v>
      </c>
      <c r="U106" s="101" t="s">
        <v>1425</v>
      </c>
      <c r="V106" s="101" t="s">
        <v>1425</v>
      </c>
      <c r="W106" s="101" t="s">
        <v>1425</v>
      </c>
      <c r="X106" s="101" t="s">
        <v>881</v>
      </c>
      <c r="Y106" s="101" t="s">
        <v>1425</v>
      </c>
      <c r="Z106" s="101" t="s">
        <v>881</v>
      </c>
      <c r="AA106" s="82" t="s">
        <v>880</v>
      </c>
      <c r="AB106" s="101"/>
    </row>
    <row r="107" spans="4:28" ht="37.5" customHeight="1">
      <c r="D107" s="99">
        <v>104</v>
      </c>
      <c r="E107" s="87" t="s">
        <v>1179</v>
      </c>
      <c r="F107" s="104" t="s">
        <v>707</v>
      </c>
      <c r="G107" s="109" t="s">
        <v>1180</v>
      </c>
      <c r="H107" s="109" t="str">
        <f>MID(テーブル2[[#This Row],[住所]],4,FIND("区",G107)-FIND("市",テーブル2[[#This Row],[住所]]))</f>
        <v>中央区</v>
      </c>
      <c r="I107" s="109" t="str">
        <f>MID(テーブル2[[#This Row],[住所]],FIND("区",テーブル2[[#This Row],[住所]])+1,MIN(FIND({0,1,2,3,4,5,6,7,8,9},ASC(テーブル2[[#This Row],[住所]])&amp;1234567890))-FIND("区",テーブル2[[#This Row],[住所]])-1)</f>
        <v>新町</v>
      </c>
      <c r="J107" s="134" t="s">
        <v>1771</v>
      </c>
      <c r="K107" s="134" t="s">
        <v>1772</v>
      </c>
      <c r="L107" s="138"/>
      <c r="M107" s="143"/>
      <c r="N107" s="101" t="s">
        <v>1425</v>
      </c>
      <c r="O107" s="101" t="s">
        <v>881</v>
      </c>
      <c r="P107" s="101" t="s">
        <v>881</v>
      </c>
      <c r="Q107" s="101" t="s">
        <v>881</v>
      </c>
      <c r="R107" s="101" t="s">
        <v>1425</v>
      </c>
      <c r="S107" s="101" t="s">
        <v>881</v>
      </c>
      <c r="T107" s="101" t="s">
        <v>881</v>
      </c>
      <c r="U107" s="101" t="s">
        <v>881</v>
      </c>
      <c r="V107" s="101" t="s">
        <v>881</v>
      </c>
      <c r="W107" s="101" t="s">
        <v>881</v>
      </c>
      <c r="X107" s="101" t="s">
        <v>881</v>
      </c>
      <c r="Y107" s="101" t="s">
        <v>881</v>
      </c>
      <c r="Z107" s="101" t="s">
        <v>881</v>
      </c>
      <c r="AA107" s="82" t="s">
        <v>880</v>
      </c>
      <c r="AB107" s="101"/>
    </row>
    <row r="108" spans="4:28" ht="37.5" customHeight="1">
      <c r="D108" s="99">
        <v>105</v>
      </c>
      <c r="E108" s="87" t="s">
        <v>1181</v>
      </c>
      <c r="F108" s="104" t="s">
        <v>671</v>
      </c>
      <c r="G108" s="109" t="s">
        <v>2003</v>
      </c>
      <c r="H108" s="109" t="str">
        <f>MID(テーブル2[[#This Row],[住所]],4,FIND("区",G108)-FIND("市",テーブル2[[#This Row],[住所]]))</f>
        <v>中央区</v>
      </c>
      <c r="I108" s="109" t="str">
        <f>MID(テーブル2[[#This Row],[住所]],FIND("区",テーブル2[[#This Row],[住所]])+1,MIN(FIND({0,1,2,3,4,5,6,7,8,9},ASC(テーブル2[[#This Row],[住所]])&amp;1234567890))-FIND("区",テーブル2[[#This Row],[住所]])-1)</f>
        <v>水前寺公園</v>
      </c>
      <c r="J108" s="134" t="s">
        <v>1773</v>
      </c>
      <c r="K108" s="134" t="s">
        <v>1774</v>
      </c>
      <c r="L108" s="138"/>
      <c r="M108" s="143"/>
      <c r="N108" s="101" t="s">
        <v>881</v>
      </c>
      <c r="O108" s="101" t="s">
        <v>881</v>
      </c>
      <c r="P108" s="101" t="s">
        <v>1425</v>
      </c>
      <c r="Q108" s="101" t="s">
        <v>881</v>
      </c>
      <c r="R108" s="101" t="s">
        <v>881</v>
      </c>
      <c r="S108" s="101" t="s">
        <v>881</v>
      </c>
      <c r="T108" s="101" t="s">
        <v>881</v>
      </c>
      <c r="U108" s="101" t="s">
        <v>881</v>
      </c>
      <c r="V108" s="101" t="s">
        <v>881</v>
      </c>
      <c r="W108" s="101" t="s">
        <v>881</v>
      </c>
      <c r="X108" s="101" t="s">
        <v>1425</v>
      </c>
      <c r="Y108" s="101" t="s">
        <v>881</v>
      </c>
      <c r="Z108" s="101" t="s">
        <v>881</v>
      </c>
      <c r="AA108" s="82" t="s">
        <v>1182</v>
      </c>
      <c r="AB108" s="101"/>
    </row>
    <row r="109" spans="4:28" ht="37.5" customHeight="1">
      <c r="D109" s="99">
        <v>106</v>
      </c>
      <c r="E109" s="87" t="s">
        <v>1183</v>
      </c>
      <c r="F109" s="104" t="s">
        <v>631</v>
      </c>
      <c r="G109" s="109" t="s">
        <v>1184</v>
      </c>
      <c r="H109" s="109" t="str">
        <f>MID(テーブル2[[#This Row],[住所]],4,FIND("区",G109)-FIND("市",テーブル2[[#This Row],[住所]]))</f>
        <v>中央区</v>
      </c>
      <c r="I109" s="109" t="str">
        <f>MID(テーブル2[[#This Row],[住所]],FIND("区",テーブル2[[#This Row],[住所]])+1,MIN(FIND({0,1,2,3,4,5,6,7,8,9},ASC(テーブル2[[#This Row],[住所]])&amp;1234567890))-FIND("区",テーブル2[[#This Row],[住所]])-1)</f>
        <v>水前寺</v>
      </c>
      <c r="J109" s="134" t="s">
        <v>1775</v>
      </c>
      <c r="K109" s="134" t="s">
        <v>1776</v>
      </c>
      <c r="L109" s="138"/>
      <c r="M109" s="143"/>
      <c r="N109" s="101" t="s">
        <v>1425</v>
      </c>
      <c r="O109" s="101" t="s">
        <v>881</v>
      </c>
      <c r="P109" s="101" t="s">
        <v>881</v>
      </c>
      <c r="Q109" s="101" t="s">
        <v>881</v>
      </c>
      <c r="R109" s="101" t="s">
        <v>1425</v>
      </c>
      <c r="S109" s="101" t="s">
        <v>1425</v>
      </c>
      <c r="T109" s="101" t="s">
        <v>1425</v>
      </c>
      <c r="U109" s="101" t="s">
        <v>1425</v>
      </c>
      <c r="V109" s="101" t="s">
        <v>1425</v>
      </c>
      <c r="W109" s="101" t="s">
        <v>1425</v>
      </c>
      <c r="X109" s="101" t="s">
        <v>1425</v>
      </c>
      <c r="Y109" s="101" t="s">
        <v>1425</v>
      </c>
      <c r="Z109" s="101" t="s">
        <v>1425</v>
      </c>
      <c r="AA109" s="82" t="s">
        <v>880</v>
      </c>
      <c r="AB109" s="101"/>
    </row>
    <row r="110" spans="4:28" ht="37.5" customHeight="1">
      <c r="D110" s="99">
        <v>107</v>
      </c>
      <c r="E110" s="87" t="s">
        <v>1185</v>
      </c>
      <c r="F110" s="104" t="s">
        <v>631</v>
      </c>
      <c r="G110" s="109" t="s">
        <v>2614</v>
      </c>
      <c r="H110" s="109" t="str">
        <f>MID(テーブル2[[#This Row],[住所]],4,FIND("区",G110)-FIND("市",テーブル2[[#This Row],[住所]]))</f>
        <v>中央区</v>
      </c>
      <c r="I110" s="109" t="str">
        <f>MID(テーブル2[[#This Row],[住所]],FIND("区",テーブル2[[#This Row],[住所]])+1,MIN(FIND({0,1,2,3,4,5,6,7,8,9},ASC(テーブル2[[#This Row],[住所]])&amp;1234567890))-FIND("区",テーブル2[[#This Row],[住所]])-1)</f>
        <v>水前寺</v>
      </c>
      <c r="J110" s="134" t="s">
        <v>1777</v>
      </c>
      <c r="K110" s="134" t="s">
        <v>1778</v>
      </c>
      <c r="L110" s="138"/>
      <c r="M110" s="143"/>
      <c r="N110" s="101" t="s">
        <v>1425</v>
      </c>
      <c r="O110" s="101" t="s">
        <v>1425</v>
      </c>
      <c r="P110" s="101" t="s">
        <v>1425</v>
      </c>
      <c r="Q110" s="101" t="s">
        <v>1425</v>
      </c>
      <c r="R110" s="101" t="s">
        <v>1425</v>
      </c>
      <c r="S110" s="101" t="s">
        <v>1425</v>
      </c>
      <c r="T110" s="101" t="s">
        <v>1425</v>
      </c>
      <c r="U110" s="101" t="s">
        <v>1425</v>
      </c>
      <c r="V110" s="101" t="s">
        <v>1425</v>
      </c>
      <c r="W110" s="101" t="s">
        <v>1425</v>
      </c>
      <c r="X110" s="101" t="s">
        <v>881</v>
      </c>
      <c r="Y110" s="101" t="s">
        <v>881</v>
      </c>
      <c r="Z110" s="101" t="s">
        <v>881</v>
      </c>
      <c r="AA110" s="82" t="s">
        <v>880</v>
      </c>
      <c r="AB110" s="101"/>
    </row>
    <row r="111" spans="4:28" ht="37.5" customHeight="1">
      <c r="D111" s="99">
        <v>108</v>
      </c>
      <c r="E111" s="87" t="s">
        <v>1186</v>
      </c>
      <c r="F111" s="104" t="s">
        <v>789</v>
      </c>
      <c r="G111" s="109" t="s">
        <v>1187</v>
      </c>
      <c r="H111" s="109" t="str">
        <f>MID(テーブル2[[#This Row],[住所]],4,FIND("区",G111)-FIND("市",テーブル2[[#This Row],[住所]]))</f>
        <v>中央区</v>
      </c>
      <c r="I111" s="109" t="str">
        <f>MID(テーブル2[[#This Row],[住所]],FIND("区",テーブル2[[#This Row],[住所]])+1,MIN(FIND({0,1,2,3,4,5,6,7,8,9},ASC(テーブル2[[#This Row],[住所]])&amp;1234567890))-FIND("区",テーブル2[[#This Row],[住所]])-1)</f>
        <v>出水</v>
      </c>
      <c r="J111" s="134" t="s">
        <v>1779</v>
      </c>
      <c r="K111" s="134" t="s">
        <v>1780</v>
      </c>
      <c r="L111" s="138"/>
      <c r="M111" s="143"/>
      <c r="N111" s="101" t="s">
        <v>1425</v>
      </c>
      <c r="O111" s="101" t="s">
        <v>881</v>
      </c>
      <c r="P111" s="101" t="s">
        <v>881</v>
      </c>
      <c r="Q111" s="101" t="s">
        <v>881</v>
      </c>
      <c r="R111" s="101" t="s">
        <v>1425</v>
      </c>
      <c r="S111" s="101" t="s">
        <v>1425</v>
      </c>
      <c r="T111" s="101" t="s">
        <v>881</v>
      </c>
      <c r="U111" s="101" t="s">
        <v>1425</v>
      </c>
      <c r="V111" s="101" t="s">
        <v>1425</v>
      </c>
      <c r="W111" s="101" t="s">
        <v>1425</v>
      </c>
      <c r="X111" s="101" t="s">
        <v>881</v>
      </c>
      <c r="Y111" s="101" t="s">
        <v>881</v>
      </c>
      <c r="Z111" s="101" t="s">
        <v>881</v>
      </c>
      <c r="AA111" s="82" t="s">
        <v>880</v>
      </c>
      <c r="AB111" s="101"/>
    </row>
    <row r="112" spans="4:28" ht="37.5" customHeight="1">
      <c r="D112" s="99">
        <v>109</v>
      </c>
      <c r="E112" s="87" t="s">
        <v>1188</v>
      </c>
      <c r="F112" s="104" t="s">
        <v>1781</v>
      </c>
      <c r="G112" s="109" t="s">
        <v>1189</v>
      </c>
      <c r="H112" s="109" t="str">
        <f>MID(テーブル2[[#This Row],[住所]],4,FIND("区",G112)-FIND("市",テーブル2[[#This Row],[住所]]))</f>
        <v>中央区</v>
      </c>
      <c r="I112" s="109" t="str">
        <f>MID(テーブル2[[#This Row],[住所]],FIND("区",テーブル2[[#This Row],[住所]])+1,MIN(FIND({0,1,2,3,4,5,6,7,8,9},ASC(テーブル2[[#This Row],[住所]])&amp;1234567890))-FIND("区",テーブル2[[#This Row],[住所]])-1)</f>
        <v>古城町</v>
      </c>
      <c r="J112" s="134" t="s">
        <v>1782</v>
      </c>
      <c r="K112" s="134" t="s">
        <v>1783</v>
      </c>
      <c r="L112" s="138"/>
      <c r="M112" s="143"/>
      <c r="N112" s="101" t="s">
        <v>1425</v>
      </c>
      <c r="O112" s="101" t="s">
        <v>1425</v>
      </c>
      <c r="P112" s="101" t="s">
        <v>1425</v>
      </c>
      <c r="Q112" s="101" t="s">
        <v>1425</v>
      </c>
      <c r="R112" s="101" t="s">
        <v>1425</v>
      </c>
      <c r="S112" s="101" t="s">
        <v>1425</v>
      </c>
      <c r="T112" s="101" t="s">
        <v>1425</v>
      </c>
      <c r="U112" s="101" t="s">
        <v>1425</v>
      </c>
      <c r="V112" s="101" t="s">
        <v>1425</v>
      </c>
      <c r="W112" s="101" t="s">
        <v>1425</v>
      </c>
      <c r="X112" s="101" t="s">
        <v>881</v>
      </c>
      <c r="Y112" s="101" t="s">
        <v>1425</v>
      </c>
      <c r="Z112" s="101" t="s">
        <v>881</v>
      </c>
      <c r="AA112" s="82" t="s">
        <v>880</v>
      </c>
      <c r="AB112" s="101"/>
    </row>
    <row r="113" spans="4:28" ht="37.5" customHeight="1">
      <c r="D113" s="99">
        <v>110</v>
      </c>
      <c r="E113" s="87" t="s">
        <v>1190</v>
      </c>
      <c r="F113" s="104" t="s">
        <v>338</v>
      </c>
      <c r="G113" s="109" t="s">
        <v>1191</v>
      </c>
      <c r="H113" s="109" t="str">
        <f>MID(テーブル2[[#This Row],[住所]],4,FIND("区",G113)-FIND("市",テーブル2[[#This Row],[住所]]))</f>
        <v>中央区</v>
      </c>
      <c r="I113" s="109" t="str">
        <f>MID(テーブル2[[#This Row],[住所]],FIND("区",テーブル2[[#This Row],[住所]])+1,MIN(FIND({0,1,2,3,4,5,6,7,8,9},ASC(テーブル2[[#This Row],[住所]])&amp;1234567890))-FIND("区",テーブル2[[#This Row],[住所]])-1)</f>
        <v>島崎</v>
      </c>
      <c r="J113" s="134" t="s">
        <v>1784</v>
      </c>
      <c r="K113" s="134" t="s">
        <v>1785</v>
      </c>
      <c r="L113" s="138"/>
      <c r="M113" s="143"/>
      <c r="N113" s="101" t="s">
        <v>881</v>
      </c>
      <c r="O113" s="101" t="s">
        <v>881</v>
      </c>
      <c r="P113" s="101" t="s">
        <v>881</v>
      </c>
      <c r="Q113" s="101" t="s">
        <v>881</v>
      </c>
      <c r="R113" s="101" t="s">
        <v>881</v>
      </c>
      <c r="S113" s="101" t="s">
        <v>881</v>
      </c>
      <c r="T113" s="101" t="s">
        <v>881</v>
      </c>
      <c r="U113" s="101" t="s">
        <v>881</v>
      </c>
      <c r="V113" s="101" t="s">
        <v>881</v>
      </c>
      <c r="W113" s="101" t="s">
        <v>881</v>
      </c>
      <c r="X113" s="101" t="s">
        <v>881</v>
      </c>
      <c r="Y113" s="101" t="s">
        <v>881</v>
      </c>
      <c r="Z113" s="101" t="s">
        <v>881</v>
      </c>
      <c r="AA113" s="82"/>
      <c r="AB113" s="101"/>
    </row>
    <row r="114" spans="4:28" ht="37.5" customHeight="1">
      <c r="D114" s="99">
        <v>111</v>
      </c>
      <c r="E114" s="87" t="s">
        <v>1192</v>
      </c>
      <c r="F114" s="104" t="s">
        <v>626</v>
      </c>
      <c r="G114" s="109" t="s">
        <v>1193</v>
      </c>
      <c r="H114" s="109" t="str">
        <f>MID(テーブル2[[#This Row],[住所]],4,FIND("区",G114)-FIND("市",テーブル2[[#This Row],[住所]]))</f>
        <v>中央区</v>
      </c>
      <c r="I114" s="109" t="str">
        <f>MID(テーブル2[[#This Row],[住所]],FIND("区",テーブル2[[#This Row],[住所]])+1,MIN(FIND({0,1,2,3,4,5,6,7,8,9},ASC(テーブル2[[#This Row],[住所]])&amp;1234567890))-FIND("区",テーブル2[[#This Row],[住所]])-1)</f>
        <v>大江</v>
      </c>
      <c r="J114" s="134" t="s">
        <v>1786</v>
      </c>
      <c r="K114" s="134" t="s">
        <v>1787</v>
      </c>
      <c r="L114" s="138"/>
      <c r="M114" s="143"/>
      <c r="N114" s="101" t="s">
        <v>1425</v>
      </c>
      <c r="O114" s="101" t="s">
        <v>881</v>
      </c>
      <c r="P114" s="101" t="s">
        <v>881</v>
      </c>
      <c r="Q114" s="101" t="s">
        <v>881</v>
      </c>
      <c r="R114" s="101" t="s">
        <v>1425</v>
      </c>
      <c r="S114" s="101" t="s">
        <v>881</v>
      </c>
      <c r="T114" s="101" t="s">
        <v>881</v>
      </c>
      <c r="U114" s="101" t="s">
        <v>1425</v>
      </c>
      <c r="V114" s="101" t="s">
        <v>1425</v>
      </c>
      <c r="W114" s="101" t="s">
        <v>881</v>
      </c>
      <c r="X114" s="101" t="s">
        <v>881</v>
      </c>
      <c r="Y114" s="101" t="s">
        <v>881</v>
      </c>
      <c r="Z114" s="101" t="s">
        <v>881</v>
      </c>
      <c r="AA114" s="82" t="s">
        <v>880</v>
      </c>
      <c r="AB114" s="101"/>
    </row>
    <row r="115" spans="4:28" ht="37.5" customHeight="1">
      <c r="D115" s="99">
        <v>112</v>
      </c>
      <c r="E115" s="87" t="s">
        <v>1194</v>
      </c>
      <c r="F115" s="104" t="s">
        <v>626</v>
      </c>
      <c r="G115" s="109" t="s">
        <v>1195</v>
      </c>
      <c r="H115" s="109" t="str">
        <f>MID(テーブル2[[#This Row],[住所]],4,FIND("区",G115)-FIND("市",テーブル2[[#This Row],[住所]]))</f>
        <v>中央区</v>
      </c>
      <c r="I115" s="109" t="str">
        <f>MID(テーブル2[[#This Row],[住所]],FIND("区",テーブル2[[#This Row],[住所]])+1,MIN(FIND({0,1,2,3,4,5,6,7,8,9},ASC(テーブル2[[#This Row],[住所]])&amp;1234567890))-FIND("区",テーブル2[[#This Row],[住所]])-1)</f>
        <v>大江</v>
      </c>
      <c r="J115" s="134" t="s">
        <v>1788</v>
      </c>
      <c r="K115" s="134" t="s">
        <v>1789</v>
      </c>
      <c r="L115" s="138"/>
      <c r="M115" s="143"/>
      <c r="N115" s="101" t="s">
        <v>1425</v>
      </c>
      <c r="O115" s="101" t="s">
        <v>1425</v>
      </c>
      <c r="P115" s="101" t="s">
        <v>1425</v>
      </c>
      <c r="Q115" s="101" t="s">
        <v>881</v>
      </c>
      <c r="R115" s="101" t="s">
        <v>1425</v>
      </c>
      <c r="S115" s="101" t="s">
        <v>1425</v>
      </c>
      <c r="T115" s="101" t="s">
        <v>1425</v>
      </c>
      <c r="U115" s="101" t="s">
        <v>1425</v>
      </c>
      <c r="V115" s="101" t="s">
        <v>1425</v>
      </c>
      <c r="W115" s="101" t="s">
        <v>1425</v>
      </c>
      <c r="X115" s="101" t="s">
        <v>881</v>
      </c>
      <c r="Y115" s="101" t="s">
        <v>1425</v>
      </c>
      <c r="Z115" s="101" t="s">
        <v>881</v>
      </c>
      <c r="AA115" s="82"/>
      <c r="AB115" s="101"/>
    </row>
    <row r="116" spans="4:28" ht="37.5" customHeight="1">
      <c r="D116" s="99">
        <v>113</v>
      </c>
      <c r="E116" s="87" t="s">
        <v>1196</v>
      </c>
      <c r="F116" s="104" t="s">
        <v>736</v>
      </c>
      <c r="G116" s="109" t="s">
        <v>1197</v>
      </c>
      <c r="H116" s="109" t="str">
        <f>MID(テーブル2[[#This Row],[住所]],4,FIND("区",G116)-FIND("市",テーブル2[[#This Row],[住所]]))</f>
        <v>中央区</v>
      </c>
      <c r="I116" s="109" t="str">
        <f>MID(テーブル2[[#This Row],[住所]],FIND("区",テーブル2[[#This Row],[住所]])+1,MIN(FIND({0,1,2,3,4,5,6,7,8,9},ASC(テーブル2[[#This Row],[住所]])&amp;1234567890))-FIND("区",テーブル2[[#This Row],[住所]])-1)</f>
        <v>南千反畑町</v>
      </c>
      <c r="J116" s="134" t="s">
        <v>1790</v>
      </c>
      <c r="K116" s="134" t="s">
        <v>1790</v>
      </c>
      <c r="L116" s="138"/>
      <c r="M116" s="143"/>
      <c r="N116" s="101" t="s">
        <v>1425</v>
      </c>
      <c r="O116" s="101" t="s">
        <v>881</v>
      </c>
      <c r="P116" s="101" t="s">
        <v>881</v>
      </c>
      <c r="Q116" s="101" t="s">
        <v>881</v>
      </c>
      <c r="R116" s="101" t="s">
        <v>1425</v>
      </c>
      <c r="S116" s="101" t="s">
        <v>1425</v>
      </c>
      <c r="T116" s="101" t="s">
        <v>1425</v>
      </c>
      <c r="U116" s="101" t="s">
        <v>1425</v>
      </c>
      <c r="V116" s="101" t="s">
        <v>1425</v>
      </c>
      <c r="W116" s="101" t="s">
        <v>1425</v>
      </c>
      <c r="X116" s="101" t="s">
        <v>881</v>
      </c>
      <c r="Y116" s="101" t="s">
        <v>881</v>
      </c>
      <c r="Z116" s="101" t="s">
        <v>881</v>
      </c>
      <c r="AA116" s="82" t="s">
        <v>1198</v>
      </c>
      <c r="AB116" s="101"/>
    </row>
    <row r="117" spans="4:28" ht="37.5" customHeight="1">
      <c r="D117" s="99">
        <v>114</v>
      </c>
      <c r="E117" s="87" t="s">
        <v>1199</v>
      </c>
      <c r="F117" s="104" t="s">
        <v>679</v>
      </c>
      <c r="G117" s="109" t="s">
        <v>1200</v>
      </c>
      <c r="H117" s="109" t="str">
        <f>MID(テーブル2[[#This Row],[住所]],4,FIND("区",G117)-FIND("市",テーブル2[[#This Row],[住所]]))</f>
        <v>中央区</v>
      </c>
      <c r="I117" s="109" t="str">
        <f>MID(テーブル2[[#This Row],[住所]],FIND("区",テーブル2[[#This Row],[住所]])+1,MIN(FIND({0,1,2,3,4,5,6,7,8,9},ASC(テーブル2[[#This Row],[住所]])&amp;1234567890))-FIND("区",テーブル2[[#This Row],[住所]])-1)</f>
        <v>坪井</v>
      </c>
      <c r="J117" s="134" t="s">
        <v>1791</v>
      </c>
      <c r="K117" s="134" t="s">
        <v>1792</v>
      </c>
      <c r="L117" s="138"/>
      <c r="M117" s="143"/>
      <c r="N117" s="101" t="s">
        <v>1425</v>
      </c>
      <c r="O117" s="101" t="s">
        <v>881</v>
      </c>
      <c r="P117" s="101" t="s">
        <v>881</v>
      </c>
      <c r="Q117" s="101" t="s">
        <v>881</v>
      </c>
      <c r="R117" s="101" t="s">
        <v>1425</v>
      </c>
      <c r="S117" s="101" t="s">
        <v>1425</v>
      </c>
      <c r="T117" s="101" t="s">
        <v>1425</v>
      </c>
      <c r="U117" s="101" t="s">
        <v>1425</v>
      </c>
      <c r="V117" s="101" t="s">
        <v>1425</v>
      </c>
      <c r="W117" s="101" t="s">
        <v>1425</v>
      </c>
      <c r="X117" s="101" t="s">
        <v>1425</v>
      </c>
      <c r="Y117" s="101" t="s">
        <v>1425</v>
      </c>
      <c r="Z117" s="101" t="s">
        <v>881</v>
      </c>
      <c r="AA117" s="82" t="s">
        <v>880</v>
      </c>
      <c r="AB117" s="101"/>
    </row>
    <row r="118" spans="4:28" ht="37.5" customHeight="1">
      <c r="D118" s="99">
        <v>115</v>
      </c>
      <c r="E118" s="87" t="s">
        <v>1201</v>
      </c>
      <c r="F118" s="104" t="s">
        <v>626</v>
      </c>
      <c r="G118" s="109" t="s">
        <v>1202</v>
      </c>
      <c r="H118" s="109" t="str">
        <f>MID(テーブル2[[#This Row],[住所]],4,FIND("区",G118)-FIND("市",テーブル2[[#This Row],[住所]]))</f>
        <v>中央区</v>
      </c>
      <c r="I118" s="109" t="str">
        <f>MID(テーブル2[[#This Row],[住所]],FIND("区",テーブル2[[#This Row],[住所]])+1,MIN(FIND({0,1,2,3,4,5,6,7,8,9},ASC(テーブル2[[#This Row],[住所]])&amp;1234567890))-FIND("区",テーブル2[[#This Row],[住所]])-1)</f>
        <v>大江</v>
      </c>
      <c r="J118" s="134" t="s">
        <v>1705</v>
      </c>
      <c r="K118" s="134" t="s">
        <v>1706</v>
      </c>
      <c r="L118" s="138" t="s">
        <v>109</v>
      </c>
      <c r="M118" s="143" t="s">
        <v>1123</v>
      </c>
      <c r="N118" s="101" t="s">
        <v>881</v>
      </c>
      <c r="O118" s="101" t="s">
        <v>881</v>
      </c>
      <c r="P118" s="101" t="s">
        <v>881</v>
      </c>
      <c r="Q118" s="101" t="s">
        <v>881</v>
      </c>
      <c r="R118" s="101" t="s">
        <v>1425</v>
      </c>
      <c r="S118" s="101" t="s">
        <v>1425</v>
      </c>
      <c r="T118" s="101" t="s">
        <v>881</v>
      </c>
      <c r="U118" s="101" t="s">
        <v>881</v>
      </c>
      <c r="V118" s="101" t="s">
        <v>881</v>
      </c>
      <c r="W118" s="101" t="s">
        <v>881</v>
      </c>
      <c r="X118" s="101" t="s">
        <v>881</v>
      </c>
      <c r="Y118" s="101" t="s">
        <v>1425</v>
      </c>
      <c r="Z118" s="101" t="s">
        <v>881</v>
      </c>
      <c r="AA118" s="82" t="s">
        <v>880</v>
      </c>
      <c r="AB118" s="101"/>
    </row>
    <row r="119" spans="4:28" s="5" customFormat="1" ht="37.5" customHeight="1">
      <c r="D119" s="99">
        <v>116</v>
      </c>
      <c r="E119" s="140" t="s">
        <v>1203</v>
      </c>
      <c r="F119" s="83" t="s">
        <v>666</v>
      </c>
      <c r="G119" s="78" t="s">
        <v>1204</v>
      </c>
      <c r="H119" s="78" t="str">
        <f>MID(テーブル2[[#This Row],[住所]],4,FIND("区",G119)-FIND("市",テーブル2[[#This Row],[住所]]))</f>
        <v>中央区</v>
      </c>
      <c r="I119" s="78" t="str">
        <f>MID(テーブル2[[#This Row],[住所]],FIND("区",テーブル2[[#This Row],[住所]])+1,MIN(FIND({0,1,2,3,4,5,6,7,8,9},ASC(テーブル2[[#This Row],[住所]])&amp;1234567890))-FIND("区",テーブル2[[#This Row],[住所]])-1)</f>
        <v>黒髪</v>
      </c>
      <c r="J119" s="144" t="s">
        <v>1793</v>
      </c>
      <c r="K119" s="144" t="s">
        <v>1794</v>
      </c>
      <c r="L119" s="139"/>
      <c r="M119" s="145"/>
      <c r="N119" s="105" t="s">
        <v>881</v>
      </c>
      <c r="O119" s="105" t="s">
        <v>881</v>
      </c>
      <c r="P119" s="105" t="s">
        <v>881</v>
      </c>
      <c r="Q119" s="105" t="s">
        <v>881</v>
      </c>
      <c r="R119" s="105" t="s">
        <v>1425</v>
      </c>
      <c r="S119" s="105" t="s">
        <v>881</v>
      </c>
      <c r="T119" s="105" t="s">
        <v>881</v>
      </c>
      <c r="U119" s="105" t="s">
        <v>1425</v>
      </c>
      <c r="V119" s="105" t="s">
        <v>1425</v>
      </c>
      <c r="W119" s="105" t="s">
        <v>881</v>
      </c>
      <c r="X119" s="105" t="s">
        <v>881</v>
      </c>
      <c r="Y119" s="105" t="s">
        <v>881</v>
      </c>
      <c r="Z119" s="105" t="s">
        <v>881</v>
      </c>
      <c r="AA119" s="76" t="s">
        <v>880</v>
      </c>
      <c r="AB119" s="101"/>
    </row>
    <row r="120" spans="4:28" ht="37.5" customHeight="1">
      <c r="D120" s="99">
        <v>117</v>
      </c>
      <c r="E120" s="87" t="s">
        <v>1205</v>
      </c>
      <c r="F120" s="104" t="s">
        <v>1712</v>
      </c>
      <c r="G120" s="109" t="s">
        <v>2004</v>
      </c>
      <c r="H120" s="109" t="str">
        <f>MID(テーブル2[[#This Row],[住所]],4,FIND("区",G120)-FIND("市",テーブル2[[#This Row],[住所]]))</f>
        <v>中央区</v>
      </c>
      <c r="I120" s="109" t="str">
        <f>MID(テーブル2[[#This Row],[住所]],FIND("区",テーブル2[[#This Row],[住所]])+1,MIN(FIND({0,1,2,3,4,5,6,7,8,9},ASC(テーブル2[[#This Row],[住所]])&amp;1234567890))-FIND("区",テーブル2[[#This Row],[住所]])-1)</f>
        <v>安政町</v>
      </c>
      <c r="J120" s="134" t="s">
        <v>1795</v>
      </c>
      <c r="K120" s="134" t="s">
        <v>1796</v>
      </c>
      <c r="L120" s="138"/>
      <c r="M120" s="143"/>
      <c r="N120" s="101" t="s">
        <v>881</v>
      </c>
      <c r="O120" s="101" t="s">
        <v>1425</v>
      </c>
      <c r="P120" s="101" t="s">
        <v>881</v>
      </c>
      <c r="Q120" s="101" t="s">
        <v>1425</v>
      </c>
      <c r="R120" s="101" t="s">
        <v>1425</v>
      </c>
      <c r="S120" s="101" t="s">
        <v>881</v>
      </c>
      <c r="T120" s="101" t="s">
        <v>881</v>
      </c>
      <c r="U120" s="101" t="s">
        <v>1425</v>
      </c>
      <c r="V120" s="101" t="s">
        <v>1425</v>
      </c>
      <c r="W120" s="101" t="s">
        <v>881</v>
      </c>
      <c r="X120" s="101" t="s">
        <v>881</v>
      </c>
      <c r="Y120" s="101" t="s">
        <v>881</v>
      </c>
      <c r="Z120" s="101" t="s">
        <v>881</v>
      </c>
      <c r="AA120" s="82" t="s">
        <v>880</v>
      </c>
      <c r="AB120" s="101"/>
    </row>
    <row r="121" spans="4:28" ht="37.5" customHeight="1">
      <c r="D121" s="99">
        <v>118</v>
      </c>
      <c r="E121" s="87" t="s">
        <v>1206</v>
      </c>
      <c r="F121" s="104" t="s">
        <v>1727</v>
      </c>
      <c r="G121" s="109" t="s">
        <v>1207</v>
      </c>
      <c r="H121" s="109" t="str">
        <f>MID(テーブル2[[#This Row],[住所]],4,FIND("区",G121)-FIND("市",テーブル2[[#This Row],[住所]]))</f>
        <v>中央区</v>
      </c>
      <c r="I121" s="109" t="str">
        <f>MID(テーブル2[[#This Row],[住所]],FIND("区",テーブル2[[#This Row],[住所]])+1,MIN(FIND({0,1,2,3,4,5,6,7,8,9},ASC(テーブル2[[#This Row],[住所]])&amp;1234567890))-FIND("区",テーブル2[[#This Row],[住所]])-1)</f>
        <v>横手</v>
      </c>
      <c r="J121" s="134" t="s">
        <v>1797</v>
      </c>
      <c r="K121" s="134" t="s">
        <v>1798</v>
      </c>
      <c r="L121" s="138"/>
      <c r="M121" s="143"/>
      <c r="N121" s="101" t="s">
        <v>881</v>
      </c>
      <c r="O121" s="101" t="s">
        <v>881</v>
      </c>
      <c r="P121" s="101" t="s">
        <v>881</v>
      </c>
      <c r="Q121" s="101" t="s">
        <v>881</v>
      </c>
      <c r="R121" s="101" t="s">
        <v>881</v>
      </c>
      <c r="S121" s="101" t="s">
        <v>1425</v>
      </c>
      <c r="T121" s="101" t="s">
        <v>881</v>
      </c>
      <c r="U121" s="101" t="s">
        <v>1425</v>
      </c>
      <c r="V121" s="101" t="s">
        <v>881</v>
      </c>
      <c r="W121" s="101" t="s">
        <v>1425</v>
      </c>
      <c r="X121" s="101" t="s">
        <v>881</v>
      </c>
      <c r="Y121" s="101" t="s">
        <v>881</v>
      </c>
      <c r="Z121" s="101" t="s">
        <v>881</v>
      </c>
      <c r="AA121" s="82" t="s">
        <v>880</v>
      </c>
      <c r="AB121" s="101"/>
    </row>
    <row r="122" spans="4:28" ht="37.5" customHeight="1">
      <c r="D122" s="99">
        <v>119</v>
      </c>
      <c r="E122" s="87" t="s">
        <v>1208</v>
      </c>
      <c r="F122" s="104" t="s">
        <v>701</v>
      </c>
      <c r="G122" s="109" t="s">
        <v>1209</v>
      </c>
      <c r="H122" s="109" t="str">
        <f>MID(テーブル2[[#This Row],[住所]],4,FIND("区",G122)-FIND("市",テーブル2[[#This Row],[住所]]))</f>
        <v>中央区</v>
      </c>
      <c r="I122" s="109" t="str">
        <f>MID(テーブル2[[#This Row],[住所]],FIND("区",テーブル2[[#This Row],[住所]])+1,MIN(FIND({0,1,2,3,4,5,6,7,8,9},ASC(テーブル2[[#This Row],[住所]])&amp;1234567890))-FIND("区",テーブル2[[#This Row],[住所]])-1)</f>
        <v>九品寺</v>
      </c>
      <c r="J122" s="134" t="s">
        <v>1799</v>
      </c>
      <c r="K122" s="134" t="s">
        <v>1800</v>
      </c>
      <c r="L122" s="138"/>
      <c r="M122" s="143"/>
      <c r="N122" s="101" t="s">
        <v>881</v>
      </c>
      <c r="O122" s="101" t="s">
        <v>881</v>
      </c>
      <c r="P122" s="101" t="s">
        <v>881</v>
      </c>
      <c r="Q122" s="101" t="s">
        <v>881</v>
      </c>
      <c r="R122" s="101" t="s">
        <v>1425</v>
      </c>
      <c r="S122" s="101" t="s">
        <v>1425</v>
      </c>
      <c r="T122" s="101" t="s">
        <v>1425</v>
      </c>
      <c r="U122" s="101" t="s">
        <v>1425</v>
      </c>
      <c r="V122" s="101" t="s">
        <v>1425</v>
      </c>
      <c r="W122" s="101" t="s">
        <v>1425</v>
      </c>
      <c r="X122" s="101" t="s">
        <v>881</v>
      </c>
      <c r="Y122" s="101" t="s">
        <v>1425</v>
      </c>
      <c r="Z122" s="101" t="s">
        <v>881</v>
      </c>
      <c r="AA122" s="82" t="s">
        <v>880</v>
      </c>
      <c r="AB122" s="101"/>
    </row>
    <row r="123" spans="4:28" ht="37.5" customHeight="1">
      <c r="D123" s="99">
        <v>120</v>
      </c>
      <c r="E123" s="87" t="s">
        <v>1210</v>
      </c>
      <c r="F123" s="104" t="s">
        <v>666</v>
      </c>
      <c r="G123" s="109" t="s">
        <v>1211</v>
      </c>
      <c r="H123" s="109" t="str">
        <f>MID(テーブル2[[#This Row],[住所]],4,FIND("区",G123)-FIND("市",テーブル2[[#This Row],[住所]]))</f>
        <v>中央区</v>
      </c>
      <c r="I123" s="109" t="str">
        <f>MID(テーブル2[[#This Row],[住所]],FIND("区",テーブル2[[#This Row],[住所]])+1,MIN(FIND({0,1,2,3,4,5,6,7,8,9},ASC(テーブル2[[#This Row],[住所]])&amp;1234567890))-FIND("区",テーブル2[[#This Row],[住所]])-1)</f>
        <v>黒髪</v>
      </c>
      <c r="J123" s="134" t="s">
        <v>1801</v>
      </c>
      <c r="K123" s="134" t="s">
        <v>1802</v>
      </c>
      <c r="L123" s="138"/>
      <c r="M123" s="143"/>
      <c r="N123" s="101" t="s">
        <v>881</v>
      </c>
      <c r="O123" s="101" t="s">
        <v>881</v>
      </c>
      <c r="P123" s="101" t="s">
        <v>881</v>
      </c>
      <c r="Q123" s="101" t="s">
        <v>881</v>
      </c>
      <c r="R123" s="101" t="s">
        <v>881</v>
      </c>
      <c r="S123" s="101" t="s">
        <v>881</v>
      </c>
      <c r="T123" s="101" t="s">
        <v>881</v>
      </c>
      <c r="U123" s="101" t="s">
        <v>1425</v>
      </c>
      <c r="V123" s="101" t="s">
        <v>881</v>
      </c>
      <c r="W123" s="101" t="s">
        <v>881</v>
      </c>
      <c r="X123" s="101" t="s">
        <v>881</v>
      </c>
      <c r="Y123" s="101" t="s">
        <v>881</v>
      </c>
      <c r="Z123" s="101" t="s">
        <v>881</v>
      </c>
      <c r="AA123" s="82" t="s">
        <v>880</v>
      </c>
      <c r="AB123" s="101"/>
    </row>
    <row r="124" spans="4:28" ht="37.5" customHeight="1">
      <c r="D124" s="99">
        <v>121</v>
      </c>
      <c r="E124" s="87" t="s">
        <v>1212</v>
      </c>
      <c r="F124" s="104" t="s">
        <v>1803</v>
      </c>
      <c r="G124" s="109" t="s">
        <v>1213</v>
      </c>
      <c r="H124" s="109" t="str">
        <f>MID(テーブル2[[#This Row],[住所]],4,FIND("区",G124)-FIND("市",テーブル2[[#This Row],[住所]]))</f>
        <v>中央区</v>
      </c>
      <c r="I124" s="109" t="str">
        <f>MID(テーブル2[[#This Row],[住所]],FIND("区",テーブル2[[#This Row],[住所]])+1,MIN(FIND({0,1,2,3,4,5,6,7,8,9},ASC(テーブル2[[#This Row],[住所]])&amp;1234567890))-FIND("区",テーブル2[[#This Row],[住所]])-1)</f>
        <v>菅原町</v>
      </c>
      <c r="J124" s="134" t="s">
        <v>1804</v>
      </c>
      <c r="K124" s="134" t="s">
        <v>1805</v>
      </c>
      <c r="L124" s="138"/>
      <c r="M124" s="143"/>
      <c r="N124" s="101" t="s">
        <v>1425</v>
      </c>
      <c r="O124" s="101" t="s">
        <v>881</v>
      </c>
      <c r="P124" s="101" t="s">
        <v>881</v>
      </c>
      <c r="Q124" s="101" t="s">
        <v>881</v>
      </c>
      <c r="R124" s="101" t="s">
        <v>881</v>
      </c>
      <c r="S124" s="101" t="s">
        <v>881</v>
      </c>
      <c r="T124" s="101" t="s">
        <v>881</v>
      </c>
      <c r="U124" s="101" t="s">
        <v>881</v>
      </c>
      <c r="V124" s="101" t="s">
        <v>881</v>
      </c>
      <c r="W124" s="101" t="s">
        <v>881</v>
      </c>
      <c r="X124" s="101" t="s">
        <v>881</v>
      </c>
      <c r="Y124" s="101" t="s">
        <v>881</v>
      </c>
      <c r="Z124" s="101" t="s">
        <v>881</v>
      </c>
      <c r="AA124" s="82" t="s">
        <v>880</v>
      </c>
      <c r="AB124" s="101"/>
    </row>
    <row r="125" spans="4:28" ht="37.5" customHeight="1">
      <c r="D125" s="99">
        <v>122</v>
      </c>
      <c r="E125" s="87" t="s">
        <v>1214</v>
      </c>
      <c r="F125" s="104" t="s">
        <v>1803</v>
      </c>
      <c r="G125" s="109" t="s">
        <v>1215</v>
      </c>
      <c r="H125" s="109" t="str">
        <f>MID(テーブル2[[#This Row],[住所]],4,FIND("区",G125)-FIND("市",テーブル2[[#This Row],[住所]]))</f>
        <v>中央区</v>
      </c>
      <c r="I125" s="109" t="str">
        <f>MID(テーブル2[[#This Row],[住所]],FIND("区",テーブル2[[#This Row],[住所]])+1,MIN(FIND({0,1,2,3,4,5,6,7,8,9},ASC(テーブル2[[#This Row],[住所]])&amp;1234567890))-FIND("区",テーブル2[[#This Row],[住所]])-1)</f>
        <v>菅原町</v>
      </c>
      <c r="J125" s="134" t="s">
        <v>1806</v>
      </c>
      <c r="K125" s="134" t="s">
        <v>1807</v>
      </c>
      <c r="L125" s="138"/>
      <c r="M125" s="143"/>
      <c r="N125" s="101" t="s">
        <v>1425</v>
      </c>
      <c r="O125" s="101" t="s">
        <v>881</v>
      </c>
      <c r="P125" s="101" t="s">
        <v>881</v>
      </c>
      <c r="Q125" s="101" t="s">
        <v>881</v>
      </c>
      <c r="R125" s="101" t="s">
        <v>1425</v>
      </c>
      <c r="S125" s="101" t="s">
        <v>881</v>
      </c>
      <c r="T125" s="101" t="s">
        <v>881</v>
      </c>
      <c r="U125" s="101" t="s">
        <v>1425</v>
      </c>
      <c r="V125" s="101" t="s">
        <v>881</v>
      </c>
      <c r="W125" s="101" t="s">
        <v>881</v>
      </c>
      <c r="X125" s="101" t="s">
        <v>881</v>
      </c>
      <c r="Y125" s="101" t="s">
        <v>1425</v>
      </c>
      <c r="Z125" s="101" t="s">
        <v>881</v>
      </c>
      <c r="AA125" s="82" t="s">
        <v>880</v>
      </c>
      <c r="AB125" s="101"/>
    </row>
    <row r="126" spans="4:28" ht="37.5" customHeight="1">
      <c r="D126" s="99">
        <v>123</v>
      </c>
      <c r="E126" s="87" t="s">
        <v>1216</v>
      </c>
      <c r="F126" s="104" t="s">
        <v>793</v>
      </c>
      <c r="G126" s="109" t="s">
        <v>1217</v>
      </c>
      <c r="H126" s="109" t="str">
        <f>MID(テーブル2[[#This Row],[住所]],4,FIND("区",G126)-FIND("市",テーブル2[[#This Row],[住所]]))</f>
        <v>中央区</v>
      </c>
      <c r="I126" s="109" t="str">
        <f>MID(テーブル2[[#This Row],[住所]],FIND("区",テーブル2[[#This Row],[住所]])+1,MIN(FIND({0,1,2,3,4,5,6,7,8,9},ASC(テーブル2[[#This Row],[住所]])&amp;1234567890))-FIND("区",テーブル2[[#This Row],[住所]])-1)</f>
        <v>八王寺町</v>
      </c>
      <c r="J126" s="134" t="s">
        <v>1808</v>
      </c>
      <c r="K126" s="134" t="s">
        <v>1809</v>
      </c>
      <c r="L126" s="138"/>
      <c r="M126" s="143"/>
      <c r="N126" s="101" t="s">
        <v>1425</v>
      </c>
      <c r="O126" s="101" t="s">
        <v>881</v>
      </c>
      <c r="P126" s="101" t="s">
        <v>881</v>
      </c>
      <c r="Q126" s="101" t="s">
        <v>881</v>
      </c>
      <c r="R126" s="101" t="s">
        <v>1425</v>
      </c>
      <c r="S126" s="101" t="s">
        <v>881</v>
      </c>
      <c r="T126" s="101" t="s">
        <v>881</v>
      </c>
      <c r="U126" s="101" t="s">
        <v>1425</v>
      </c>
      <c r="V126" s="101" t="s">
        <v>881</v>
      </c>
      <c r="W126" s="101" t="s">
        <v>881</v>
      </c>
      <c r="X126" s="101" t="s">
        <v>881</v>
      </c>
      <c r="Y126" s="101" t="s">
        <v>881</v>
      </c>
      <c r="Z126" s="101" t="s">
        <v>881</v>
      </c>
      <c r="AA126" s="82"/>
      <c r="AB126" s="101"/>
    </row>
    <row r="127" spans="4:28" ht="37.5" customHeight="1">
      <c r="D127" s="99">
        <v>124</v>
      </c>
      <c r="E127" s="87" t="s">
        <v>1218</v>
      </c>
      <c r="F127" s="104" t="s">
        <v>707</v>
      </c>
      <c r="G127" s="109" t="s">
        <v>1219</v>
      </c>
      <c r="H127" s="109" t="str">
        <f>MID(テーブル2[[#This Row],[住所]],4,FIND("区",G127)-FIND("市",テーブル2[[#This Row],[住所]]))</f>
        <v>中央区</v>
      </c>
      <c r="I127" s="109" t="str">
        <f>MID(テーブル2[[#This Row],[住所]],FIND("区",テーブル2[[#This Row],[住所]])+1,MIN(FIND({0,1,2,3,4,5,6,7,8,9},ASC(テーブル2[[#This Row],[住所]])&amp;1234567890))-FIND("区",テーブル2[[#This Row],[住所]])-1)</f>
        <v>新町</v>
      </c>
      <c r="J127" s="134" t="s">
        <v>1810</v>
      </c>
      <c r="K127" s="134" t="s">
        <v>1811</v>
      </c>
      <c r="L127" s="138"/>
      <c r="M127" s="143"/>
      <c r="N127" s="101" t="s">
        <v>881</v>
      </c>
      <c r="O127" s="101" t="s">
        <v>881</v>
      </c>
      <c r="P127" s="101" t="s">
        <v>881</v>
      </c>
      <c r="Q127" s="101" t="s">
        <v>881</v>
      </c>
      <c r="R127" s="101" t="s">
        <v>1425</v>
      </c>
      <c r="S127" s="101" t="s">
        <v>881</v>
      </c>
      <c r="T127" s="101" t="s">
        <v>881</v>
      </c>
      <c r="U127" s="101" t="s">
        <v>1425</v>
      </c>
      <c r="V127" s="101" t="s">
        <v>1425</v>
      </c>
      <c r="W127" s="101" t="s">
        <v>1425</v>
      </c>
      <c r="X127" s="101" t="s">
        <v>881</v>
      </c>
      <c r="Y127" s="101" t="s">
        <v>881</v>
      </c>
      <c r="Z127" s="101" t="s">
        <v>881</v>
      </c>
      <c r="AA127" s="82" t="s">
        <v>880</v>
      </c>
      <c r="AB127" s="101"/>
    </row>
    <row r="128" spans="4:28" ht="37.5" customHeight="1">
      <c r="D128" s="99">
        <v>125</v>
      </c>
      <c r="E128" s="87" t="s">
        <v>1220</v>
      </c>
      <c r="F128" s="104" t="s">
        <v>655</v>
      </c>
      <c r="G128" s="109" t="s">
        <v>1221</v>
      </c>
      <c r="H128" s="109" t="str">
        <f>MID(テーブル2[[#This Row],[住所]],4,FIND("区",G128)-FIND("市",テーブル2[[#This Row],[住所]]))</f>
        <v>中央区</v>
      </c>
      <c r="I128" s="109" t="str">
        <f>MID(テーブル2[[#This Row],[住所]],FIND("区",テーブル2[[#This Row],[住所]])+1,MIN(FIND({0,1,2,3,4,5,6,7,8,9},ASC(テーブル2[[#This Row],[住所]])&amp;1234567890))-FIND("区",テーブル2[[#This Row],[住所]])-1)</f>
        <v>萩原町</v>
      </c>
      <c r="J128" s="134" t="s">
        <v>1812</v>
      </c>
      <c r="K128" s="134" t="s">
        <v>1813</v>
      </c>
      <c r="L128" s="138"/>
      <c r="M128" s="143"/>
      <c r="N128" s="101" t="s">
        <v>1425</v>
      </c>
      <c r="O128" s="101" t="s">
        <v>881</v>
      </c>
      <c r="P128" s="101" t="s">
        <v>881</v>
      </c>
      <c r="Q128" s="101" t="s">
        <v>881</v>
      </c>
      <c r="R128" s="101" t="s">
        <v>1425</v>
      </c>
      <c r="S128" s="101" t="s">
        <v>881</v>
      </c>
      <c r="T128" s="101" t="s">
        <v>881</v>
      </c>
      <c r="U128" s="101" t="s">
        <v>881</v>
      </c>
      <c r="V128" s="101" t="s">
        <v>1425</v>
      </c>
      <c r="W128" s="101" t="s">
        <v>1425</v>
      </c>
      <c r="X128" s="101" t="s">
        <v>881</v>
      </c>
      <c r="Y128" s="101" t="s">
        <v>881</v>
      </c>
      <c r="Z128" s="101" t="s">
        <v>881</v>
      </c>
      <c r="AA128" s="82" t="s">
        <v>880</v>
      </c>
      <c r="AB128" s="101"/>
    </row>
    <row r="129" spans="4:28" ht="37.5" customHeight="1">
      <c r="D129" s="99">
        <v>126</v>
      </c>
      <c r="E129" s="87" t="s">
        <v>1222</v>
      </c>
      <c r="F129" s="104" t="s">
        <v>1468</v>
      </c>
      <c r="G129" s="109" t="s">
        <v>1223</v>
      </c>
      <c r="H129" s="109" t="str">
        <f>MID(テーブル2[[#This Row],[住所]],4,FIND("区",G129)-FIND("市",テーブル2[[#This Row],[住所]]))</f>
        <v>中央区</v>
      </c>
      <c r="I129" s="109" t="str">
        <f>MID(テーブル2[[#This Row],[住所]],FIND("区",テーブル2[[#This Row],[住所]])+1,MIN(FIND({0,1,2,3,4,5,6,7,8,9},ASC(テーブル2[[#This Row],[住所]])&amp;1234567890))-FIND("区",テーブル2[[#This Row],[住所]])-1)</f>
        <v>練兵町</v>
      </c>
      <c r="J129" s="134" t="s">
        <v>1814</v>
      </c>
      <c r="K129" s="134" t="s">
        <v>1815</v>
      </c>
      <c r="L129" s="138"/>
      <c r="M129" s="143"/>
      <c r="N129" s="101" t="s">
        <v>1425</v>
      </c>
      <c r="O129" s="101" t="s">
        <v>1425</v>
      </c>
      <c r="P129" s="101" t="s">
        <v>1425</v>
      </c>
      <c r="Q129" s="101" t="s">
        <v>1425</v>
      </c>
      <c r="R129" s="101" t="s">
        <v>1425</v>
      </c>
      <c r="S129" s="101" t="s">
        <v>1425</v>
      </c>
      <c r="T129" s="101" t="s">
        <v>1425</v>
      </c>
      <c r="U129" s="101" t="s">
        <v>1425</v>
      </c>
      <c r="V129" s="101" t="s">
        <v>1425</v>
      </c>
      <c r="W129" s="101" t="s">
        <v>1425</v>
      </c>
      <c r="X129" s="101" t="s">
        <v>1425</v>
      </c>
      <c r="Y129" s="101" t="s">
        <v>1425</v>
      </c>
      <c r="Z129" s="101" t="s">
        <v>1425</v>
      </c>
      <c r="AA129" s="82" t="s">
        <v>880</v>
      </c>
      <c r="AB129" s="101"/>
    </row>
    <row r="130" spans="4:28" ht="37.5" customHeight="1">
      <c r="D130" s="99">
        <v>127</v>
      </c>
      <c r="E130" s="87" t="s">
        <v>1224</v>
      </c>
      <c r="F130" s="104" t="s">
        <v>743</v>
      </c>
      <c r="G130" s="109" t="s">
        <v>1225</v>
      </c>
      <c r="H130" s="109" t="str">
        <f>MID(テーブル2[[#This Row],[住所]],4,FIND("区",G130)-FIND("市",テーブル2[[#This Row],[住所]]))</f>
        <v>中央区</v>
      </c>
      <c r="I130" s="109" t="str">
        <f>MID(テーブル2[[#This Row],[住所]],FIND("区",テーブル2[[#This Row],[住所]])+1,MIN(FIND({0,1,2,3,4,5,6,7,8,9},ASC(テーブル2[[#This Row],[住所]])&amp;1234567890))-FIND("区",テーブル2[[#This Row],[住所]])-1)</f>
        <v>白山</v>
      </c>
      <c r="J130" s="134" t="s">
        <v>1816</v>
      </c>
      <c r="K130" s="134" t="s">
        <v>1817</v>
      </c>
      <c r="L130" s="138"/>
      <c r="M130" s="143"/>
      <c r="N130" s="101" t="s">
        <v>881</v>
      </c>
      <c r="O130" s="101" t="s">
        <v>881</v>
      </c>
      <c r="P130" s="101" t="s">
        <v>881</v>
      </c>
      <c r="Q130" s="101" t="s">
        <v>881</v>
      </c>
      <c r="R130" s="101" t="s">
        <v>881</v>
      </c>
      <c r="S130" s="101" t="s">
        <v>881</v>
      </c>
      <c r="T130" s="101" t="s">
        <v>881</v>
      </c>
      <c r="U130" s="101" t="s">
        <v>881</v>
      </c>
      <c r="V130" s="101" t="s">
        <v>881</v>
      </c>
      <c r="W130" s="101" t="s">
        <v>881</v>
      </c>
      <c r="X130" s="101" t="s">
        <v>881</v>
      </c>
      <c r="Y130" s="101" t="s">
        <v>881</v>
      </c>
      <c r="Z130" s="101" t="s">
        <v>881</v>
      </c>
      <c r="AA130" s="82" t="s">
        <v>880</v>
      </c>
      <c r="AB130" s="101"/>
    </row>
    <row r="131" spans="4:28" ht="37.5" customHeight="1">
      <c r="D131" s="99">
        <v>128</v>
      </c>
      <c r="E131" s="87" t="s">
        <v>1224</v>
      </c>
      <c r="F131" s="104" t="s">
        <v>1818</v>
      </c>
      <c r="G131" s="109" t="s">
        <v>1226</v>
      </c>
      <c r="H131" s="109" t="str">
        <f>MID(テーブル2[[#This Row],[住所]],4,FIND("区",G131)-FIND("市",テーブル2[[#This Row],[住所]]))</f>
        <v>中央区</v>
      </c>
      <c r="I131" s="109" t="str">
        <f>MID(テーブル2[[#This Row],[住所]],FIND("区",テーブル2[[#This Row],[住所]])+1,MIN(FIND({0,1,2,3,4,5,6,7,8,9},ASC(テーブル2[[#This Row],[住所]])&amp;1234567890))-FIND("区",テーブル2[[#This Row],[住所]])-1)</f>
        <v>上水前寺</v>
      </c>
      <c r="J131" s="134" t="s">
        <v>1819</v>
      </c>
      <c r="K131" s="134" t="s">
        <v>1820</v>
      </c>
      <c r="L131" s="138"/>
      <c r="M131" s="143"/>
      <c r="N131" s="101" t="s">
        <v>1425</v>
      </c>
      <c r="O131" s="101" t="s">
        <v>996</v>
      </c>
      <c r="P131" s="101" t="s">
        <v>881</v>
      </c>
      <c r="Q131" s="101" t="s">
        <v>1425</v>
      </c>
      <c r="R131" s="101" t="s">
        <v>1425</v>
      </c>
      <c r="S131" s="101" t="s">
        <v>1425</v>
      </c>
      <c r="T131" s="101" t="s">
        <v>1425</v>
      </c>
      <c r="U131" s="101" t="s">
        <v>1425</v>
      </c>
      <c r="V131" s="101" t="s">
        <v>1425</v>
      </c>
      <c r="W131" s="101" t="s">
        <v>1425</v>
      </c>
      <c r="X131" s="101" t="s">
        <v>1425</v>
      </c>
      <c r="Y131" s="101" t="s">
        <v>1425</v>
      </c>
      <c r="Z131" s="101" t="s">
        <v>1425</v>
      </c>
      <c r="AA131" s="82" t="s">
        <v>1821</v>
      </c>
      <c r="AB131" s="101"/>
    </row>
    <row r="132" spans="4:28" ht="37.5" customHeight="1">
      <c r="D132" s="99">
        <v>129</v>
      </c>
      <c r="E132" s="87" t="s">
        <v>1227</v>
      </c>
      <c r="F132" s="104" t="s">
        <v>741</v>
      </c>
      <c r="G132" s="109" t="s">
        <v>1228</v>
      </c>
      <c r="H132" s="109" t="str">
        <f>MID(テーブル2[[#This Row],[住所]],4,FIND("区",G132)-FIND("市",テーブル2[[#This Row],[住所]]))</f>
        <v>中央区</v>
      </c>
      <c r="I132" s="109" t="str">
        <f>MID(テーブル2[[#This Row],[住所]],FIND("区",テーブル2[[#This Row],[住所]])+1,MIN(FIND({0,1,2,3,4,5,6,7,8,9},ASC(テーブル2[[#This Row],[住所]])&amp;1234567890))-FIND("区",テーブル2[[#This Row],[住所]])-1)</f>
        <v>新市街</v>
      </c>
      <c r="J132" s="134" t="s">
        <v>1822</v>
      </c>
      <c r="K132" s="134" t="s">
        <v>1823</v>
      </c>
      <c r="L132" s="138"/>
      <c r="M132" s="143"/>
      <c r="N132" s="101" t="s">
        <v>1425</v>
      </c>
      <c r="O132" s="101" t="s">
        <v>881</v>
      </c>
      <c r="P132" s="101" t="s">
        <v>881</v>
      </c>
      <c r="Q132" s="101" t="s">
        <v>881</v>
      </c>
      <c r="R132" s="101" t="s">
        <v>881</v>
      </c>
      <c r="S132" s="101" t="s">
        <v>881</v>
      </c>
      <c r="T132" s="101" t="s">
        <v>881</v>
      </c>
      <c r="U132" s="101" t="s">
        <v>881</v>
      </c>
      <c r="V132" s="101" t="s">
        <v>881</v>
      </c>
      <c r="W132" s="101" t="s">
        <v>881</v>
      </c>
      <c r="X132" s="101" t="s">
        <v>881</v>
      </c>
      <c r="Y132" s="101" t="s">
        <v>881</v>
      </c>
      <c r="Z132" s="101" t="s">
        <v>881</v>
      </c>
      <c r="AA132" s="82" t="s">
        <v>1229</v>
      </c>
      <c r="AB132" s="101"/>
    </row>
    <row r="133" spans="4:28" ht="37.5" customHeight="1">
      <c r="D133" s="99">
        <v>130</v>
      </c>
      <c r="E133" s="87" t="s">
        <v>1230</v>
      </c>
      <c r="F133" s="104" t="s">
        <v>324</v>
      </c>
      <c r="G133" s="109" t="s">
        <v>1231</v>
      </c>
      <c r="H133" s="109" t="str">
        <f>MID(テーブル2[[#This Row],[住所]],4,FIND("区",G133)-FIND("市",テーブル2[[#This Row],[住所]]))</f>
        <v>中央区</v>
      </c>
      <c r="I133" s="109" t="str">
        <f>MID(テーブル2[[#This Row],[住所]],FIND("区",テーブル2[[#This Row],[住所]])+1,MIN(FIND({0,1,2,3,4,5,6,7,8,9},ASC(テーブル2[[#This Row],[住所]])&amp;1234567890))-FIND("区",テーブル2[[#This Row],[住所]])-1)</f>
        <v>神水本町</v>
      </c>
      <c r="J133" s="134" t="s">
        <v>1824</v>
      </c>
      <c r="K133" s="134" t="s">
        <v>1825</v>
      </c>
      <c r="L133" s="138"/>
      <c r="M133" s="143"/>
      <c r="N133" s="101" t="s">
        <v>881</v>
      </c>
      <c r="O133" s="101" t="s">
        <v>881</v>
      </c>
      <c r="P133" s="101" t="s">
        <v>881</v>
      </c>
      <c r="Q133" s="101" t="s">
        <v>881</v>
      </c>
      <c r="R133" s="101" t="s">
        <v>881</v>
      </c>
      <c r="S133" s="101" t="s">
        <v>881</v>
      </c>
      <c r="T133" s="101" t="s">
        <v>881</v>
      </c>
      <c r="U133" s="101" t="s">
        <v>881</v>
      </c>
      <c r="V133" s="101" t="s">
        <v>881</v>
      </c>
      <c r="W133" s="101" t="s">
        <v>881</v>
      </c>
      <c r="X133" s="101" t="s">
        <v>881</v>
      </c>
      <c r="Y133" s="101" t="s">
        <v>881</v>
      </c>
      <c r="Z133" s="101" t="s">
        <v>881</v>
      </c>
      <c r="AA133" s="82" t="s">
        <v>880</v>
      </c>
      <c r="AB133" s="101"/>
    </row>
    <row r="134" spans="4:28" ht="37.5" customHeight="1">
      <c r="D134" s="99">
        <v>131</v>
      </c>
      <c r="E134" s="87" t="s">
        <v>1232</v>
      </c>
      <c r="F134" s="104" t="s">
        <v>666</v>
      </c>
      <c r="G134" s="109" t="s">
        <v>1233</v>
      </c>
      <c r="H134" s="109" t="str">
        <f>MID(テーブル2[[#This Row],[住所]],4,FIND("区",G134)-FIND("市",テーブル2[[#This Row],[住所]]))</f>
        <v>中央区</v>
      </c>
      <c r="I134" s="109" t="str">
        <f>MID(テーブル2[[#This Row],[住所]],FIND("区",テーブル2[[#This Row],[住所]])+1,MIN(FIND({0,1,2,3,4,5,6,7,8,9},ASC(テーブル2[[#This Row],[住所]])&amp;1234567890))-FIND("区",テーブル2[[#This Row],[住所]])-1)</f>
        <v>黒髪</v>
      </c>
      <c r="J134" s="134" t="s">
        <v>1826</v>
      </c>
      <c r="K134" s="134" t="s">
        <v>1827</v>
      </c>
      <c r="L134" s="138"/>
      <c r="M134" s="143"/>
      <c r="N134" s="101" t="s">
        <v>1425</v>
      </c>
      <c r="O134" s="101" t="s">
        <v>881</v>
      </c>
      <c r="P134" s="101" t="s">
        <v>881</v>
      </c>
      <c r="Q134" s="101" t="s">
        <v>881</v>
      </c>
      <c r="R134" s="101" t="s">
        <v>1425</v>
      </c>
      <c r="S134" s="101" t="s">
        <v>1425</v>
      </c>
      <c r="T134" s="101" t="s">
        <v>881</v>
      </c>
      <c r="U134" s="101" t="s">
        <v>1425</v>
      </c>
      <c r="V134" s="101" t="s">
        <v>881</v>
      </c>
      <c r="W134" s="101" t="s">
        <v>1425</v>
      </c>
      <c r="X134" s="101" t="s">
        <v>881</v>
      </c>
      <c r="Y134" s="101" t="s">
        <v>881</v>
      </c>
      <c r="Z134" s="101" t="s">
        <v>881</v>
      </c>
      <c r="AA134" s="82" t="s">
        <v>880</v>
      </c>
      <c r="AB134" s="101"/>
    </row>
    <row r="135" spans="4:28" ht="37.5" customHeight="1">
      <c r="D135" s="99">
        <v>132</v>
      </c>
      <c r="E135" s="87" t="s">
        <v>1234</v>
      </c>
      <c r="F135" s="104" t="s">
        <v>1715</v>
      </c>
      <c r="G135" s="109" t="s">
        <v>1235</v>
      </c>
      <c r="H135" s="109" t="str">
        <f>MID(テーブル2[[#This Row],[住所]],4,FIND("区",G135)-FIND("市",テーブル2[[#This Row],[住所]]))</f>
        <v>中央区</v>
      </c>
      <c r="I135" s="109" t="str">
        <f>MID(テーブル2[[#This Row],[住所]],FIND("区",テーブル2[[#This Row],[住所]])+1,MIN(FIND({0,1,2,3,4,5,6,7,8,9},ASC(テーブル2[[#This Row],[住所]])&amp;1234567890))-FIND("区",テーブル2[[#This Row],[住所]])-1)</f>
        <v>細工町</v>
      </c>
      <c r="J135" s="134" t="s">
        <v>1828</v>
      </c>
      <c r="K135" s="134" t="s">
        <v>1829</v>
      </c>
      <c r="L135" s="138"/>
      <c r="M135" s="143"/>
      <c r="N135" s="101" t="s">
        <v>1425</v>
      </c>
      <c r="O135" s="101" t="s">
        <v>881</v>
      </c>
      <c r="P135" s="101" t="s">
        <v>881</v>
      </c>
      <c r="Q135" s="101" t="s">
        <v>881</v>
      </c>
      <c r="R135" s="101" t="s">
        <v>881</v>
      </c>
      <c r="S135" s="101" t="s">
        <v>881</v>
      </c>
      <c r="T135" s="101" t="s">
        <v>881</v>
      </c>
      <c r="U135" s="101" t="s">
        <v>881</v>
      </c>
      <c r="V135" s="101" t="s">
        <v>881</v>
      </c>
      <c r="W135" s="101" t="s">
        <v>881</v>
      </c>
      <c r="X135" s="101" t="s">
        <v>881</v>
      </c>
      <c r="Y135" s="101" t="s">
        <v>881</v>
      </c>
      <c r="Z135" s="101" t="s">
        <v>881</v>
      </c>
      <c r="AA135" s="82" t="s">
        <v>880</v>
      </c>
      <c r="AB135" s="101"/>
    </row>
    <row r="136" spans="4:28" ht="37.5" customHeight="1">
      <c r="D136" s="99">
        <v>133</v>
      </c>
      <c r="E136" s="87" t="s">
        <v>1236</v>
      </c>
      <c r="F136" s="104" t="s">
        <v>621</v>
      </c>
      <c r="G136" s="109" t="s">
        <v>1237</v>
      </c>
      <c r="H136" s="109" t="str">
        <f>MID(テーブル2[[#This Row],[住所]],4,FIND("区",G136)-FIND("市",テーブル2[[#This Row],[住所]]))</f>
        <v>中央区</v>
      </c>
      <c r="I136" s="109" t="str">
        <f>MID(テーブル2[[#This Row],[住所]],FIND("区",テーブル2[[#This Row],[住所]])+1,MIN(FIND({0,1,2,3,4,5,6,7,8,9},ASC(テーブル2[[#This Row],[住所]])&amp;1234567890))-FIND("区",テーブル2[[#This Row],[住所]])-1)</f>
        <v>帯山</v>
      </c>
      <c r="J136" s="134" t="s">
        <v>1830</v>
      </c>
      <c r="K136" s="134" t="s">
        <v>1831</v>
      </c>
      <c r="L136" s="138"/>
      <c r="M136" s="143"/>
      <c r="N136" s="101" t="s">
        <v>1425</v>
      </c>
      <c r="O136" s="101" t="s">
        <v>1425</v>
      </c>
      <c r="P136" s="101" t="s">
        <v>1425</v>
      </c>
      <c r="Q136" s="101" t="s">
        <v>1425</v>
      </c>
      <c r="R136" s="101" t="s">
        <v>1425</v>
      </c>
      <c r="S136" s="101" t="s">
        <v>1425</v>
      </c>
      <c r="T136" s="101" t="s">
        <v>1425</v>
      </c>
      <c r="U136" s="101" t="s">
        <v>1425</v>
      </c>
      <c r="V136" s="101" t="s">
        <v>1425</v>
      </c>
      <c r="W136" s="101" t="s">
        <v>1425</v>
      </c>
      <c r="X136" s="101" t="s">
        <v>1425</v>
      </c>
      <c r="Y136" s="101" t="s">
        <v>1425</v>
      </c>
      <c r="Z136" s="101" t="s">
        <v>1425</v>
      </c>
      <c r="AA136" s="82" t="s">
        <v>880</v>
      </c>
      <c r="AB136" s="101"/>
    </row>
    <row r="137" spans="4:28" ht="37.5" customHeight="1">
      <c r="D137" s="99">
        <v>134</v>
      </c>
      <c r="E137" s="87" t="s">
        <v>1238</v>
      </c>
      <c r="F137" s="104" t="s">
        <v>675</v>
      </c>
      <c r="G137" s="109" t="s">
        <v>1239</v>
      </c>
      <c r="H137" s="109" t="str">
        <f>MID(テーブル2[[#This Row],[住所]],4,FIND("区",G137)-FIND("市",テーブル2[[#This Row],[住所]]))</f>
        <v>中央区</v>
      </c>
      <c r="I137" s="109" t="str">
        <f>MID(テーブル2[[#This Row],[住所]],FIND("区",テーブル2[[#This Row],[住所]])+1,MIN(FIND({0,1,2,3,4,5,6,7,8,9},ASC(テーブル2[[#This Row],[住所]])&amp;1234567890))-FIND("区",テーブル2[[#This Row],[住所]])-1)</f>
        <v>子飼本町</v>
      </c>
      <c r="J137" s="134" t="s">
        <v>1832</v>
      </c>
      <c r="K137" s="134" t="s">
        <v>1833</v>
      </c>
      <c r="L137" s="138"/>
      <c r="M137" s="143"/>
      <c r="N137" s="101" t="s">
        <v>1425</v>
      </c>
      <c r="O137" s="101" t="s">
        <v>881</v>
      </c>
      <c r="P137" s="101" t="s">
        <v>881</v>
      </c>
      <c r="Q137" s="101" t="s">
        <v>881</v>
      </c>
      <c r="R137" s="101" t="s">
        <v>1425</v>
      </c>
      <c r="S137" s="101" t="s">
        <v>1425</v>
      </c>
      <c r="T137" s="101" t="s">
        <v>1425</v>
      </c>
      <c r="U137" s="101" t="s">
        <v>1425</v>
      </c>
      <c r="V137" s="101" t="s">
        <v>1425</v>
      </c>
      <c r="W137" s="101" t="s">
        <v>1425</v>
      </c>
      <c r="X137" s="101" t="s">
        <v>1425</v>
      </c>
      <c r="Y137" s="101" t="s">
        <v>1425</v>
      </c>
      <c r="Z137" s="101" t="s">
        <v>881</v>
      </c>
      <c r="AA137" s="82" t="s">
        <v>880</v>
      </c>
      <c r="AB137" s="101"/>
    </row>
    <row r="138" spans="4:28" ht="37.5" customHeight="1">
      <c r="D138" s="99">
        <v>135</v>
      </c>
      <c r="E138" s="87" t="s">
        <v>1240</v>
      </c>
      <c r="F138" s="104" t="s">
        <v>1834</v>
      </c>
      <c r="G138" s="109" t="s">
        <v>1241</v>
      </c>
      <c r="H138" s="109" t="str">
        <f>MID(テーブル2[[#This Row],[住所]],4,FIND("区",G138)-FIND("市",テーブル2[[#This Row],[住所]]))</f>
        <v>中央区</v>
      </c>
      <c r="I138" s="109" t="str">
        <f>MID(テーブル2[[#This Row],[住所]],FIND("区",テーブル2[[#This Row],[住所]])+1,MIN(FIND({0,1,2,3,4,5,6,7,8,9},ASC(テーブル2[[#This Row],[住所]])&amp;1234567890))-FIND("区",テーブル2[[#This Row],[住所]])-1)</f>
        <v>迎町</v>
      </c>
      <c r="J138" s="134" t="s">
        <v>1835</v>
      </c>
      <c r="K138" s="134" t="s">
        <v>1836</v>
      </c>
      <c r="L138" s="138"/>
      <c r="M138" s="143"/>
      <c r="N138" s="101" t="s">
        <v>1425</v>
      </c>
      <c r="O138" s="101" t="s">
        <v>1425</v>
      </c>
      <c r="P138" s="101" t="s">
        <v>881</v>
      </c>
      <c r="Q138" s="101" t="s">
        <v>1425</v>
      </c>
      <c r="R138" s="101" t="s">
        <v>1425</v>
      </c>
      <c r="S138" s="101" t="s">
        <v>1425</v>
      </c>
      <c r="T138" s="101" t="s">
        <v>1425</v>
      </c>
      <c r="U138" s="101" t="s">
        <v>1425</v>
      </c>
      <c r="V138" s="101" t="s">
        <v>1425</v>
      </c>
      <c r="W138" s="101" t="s">
        <v>1425</v>
      </c>
      <c r="X138" s="101" t="s">
        <v>881</v>
      </c>
      <c r="Y138" s="101" t="s">
        <v>1425</v>
      </c>
      <c r="Z138" s="101" t="s">
        <v>1425</v>
      </c>
      <c r="AA138" s="82" t="s">
        <v>880</v>
      </c>
      <c r="AB138" s="101"/>
    </row>
    <row r="139" spans="4:28" ht="37.5" customHeight="1">
      <c r="D139" s="99">
        <v>136</v>
      </c>
      <c r="E139" s="87" t="s">
        <v>1242</v>
      </c>
      <c r="F139" s="104" t="s">
        <v>683</v>
      </c>
      <c r="G139" s="109" t="s">
        <v>1243</v>
      </c>
      <c r="H139" s="109" t="str">
        <f>MID(テーブル2[[#This Row],[住所]],4,FIND("区",G139)-FIND("市",テーブル2[[#This Row],[住所]]))</f>
        <v>中央区</v>
      </c>
      <c r="I139" s="109" t="str">
        <f>MID(テーブル2[[#This Row],[住所]],FIND("区",テーブル2[[#This Row],[住所]])+1,MIN(FIND({0,1,2,3,4,5,6,7,8,9},ASC(テーブル2[[#This Row],[住所]])&amp;1234567890))-FIND("区",テーブル2[[#This Row],[住所]])-1)</f>
        <v>本山</v>
      </c>
      <c r="J139" s="134" t="s">
        <v>1837</v>
      </c>
      <c r="K139" s="134" t="s">
        <v>1838</v>
      </c>
      <c r="L139" s="138"/>
      <c r="M139" s="143"/>
      <c r="N139" s="101" t="s">
        <v>881</v>
      </c>
      <c r="O139" s="101" t="s">
        <v>881</v>
      </c>
      <c r="P139" s="101" t="s">
        <v>881</v>
      </c>
      <c r="Q139" s="101" t="s">
        <v>881</v>
      </c>
      <c r="R139" s="101" t="s">
        <v>1425</v>
      </c>
      <c r="S139" s="101" t="s">
        <v>881</v>
      </c>
      <c r="T139" s="101" t="s">
        <v>881</v>
      </c>
      <c r="U139" s="101" t="s">
        <v>1425</v>
      </c>
      <c r="V139" s="101" t="s">
        <v>1425</v>
      </c>
      <c r="W139" s="101" t="s">
        <v>881</v>
      </c>
      <c r="X139" s="101" t="s">
        <v>881</v>
      </c>
      <c r="Y139" s="101" t="s">
        <v>881</v>
      </c>
      <c r="Z139" s="101" t="s">
        <v>881</v>
      </c>
      <c r="AA139" s="82" t="s">
        <v>880</v>
      </c>
      <c r="AB139" s="101"/>
    </row>
    <row r="140" spans="4:28" ht="37.5" customHeight="1">
      <c r="D140" s="99">
        <v>137</v>
      </c>
      <c r="E140" s="87" t="s">
        <v>1244</v>
      </c>
      <c r="F140" s="104" t="s">
        <v>683</v>
      </c>
      <c r="G140" s="109" t="s">
        <v>1245</v>
      </c>
      <c r="H140" s="109" t="str">
        <f>MID(テーブル2[[#This Row],[住所]],4,FIND("区",G140)-FIND("市",テーブル2[[#This Row],[住所]]))</f>
        <v>中央区</v>
      </c>
      <c r="I140" s="109" t="str">
        <f>MID(テーブル2[[#This Row],[住所]],FIND("区",テーブル2[[#This Row],[住所]])+1,MIN(FIND({0,1,2,3,4,5,6,7,8,9},ASC(テーブル2[[#This Row],[住所]])&amp;1234567890))-FIND("区",テーブル2[[#This Row],[住所]])-1)</f>
        <v>本山</v>
      </c>
      <c r="J140" s="134" t="s">
        <v>1839</v>
      </c>
      <c r="K140" s="134" t="s">
        <v>1840</v>
      </c>
      <c r="L140" s="138"/>
      <c r="M140" s="143"/>
      <c r="N140" s="101" t="s">
        <v>881</v>
      </c>
      <c r="O140" s="101" t="s">
        <v>881</v>
      </c>
      <c r="P140" s="101" t="s">
        <v>881</v>
      </c>
      <c r="Q140" s="101" t="s">
        <v>881</v>
      </c>
      <c r="R140" s="101" t="s">
        <v>1425</v>
      </c>
      <c r="S140" s="101" t="s">
        <v>881</v>
      </c>
      <c r="T140" s="101" t="s">
        <v>1425</v>
      </c>
      <c r="U140" s="101" t="s">
        <v>1425</v>
      </c>
      <c r="V140" s="101" t="s">
        <v>1425</v>
      </c>
      <c r="W140" s="101" t="s">
        <v>881</v>
      </c>
      <c r="X140" s="101" t="s">
        <v>881</v>
      </c>
      <c r="Y140" s="101" t="s">
        <v>881</v>
      </c>
      <c r="Z140" s="101" t="s">
        <v>881</v>
      </c>
      <c r="AA140" s="82" t="s">
        <v>880</v>
      </c>
      <c r="AB140" s="101"/>
    </row>
    <row r="141" spans="4:28" ht="37.5" customHeight="1">
      <c r="D141" s="99">
        <v>138</v>
      </c>
      <c r="E141" s="87" t="s">
        <v>1246</v>
      </c>
      <c r="F141" s="104" t="s">
        <v>736</v>
      </c>
      <c r="G141" s="109" t="s">
        <v>1247</v>
      </c>
      <c r="H141" s="109" t="str">
        <f>MID(テーブル2[[#This Row],[住所]],4,FIND("区",G141)-FIND("市",テーブル2[[#This Row],[住所]]))</f>
        <v>中央区</v>
      </c>
      <c r="I141" s="109" t="str">
        <f>MID(テーブル2[[#This Row],[住所]],FIND("区",テーブル2[[#This Row],[住所]])+1,MIN(FIND({0,1,2,3,4,5,6,7,8,9},ASC(テーブル2[[#This Row],[住所]])&amp;1234567890))-FIND("区",テーブル2[[#This Row],[住所]])-1)</f>
        <v>南千反畑町</v>
      </c>
      <c r="J141" s="134" t="s">
        <v>1841</v>
      </c>
      <c r="K141" s="134" t="s">
        <v>1842</v>
      </c>
      <c r="L141" s="138"/>
      <c r="M141" s="143"/>
      <c r="N141" s="101" t="s">
        <v>1425</v>
      </c>
      <c r="O141" s="101" t="s">
        <v>881</v>
      </c>
      <c r="P141" s="101" t="s">
        <v>881</v>
      </c>
      <c r="Q141" s="101" t="s">
        <v>881</v>
      </c>
      <c r="R141" s="101" t="s">
        <v>1425</v>
      </c>
      <c r="S141" s="101" t="s">
        <v>881</v>
      </c>
      <c r="T141" s="101" t="s">
        <v>1425</v>
      </c>
      <c r="U141" s="101" t="s">
        <v>1425</v>
      </c>
      <c r="V141" s="101" t="s">
        <v>881</v>
      </c>
      <c r="W141" s="101" t="s">
        <v>1425</v>
      </c>
      <c r="X141" s="101" t="s">
        <v>881</v>
      </c>
      <c r="Y141" s="101" t="s">
        <v>881</v>
      </c>
      <c r="Z141" s="101" t="s">
        <v>881</v>
      </c>
      <c r="AA141" s="82"/>
      <c r="AB141" s="101"/>
    </row>
    <row r="142" spans="4:28" ht="37.5" customHeight="1">
      <c r="D142" s="99">
        <v>139</v>
      </c>
      <c r="E142" s="87" t="s">
        <v>1248</v>
      </c>
      <c r="F142" s="104" t="s">
        <v>701</v>
      </c>
      <c r="G142" s="109" t="s">
        <v>1249</v>
      </c>
      <c r="H142" s="109" t="str">
        <f>MID(テーブル2[[#This Row],[住所]],4,FIND("区",G142)-FIND("市",テーブル2[[#This Row],[住所]]))</f>
        <v>中央区</v>
      </c>
      <c r="I142" s="109" t="str">
        <f>MID(テーブル2[[#This Row],[住所]],FIND("区",テーブル2[[#This Row],[住所]])+1,MIN(FIND({0,1,2,3,4,5,6,7,8,9},ASC(テーブル2[[#This Row],[住所]])&amp;1234567890))-FIND("区",テーブル2[[#This Row],[住所]])-1)</f>
        <v>九品寺</v>
      </c>
      <c r="J142" s="134" t="s">
        <v>1843</v>
      </c>
      <c r="K142" s="134" t="s">
        <v>1844</v>
      </c>
      <c r="L142" s="138"/>
      <c r="M142" s="143"/>
      <c r="N142" s="101" t="s">
        <v>1425</v>
      </c>
      <c r="O142" s="101" t="s">
        <v>881</v>
      </c>
      <c r="P142" s="101" t="s">
        <v>881</v>
      </c>
      <c r="Q142" s="101" t="s">
        <v>881</v>
      </c>
      <c r="R142" s="101" t="s">
        <v>1425</v>
      </c>
      <c r="S142" s="101" t="s">
        <v>881</v>
      </c>
      <c r="T142" s="101" t="s">
        <v>881</v>
      </c>
      <c r="U142" s="101" t="s">
        <v>881</v>
      </c>
      <c r="V142" s="101" t="s">
        <v>881</v>
      </c>
      <c r="W142" s="101" t="s">
        <v>881</v>
      </c>
      <c r="X142" s="101" t="s">
        <v>881</v>
      </c>
      <c r="Y142" s="101" t="s">
        <v>881</v>
      </c>
      <c r="Z142" s="101" t="s">
        <v>881</v>
      </c>
      <c r="AA142" s="82" t="s">
        <v>880</v>
      </c>
      <c r="AB142" s="101"/>
    </row>
    <row r="143" spans="4:28" ht="37.5" customHeight="1">
      <c r="D143" s="99">
        <v>140</v>
      </c>
      <c r="E143" s="87" t="s">
        <v>1250</v>
      </c>
      <c r="F143" s="104" t="s">
        <v>679</v>
      </c>
      <c r="G143" s="109" t="s">
        <v>1251</v>
      </c>
      <c r="H143" s="109" t="str">
        <f>MID(テーブル2[[#This Row],[住所]],4,FIND("区",G143)-FIND("市",テーブル2[[#This Row],[住所]]))</f>
        <v>中央区</v>
      </c>
      <c r="I143" s="109" t="str">
        <f>MID(テーブル2[[#This Row],[住所]],FIND("区",テーブル2[[#This Row],[住所]])+1,MIN(FIND({0,1,2,3,4,5,6,7,8,9},ASC(テーブル2[[#This Row],[住所]])&amp;1234567890))-FIND("区",テーブル2[[#This Row],[住所]])-1)</f>
        <v>坪井</v>
      </c>
      <c r="J143" s="134" t="s">
        <v>1845</v>
      </c>
      <c r="K143" s="134" t="s">
        <v>1846</v>
      </c>
      <c r="L143" s="138"/>
      <c r="M143" s="143"/>
      <c r="N143" s="101" t="s">
        <v>881</v>
      </c>
      <c r="O143" s="101" t="s">
        <v>881</v>
      </c>
      <c r="P143" s="101" t="s">
        <v>881</v>
      </c>
      <c r="Q143" s="101" t="s">
        <v>881</v>
      </c>
      <c r="R143" s="101" t="s">
        <v>1425</v>
      </c>
      <c r="S143" s="101" t="s">
        <v>881</v>
      </c>
      <c r="T143" s="101" t="s">
        <v>881</v>
      </c>
      <c r="U143" s="101" t="s">
        <v>881</v>
      </c>
      <c r="V143" s="101" t="s">
        <v>881</v>
      </c>
      <c r="W143" s="101" t="s">
        <v>881</v>
      </c>
      <c r="X143" s="101" t="s">
        <v>881</v>
      </c>
      <c r="Y143" s="101" t="s">
        <v>881</v>
      </c>
      <c r="Z143" s="101" t="s">
        <v>881</v>
      </c>
      <c r="AA143" s="82"/>
      <c r="AB143" s="101"/>
    </row>
    <row r="144" spans="4:28" ht="37.5" customHeight="1">
      <c r="D144" s="99">
        <v>141</v>
      </c>
      <c r="E144" s="87" t="s">
        <v>1252</v>
      </c>
      <c r="F144" s="104" t="s">
        <v>716</v>
      </c>
      <c r="G144" s="109" t="s">
        <v>1253</v>
      </c>
      <c r="H144" s="109" t="str">
        <f>MID(テーブル2[[#This Row],[住所]],4,FIND("区",G144)-FIND("市",テーブル2[[#This Row],[住所]]))</f>
        <v>中央区</v>
      </c>
      <c r="I144" s="109" t="str">
        <f>MID(テーブル2[[#This Row],[住所]],FIND("区",テーブル2[[#This Row],[住所]])+1,MIN(FIND({0,1,2,3,4,5,6,7,8,9},ASC(テーブル2[[#This Row],[住所]])&amp;1234567890))-FIND("区",テーブル2[[#This Row],[住所]])-1)</f>
        <v>世安町</v>
      </c>
      <c r="J144" s="134" t="s">
        <v>1847</v>
      </c>
      <c r="K144" s="134" t="s">
        <v>1847</v>
      </c>
      <c r="L144" s="138"/>
      <c r="M144" s="143"/>
      <c r="N144" s="101" t="s">
        <v>1425</v>
      </c>
      <c r="O144" s="101" t="s">
        <v>1425</v>
      </c>
      <c r="P144" s="101" t="s">
        <v>1425</v>
      </c>
      <c r="Q144" s="101" t="s">
        <v>1425</v>
      </c>
      <c r="R144" s="101" t="s">
        <v>1425</v>
      </c>
      <c r="S144" s="101" t="s">
        <v>1425</v>
      </c>
      <c r="T144" s="101" t="s">
        <v>1425</v>
      </c>
      <c r="U144" s="101" t="s">
        <v>1425</v>
      </c>
      <c r="V144" s="101" t="s">
        <v>1425</v>
      </c>
      <c r="W144" s="101" t="s">
        <v>1425</v>
      </c>
      <c r="X144" s="101" t="s">
        <v>1425</v>
      </c>
      <c r="Y144" s="101" t="s">
        <v>1425</v>
      </c>
      <c r="Z144" s="101" t="s">
        <v>1425</v>
      </c>
      <c r="AA144" s="82" t="s">
        <v>880</v>
      </c>
      <c r="AB144" s="101"/>
    </row>
    <row r="145" spans="4:28" ht="37.5" customHeight="1">
      <c r="D145" s="99">
        <v>142</v>
      </c>
      <c r="E145" s="87" t="s">
        <v>1254</v>
      </c>
      <c r="F145" s="104" t="s">
        <v>1848</v>
      </c>
      <c r="G145" s="109" t="s">
        <v>1255</v>
      </c>
      <c r="H145" s="109" t="str">
        <f>MID(テーブル2[[#This Row],[住所]],4,FIND("区",G145)-FIND("市",テーブル2[[#This Row],[住所]]))</f>
        <v>中央区</v>
      </c>
      <c r="I145" s="109" t="str">
        <f>MID(テーブル2[[#This Row],[住所]],FIND("区",テーブル2[[#This Row],[住所]])+1,MIN(FIND({0,1,2,3,4,5,6,7,8,9},ASC(テーブル2[[#This Row],[住所]])&amp;1234567890))-FIND("区",テーブル2[[#This Row],[住所]])-1)</f>
        <v>草葉町</v>
      </c>
      <c r="J145" s="134" t="s">
        <v>1849</v>
      </c>
      <c r="K145" s="134" t="s">
        <v>1850</v>
      </c>
      <c r="L145" s="138"/>
      <c r="M145" s="143"/>
      <c r="N145" s="101" t="s">
        <v>1425</v>
      </c>
      <c r="O145" s="101" t="s">
        <v>881</v>
      </c>
      <c r="P145" s="101" t="s">
        <v>881</v>
      </c>
      <c r="Q145" s="101" t="s">
        <v>881</v>
      </c>
      <c r="R145" s="101" t="s">
        <v>1425</v>
      </c>
      <c r="S145" s="101" t="s">
        <v>1425</v>
      </c>
      <c r="T145" s="101" t="s">
        <v>1425</v>
      </c>
      <c r="U145" s="101" t="s">
        <v>1425</v>
      </c>
      <c r="V145" s="101" t="s">
        <v>1425</v>
      </c>
      <c r="W145" s="101" t="s">
        <v>881</v>
      </c>
      <c r="X145" s="101" t="s">
        <v>881</v>
      </c>
      <c r="Y145" s="101" t="s">
        <v>1425</v>
      </c>
      <c r="Z145" s="101" t="s">
        <v>881</v>
      </c>
      <c r="AA145" s="82" t="s">
        <v>880</v>
      </c>
      <c r="AB145" s="101"/>
    </row>
    <row r="146" spans="4:28" ht="37.5" customHeight="1">
      <c r="D146" s="99">
        <v>143</v>
      </c>
      <c r="E146" s="87" t="s">
        <v>1256</v>
      </c>
      <c r="F146" s="104" t="s">
        <v>675</v>
      </c>
      <c r="G146" s="109" t="s">
        <v>1257</v>
      </c>
      <c r="H146" s="109" t="str">
        <f>MID(テーブル2[[#This Row],[住所]],4,FIND("区",G146)-FIND("市",テーブル2[[#This Row],[住所]]))</f>
        <v>中央区</v>
      </c>
      <c r="I146" s="109" t="str">
        <f>MID(テーブル2[[#This Row],[住所]],FIND("区",テーブル2[[#This Row],[住所]])+1,MIN(FIND({0,1,2,3,4,5,6,7,8,9},ASC(テーブル2[[#This Row],[住所]])&amp;1234567890))-FIND("区",テーブル2[[#This Row],[住所]])-1)</f>
        <v>子飼本町</v>
      </c>
      <c r="J146" s="134" t="s">
        <v>1851</v>
      </c>
      <c r="K146" s="134" t="s">
        <v>1852</v>
      </c>
      <c r="L146" s="138"/>
      <c r="M146" s="143"/>
      <c r="N146" s="101" t="s">
        <v>1425</v>
      </c>
      <c r="O146" s="101" t="s">
        <v>1425</v>
      </c>
      <c r="P146" s="101" t="s">
        <v>1425</v>
      </c>
      <c r="Q146" s="101" t="s">
        <v>1425</v>
      </c>
      <c r="R146" s="101" t="s">
        <v>1425</v>
      </c>
      <c r="S146" s="101" t="s">
        <v>1425</v>
      </c>
      <c r="T146" s="101" t="s">
        <v>1425</v>
      </c>
      <c r="U146" s="101" t="s">
        <v>1425</v>
      </c>
      <c r="V146" s="101" t="s">
        <v>1425</v>
      </c>
      <c r="W146" s="101" t="s">
        <v>1425</v>
      </c>
      <c r="X146" s="101" t="s">
        <v>1425</v>
      </c>
      <c r="Y146" s="101" t="s">
        <v>1425</v>
      </c>
      <c r="Z146" s="101" t="s">
        <v>1425</v>
      </c>
      <c r="AA146" s="82" t="s">
        <v>880</v>
      </c>
      <c r="AB146" s="101"/>
    </row>
    <row r="147" spans="4:28" ht="37.5" customHeight="1">
      <c r="D147" s="99">
        <v>144</v>
      </c>
      <c r="E147" s="87" t="s">
        <v>1258</v>
      </c>
      <c r="F147" s="104" t="s">
        <v>716</v>
      </c>
      <c r="G147" s="109" t="s">
        <v>1259</v>
      </c>
      <c r="H147" s="109" t="str">
        <f>MID(テーブル2[[#This Row],[住所]],4,FIND("区",G147)-FIND("市",テーブル2[[#This Row],[住所]]))</f>
        <v>中央区</v>
      </c>
      <c r="I147" s="109" t="str">
        <f>MID(テーブル2[[#This Row],[住所]],FIND("区",テーブル2[[#This Row],[住所]])+1,MIN(FIND({0,1,2,3,4,5,6,7,8,9},ASC(テーブル2[[#This Row],[住所]])&amp;1234567890))-FIND("区",テーブル2[[#This Row],[住所]])-1)</f>
        <v>世安町</v>
      </c>
      <c r="J147" s="134" t="s">
        <v>1853</v>
      </c>
      <c r="K147" s="134" t="s">
        <v>1854</v>
      </c>
      <c r="L147" s="138"/>
      <c r="M147" s="143"/>
      <c r="N147" s="101" t="s">
        <v>1425</v>
      </c>
      <c r="O147" s="101" t="s">
        <v>1425</v>
      </c>
      <c r="P147" s="101" t="s">
        <v>1425</v>
      </c>
      <c r="Q147" s="101" t="s">
        <v>1425</v>
      </c>
      <c r="R147" s="101" t="s">
        <v>1425</v>
      </c>
      <c r="S147" s="101" t="s">
        <v>1425</v>
      </c>
      <c r="T147" s="101" t="s">
        <v>1425</v>
      </c>
      <c r="U147" s="101" t="s">
        <v>1425</v>
      </c>
      <c r="V147" s="101" t="s">
        <v>1425</v>
      </c>
      <c r="W147" s="101" t="s">
        <v>1425</v>
      </c>
      <c r="X147" s="101" t="s">
        <v>1425</v>
      </c>
      <c r="Y147" s="101" t="s">
        <v>1425</v>
      </c>
      <c r="Z147" s="101" t="s">
        <v>881</v>
      </c>
      <c r="AA147" s="82" t="s">
        <v>880</v>
      </c>
      <c r="AB147" s="101"/>
    </row>
    <row r="148" spans="4:28" ht="37.5" customHeight="1">
      <c r="D148" s="99">
        <v>145</v>
      </c>
      <c r="E148" s="87" t="s">
        <v>1260</v>
      </c>
      <c r="F148" s="104" t="s">
        <v>1855</v>
      </c>
      <c r="G148" s="109" t="s">
        <v>1261</v>
      </c>
      <c r="H148" s="109" t="str">
        <f>MID(テーブル2[[#This Row],[住所]],4,FIND("区",G148)-FIND("市",テーブル2[[#This Row],[住所]]))</f>
        <v>西区</v>
      </c>
      <c r="I148" s="109" t="str">
        <f>MID(テーブル2[[#This Row],[住所]],FIND("区",テーブル2[[#This Row],[住所]])+1,MIN(FIND({0,1,2,3,4,5,6,7,8,9},ASC(テーブル2[[#This Row],[住所]])&amp;1234567890))-FIND("区",テーブル2[[#This Row],[住所]])-1)</f>
        <v>田崎町</v>
      </c>
      <c r="J148" s="134" t="s">
        <v>1856</v>
      </c>
      <c r="K148" s="134" t="s">
        <v>1857</v>
      </c>
      <c r="L148" s="138"/>
      <c r="M148" s="143"/>
      <c r="N148" s="101" t="s">
        <v>1425</v>
      </c>
      <c r="O148" s="101" t="s">
        <v>881</v>
      </c>
      <c r="P148" s="101" t="s">
        <v>881</v>
      </c>
      <c r="Q148" s="101" t="s">
        <v>881</v>
      </c>
      <c r="R148" s="101" t="s">
        <v>1425</v>
      </c>
      <c r="S148" s="101" t="s">
        <v>881</v>
      </c>
      <c r="T148" s="101" t="s">
        <v>881</v>
      </c>
      <c r="U148" s="101" t="s">
        <v>881</v>
      </c>
      <c r="V148" s="101" t="s">
        <v>881</v>
      </c>
      <c r="W148" s="101" t="s">
        <v>1425</v>
      </c>
      <c r="X148" s="101" t="s">
        <v>881</v>
      </c>
      <c r="Y148" s="101" t="s">
        <v>881</v>
      </c>
      <c r="Z148" s="101" t="s">
        <v>881</v>
      </c>
      <c r="AA148" s="82"/>
      <c r="AB148" s="101"/>
    </row>
    <row r="149" spans="4:28" ht="37.5" customHeight="1">
      <c r="D149" s="99">
        <v>146</v>
      </c>
      <c r="E149" s="87" t="s">
        <v>1262</v>
      </c>
      <c r="F149" s="104" t="s">
        <v>1858</v>
      </c>
      <c r="G149" s="109" t="s">
        <v>1263</v>
      </c>
      <c r="H149" s="109" t="str">
        <f>MID(テーブル2[[#This Row],[住所]],4,FIND("区",G149)-FIND("市",テーブル2[[#This Row],[住所]]))</f>
        <v>西区</v>
      </c>
      <c r="I149" s="109" t="str">
        <f>MID(テーブル2[[#This Row],[住所]],FIND("区",テーブル2[[#This Row],[住所]])+1,MIN(FIND({0,1,2,3,4,5,6,7,8,9},ASC(テーブル2[[#This Row],[住所]])&amp;1234567890))-FIND("区",テーブル2[[#This Row],[住所]])-1)</f>
        <v>野中</v>
      </c>
      <c r="J149" s="134" t="s">
        <v>1859</v>
      </c>
      <c r="K149" s="134" t="s">
        <v>1860</v>
      </c>
      <c r="L149" s="138"/>
      <c r="M149" s="143"/>
      <c r="N149" s="101" t="s">
        <v>1425</v>
      </c>
      <c r="O149" s="101" t="s">
        <v>881</v>
      </c>
      <c r="P149" s="101" t="s">
        <v>881</v>
      </c>
      <c r="Q149" s="101" t="s">
        <v>881</v>
      </c>
      <c r="R149" s="101" t="s">
        <v>881</v>
      </c>
      <c r="S149" s="101" t="s">
        <v>1425</v>
      </c>
      <c r="T149" s="101" t="s">
        <v>1425</v>
      </c>
      <c r="U149" s="101" t="s">
        <v>1425</v>
      </c>
      <c r="V149" s="101" t="s">
        <v>881</v>
      </c>
      <c r="W149" s="101" t="s">
        <v>1425</v>
      </c>
      <c r="X149" s="101" t="s">
        <v>881</v>
      </c>
      <c r="Y149" s="101" t="s">
        <v>881</v>
      </c>
      <c r="Z149" s="101" t="s">
        <v>881</v>
      </c>
      <c r="AA149" s="82" t="s">
        <v>1264</v>
      </c>
      <c r="AB149" s="101"/>
    </row>
    <row r="150" spans="4:28" ht="37.5" customHeight="1">
      <c r="D150" s="99">
        <v>147</v>
      </c>
      <c r="E150" s="87" t="s">
        <v>1265</v>
      </c>
      <c r="F150" s="104" t="s">
        <v>383</v>
      </c>
      <c r="G150" s="109" t="s">
        <v>1266</v>
      </c>
      <c r="H150" s="109" t="str">
        <f>MID(テーブル2[[#This Row],[住所]],4,FIND("区",G150)-FIND("市",テーブル2[[#This Row],[住所]]))</f>
        <v>西区</v>
      </c>
      <c r="I150" s="109" t="str">
        <f>MID(テーブル2[[#This Row],[住所]],FIND("区",テーブル2[[#This Row],[住所]])+1,MIN(FIND({0,1,2,3,4,5,6,7,8,9},ASC(テーブル2[[#This Row],[住所]])&amp;1234567890))-FIND("区",テーブル2[[#This Row],[住所]])-1)</f>
        <v>出町</v>
      </c>
      <c r="J150" s="134" t="s">
        <v>1861</v>
      </c>
      <c r="K150" s="134" t="s">
        <v>1862</v>
      </c>
      <c r="L150" s="138"/>
      <c r="M150" s="143"/>
      <c r="N150" s="101" t="s">
        <v>881</v>
      </c>
      <c r="O150" s="101" t="s">
        <v>881</v>
      </c>
      <c r="P150" s="101" t="s">
        <v>881</v>
      </c>
      <c r="Q150" s="101" t="s">
        <v>881</v>
      </c>
      <c r="R150" s="101" t="s">
        <v>1425</v>
      </c>
      <c r="S150" s="101" t="s">
        <v>881</v>
      </c>
      <c r="T150" s="101" t="s">
        <v>881</v>
      </c>
      <c r="U150" s="101" t="s">
        <v>1425</v>
      </c>
      <c r="V150" s="101" t="s">
        <v>881</v>
      </c>
      <c r="W150" s="101" t="s">
        <v>881</v>
      </c>
      <c r="X150" s="101" t="s">
        <v>881</v>
      </c>
      <c r="Y150" s="101" t="s">
        <v>881</v>
      </c>
      <c r="Z150" s="101" t="s">
        <v>881</v>
      </c>
      <c r="AA150" s="82" t="s">
        <v>880</v>
      </c>
      <c r="AB150" s="101"/>
    </row>
    <row r="151" spans="4:28" ht="37.5" customHeight="1">
      <c r="D151" s="99">
        <v>148</v>
      </c>
      <c r="E151" s="87" t="s">
        <v>1267</v>
      </c>
      <c r="F151" s="104" t="s">
        <v>334</v>
      </c>
      <c r="G151" s="109" t="s">
        <v>1268</v>
      </c>
      <c r="H151" s="109" t="str">
        <f>MID(テーブル2[[#This Row],[住所]],4,FIND("区",G151)-FIND("市",テーブル2[[#This Row],[住所]]))</f>
        <v>西区</v>
      </c>
      <c r="I151" s="109" t="str">
        <f>MID(テーブル2[[#This Row],[住所]],FIND("区",テーブル2[[#This Row],[住所]])+1,MIN(FIND({0,1,2,3,4,5,6,7,8,9},ASC(テーブル2[[#This Row],[住所]])&amp;1234567890))-FIND("区",テーブル2[[#This Row],[住所]])-1)</f>
        <v>春日</v>
      </c>
      <c r="J151" s="134" t="s">
        <v>1863</v>
      </c>
      <c r="K151" s="134" t="s">
        <v>1864</v>
      </c>
      <c r="L151" s="138"/>
      <c r="M151" s="143"/>
      <c r="N151" s="101" t="s">
        <v>1425</v>
      </c>
      <c r="O151" s="101" t="s">
        <v>881</v>
      </c>
      <c r="P151" s="101" t="s">
        <v>881</v>
      </c>
      <c r="Q151" s="101" t="s">
        <v>881</v>
      </c>
      <c r="R151" s="101" t="s">
        <v>1425</v>
      </c>
      <c r="S151" s="101" t="s">
        <v>1425</v>
      </c>
      <c r="T151" s="101" t="s">
        <v>1425</v>
      </c>
      <c r="U151" s="101" t="s">
        <v>1425</v>
      </c>
      <c r="V151" s="101" t="s">
        <v>1425</v>
      </c>
      <c r="W151" s="101" t="s">
        <v>881</v>
      </c>
      <c r="X151" s="101" t="s">
        <v>881</v>
      </c>
      <c r="Y151" s="101" t="s">
        <v>881</v>
      </c>
      <c r="Z151" s="101" t="s">
        <v>881</v>
      </c>
      <c r="AA151" s="82" t="s">
        <v>880</v>
      </c>
      <c r="AB151" s="101"/>
    </row>
    <row r="152" spans="4:28" ht="37.5" customHeight="1">
      <c r="D152" s="99">
        <v>149</v>
      </c>
      <c r="E152" s="87" t="s">
        <v>1269</v>
      </c>
      <c r="F152" s="104" t="s">
        <v>1865</v>
      </c>
      <c r="G152" s="109" t="s">
        <v>1270</v>
      </c>
      <c r="H152" s="109" t="str">
        <f>MID(テーブル2[[#This Row],[住所]],4,FIND("区",G152)-FIND("市",テーブル2[[#This Row],[住所]]))</f>
        <v>西区</v>
      </c>
      <c r="I152" s="109" t="str">
        <f>MID(テーブル2[[#This Row],[住所]],FIND("区",テーブル2[[#This Row],[住所]])+1,MIN(FIND({0,1,2,3,4,5,6,7,8,9},ASC(テーブル2[[#This Row],[住所]])&amp;1234567890))-FIND("区",テーブル2[[#This Row],[住所]])-1)</f>
        <v>花園</v>
      </c>
      <c r="J152" s="134" t="s">
        <v>1866</v>
      </c>
      <c r="K152" s="134" t="s">
        <v>1867</v>
      </c>
      <c r="L152" s="138"/>
      <c r="M152" s="143"/>
      <c r="N152" s="101" t="s">
        <v>1425</v>
      </c>
      <c r="O152" s="101" t="s">
        <v>881</v>
      </c>
      <c r="P152" s="101" t="s">
        <v>881</v>
      </c>
      <c r="Q152" s="101" t="s">
        <v>881</v>
      </c>
      <c r="R152" s="101" t="s">
        <v>1425</v>
      </c>
      <c r="S152" s="101" t="s">
        <v>1425</v>
      </c>
      <c r="T152" s="101" t="s">
        <v>1425</v>
      </c>
      <c r="U152" s="101" t="s">
        <v>1425</v>
      </c>
      <c r="V152" s="101" t="s">
        <v>1425</v>
      </c>
      <c r="W152" s="101" t="s">
        <v>881</v>
      </c>
      <c r="X152" s="101" t="s">
        <v>881</v>
      </c>
      <c r="Y152" s="101" t="s">
        <v>1425</v>
      </c>
      <c r="Z152" s="101" t="s">
        <v>1425</v>
      </c>
      <c r="AA152" s="82" t="s">
        <v>880</v>
      </c>
      <c r="AB152" s="101"/>
    </row>
    <row r="153" spans="4:28" ht="37.5" customHeight="1">
      <c r="D153" s="99">
        <v>150</v>
      </c>
      <c r="E153" s="87" t="s">
        <v>1271</v>
      </c>
      <c r="F153" s="104" t="s">
        <v>329</v>
      </c>
      <c r="G153" s="109" t="s">
        <v>1272</v>
      </c>
      <c r="H153" s="109" t="str">
        <f>MID(テーブル2[[#This Row],[住所]],4,FIND("区",G153)-FIND("市",テーブル2[[#This Row],[住所]]))</f>
        <v>西区</v>
      </c>
      <c r="I153" s="109" t="str">
        <f>MID(テーブル2[[#This Row],[住所]],FIND("区",テーブル2[[#This Row],[住所]])+1,MIN(FIND({0,1,2,3,4,5,6,7,8,9},ASC(テーブル2[[#This Row],[住所]])&amp;1234567890))-FIND("区",テーブル2[[#This Row],[住所]])-1)</f>
        <v>池田</v>
      </c>
      <c r="J153" s="134" t="s">
        <v>1868</v>
      </c>
      <c r="K153" s="134" t="s">
        <v>1869</v>
      </c>
      <c r="L153" s="138"/>
      <c r="M153" s="143"/>
      <c r="N153" s="101" t="s">
        <v>881</v>
      </c>
      <c r="O153" s="101" t="s">
        <v>881</v>
      </c>
      <c r="P153" s="101" t="s">
        <v>881</v>
      </c>
      <c r="Q153" s="101" t="s">
        <v>1425</v>
      </c>
      <c r="R153" s="101" t="s">
        <v>1425</v>
      </c>
      <c r="S153" s="101" t="s">
        <v>1425</v>
      </c>
      <c r="T153" s="101" t="s">
        <v>1425</v>
      </c>
      <c r="U153" s="101" t="s">
        <v>1425</v>
      </c>
      <c r="V153" s="101" t="s">
        <v>1425</v>
      </c>
      <c r="W153" s="101" t="s">
        <v>1425</v>
      </c>
      <c r="X153" s="101" t="s">
        <v>881</v>
      </c>
      <c r="Y153" s="101" t="s">
        <v>881</v>
      </c>
      <c r="Z153" s="101" t="s">
        <v>1425</v>
      </c>
      <c r="AA153" s="82"/>
      <c r="AB153" s="101"/>
    </row>
    <row r="154" spans="4:28" ht="37.5" customHeight="1">
      <c r="D154" s="99">
        <v>151</v>
      </c>
      <c r="E154" s="87" t="s">
        <v>1273</v>
      </c>
      <c r="F154" s="104" t="s">
        <v>334</v>
      </c>
      <c r="G154" s="109" t="s">
        <v>1274</v>
      </c>
      <c r="H154" s="109" t="str">
        <f>MID(テーブル2[[#This Row],[住所]],4,FIND("区",G154)-FIND("市",テーブル2[[#This Row],[住所]]))</f>
        <v>西区</v>
      </c>
      <c r="I154" s="109" t="str">
        <f>MID(テーブル2[[#This Row],[住所]],FIND("区",テーブル2[[#This Row],[住所]])+1,MIN(FIND({0,1,2,3,4,5,6,7,8,9},ASC(テーブル2[[#This Row],[住所]])&amp;1234567890))-FIND("区",テーブル2[[#This Row],[住所]])-1)</f>
        <v>春日</v>
      </c>
      <c r="J154" s="134" t="s">
        <v>1870</v>
      </c>
      <c r="K154" s="134" t="s">
        <v>1871</v>
      </c>
      <c r="L154" s="138" t="s">
        <v>109</v>
      </c>
      <c r="M154" s="143" t="s">
        <v>841</v>
      </c>
      <c r="N154" s="101" t="s">
        <v>881</v>
      </c>
      <c r="O154" s="101" t="s">
        <v>881</v>
      </c>
      <c r="P154" s="101" t="s">
        <v>881</v>
      </c>
      <c r="Q154" s="101" t="s">
        <v>881</v>
      </c>
      <c r="R154" s="101" t="s">
        <v>881</v>
      </c>
      <c r="S154" s="101" t="s">
        <v>881</v>
      </c>
      <c r="T154" s="101" t="s">
        <v>881</v>
      </c>
      <c r="U154" s="101" t="s">
        <v>881</v>
      </c>
      <c r="V154" s="101" t="s">
        <v>881</v>
      </c>
      <c r="W154" s="101" t="s">
        <v>881</v>
      </c>
      <c r="X154" s="101" t="s">
        <v>881</v>
      </c>
      <c r="Y154" s="101" t="s">
        <v>881</v>
      </c>
      <c r="Z154" s="101" t="s">
        <v>881</v>
      </c>
      <c r="AA154" s="82"/>
      <c r="AB154" s="101"/>
    </row>
    <row r="155" spans="4:28" ht="37.5" customHeight="1">
      <c r="D155" s="99">
        <v>152</v>
      </c>
      <c r="E155" s="87" t="s">
        <v>1275</v>
      </c>
      <c r="F155" s="104" t="s">
        <v>350</v>
      </c>
      <c r="G155" s="109" t="s">
        <v>1276</v>
      </c>
      <c r="H155" s="109" t="str">
        <f>MID(テーブル2[[#This Row],[住所]],4,FIND("区",G155)-FIND("市",テーブル2[[#This Row],[住所]]))</f>
        <v>西区</v>
      </c>
      <c r="I155" s="109" t="str">
        <f>MID(テーブル2[[#This Row],[住所]],FIND("区",テーブル2[[#This Row],[住所]])+1,MIN(FIND({0,1,2,3,4,5,6,7,8,9},ASC(テーブル2[[#This Row],[住所]])&amp;1234567890))-FIND("区",テーブル2[[#This Row],[住所]])-1)</f>
        <v>新土河原</v>
      </c>
      <c r="J155" s="134" t="s">
        <v>1872</v>
      </c>
      <c r="K155" s="134" t="s">
        <v>1873</v>
      </c>
      <c r="L155" s="138"/>
      <c r="M155" s="143"/>
      <c r="N155" s="101" t="s">
        <v>881</v>
      </c>
      <c r="O155" s="101" t="s">
        <v>881</v>
      </c>
      <c r="P155" s="101" t="s">
        <v>881</v>
      </c>
      <c r="Q155" s="101" t="s">
        <v>881</v>
      </c>
      <c r="R155" s="101" t="s">
        <v>1425</v>
      </c>
      <c r="S155" s="101" t="s">
        <v>1425</v>
      </c>
      <c r="T155" s="101" t="s">
        <v>881</v>
      </c>
      <c r="U155" s="101" t="s">
        <v>1425</v>
      </c>
      <c r="V155" s="101" t="s">
        <v>1425</v>
      </c>
      <c r="W155" s="101" t="s">
        <v>1425</v>
      </c>
      <c r="X155" s="101" t="s">
        <v>881</v>
      </c>
      <c r="Y155" s="101" t="s">
        <v>881</v>
      </c>
      <c r="Z155" s="101" t="s">
        <v>881</v>
      </c>
      <c r="AA155" s="82" t="s">
        <v>880</v>
      </c>
      <c r="AB155" s="101"/>
    </row>
    <row r="156" spans="4:28" ht="37.5" customHeight="1">
      <c r="D156" s="99">
        <v>153</v>
      </c>
      <c r="E156" s="87" t="s">
        <v>1277</v>
      </c>
      <c r="F156" s="104" t="s">
        <v>1874</v>
      </c>
      <c r="G156" s="109" t="s">
        <v>1278</v>
      </c>
      <c r="H156" s="109" t="str">
        <f>MID(テーブル2[[#This Row],[住所]],4,FIND("区",G156)-FIND("市",テーブル2[[#This Row],[住所]]))</f>
        <v>西区</v>
      </c>
      <c r="I156" s="109" t="str">
        <f>MID(テーブル2[[#This Row],[住所]],FIND("区",テーブル2[[#This Row],[住所]])+1,MIN(FIND({0,1,2,3,4,5,6,7,8,9},ASC(テーブル2[[#This Row],[住所]])&amp;1234567890))-FIND("区",テーブル2[[#This Row],[住所]])-1)</f>
        <v>上熊本</v>
      </c>
      <c r="J156" s="134" t="s">
        <v>1875</v>
      </c>
      <c r="K156" s="134" t="s">
        <v>1876</v>
      </c>
      <c r="L156" s="138"/>
      <c r="M156" s="143"/>
      <c r="N156" s="101" t="s">
        <v>881</v>
      </c>
      <c r="O156" s="101" t="s">
        <v>881</v>
      </c>
      <c r="P156" s="101" t="s">
        <v>881</v>
      </c>
      <c r="Q156" s="101" t="s">
        <v>881</v>
      </c>
      <c r="R156" s="101" t="s">
        <v>1425</v>
      </c>
      <c r="S156" s="101" t="s">
        <v>1425</v>
      </c>
      <c r="T156" s="101" t="s">
        <v>1425</v>
      </c>
      <c r="U156" s="101" t="s">
        <v>1425</v>
      </c>
      <c r="V156" s="101" t="s">
        <v>1425</v>
      </c>
      <c r="W156" s="101" t="s">
        <v>1425</v>
      </c>
      <c r="X156" s="101" t="s">
        <v>881</v>
      </c>
      <c r="Y156" s="101" t="s">
        <v>881</v>
      </c>
      <c r="Z156" s="101" t="s">
        <v>881</v>
      </c>
      <c r="AA156" s="82" t="s">
        <v>880</v>
      </c>
      <c r="AB156" s="101"/>
    </row>
    <row r="157" spans="4:28" ht="37.5" customHeight="1">
      <c r="D157" s="99">
        <v>154</v>
      </c>
      <c r="E157" s="146" t="s">
        <v>1279</v>
      </c>
      <c r="F157" s="104" t="s">
        <v>338</v>
      </c>
      <c r="G157" s="109" t="s">
        <v>1280</v>
      </c>
      <c r="H157" s="109" t="str">
        <f>MID(テーブル2[[#This Row],[住所]],4,FIND("区",G157)-FIND("市",テーブル2[[#This Row],[住所]]))</f>
        <v>西区</v>
      </c>
      <c r="I157" s="109" t="str">
        <f>MID(テーブル2[[#This Row],[住所]],FIND("区",テーブル2[[#This Row],[住所]])+1,MIN(FIND({0,1,2,3,4,5,6,7,8,9},ASC(テーブル2[[#This Row],[住所]])&amp;1234567890))-FIND("区",テーブル2[[#This Row],[住所]])-1)</f>
        <v>島崎</v>
      </c>
      <c r="J157" s="134" t="s">
        <v>1877</v>
      </c>
      <c r="K157" s="134" t="s">
        <v>1878</v>
      </c>
      <c r="L157" s="138" t="s">
        <v>1281</v>
      </c>
      <c r="M157" s="143" t="s">
        <v>841</v>
      </c>
      <c r="N157" s="101" t="s">
        <v>1425</v>
      </c>
      <c r="O157" s="101" t="s">
        <v>842</v>
      </c>
      <c r="P157" s="101" t="s">
        <v>842</v>
      </c>
      <c r="Q157" s="101" t="s">
        <v>842</v>
      </c>
      <c r="R157" s="101" t="s">
        <v>1425</v>
      </c>
      <c r="S157" s="101" t="s">
        <v>1425</v>
      </c>
      <c r="T157" s="101" t="s">
        <v>842</v>
      </c>
      <c r="U157" s="101" t="s">
        <v>1425</v>
      </c>
      <c r="V157" s="101" t="s">
        <v>1425</v>
      </c>
      <c r="W157" s="101" t="s">
        <v>1425</v>
      </c>
      <c r="X157" s="101" t="s">
        <v>842</v>
      </c>
      <c r="Y157" s="101" t="s">
        <v>842</v>
      </c>
      <c r="Z157" s="101" t="s">
        <v>842</v>
      </c>
      <c r="AA157" s="82"/>
      <c r="AB157" s="101"/>
    </row>
    <row r="158" spans="4:28" ht="37.5" customHeight="1">
      <c r="D158" s="99">
        <v>155</v>
      </c>
      <c r="E158" s="87" t="s">
        <v>1282</v>
      </c>
      <c r="F158" s="104" t="s">
        <v>1879</v>
      </c>
      <c r="G158" s="109" t="s">
        <v>1283</v>
      </c>
      <c r="H158" s="109" t="str">
        <f>MID(テーブル2[[#This Row],[住所]],4,FIND("区",G158)-FIND("市",テーブル2[[#This Row],[住所]]))</f>
        <v>西区</v>
      </c>
      <c r="I158" s="109" t="str">
        <f>MID(テーブル2[[#This Row],[住所]],FIND("区",テーブル2[[#This Row],[住所]])+1,MIN(FIND({0,1,2,3,4,5,6,7,8,9},ASC(テーブル2[[#This Row],[住所]])&amp;1234567890))-FIND("区",テーブル2[[#This Row],[住所]])-1)</f>
        <v>城山大塘</v>
      </c>
      <c r="J158" s="134" t="s">
        <v>1880</v>
      </c>
      <c r="K158" s="134" t="s">
        <v>1881</v>
      </c>
      <c r="L158" s="138"/>
      <c r="M158" s="143"/>
      <c r="N158" s="101" t="s">
        <v>1425</v>
      </c>
      <c r="O158" s="101" t="s">
        <v>1425</v>
      </c>
      <c r="P158" s="101" t="s">
        <v>1425</v>
      </c>
      <c r="Q158" s="101" t="s">
        <v>1425</v>
      </c>
      <c r="R158" s="101" t="s">
        <v>1425</v>
      </c>
      <c r="S158" s="101" t="s">
        <v>1425</v>
      </c>
      <c r="T158" s="101" t="s">
        <v>1425</v>
      </c>
      <c r="U158" s="101" t="s">
        <v>1425</v>
      </c>
      <c r="V158" s="101" t="s">
        <v>1425</v>
      </c>
      <c r="W158" s="101" t="s">
        <v>1425</v>
      </c>
      <c r="X158" s="101" t="s">
        <v>1425</v>
      </c>
      <c r="Y158" s="101" t="s">
        <v>1425</v>
      </c>
      <c r="Z158" s="101" t="s">
        <v>881</v>
      </c>
      <c r="AA158" s="82" t="s">
        <v>880</v>
      </c>
      <c r="AB158" s="101"/>
    </row>
    <row r="159" spans="4:28" ht="37.5" customHeight="1">
      <c r="D159" s="99">
        <v>156</v>
      </c>
      <c r="E159" s="87" t="s">
        <v>1284</v>
      </c>
      <c r="F159" s="104" t="s">
        <v>1882</v>
      </c>
      <c r="G159" s="109" t="s">
        <v>1285</v>
      </c>
      <c r="H159" s="109" t="str">
        <f>MID(テーブル2[[#This Row],[住所]],4,FIND("区",G159)-FIND("市",テーブル2[[#This Row],[住所]]))</f>
        <v>西区</v>
      </c>
      <c r="I159" s="109" t="str">
        <f>MID(テーブル2[[#This Row],[住所]],FIND("区",テーブル2[[#This Row],[住所]])+1,MIN(FIND({0,1,2,3,4,5,6,7,8,9},ASC(テーブル2[[#This Row],[住所]])&amp;1234567890))-FIND("区",テーブル2[[#This Row],[住所]])-1)</f>
        <v>上高橋</v>
      </c>
      <c r="J159" s="134" t="s">
        <v>1883</v>
      </c>
      <c r="K159" s="134" t="s">
        <v>1884</v>
      </c>
      <c r="L159" s="138"/>
      <c r="M159" s="143"/>
      <c r="N159" s="101" t="s">
        <v>881</v>
      </c>
      <c r="O159" s="101" t="s">
        <v>881</v>
      </c>
      <c r="P159" s="101" t="s">
        <v>881</v>
      </c>
      <c r="Q159" s="101" t="s">
        <v>881</v>
      </c>
      <c r="R159" s="101" t="s">
        <v>881</v>
      </c>
      <c r="S159" s="101" t="s">
        <v>881</v>
      </c>
      <c r="T159" s="101" t="s">
        <v>881</v>
      </c>
      <c r="U159" s="101" t="s">
        <v>881</v>
      </c>
      <c r="V159" s="101" t="s">
        <v>881</v>
      </c>
      <c r="W159" s="101" t="s">
        <v>881</v>
      </c>
      <c r="X159" s="101" t="s">
        <v>1425</v>
      </c>
      <c r="Y159" s="101" t="s">
        <v>881</v>
      </c>
      <c r="Z159" s="101" t="s">
        <v>1425</v>
      </c>
      <c r="AA159" s="82" t="s">
        <v>1286</v>
      </c>
      <c r="AB159" s="101"/>
    </row>
    <row r="160" spans="4:28" ht="37.5" customHeight="1">
      <c r="D160" s="99">
        <v>157</v>
      </c>
      <c r="E160" s="87" t="s">
        <v>1287</v>
      </c>
      <c r="F160" s="104" t="s">
        <v>334</v>
      </c>
      <c r="G160" s="109" t="s">
        <v>1288</v>
      </c>
      <c r="H160" s="109" t="str">
        <f>MID(テーブル2[[#This Row],[住所]],4,FIND("区",G160)-FIND("市",テーブル2[[#This Row],[住所]]))</f>
        <v>西区</v>
      </c>
      <c r="I160" s="109" t="str">
        <f>MID(テーブル2[[#This Row],[住所]],FIND("区",テーブル2[[#This Row],[住所]])+1,MIN(FIND({0,1,2,3,4,5,6,7,8,9},ASC(テーブル2[[#This Row],[住所]])&amp;1234567890))-FIND("区",テーブル2[[#This Row],[住所]])-1)</f>
        <v>春日</v>
      </c>
      <c r="J160" s="134" t="s">
        <v>1885</v>
      </c>
      <c r="K160" s="134" t="s">
        <v>1886</v>
      </c>
      <c r="L160" s="138"/>
      <c r="M160" s="143"/>
      <c r="N160" s="101" t="s">
        <v>1425</v>
      </c>
      <c r="O160" s="101" t="s">
        <v>881</v>
      </c>
      <c r="P160" s="101" t="s">
        <v>881</v>
      </c>
      <c r="Q160" s="101" t="s">
        <v>881</v>
      </c>
      <c r="R160" s="101" t="s">
        <v>881</v>
      </c>
      <c r="S160" s="101" t="s">
        <v>1425</v>
      </c>
      <c r="T160" s="101" t="s">
        <v>881</v>
      </c>
      <c r="U160" s="101" t="s">
        <v>1425</v>
      </c>
      <c r="V160" s="101" t="s">
        <v>881</v>
      </c>
      <c r="W160" s="101" t="s">
        <v>1425</v>
      </c>
      <c r="X160" s="101" t="s">
        <v>881</v>
      </c>
      <c r="Y160" s="101" t="s">
        <v>1425</v>
      </c>
      <c r="Z160" s="101" t="s">
        <v>881</v>
      </c>
      <c r="AA160" s="82" t="s">
        <v>880</v>
      </c>
      <c r="AB160" s="101"/>
    </row>
    <row r="161" spans="4:28" ht="37.5" customHeight="1">
      <c r="D161" s="99">
        <v>158</v>
      </c>
      <c r="E161" s="87" t="s">
        <v>1289</v>
      </c>
      <c r="F161" s="104" t="s">
        <v>344</v>
      </c>
      <c r="G161" s="109" t="s">
        <v>1290</v>
      </c>
      <c r="H161" s="109" t="str">
        <f>MID(テーブル2[[#This Row],[住所]],4,FIND("区",G161)-FIND("市",テーブル2[[#This Row],[住所]]))</f>
        <v>西区</v>
      </c>
      <c r="I161" s="109" t="str">
        <f>MID(テーブル2[[#This Row],[住所]],FIND("区",テーブル2[[#This Row],[住所]])+1,MIN(FIND({0,1,2,3,4,5,6,7,8,9},ASC(テーブル2[[#This Row],[住所]])&amp;1234567890))-FIND("区",テーブル2[[#This Row],[住所]])-1)</f>
        <v>田崎</v>
      </c>
      <c r="J161" s="134" t="s">
        <v>1887</v>
      </c>
      <c r="K161" s="134" t="s">
        <v>1888</v>
      </c>
      <c r="L161" s="138"/>
      <c r="M161" s="143"/>
      <c r="N161" s="101" t="s">
        <v>881</v>
      </c>
      <c r="O161" s="101" t="s">
        <v>881</v>
      </c>
      <c r="P161" s="101" t="s">
        <v>881</v>
      </c>
      <c r="Q161" s="101" t="s">
        <v>881</v>
      </c>
      <c r="R161" s="101" t="s">
        <v>881</v>
      </c>
      <c r="S161" s="101" t="s">
        <v>881</v>
      </c>
      <c r="T161" s="101" t="s">
        <v>881</v>
      </c>
      <c r="U161" s="101" t="s">
        <v>881</v>
      </c>
      <c r="V161" s="101" t="s">
        <v>881</v>
      </c>
      <c r="W161" s="101" t="s">
        <v>881</v>
      </c>
      <c r="X161" s="101" t="s">
        <v>881</v>
      </c>
      <c r="Y161" s="101" t="s">
        <v>881</v>
      </c>
      <c r="Z161" s="101" t="s">
        <v>881</v>
      </c>
      <c r="AA161" s="82"/>
      <c r="AB161" s="101"/>
    </row>
    <row r="162" spans="4:28" ht="37.5" customHeight="1">
      <c r="D162" s="99">
        <v>159</v>
      </c>
      <c r="E162" s="87" t="s">
        <v>1291</v>
      </c>
      <c r="F162" s="104" t="s">
        <v>344</v>
      </c>
      <c r="G162" s="109" t="s">
        <v>1292</v>
      </c>
      <c r="H162" s="109" t="str">
        <f>MID(テーブル2[[#This Row],[住所]],4,FIND("区",G162)-FIND("市",テーブル2[[#This Row],[住所]]))</f>
        <v>西区</v>
      </c>
      <c r="I162" s="109" t="str">
        <f>MID(テーブル2[[#This Row],[住所]],FIND("区",テーブル2[[#This Row],[住所]])+1,MIN(FIND({0,1,2,3,4,5,6,7,8,9},ASC(テーブル2[[#This Row],[住所]])&amp;1234567890))-FIND("区",テーブル2[[#This Row],[住所]])-1)</f>
        <v>田崎</v>
      </c>
      <c r="J162" s="134" t="s">
        <v>1889</v>
      </c>
      <c r="K162" s="134" t="s">
        <v>1890</v>
      </c>
      <c r="L162" s="138"/>
      <c r="M162" s="143"/>
      <c r="N162" s="101" t="s">
        <v>881</v>
      </c>
      <c r="O162" s="101" t="s">
        <v>881</v>
      </c>
      <c r="P162" s="101" t="s">
        <v>881</v>
      </c>
      <c r="Q162" s="101" t="s">
        <v>881</v>
      </c>
      <c r="R162" s="101" t="s">
        <v>1425</v>
      </c>
      <c r="S162" s="101" t="s">
        <v>881</v>
      </c>
      <c r="T162" s="101" t="s">
        <v>881</v>
      </c>
      <c r="U162" s="101" t="s">
        <v>881</v>
      </c>
      <c r="V162" s="101" t="s">
        <v>881</v>
      </c>
      <c r="W162" s="101" t="s">
        <v>881</v>
      </c>
      <c r="X162" s="101" t="s">
        <v>881</v>
      </c>
      <c r="Y162" s="101" t="s">
        <v>881</v>
      </c>
      <c r="Z162" s="101" t="s">
        <v>881</v>
      </c>
      <c r="AA162" s="82" t="s">
        <v>880</v>
      </c>
      <c r="AB162" s="101"/>
    </row>
    <row r="163" spans="4:28" ht="37.5" customHeight="1">
      <c r="D163" s="99">
        <v>160</v>
      </c>
      <c r="E163" s="87" t="s">
        <v>1293</v>
      </c>
      <c r="F163" s="104" t="s">
        <v>334</v>
      </c>
      <c r="G163" s="109" t="s">
        <v>1294</v>
      </c>
      <c r="H163" s="109" t="str">
        <f>MID(テーブル2[[#This Row],[住所]],4,FIND("区",G163)-FIND("市",テーブル2[[#This Row],[住所]]))</f>
        <v>西区</v>
      </c>
      <c r="I163" s="109" t="str">
        <f>MID(テーブル2[[#This Row],[住所]],FIND("区",テーブル2[[#This Row],[住所]])+1,MIN(FIND({0,1,2,3,4,5,6,7,8,9},ASC(テーブル2[[#This Row],[住所]])&amp;1234567890))-FIND("区",テーブル2[[#This Row],[住所]])-1)</f>
        <v>春日</v>
      </c>
      <c r="J163" s="134" t="s">
        <v>1891</v>
      </c>
      <c r="K163" s="134" t="s">
        <v>1892</v>
      </c>
      <c r="L163" s="138"/>
      <c r="M163" s="143"/>
      <c r="N163" s="101" t="s">
        <v>881</v>
      </c>
      <c r="O163" s="101" t="s">
        <v>881</v>
      </c>
      <c r="P163" s="101" t="s">
        <v>881</v>
      </c>
      <c r="Q163" s="101" t="s">
        <v>881</v>
      </c>
      <c r="R163" s="101" t="s">
        <v>1425</v>
      </c>
      <c r="S163" s="101" t="s">
        <v>881</v>
      </c>
      <c r="T163" s="101" t="s">
        <v>881</v>
      </c>
      <c r="U163" s="101" t="s">
        <v>1425</v>
      </c>
      <c r="V163" s="101" t="s">
        <v>1425</v>
      </c>
      <c r="W163" s="101" t="s">
        <v>1425</v>
      </c>
      <c r="X163" s="101" t="s">
        <v>881</v>
      </c>
      <c r="Y163" s="101" t="s">
        <v>881</v>
      </c>
      <c r="Z163" s="101" t="s">
        <v>881</v>
      </c>
      <c r="AA163" s="82" t="s">
        <v>880</v>
      </c>
      <c r="AB163" s="101"/>
    </row>
    <row r="164" spans="4:28" ht="37.5" customHeight="1">
      <c r="D164" s="99">
        <v>161</v>
      </c>
      <c r="E164" s="87" t="s">
        <v>1295</v>
      </c>
      <c r="F164" s="104" t="s">
        <v>383</v>
      </c>
      <c r="G164" s="109" t="s">
        <v>1296</v>
      </c>
      <c r="H164" s="109" t="str">
        <f>MID(テーブル2[[#This Row],[住所]],4,FIND("区",G164)-FIND("市",テーブル2[[#This Row],[住所]]))</f>
        <v>西区</v>
      </c>
      <c r="I164" s="109" t="str">
        <f>MID(テーブル2[[#This Row],[住所]],FIND("区",テーブル2[[#This Row],[住所]])+1,MIN(FIND({0,1,2,3,4,5,6,7,8,9},ASC(テーブル2[[#This Row],[住所]])&amp;1234567890))-FIND("区",テーブル2[[#This Row],[住所]])-1)</f>
        <v>出町</v>
      </c>
      <c r="J164" s="134" t="s">
        <v>1893</v>
      </c>
      <c r="K164" s="134" t="s">
        <v>1894</v>
      </c>
      <c r="L164" s="138"/>
      <c r="M164" s="143"/>
      <c r="N164" s="101" t="s">
        <v>1425</v>
      </c>
      <c r="O164" s="101" t="s">
        <v>881</v>
      </c>
      <c r="P164" s="101" t="s">
        <v>881</v>
      </c>
      <c r="Q164" s="101" t="s">
        <v>881</v>
      </c>
      <c r="R164" s="101" t="s">
        <v>1425</v>
      </c>
      <c r="S164" s="101" t="s">
        <v>1425</v>
      </c>
      <c r="T164" s="101" t="s">
        <v>881</v>
      </c>
      <c r="U164" s="101" t="s">
        <v>1425</v>
      </c>
      <c r="V164" s="101" t="s">
        <v>881</v>
      </c>
      <c r="W164" s="101" t="s">
        <v>1425</v>
      </c>
      <c r="X164" s="101" t="s">
        <v>881</v>
      </c>
      <c r="Y164" s="101" t="s">
        <v>1425</v>
      </c>
      <c r="Z164" s="101" t="s">
        <v>1425</v>
      </c>
      <c r="AA164" s="82" t="s">
        <v>880</v>
      </c>
      <c r="AB164" s="101"/>
    </row>
    <row r="165" spans="4:28" ht="37.5" customHeight="1">
      <c r="D165" s="99">
        <v>162</v>
      </c>
      <c r="E165" s="87" t="s">
        <v>1297</v>
      </c>
      <c r="F165" s="104" t="s">
        <v>334</v>
      </c>
      <c r="G165" s="109" t="s">
        <v>1298</v>
      </c>
      <c r="H165" s="109" t="str">
        <f>MID(テーブル2[[#This Row],[住所]],4,FIND("区",G165)-FIND("市",テーブル2[[#This Row],[住所]]))</f>
        <v>西区</v>
      </c>
      <c r="I165" s="109" t="str">
        <f>MID(テーブル2[[#This Row],[住所]],FIND("区",テーブル2[[#This Row],[住所]])+1,MIN(FIND({0,1,2,3,4,5,6,7,8,9},ASC(テーブル2[[#This Row],[住所]])&amp;1234567890))-FIND("区",テーブル2[[#This Row],[住所]])-1)</f>
        <v>春日</v>
      </c>
      <c r="J165" s="134" t="s">
        <v>1895</v>
      </c>
      <c r="K165" s="134" t="s">
        <v>1896</v>
      </c>
      <c r="L165" s="138"/>
      <c r="M165" s="143"/>
      <c r="N165" s="101" t="s">
        <v>1425</v>
      </c>
      <c r="O165" s="101" t="s">
        <v>1425</v>
      </c>
      <c r="P165" s="101" t="s">
        <v>881</v>
      </c>
      <c r="Q165" s="101" t="s">
        <v>1425</v>
      </c>
      <c r="R165" s="101" t="s">
        <v>1425</v>
      </c>
      <c r="S165" s="101" t="s">
        <v>1425</v>
      </c>
      <c r="T165" s="101" t="s">
        <v>1425</v>
      </c>
      <c r="U165" s="101" t="s">
        <v>1425</v>
      </c>
      <c r="V165" s="101" t="s">
        <v>1425</v>
      </c>
      <c r="W165" s="101" t="s">
        <v>1425</v>
      </c>
      <c r="X165" s="101" t="s">
        <v>1425</v>
      </c>
      <c r="Y165" s="101" t="s">
        <v>1425</v>
      </c>
      <c r="Z165" s="101" t="s">
        <v>881</v>
      </c>
      <c r="AA165" s="82" t="s">
        <v>880</v>
      </c>
      <c r="AB165" s="101"/>
    </row>
    <row r="166" spans="4:28" ht="37.5" customHeight="1">
      <c r="D166" s="99">
        <v>163</v>
      </c>
      <c r="E166" s="87" t="s">
        <v>1299</v>
      </c>
      <c r="F166" s="104" t="s">
        <v>1865</v>
      </c>
      <c r="G166" s="109" t="s">
        <v>1300</v>
      </c>
      <c r="H166" s="109" t="str">
        <f>MID(テーブル2[[#This Row],[住所]],4,FIND("区",G166)-FIND("市",テーブル2[[#This Row],[住所]]))</f>
        <v>西区</v>
      </c>
      <c r="I166" s="109" t="str">
        <f>MID(テーブル2[[#This Row],[住所]],FIND("区",テーブル2[[#This Row],[住所]])+1,MIN(FIND({0,1,2,3,4,5,6,7,8,9},ASC(テーブル2[[#This Row],[住所]])&amp;1234567890))-FIND("区",テーブル2[[#This Row],[住所]])-1)</f>
        <v>花園</v>
      </c>
      <c r="J166" s="134" t="s">
        <v>1897</v>
      </c>
      <c r="K166" s="134" t="s">
        <v>1898</v>
      </c>
      <c r="L166" s="138"/>
      <c r="M166" s="143"/>
      <c r="N166" s="101" t="s">
        <v>1425</v>
      </c>
      <c r="O166" s="101" t="s">
        <v>881</v>
      </c>
      <c r="P166" s="101" t="s">
        <v>1425</v>
      </c>
      <c r="Q166" s="101" t="s">
        <v>881</v>
      </c>
      <c r="R166" s="101" t="s">
        <v>1425</v>
      </c>
      <c r="S166" s="101" t="s">
        <v>1425</v>
      </c>
      <c r="T166" s="101" t="s">
        <v>1425</v>
      </c>
      <c r="U166" s="101" t="s">
        <v>1425</v>
      </c>
      <c r="V166" s="101" t="s">
        <v>1425</v>
      </c>
      <c r="W166" s="101" t="s">
        <v>1425</v>
      </c>
      <c r="X166" s="101" t="s">
        <v>881</v>
      </c>
      <c r="Y166" s="101" t="s">
        <v>881</v>
      </c>
      <c r="Z166" s="101" t="s">
        <v>881</v>
      </c>
      <c r="AA166" s="82" t="s">
        <v>880</v>
      </c>
      <c r="AB166" s="101"/>
    </row>
    <row r="167" spans="4:28" ht="37.5" customHeight="1">
      <c r="D167" s="99">
        <v>164</v>
      </c>
      <c r="E167" s="87" t="s">
        <v>1301</v>
      </c>
      <c r="F167" s="104" t="s">
        <v>1899</v>
      </c>
      <c r="G167" s="109" t="s">
        <v>1302</v>
      </c>
      <c r="H167" s="109" t="str">
        <f>MID(テーブル2[[#This Row],[住所]],4,FIND("区",G167)-FIND("市",テーブル2[[#This Row],[住所]]))</f>
        <v>西区</v>
      </c>
      <c r="I167" s="109" t="str">
        <f>MID(テーブル2[[#This Row],[住所]],FIND("区",テーブル2[[#This Row],[住所]])+1,MIN(FIND({0,1,2,3,4,5,6,7,8,9},ASC(テーブル2[[#This Row],[住所]])&amp;1234567890))-FIND("区",テーブル2[[#This Row],[住所]])-1)</f>
        <v>河内町船津</v>
      </c>
      <c r="J167" s="134" t="s">
        <v>1900</v>
      </c>
      <c r="K167" s="134" t="s">
        <v>1901</v>
      </c>
      <c r="L167" s="138"/>
      <c r="M167" s="143"/>
      <c r="N167" s="101" t="s">
        <v>1425</v>
      </c>
      <c r="O167" s="101" t="s">
        <v>881</v>
      </c>
      <c r="P167" s="101" t="s">
        <v>881</v>
      </c>
      <c r="Q167" s="101" t="s">
        <v>881</v>
      </c>
      <c r="R167" s="101" t="s">
        <v>1425</v>
      </c>
      <c r="S167" s="101" t="s">
        <v>1425</v>
      </c>
      <c r="T167" s="101" t="s">
        <v>881</v>
      </c>
      <c r="U167" s="101" t="s">
        <v>1425</v>
      </c>
      <c r="V167" s="101" t="s">
        <v>1425</v>
      </c>
      <c r="W167" s="101" t="s">
        <v>881</v>
      </c>
      <c r="X167" s="101" t="s">
        <v>881</v>
      </c>
      <c r="Y167" s="101" t="s">
        <v>881</v>
      </c>
      <c r="Z167" s="101" t="s">
        <v>881</v>
      </c>
      <c r="AA167" s="82" t="s">
        <v>880</v>
      </c>
      <c r="AB167" s="101"/>
    </row>
    <row r="168" spans="4:28" ht="37.5" customHeight="1">
      <c r="D168" s="99">
        <v>165</v>
      </c>
      <c r="E168" s="87" t="s">
        <v>1303</v>
      </c>
      <c r="F168" s="104" t="s">
        <v>1902</v>
      </c>
      <c r="G168" s="109" t="s">
        <v>1304</v>
      </c>
      <c r="H168" s="109" t="str">
        <f>MID(テーブル2[[#This Row],[住所]],4,FIND("区",G168)-FIND("市",テーブル2[[#This Row],[住所]]))</f>
        <v>西区</v>
      </c>
      <c r="I168" s="109" t="str">
        <f>MID(テーブル2[[#This Row],[住所]],FIND("区",テーブル2[[#This Row],[住所]])+1,MIN(FIND({0,1,2,3,4,5,6,7,8,9},ASC(テーブル2[[#This Row],[住所]])&amp;1234567890))-FIND("区",テーブル2[[#This Row],[住所]])-1)</f>
        <v>小島</v>
      </c>
      <c r="J168" s="134" t="s">
        <v>1903</v>
      </c>
      <c r="K168" s="134" t="s">
        <v>1904</v>
      </c>
      <c r="L168" s="138"/>
      <c r="M168" s="143"/>
      <c r="N168" s="101" t="s">
        <v>881</v>
      </c>
      <c r="O168" s="101" t="s">
        <v>881</v>
      </c>
      <c r="P168" s="101" t="s">
        <v>881</v>
      </c>
      <c r="Q168" s="101" t="s">
        <v>881</v>
      </c>
      <c r="R168" s="101" t="s">
        <v>881</v>
      </c>
      <c r="S168" s="101" t="s">
        <v>881</v>
      </c>
      <c r="T168" s="101" t="s">
        <v>881</v>
      </c>
      <c r="U168" s="101" t="s">
        <v>881</v>
      </c>
      <c r="V168" s="101" t="s">
        <v>881</v>
      </c>
      <c r="W168" s="101" t="s">
        <v>881</v>
      </c>
      <c r="X168" s="101" t="s">
        <v>881</v>
      </c>
      <c r="Y168" s="101" t="s">
        <v>881</v>
      </c>
      <c r="Z168" s="101" t="s">
        <v>881</v>
      </c>
      <c r="AA168" s="82" t="s">
        <v>880</v>
      </c>
      <c r="AB168" s="101"/>
    </row>
    <row r="169" spans="4:28" ht="37.5" customHeight="1">
      <c r="D169" s="99">
        <v>166</v>
      </c>
      <c r="E169" s="87" t="s">
        <v>1305</v>
      </c>
      <c r="F169" s="104" t="s">
        <v>1905</v>
      </c>
      <c r="G169" s="109" t="s">
        <v>1306</v>
      </c>
      <c r="H169" s="109" t="str">
        <f>MID(テーブル2[[#This Row],[住所]],4,FIND("区",G169)-FIND("市",テーブル2[[#This Row],[住所]]))</f>
        <v>西区</v>
      </c>
      <c r="I169" s="109" t="str">
        <f>MID(テーブル2[[#This Row],[住所]],FIND("区",テーブル2[[#This Row],[住所]])+1,MIN(FIND({0,1,2,3,4,5,6,7,8,9},ASC(テーブル2[[#This Row],[住所]])&amp;1234567890))-FIND("区",テーブル2[[#This Row],[住所]])-1)</f>
        <v>二本木</v>
      </c>
      <c r="J169" s="134" t="s">
        <v>1906</v>
      </c>
      <c r="K169" s="134" t="s">
        <v>1907</v>
      </c>
      <c r="L169" s="138"/>
      <c r="M169" s="143"/>
      <c r="N169" s="101" t="s">
        <v>881</v>
      </c>
      <c r="O169" s="101" t="s">
        <v>881</v>
      </c>
      <c r="P169" s="101" t="s">
        <v>881</v>
      </c>
      <c r="Q169" s="101" t="s">
        <v>881</v>
      </c>
      <c r="R169" s="101" t="s">
        <v>1425</v>
      </c>
      <c r="S169" s="101" t="s">
        <v>881</v>
      </c>
      <c r="T169" s="101" t="s">
        <v>881</v>
      </c>
      <c r="U169" s="101" t="s">
        <v>1425</v>
      </c>
      <c r="V169" s="101" t="s">
        <v>881</v>
      </c>
      <c r="W169" s="101" t="s">
        <v>881</v>
      </c>
      <c r="X169" s="101" t="s">
        <v>881</v>
      </c>
      <c r="Y169" s="101" t="s">
        <v>881</v>
      </c>
      <c r="Z169" s="101" t="s">
        <v>881</v>
      </c>
      <c r="AA169" s="82" t="s">
        <v>880</v>
      </c>
      <c r="AB169" s="101"/>
    </row>
    <row r="170" spans="4:28" ht="37.5" customHeight="1">
      <c r="D170" s="99">
        <v>167</v>
      </c>
      <c r="E170" s="87" t="s">
        <v>1307</v>
      </c>
      <c r="F170" s="104" t="s">
        <v>358</v>
      </c>
      <c r="G170" s="109" t="s">
        <v>1308</v>
      </c>
      <c r="H170" s="109" t="str">
        <f>MID(テーブル2[[#This Row],[住所]],4,FIND("区",G170)-FIND("市",テーブル2[[#This Row],[住所]]))</f>
        <v>西区</v>
      </c>
      <c r="I170" s="109" t="str">
        <f>MID(テーブル2[[#This Row],[住所]],FIND("区",テーブル2[[#This Row],[住所]])+1,MIN(FIND({0,1,2,3,4,5,6,7,8,9},ASC(テーブル2[[#This Row],[住所]])&amp;1234567890))-FIND("区",テーブル2[[#This Row],[住所]])-1)</f>
        <v>上熊本</v>
      </c>
      <c r="J170" s="134" t="s">
        <v>1908</v>
      </c>
      <c r="K170" s="134" t="s">
        <v>1909</v>
      </c>
      <c r="L170" s="138"/>
      <c r="M170" s="143"/>
      <c r="N170" s="101" t="s">
        <v>1425</v>
      </c>
      <c r="O170" s="101" t="s">
        <v>881</v>
      </c>
      <c r="P170" s="101" t="s">
        <v>881</v>
      </c>
      <c r="Q170" s="101" t="s">
        <v>881</v>
      </c>
      <c r="R170" s="101" t="s">
        <v>1425</v>
      </c>
      <c r="S170" s="101" t="s">
        <v>1425</v>
      </c>
      <c r="T170" s="101" t="s">
        <v>1425</v>
      </c>
      <c r="U170" s="101" t="s">
        <v>1425</v>
      </c>
      <c r="V170" s="101" t="s">
        <v>881</v>
      </c>
      <c r="W170" s="101" t="s">
        <v>1425</v>
      </c>
      <c r="X170" s="101" t="s">
        <v>881</v>
      </c>
      <c r="Y170" s="101" t="s">
        <v>1425</v>
      </c>
      <c r="Z170" s="101" t="s">
        <v>881</v>
      </c>
      <c r="AA170" s="82" t="s">
        <v>880</v>
      </c>
      <c r="AB170" s="101"/>
    </row>
    <row r="171" spans="4:28" ht="37.5" customHeight="1">
      <c r="D171" s="99">
        <v>168</v>
      </c>
      <c r="E171" s="76" t="s">
        <v>1975</v>
      </c>
      <c r="F171" s="130" t="s">
        <v>1976</v>
      </c>
      <c r="G171" s="131" t="s">
        <v>2005</v>
      </c>
      <c r="H171" s="131" t="str">
        <f>MID(テーブル2[[#This Row],[住所]],4,FIND("区",G171)-FIND("市",テーブル2[[#This Row],[住所]]))</f>
        <v>北区</v>
      </c>
      <c r="I171" s="131" t="str">
        <f>MID(テーブル2[[#This Row],[住所]],FIND("区",テーブル2[[#This Row],[住所]])+1,MIN(FIND({0,1,2,3,4,5,6,7,8,9},ASC(テーブル2[[#This Row],[住所]])&amp;1234567890))-FIND("区",テーブル2[[#This Row],[住所]])-1)</f>
        <v>植木町平野</v>
      </c>
      <c r="J171" s="132" t="s">
        <v>1977</v>
      </c>
      <c r="K171" s="132" t="s">
        <v>1978</v>
      </c>
      <c r="L171" s="141" t="s">
        <v>1979</v>
      </c>
      <c r="M171" s="132" t="s">
        <v>841</v>
      </c>
      <c r="N171" s="101" t="s">
        <v>1425</v>
      </c>
      <c r="O171" s="101" t="s">
        <v>881</v>
      </c>
      <c r="P171" s="101" t="s">
        <v>881</v>
      </c>
      <c r="Q171" s="101" t="s">
        <v>1425</v>
      </c>
      <c r="R171" s="101" t="s">
        <v>1425</v>
      </c>
      <c r="S171" s="101" t="s">
        <v>1425</v>
      </c>
      <c r="T171" s="101" t="s">
        <v>1425</v>
      </c>
      <c r="U171" s="101" t="s">
        <v>1425</v>
      </c>
      <c r="V171" s="101" t="s">
        <v>1425</v>
      </c>
      <c r="W171" s="101" t="s">
        <v>1425</v>
      </c>
      <c r="X171" s="101" t="s">
        <v>1425</v>
      </c>
      <c r="Y171" s="101" t="s">
        <v>881</v>
      </c>
      <c r="Z171" s="101" t="s">
        <v>881</v>
      </c>
      <c r="AA171" s="82"/>
      <c r="AB171" s="101"/>
    </row>
    <row r="172" spans="4:28" ht="37.5" customHeight="1">
      <c r="D172" s="99">
        <v>169</v>
      </c>
      <c r="E172" s="76" t="s">
        <v>1980</v>
      </c>
      <c r="F172" s="130" t="s">
        <v>593</v>
      </c>
      <c r="G172" s="131" t="s">
        <v>2006</v>
      </c>
      <c r="H172" s="131" t="str">
        <f>MID(テーブル2[[#This Row],[住所]],4,FIND("区",G172)-FIND("市",テーブル2[[#This Row],[住所]]))</f>
        <v>北区</v>
      </c>
      <c r="I172" s="131" t="str">
        <f>MID(テーブル2[[#This Row],[住所]],FIND("区",テーブル2[[#This Row],[住所]])+1,MIN(FIND({0,1,2,3,4,5,6,7,8,9},ASC(テーブル2[[#This Row],[住所]])&amp;1234567890))-FIND("区",テーブル2[[#This Row],[住所]])-1)</f>
        <v>植木町岩野</v>
      </c>
      <c r="J172" s="132" t="s">
        <v>1981</v>
      </c>
      <c r="K172" s="132" t="s">
        <v>1982</v>
      </c>
      <c r="L172" s="141" t="s">
        <v>1983</v>
      </c>
      <c r="M172" s="132" t="s">
        <v>841</v>
      </c>
      <c r="N172" s="101" t="s">
        <v>1425</v>
      </c>
      <c r="O172" s="101" t="s">
        <v>881</v>
      </c>
      <c r="P172" s="101" t="s">
        <v>881</v>
      </c>
      <c r="Q172" s="101" t="s">
        <v>881</v>
      </c>
      <c r="R172" s="101" t="s">
        <v>881</v>
      </c>
      <c r="S172" s="101" t="s">
        <v>881</v>
      </c>
      <c r="T172" s="101" t="s">
        <v>1425</v>
      </c>
      <c r="U172" s="101" t="s">
        <v>1425</v>
      </c>
      <c r="V172" s="101" t="s">
        <v>1425</v>
      </c>
      <c r="W172" s="101" t="s">
        <v>1425</v>
      </c>
      <c r="X172" s="101" t="s">
        <v>1425</v>
      </c>
      <c r="Y172" s="101" t="s">
        <v>881</v>
      </c>
      <c r="Z172" s="101" t="s">
        <v>881</v>
      </c>
      <c r="AA172" s="82"/>
      <c r="AB172" s="101"/>
    </row>
    <row r="173" spans="4:28" ht="37.5" customHeight="1">
      <c r="D173" s="99">
        <v>170</v>
      </c>
      <c r="E173" s="76" t="s">
        <v>1984</v>
      </c>
      <c r="F173" s="130" t="s">
        <v>1985</v>
      </c>
      <c r="G173" s="131" t="s">
        <v>1986</v>
      </c>
      <c r="H173" s="131" t="str">
        <f>MID(テーブル2[[#This Row],[住所]],4,FIND("区",G173)-FIND("市",テーブル2[[#This Row],[住所]]))</f>
        <v>北区</v>
      </c>
      <c r="I173" s="131" t="str">
        <f>MID(テーブル2[[#This Row],[住所]],FIND("区",テーブル2[[#This Row],[住所]])+1,MIN(FIND({0,1,2,3,4,5,6,7,8,9},ASC(テーブル2[[#This Row],[住所]])&amp;1234567890))-FIND("区",テーブル2[[#This Row],[住所]])-1)</f>
        <v>植木町滴水</v>
      </c>
      <c r="J173" s="132" t="s">
        <v>1987</v>
      </c>
      <c r="K173" s="132" t="s">
        <v>1988</v>
      </c>
      <c r="L173" s="141" t="s">
        <v>1989</v>
      </c>
      <c r="M173" s="132" t="s">
        <v>841</v>
      </c>
      <c r="N173" s="101" t="s">
        <v>1425</v>
      </c>
      <c r="O173" s="101" t="s">
        <v>881</v>
      </c>
      <c r="P173" s="101" t="s">
        <v>881</v>
      </c>
      <c r="Q173" s="101" t="s">
        <v>881</v>
      </c>
      <c r="R173" s="101" t="s">
        <v>1425</v>
      </c>
      <c r="S173" s="101" t="s">
        <v>1425</v>
      </c>
      <c r="T173" s="101" t="s">
        <v>1425</v>
      </c>
      <c r="U173" s="101" t="s">
        <v>1425</v>
      </c>
      <c r="V173" s="101" t="s">
        <v>1425</v>
      </c>
      <c r="W173" s="101" t="s">
        <v>881</v>
      </c>
      <c r="X173" s="101" t="s">
        <v>881</v>
      </c>
      <c r="Y173" s="101" t="s">
        <v>1425</v>
      </c>
      <c r="Z173" s="101" t="s">
        <v>1425</v>
      </c>
      <c r="AA173" s="82"/>
      <c r="AB173" s="101"/>
    </row>
    <row r="174" spans="4:28" ht="37.5" customHeight="1">
      <c r="D174" s="99">
        <v>171</v>
      </c>
      <c r="E174" s="82" t="s">
        <v>1414</v>
      </c>
      <c r="F174" s="104" t="s">
        <v>1615</v>
      </c>
      <c r="G174" s="82" t="s">
        <v>2615</v>
      </c>
      <c r="H174" s="82" t="str">
        <f>MID(テーブル2[[#This Row],[住所]],4,FIND("区",G174)-FIND("市",テーブル2[[#This Row],[住所]]))</f>
        <v>東区</v>
      </c>
      <c r="I174" s="82" t="str">
        <f>MID(テーブル2[[#This Row],[住所]],FIND("区",テーブル2[[#This Row],[住所]])+1,MIN(FIND({0,1,2,3,4,5,6,7,8,9},ASC(テーブル2[[#This Row],[住所]])&amp;1234567890))-FIND("区",テーブル2[[#This Row],[住所]])-1)</f>
        <v>東本町</v>
      </c>
      <c r="J174" s="134" t="s">
        <v>1910</v>
      </c>
      <c r="K174" s="134" t="s">
        <v>1911</v>
      </c>
      <c r="L174" s="138" t="s">
        <v>1415</v>
      </c>
      <c r="M174" s="143" t="s">
        <v>1416</v>
      </c>
      <c r="N174" s="101" t="s">
        <v>881</v>
      </c>
      <c r="O174" s="101" t="s">
        <v>881</v>
      </c>
      <c r="P174" s="101" t="s">
        <v>881</v>
      </c>
      <c r="Q174" s="101" t="s">
        <v>881</v>
      </c>
      <c r="R174" s="101" t="s">
        <v>1425</v>
      </c>
      <c r="S174" s="101" t="s">
        <v>1425</v>
      </c>
      <c r="T174" s="101" t="s">
        <v>881</v>
      </c>
      <c r="U174" s="101" t="s">
        <v>1425</v>
      </c>
      <c r="V174" s="101" t="s">
        <v>1425</v>
      </c>
      <c r="W174" s="101" t="s">
        <v>881</v>
      </c>
      <c r="X174" s="101" t="s">
        <v>881</v>
      </c>
      <c r="Y174" s="101" t="s">
        <v>881</v>
      </c>
      <c r="Z174" s="101" t="s">
        <v>881</v>
      </c>
      <c r="AA174" s="82" t="s">
        <v>1417</v>
      </c>
      <c r="AB174" s="101"/>
    </row>
    <row r="175" spans="4:28" ht="64.5" customHeight="1">
      <c r="D175" s="99">
        <v>172</v>
      </c>
      <c r="E175" s="87" t="s">
        <v>2271</v>
      </c>
      <c r="F175" s="104" t="s">
        <v>2272</v>
      </c>
      <c r="G175" s="82" t="s">
        <v>2273</v>
      </c>
      <c r="H175" s="82" t="str">
        <f>MID(テーブル2[[#This Row],[住所]],4,FIND("区",G175)-FIND("市",テーブル2[[#This Row],[住所]]))</f>
        <v>北区</v>
      </c>
      <c r="I175" s="82" t="str">
        <f>MID(テーブル2[[#This Row],[住所]],FIND("区",テーブル2[[#This Row],[住所]])+1,MIN(FIND({0,1,2,3,4,5,6,7,8,9},ASC(テーブル2[[#This Row],[住所]])&amp;1234567890))-FIND("区",テーブル2[[#This Row],[住所]])-1)</f>
        <v>龍田</v>
      </c>
      <c r="J175" s="134" t="s">
        <v>2274</v>
      </c>
      <c r="K175" s="134" t="s">
        <v>2275</v>
      </c>
      <c r="L175" s="138" t="s">
        <v>2276</v>
      </c>
      <c r="M175" s="143" t="s">
        <v>1123</v>
      </c>
      <c r="N175" s="101" t="s">
        <v>842</v>
      </c>
      <c r="O175" s="101" t="s">
        <v>842</v>
      </c>
      <c r="P175" s="101" t="s">
        <v>842</v>
      </c>
      <c r="Q175" s="101" t="s">
        <v>842</v>
      </c>
      <c r="R175" s="101"/>
      <c r="S175" s="101" t="s">
        <v>842</v>
      </c>
      <c r="T175" s="101" t="s">
        <v>842</v>
      </c>
      <c r="U175" s="101"/>
      <c r="V175" s="101"/>
      <c r="W175" s="101" t="s">
        <v>842</v>
      </c>
      <c r="X175" s="101" t="s">
        <v>842</v>
      </c>
      <c r="Y175" s="101" t="s">
        <v>842</v>
      </c>
      <c r="Z175" s="101" t="s">
        <v>842</v>
      </c>
      <c r="AA175" s="82" t="s">
        <v>2277</v>
      </c>
      <c r="AB175" s="101"/>
    </row>
    <row r="176" spans="4:28" ht="45.75" customHeight="1">
      <c r="D176" s="99">
        <v>173</v>
      </c>
      <c r="E176" s="128" t="s">
        <v>2291</v>
      </c>
      <c r="F176" s="135" t="s">
        <v>2292</v>
      </c>
      <c r="G176" s="136" t="s">
        <v>2293</v>
      </c>
      <c r="H176" s="136" t="str">
        <f>MID(テーブル2[[#This Row],[住所]],4,FIND("区",G176)-FIND("市",テーブル2[[#This Row],[住所]]))</f>
        <v>中央区</v>
      </c>
      <c r="I176" s="136" t="str">
        <f>MID(テーブル2[[#This Row],[住所]],FIND("区",テーブル2[[#This Row],[住所]])+1,MIN(FIND({0,1,2,3,4,5,6,7,8,9},ASC(テーブル2[[#This Row],[住所]])&amp;1234567890))-FIND("区",テーブル2[[#This Row],[住所]])-1)</f>
        <v>白山</v>
      </c>
      <c r="J176" s="137" t="s">
        <v>2294</v>
      </c>
      <c r="K176" s="137" t="s">
        <v>2295</v>
      </c>
      <c r="L176" s="142" t="s">
        <v>2296</v>
      </c>
      <c r="M176" s="115"/>
      <c r="N176" s="115" t="s">
        <v>842</v>
      </c>
      <c r="O176" s="115" t="s">
        <v>842</v>
      </c>
      <c r="P176" s="115" t="s">
        <v>842</v>
      </c>
      <c r="Q176" s="115" t="s">
        <v>842</v>
      </c>
      <c r="R176" s="115" t="s">
        <v>842</v>
      </c>
      <c r="S176" s="115"/>
      <c r="T176" s="115" t="s">
        <v>842</v>
      </c>
      <c r="U176" s="115" t="s">
        <v>842</v>
      </c>
      <c r="V176" s="115" t="s">
        <v>842</v>
      </c>
      <c r="W176" s="115" t="s">
        <v>842</v>
      </c>
      <c r="X176" s="115" t="s">
        <v>842</v>
      </c>
      <c r="Y176" s="115" t="s">
        <v>842</v>
      </c>
      <c r="Z176" s="115" t="s">
        <v>842</v>
      </c>
      <c r="AA176" s="82" t="s">
        <v>2297</v>
      </c>
      <c r="AB176" s="101"/>
    </row>
    <row r="177" spans="4:32" ht="37.5" customHeight="1">
      <c r="D177" s="99">
        <v>174</v>
      </c>
      <c r="E177" s="128" t="s">
        <v>2370</v>
      </c>
      <c r="F177" s="135" t="s">
        <v>2371</v>
      </c>
      <c r="G177" s="136" t="s">
        <v>2372</v>
      </c>
      <c r="H177" s="136" t="str">
        <f>MID(テーブル2[[#This Row],[住所]],4,FIND("区",G177)-FIND("市",テーブル2[[#This Row],[住所]]))</f>
        <v>中央区</v>
      </c>
      <c r="I177" s="136" t="str">
        <f>MID(テーブル2[[#This Row],[住所]],FIND("区",テーブル2[[#This Row],[住所]])+1,MIN(FIND({0,1,2,3,4,5,6,7,8,9},ASC(テーブル2[[#This Row],[住所]])&amp;1234567890))-FIND("区",テーブル2[[#This Row],[住所]])-1)</f>
        <v>大江</v>
      </c>
      <c r="J177" s="137" t="s">
        <v>2373</v>
      </c>
      <c r="K177" s="137" t="s">
        <v>2374</v>
      </c>
      <c r="L177" s="102" t="s">
        <v>2375</v>
      </c>
      <c r="M177" s="115" t="s">
        <v>2376</v>
      </c>
      <c r="N177" s="115" t="s">
        <v>842</v>
      </c>
      <c r="O177" s="115" t="s">
        <v>842</v>
      </c>
      <c r="P177" s="115" t="s">
        <v>842</v>
      </c>
      <c r="Q177" s="115" t="s">
        <v>842</v>
      </c>
      <c r="R177" s="115"/>
      <c r="S177" s="115"/>
      <c r="T177" s="115" t="s">
        <v>842</v>
      </c>
      <c r="U177" s="115"/>
      <c r="V177" s="115"/>
      <c r="W177" s="115"/>
      <c r="X177" s="115" t="s">
        <v>842</v>
      </c>
      <c r="Y177" s="115" t="s">
        <v>842</v>
      </c>
      <c r="Z177" s="115" t="s">
        <v>842</v>
      </c>
      <c r="AA177" s="147"/>
      <c r="AB177" s="101"/>
      <c r="AC177" s="8"/>
      <c r="AD177" s="8"/>
      <c r="AE177" s="8"/>
      <c r="AF177" s="17"/>
    </row>
    <row r="178" spans="4:32" ht="37.5" customHeight="1">
      <c r="D178" s="99">
        <v>175</v>
      </c>
      <c r="E178" s="76" t="s">
        <v>1269</v>
      </c>
      <c r="F178" s="130" t="s">
        <v>1865</v>
      </c>
      <c r="G178" s="131" t="s">
        <v>2528</v>
      </c>
      <c r="H178" s="131" t="str">
        <f>MID(テーブル2[[#This Row],[住所]],4,FIND("区",G178)-FIND("市",テーブル2[[#This Row],[住所]]))</f>
        <v>西区</v>
      </c>
      <c r="I178" s="131" t="str">
        <f>MID(テーブル2[[#This Row],[住所]],FIND("区",テーブル2[[#This Row],[住所]])+1,MIN(FIND({0,1,2,3,4,5,6,7,8,9},ASC(テーブル2[[#This Row],[住所]])&amp;1234567890))-FIND("区",テーブル2[[#This Row],[住所]])-1)</f>
        <v>花園</v>
      </c>
      <c r="J178" s="132" t="s">
        <v>1866</v>
      </c>
      <c r="K178" s="132" t="s">
        <v>1867</v>
      </c>
      <c r="L178" s="138" t="s">
        <v>2529</v>
      </c>
      <c r="M178" s="143" t="s">
        <v>2530</v>
      </c>
      <c r="N178" s="101"/>
      <c r="O178" s="101" t="s">
        <v>881</v>
      </c>
      <c r="P178" s="101" t="s">
        <v>881</v>
      </c>
      <c r="Q178" s="101" t="s">
        <v>881</v>
      </c>
      <c r="R178" s="101"/>
      <c r="S178" s="101"/>
      <c r="T178" s="101"/>
      <c r="U178" s="101"/>
      <c r="V178" s="101"/>
      <c r="W178" s="101" t="s">
        <v>2531</v>
      </c>
      <c r="X178" s="101"/>
      <c r="Y178" s="101"/>
      <c r="Z178" s="115" t="s">
        <v>842</v>
      </c>
      <c r="AA178" s="82" t="s">
        <v>2532</v>
      </c>
      <c r="AB178" s="101"/>
    </row>
    <row r="179" spans="4:32" ht="45.75" customHeight="1">
      <c r="D179" s="99">
        <v>176</v>
      </c>
      <c r="E179" s="128" t="s">
        <v>2540</v>
      </c>
      <c r="F179" s="135" t="s">
        <v>324</v>
      </c>
      <c r="G179" s="136" t="s">
        <v>2541</v>
      </c>
      <c r="H179" s="131" t="str">
        <f>MID(テーブル2[[#This Row],[住所]],4,FIND("区",G179)-FIND("市",テーブル2[[#This Row],[住所]]))</f>
        <v>東区</v>
      </c>
      <c r="I179" s="131" t="str">
        <f>MID(テーブル2[[#This Row],[住所]],FIND("区",テーブル2[[#This Row],[住所]])+1,MIN(FIND({0,1,2,3,4,5,6,7,8,9},ASC(テーブル2[[#This Row],[住所]])&amp;1234567890))-FIND("区",テーブル2[[#This Row],[住所]])-1)</f>
        <v>神水本町</v>
      </c>
      <c r="J179" s="137" t="s">
        <v>2542</v>
      </c>
      <c r="K179" s="137" t="s">
        <v>2543</v>
      </c>
      <c r="L179" s="199" t="s">
        <v>2544</v>
      </c>
      <c r="M179" s="143" t="s">
        <v>2530</v>
      </c>
      <c r="N179" s="115" t="s">
        <v>881</v>
      </c>
      <c r="O179" s="115" t="s">
        <v>881</v>
      </c>
      <c r="P179" s="115" t="s">
        <v>881</v>
      </c>
      <c r="Q179" s="115" t="s">
        <v>881</v>
      </c>
      <c r="R179" s="115" t="s">
        <v>881</v>
      </c>
      <c r="S179" s="115" t="s">
        <v>881</v>
      </c>
      <c r="T179" s="115" t="s">
        <v>881</v>
      </c>
      <c r="U179" s="115" t="s">
        <v>881</v>
      </c>
      <c r="V179" s="115" t="s">
        <v>881</v>
      </c>
      <c r="W179" s="115" t="s">
        <v>881</v>
      </c>
      <c r="X179" s="115" t="s">
        <v>881</v>
      </c>
      <c r="Y179" s="115" t="s">
        <v>881</v>
      </c>
      <c r="Z179" s="115" t="s">
        <v>881</v>
      </c>
      <c r="AA179" s="82"/>
      <c r="AB179" s="101"/>
    </row>
    <row r="180" spans="4:32" ht="111.75" customHeight="1">
      <c r="D180" s="99">
        <v>177</v>
      </c>
      <c r="E180" s="128" t="s">
        <v>982</v>
      </c>
      <c r="F180" s="135" t="s">
        <v>503</v>
      </c>
      <c r="G180" s="136" t="s">
        <v>983</v>
      </c>
      <c r="H180" s="136" t="str">
        <f>MID(テーブル2[[#This Row],[住所]],4,FIND("区",G180)-FIND("市",テーブル2[[#This Row],[住所]]))</f>
        <v>北区</v>
      </c>
      <c r="I180" s="136" t="str">
        <f>MID(テーブル2[[#This Row],[住所]],FIND("区",テーブル2[[#This Row],[住所]])+1,MIN(FIND({0,1,2,3,4,5,6,7,8,9},ASC(テーブル2[[#This Row],[住所]])&amp;1234567890))-FIND("区",テーブル2[[#This Row],[住所]])-1)</f>
        <v>武蔵ヶ丘</v>
      </c>
      <c r="J180" s="137" t="s">
        <v>1545</v>
      </c>
      <c r="K180" s="137" t="s">
        <v>1546</v>
      </c>
      <c r="L180" s="138" t="s">
        <v>2554</v>
      </c>
      <c r="M180" s="204" t="s">
        <v>2555</v>
      </c>
      <c r="N180" s="115" t="s">
        <v>881</v>
      </c>
      <c r="O180" s="115" t="s">
        <v>881</v>
      </c>
      <c r="P180" s="115" t="s">
        <v>881</v>
      </c>
      <c r="Q180" s="115" t="s">
        <v>881</v>
      </c>
      <c r="R180" s="115" t="s">
        <v>881</v>
      </c>
      <c r="S180" s="115" t="s">
        <v>881</v>
      </c>
      <c r="T180" s="115" t="s">
        <v>881</v>
      </c>
      <c r="U180" s="115" t="s">
        <v>881</v>
      </c>
      <c r="V180" s="115" t="s">
        <v>881</v>
      </c>
      <c r="W180" s="115" t="s">
        <v>881</v>
      </c>
      <c r="X180" s="115" t="s">
        <v>881</v>
      </c>
      <c r="Y180" s="115" t="s">
        <v>881</v>
      </c>
      <c r="Z180" s="115" t="s">
        <v>881</v>
      </c>
      <c r="AA180" s="82" t="s">
        <v>2556</v>
      </c>
      <c r="AB180" s="115"/>
    </row>
    <row r="181" spans="4:32" ht="38.25" customHeight="1">
      <c r="D181" s="99">
        <v>178</v>
      </c>
      <c r="E181" s="128" t="s">
        <v>2600</v>
      </c>
      <c r="F181" s="135" t="s">
        <v>2594</v>
      </c>
      <c r="G181" s="136" t="s">
        <v>2595</v>
      </c>
      <c r="H181" s="136" t="str">
        <f>MID(テーブル2[[#This Row],[住所]],4,FIND("区",G181)-FIND("市",テーブル2[[#This Row],[住所]]))</f>
        <v>中央区</v>
      </c>
      <c r="I181" s="136" t="str">
        <f>MID(テーブル2[[#This Row],[住所]],FIND("区",テーブル2[[#This Row],[住所]])+1,MIN(FIND({0,1,2,3,4,5,6,7,8,9},ASC(テーブル2[[#This Row],[住所]])&amp;1234567890))-FIND("区",テーブル2[[#This Row],[住所]])-1)</f>
        <v>帯山</v>
      </c>
      <c r="J181" s="137" t="s">
        <v>2596</v>
      </c>
      <c r="K181" s="137" t="s">
        <v>2597</v>
      </c>
      <c r="L181" s="199" t="s">
        <v>2598</v>
      </c>
      <c r="M181" s="143" t="s">
        <v>2530</v>
      </c>
      <c r="N181" s="101" t="s">
        <v>881</v>
      </c>
      <c r="O181" s="115" t="s">
        <v>881</v>
      </c>
      <c r="P181" s="115" t="s">
        <v>881</v>
      </c>
      <c r="Q181" s="115" t="s">
        <v>881</v>
      </c>
      <c r="R181" s="115" t="s">
        <v>881</v>
      </c>
      <c r="S181" s="115" t="s">
        <v>881</v>
      </c>
      <c r="T181" s="115" t="s">
        <v>881</v>
      </c>
      <c r="U181" s="115" t="s">
        <v>881</v>
      </c>
      <c r="V181" s="115" t="s">
        <v>881</v>
      </c>
      <c r="W181" s="115" t="s">
        <v>881</v>
      </c>
      <c r="X181" s="115" t="s">
        <v>881</v>
      </c>
      <c r="Y181" s="115" t="s">
        <v>881</v>
      </c>
      <c r="Z181" s="115" t="s">
        <v>881</v>
      </c>
      <c r="AA181" s="224" t="s">
        <v>2601</v>
      </c>
      <c r="AB181" s="115" t="s">
        <v>2599</v>
      </c>
    </row>
    <row r="182" spans="4:32" ht="38.25" customHeight="1">
      <c r="D182" s="99">
        <v>179</v>
      </c>
      <c r="E182" s="76" t="s">
        <v>2603</v>
      </c>
      <c r="F182" s="130" t="s">
        <v>2604</v>
      </c>
      <c r="G182" s="131" t="s">
        <v>2605</v>
      </c>
      <c r="H182" s="131" t="str">
        <f>MID(テーブル2[[#This Row],[住所]],4,FIND("区",G182)-FIND("市",テーブル2[[#This Row],[住所]]))</f>
        <v>中央区</v>
      </c>
      <c r="I182" s="131" t="str">
        <f>MID(テーブル2[[#This Row],[住所]],FIND("区",テーブル2[[#This Row],[住所]])+1,MIN(FIND({0,1,2,3,4,5,6,7,8,9},ASC(テーブル2[[#This Row],[住所]])&amp;1234567890))-FIND("区",テーブル2[[#This Row],[住所]])-1)</f>
        <v>新大江</v>
      </c>
      <c r="J182" s="132" t="s">
        <v>2606</v>
      </c>
      <c r="K182" s="132" t="s">
        <v>2607</v>
      </c>
      <c r="L182" s="225" t="s">
        <v>109</v>
      </c>
      <c r="M182" s="143" t="s">
        <v>2530</v>
      </c>
      <c r="N182" s="101"/>
      <c r="O182" s="115" t="s">
        <v>881</v>
      </c>
      <c r="P182" s="115" t="s">
        <v>881</v>
      </c>
      <c r="Q182" s="115" t="s">
        <v>881</v>
      </c>
      <c r="R182" s="115" t="s">
        <v>881</v>
      </c>
      <c r="S182" s="115" t="s">
        <v>881</v>
      </c>
      <c r="T182" s="115" t="s">
        <v>881</v>
      </c>
      <c r="U182" s="101"/>
      <c r="V182" s="115" t="s">
        <v>881</v>
      </c>
      <c r="W182" s="115" t="s">
        <v>881</v>
      </c>
      <c r="X182" s="115" t="s">
        <v>881</v>
      </c>
      <c r="Y182" s="115" t="s">
        <v>881</v>
      </c>
      <c r="Z182" s="115" t="s">
        <v>881</v>
      </c>
      <c r="AA182" s="94"/>
      <c r="AB182" s="101"/>
    </row>
  </sheetData>
  <sheetProtection algorithmName="SHA-512" hashValue="j74oMG70FqAonIocK7iiWDpXyw9LJV6D+iVwKeeqWOHIQx7lQGFGBsGkhggq9VmPvk2r3+v+cXYYU9vVH+IuzA==" saltValue="qy0NZUTvN2njYsqOSeSeyA==" spinCount="100000" sheet="1" autoFilter="0"/>
  <mergeCells count="3">
    <mergeCell ref="N2:P2"/>
    <mergeCell ref="Q2:W2"/>
    <mergeCell ref="X2:Y2"/>
  </mergeCells>
  <phoneticPr fontId="2"/>
  <printOptions horizontalCentered="1"/>
  <pageMargins left="0.39370078740157483" right="0.39370078740157483" top="0.59055118110236227" bottom="0.59055118110236227" header="0.31496062992125984" footer="0.31496062992125984"/>
  <pageSetup paperSize="9" scale="3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D1:AL148"/>
  <sheetViews>
    <sheetView topLeftCell="G1" zoomScaleNormal="100" zoomScaleSheetLayoutView="93" workbookViewId="0">
      <pane ySplit="2" topLeftCell="A135" activePane="bottomLeft" state="frozen"/>
      <selection activeCell="F12" sqref="F12"/>
      <selection pane="bottomLeft" activeCell="M146" sqref="M146"/>
    </sheetView>
  </sheetViews>
  <sheetFormatPr defaultColWidth="9" defaultRowHeight="24" customHeight="1"/>
  <cols>
    <col min="1" max="1" width="1.36328125" style="26" customWidth="1"/>
    <col min="2" max="2" width="17.1796875" style="26" customWidth="1"/>
    <col min="3" max="3" width="24.7265625" style="26" customWidth="1"/>
    <col min="4" max="4" width="5.81640625" customWidth="1"/>
    <col min="5" max="5" width="30.81640625" style="23" customWidth="1"/>
    <col min="6" max="6" width="18.26953125" style="24" customWidth="1"/>
    <col min="7" max="7" width="37.1796875" style="25" customWidth="1"/>
    <col min="8" max="9" width="21.1796875" style="25" hidden="1" customWidth="1"/>
    <col min="10" max="11" width="16.1796875" style="24" customWidth="1"/>
    <col min="12" max="12" width="25" style="23" customWidth="1"/>
    <col min="13" max="13" width="15" style="24" customWidth="1"/>
    <col min="14" max="14" width="25.81640625" style="23" customWidth="1"/>
    <col min="15" max="15" width="15.1796875" style="24" customWidth="1"/>
    <col min="16" max="17" width="8.6328125" style="26" customWidth="1"/>
    <col min="18" max="19" width="12.6328125" style="26" customWidth="1"/>
    <col min="20" max="21" width="8.6328125" style="26" customWidth="1"/>
    <col min="22" max="22" width="16.7265625" style="24" customWidth="1"/>
    <col min="23" max="23" width="20.7265625" style="26" customWidth="1"/>
    <col min="24" max="24" width="26" style="24" customWidth="1"/>
    <col min="25" max="25" width="24.6328125" style="24" customWidth="1"/>
    <col min="26" max="28" width="12.6328125" style="26" customWidth="1"/>
    <col min="29" max="29" width="16.6328125" style="24" customWidth="1"/>
    <col min="30" max="31" width="8.6328125" style="26" customWidth="1"/>
    <col min="32" max="32" width="16" style="24" customWidth="1"/>
    <col min="33" max="35" width="8.6328125" style="26" customWidth="1"/>
    <col min="36" max="36" width="28.6328125" style="24" customWidth="1"/>
    <col min="37" max="37" width="27.7265625" style="24" customWidth="1"/>
    <col min="38" max="38" width="1.6328125" style="26" customWidth="1"/>
    <col min="39" max="16384" width="9" style="26"/>
  </cols>
  <sheetData>
    <row r="1" spans="4:37" ht="21">
      <c r="D1" s="117" t="s">
        <v>1411</v>
      </c>
    </row>
    <row r="2" spans="4:37" s="27" customFormat="1" ht="181.5" customHeight="1">
      <c r="D2" s="151" t="s">
        <v>2358</v>
      </c>
      <c r="E2" s="152" t="s">
        <v>152</v>
      </c>
      <c r="F2" s="153" t="s">
        <v>153</v>
      </c>
      <c r="G2" s="152" t="s">
        <v>154</v>
      </c>
      <c r="H2" s="152" t="s">
        <v>2348</v>
      </c>
      <c r="I2" s="152" t="s">
        <v>2349</v>
      </c>
      <c r="J2" s="153" t="s">
        <v>155</v>
      </c>
      <c r="K2" s="153" t="s">
        <v>156</v>
      </c>
      <c r="L2" s="152" t="s">
        <v>157</v>
      </c>
      <c r="M2" s="154" t="s">
        <v>158</v>
      </c>
      <c r="N2" s="152" t="s">
        <v>159</v>
      </c>
      <c r="O2" s="153" t="s">
        <v>160</v>
      </c>
      <c r="P2" s="122" t="s">
        <v>2410</v>
      </c>
      <c r="Q2" s="122" t="s">
        <v>2409</v>
      </c>
      <c r="R2" s="122" t="s">
        <v>2408</v>
      </c>
      <c r="S2" s="122" t="s">
        <v>2411</v>
      </c>
      <c r="T2" s="122" t="s">
        <v>161</v>
      </c>
      <c r="U2" s="122" t="s">
        <v>2355</v>
      </c>
      <c r="V2" s="155" t="s">
        <v>162</v>
      </c>
      <c r="W2" s="156" t="s">
        <v>163</v>
      </c>
      <c r="X2" s="155" t="s">
        <v>164</v>
      </c>
      <c r="Y2" s="155" t="s">
        <v>165</v>
      </c>
      <c r="Z2" s="122" t="s">
        <v>166</v>
      </c>
      <c r="AA2" s="122" t="s">
        <v>167</v>
      </c>
      <c r="AB2" s="122" t="s">
        <v>2356</v>
      </c>
      <c r="AC2" s="155" t="s">
        <v>168</v>
      </c>
      <c r="AD2" s="122" t="s">
        <v>169</v>
      </c>
      <c r="AE2" s="122" t="s">
        <v>170</v>
      </c>
      <c r="AF2" s="155" t="s">
        <v>2406</v>
      </c>
      <c r="AG2" s="122" t="s">
        <v>2407</v>
      </c>
      <c r="AH2" s="122" t="s">
        <v>2350</v>
      </c>
      <c r="AI2" s="122" t="s">
        <v>2357</v>
      </c>
      <c r="AJ2" s="155" t="s">
        <v>171</v>
      </c>
      <c r="AK2" s="157" t="s">
        <v>172</v>
      </c>
    </row>
    <row r="3" spans="4:37" ht="36" customHeight="1">
      <c r="D3" s="172">
        <v>1</v>
      </c>
      <c r="E3" s="158" t="s">
        <v>173</v>
      </c>
      <c r="F3" s="164" t="s">
        <v>174</v>
      </c>
      <c r="G3" s="158" t="s">
        <v>175</v>
      </c>
      <c r="H3" s="158" t="str">
        <f>MID(テーブル3[[#This Row],[住所]],4,FIND("区",テーブル3[[#This Row],[住所]])-FIND("市",テーブル3[[#This Row],[住所]]))</f>
        <v>東区</v>
      </c>
      <c r="I3" s="158" t="str">
        <f>MID(テーブル3[[#This Row],[住所]],FIND("区",テーブル3[[#This Row],[住所]])+1,MIN(FIND({0,1,2,3,4,5,6,7,8,9},ASC(テーブル3[[#This Row],[住所]])&amp;1234567890))-FIND("区",テーブル3[[#This Row],[住所]])-1)</f>
        <v>花立</v>
      </c>
      <c r="J3" s="164" t="s">
        <v>176</v>
      </c>
      <c r="K3" s="164" t="s">
        <v>177</v>
      </c>
      <c r="L3" s="158"/>
      <c r="M3" s="164" t="s">
        <v>178</v>
      </c>
      <c r="N3" s="158" t="s">
        <v>1310</v>
      </c>
      <c r="O3" s="164" t="s">
        <v>1311</v>
      </c>
      <c r="P3" s="161" t="s">
        <v>179</v>
      </c>
      <c r="Q3" s="161" t="s">
        <v>179</v>
      </c>
      <c r="R3" s="161" t="s">
        <v>179</v>
      </c>
      <c r="S3" s="161" t="s">
        <v>179</v>
      </c>
      <c r="T3" s="161" t="s">
        <v>179</v>
      </c>
      <c r="U3" s="161" t="s">
        <v>1425</v>
      </c>
      <c r="V3" s="164" t="s">
        <v>180</v>
      </c>
      <c r="W3" s="159" t="s">
        <v>2013</v>
      </c>
      <c r="X3" s="164" t="s">
        <v>181</v>
      </c>
      <c r="Y3" s="164" t="s">
        <v>180</v>
      </c>
      <c r="Z3" s="163" t="s">
        <v>2059</v>
      </c>
      <c r="AA3" s="162"/>
      <c r="AB3" s="159">
        <v>2</v>
      </c>
      <c r="AC3" s="164" t="s">
        <v>182</v>
      </c>
      <c r="AD3" s="159">
        <v>4</v>
      </c>
      <c r="AE3" s="159" t="s">
        <v>1425</v>
      </c>
      <c r="AF3" s="160" t="s">
        <v>183</v>
      </c>
      <c r="AG3" s="161" t="s">
        <v>2012</v>
      </c>
      <c r="AH3" s="159"/>
      <c r="AI3" s="161" t="s">
        <v>2012</v>
      </c>
      <c r="AJ3" s="160" t="s">
        <v>183</v>
      </c>
      <c r="AK3" s="173" t="s">
        <v>184</v>
      </c>
    </row>
    <row r="4" spans="4:37" ht="36" customHeight="1">
      <c r="D4" s="172">
        <v>2</v>
      </c>
      <c r="E4" s="158" t="s">
        <v>2412</v>
      </c>
      <c r="F4" s="164" t="s">
        <v>185</v>
      </c>
      <c r="G4" s="158" t="s">
        <v>186</v>
      </c>
      <c r="H4" s="158" t="str">
        <f>MID(テーブル3[[#This Row],[住所]],4,FIND("区",テーブル3[[#This Row],[住所]])-FIND("市",テーブル3[[#This Row],[住所]]))</f>
        <v>東区</v>
      </c>
      <c r="I4" s="158" t="str">
        <f>MID(テーブル3[[#This Row],[住所]],FIND("区",テーブル3[[#This Row],[住所]])+1,MIN(FIND({0,1,2,3,4,5,6,7,8,9},ASC(テーブル3[[#This Row],[住所]])&amp;1234567890))-FIND("区",テーブル3[[#This Row],[住所]])-1)</f>
        <v>画図町所島無田口</v>
      </c>
      <c r="J4" s="164" t="s">
        <v>187</v>
      </c>
      <c r="K4" s="164" t="s">
        <v>188</v>
      </c>
      <c r="L4" s="158"/>
      <c r="M4" s="164" t="s">
        <v>189</v>
      </c>
      <c r="N4" s="158" t="s">
        <v>190</v>
      </c>
      <c r="O4" s="164"/>
      <c r="P4" s="161" t="s">
        <v>179</v>
      </c>
      <c r="Q4" s="161" t="s">
        <v>179</v>
      </c>
      <c r="R4" s="161" t="s">
        <v>179</v>
      </c>
      <c r="S4" s="161" t="s">
        <v>179</v>
      </c>
      <c r="T4" s="161" t="s">
        <v>179</v>
      </c>
      <c r="U4" s="161" t="s">
        <v>179</v>
      </c>
      <c r="V4" s="164" t="s">
        <v>191</v>
      </c>
      <c r="W4" s="159" t="s">
        <v>2014</v>
      </c>
      <c r="X4" s="164" t="s">
        <v>181</v>
      </c>
      <c r="Y4" s="164" t="s">
        <v>180</v>
      </c>
      <c r="Z4" s="163" t="s">
        <v>2059</v>
      </c>
      <c r="AA4" s="162"/>
      <c r="AB4" s="159">
        <v>1</v>
      </c>
      <c r="AC4" s="164" t="s">
        <v>182</v>
      </c>
      <c r="AD4" s="159">
        <v>5</v>
      </c>
      <c r="AE4" s="159" t="s">
        <v>179</v>
      </c>
      <c r="AF4" s="160" t="s">
        <v>183</v>
      </c>
      <c r="AG4" s="161" t="s">
        <v>2012</v>
      </c>
      <c r="AH4" s="159"/>
      <c r="AI4" s="161" t="s">
        <v>2012</v>
      </c>
      <c r="AJ4" s="160" t="s">
        <v>191</v>
      </c>
      <c r="AK4" s="173" t="s">
        <v>191</v>
      </c>
    </row>
    <row r="5" spans="4:37" ht="36" customHeight="1">
      <c r="D5" s="172">
        <v>3</v>
      </c>
      <c r="E5" s="158" t="s">
        <v>192</v>
      </c>
      <c r="F5" s="164" t="s">
        <v>174</v>
      </c>
      <c r="G5" s="158" t="s">
        <v>193</v>
      </c>
      <c r="H5" s="158" t="str">
        <f>MID(テーブル3[[#This Row],[住所]],4,FIND("区",テーブル3[[#This Row],[住所]])-FIND("市",テーブル3[[#This Row],[住所]]))</f>
        <v>東区</v>
      </c>
      <c r="I5" s="158" t="str">
        <f>MID(テーブル3[[#This Row],[住所]],FIND("区",テーブル3[[#This Row],[住所]])+1,MIN(FIND({0,1,2,3,4,5,6,7,8,9},ASC(テーブル3[[#This Row],[住所]])&amp;1234567890))-FIND("区",テーブル3[[#This Row],[住所]])-1)</f>
        <v>花立</v>
      </c>
      <c r="J5" s="164" t="s">
        <v>194</v>
      </c>
      <c r="K5" s="164" t="s">
        <v>194</v>
      </c>
      <c r="L5" s="158"/>
      <c r="M5" s="164" t="s">
        <v>189</v>
      </c>
      <c r="N5" s="158" t="s">
        <v>190</v>
      </c>
      <c r="O5" s="164"/>
      <c r="P5" s="161" t="s">
        <v>1425</v>
      </c>
      <c r="Q5" s="161" t="s">
        <v>179</v>
      </c>
      <c r="R5" s="161" t="s">
        <v>179</v>
      </c>
      <c r="S5" s="161" t="s">
        <v>1425</v>
      </c>
      <c r="T5" s="161" t="s">
        <v>179</v>
      </c>
      <c r="U5" s="161" t="s">
        <v>1425</v>
      </c>
      <c r="V5" s="164" t="s">
        <v>183</v>
      </c>
      <c r="W5" s="161" t="s">
        <v>1425</v>
      </c>
      <c r="X5" s="160"/>
      <c r="Y5" s="164" t="s">
        <v>180</v>
      </c>
      <c r="Z5" s="163" t="s">
        <v>2059</v>
      </c>
      <c r="AA5" s="162"/>
      <c r="AB5" s="159"/>
      <c r="AC5" s="160"/>
      <c r="AD5" s="159">
        <v>6</v>
      </c>
      <c r="AE5" s="159" t="s">
        <v>1425</v>
      </c>
      <c r="AF5" s="160" t="s">
        <v>183</v>
      </c>
      <c r="AG5" s="161" t="s">
        <v>2012</v>
      </c>
      <c r="AH5" s="159"/>
      <c r="AI5" s="161" t="s">
        <v>2012</v>
      </c>
      <c r="AJ5" s="160" t="s">
        <v>191</v>
      </c>
      <c r="AK5" s="173" t="s">
        <v>183</v>
      </c>
    </row>
    <row r="6" spans="4:37" ht="36" customHeight="1">
      <c r="D6" s="172">
        <v>4</v>
      </c>
      <c r="E6" s="158" t="s">
        <v>195</v>
      </c>
      <c r="F6" s="164" t="s">
        <v>196</v>
      </c>
      <c r="G6" s="158" t="s">
        <v>197</v>
      </c>
      <c r="H6" s="158" t="str">
        <f>MID(テーブル3[[#This Row],[住所]],4,FIND("区",テーブル3[[#This Row],[住所]])-FIND("市",テーブル3[[#This Row],[住所]]))</f>
        <v>東区</v>
      </c>
      <c r="I6" s="158" t="str">
        <f>MID(テーブル3[[#This Row],[住所]],FIND("区",テーブル3[[#This Row],[住所]])+1,MIN(FIND({0,1,2,3,4,5,6,7,8,9},ASC(テーブル3[[#This Row],[住所]])&amp;1234567890))-FIND("区",テーブル3[[#This Row],[住所]])-1)</f>
        <v>月出</v>
      </c>
      <c r="J6" s="164" t="s">
        <v>198</v>
      </c>
      <c r="K6" s="164" t="s">
        <v>199</v>
      </c>
      <c r="L6" s="158"/>
      <c r="M6" s="164" t="s">
        <v>189</v>
      </c>
      <c r="N6" s="158" t="s">
        <v>200</v>
      </c>
      <c r="O6" s="164"/>
      <c r="P6" s="161" t="s">
        <v>179</v>
      </c>
      <c r="Q6" s="161" t="s">
        <v>179</v>
      </c>
      <c r="R6" s="161" t="s">
        <v>179</v>
      </c>
      <c r="S6" s="161" t="s">
        <v>179</v>
      </c>
      <c r="T6" s="161" t="s">
        <v>179</v>
      </c>
      <c r="U6" s="161" t="s">
        <v>179</v>
      </c>
      <c r="V6" s="164" t="s">
        <v>180</v>
      </c>
      <c r="W6" s="159" t="s">
        <v>2015</v>
      </c>
      <c r="X6" s="164" t="s">
        <v>181</v>
      </c>
      <c r="Y6" s="164" t="s">
        <v>180</v>
      </c>
      <c r="Z6" s="163" t="s">
        <v>2059</v>
      </c>
      <c r="AA6" s="162"/>
      <c r="AB6" s="159">
        <v>2</v>
      </c>
      <c r="AC6" s="164" t="s">
        <v>201</v>
      </c>
      <c r="AD6" s="159">
        <v>1</v>
      </c>
      <c r="AE6" s="159" t="s">
        <v>1425</v>
      </c>
      <c r="AF6" s="160" t="s">
        <v>183</v>
      </c>
      <c r="AG6" s="161" t="s">
        <v>2012</v>
      </c>
      <c r="AH6" s="159"/>
      <c r="AI6" s="161" t="s">
        <v>2012</v>
      </c>
      <c r="AJ6" s="160" t="s">
        <v>184</v>
      </c>
      <c r="AK6" s="173" t="s">
        <v>184</v>
      </c>
    </row>
    <row r="7" spans="4:37" ht="36" customHeight="1">
      <c r="D7" s="172">
        <v>5</v>
      </c>
      <c r="E7" s="158" t="s">
        <v>202</v>
      </c>
      <c r="F7" s="164" t="s">
        <v>203</v>
      </c>
      <c r="G7" s="158" t="s">
        <v>204</v>
      </c>
      <c r="H7" s="158" t="str">
        <f>MID(テーブル3[[#This Row],[住所]],4,FIND("区",テーブル3[[#This Row],[住所]])-FIND("市",テーブル3[[#This Row],[住所]]))</f>
        <v>東区</v>
      </c>
      <c r="I7" s="158" t="str">
        <f>MID(テーブル3[[#This Row],[住所]],FIND("区",テーブル3[[#This Row],[住所]])+1,MIN(FIND({0,1,2,3,4,5,6,7,8,9},ASC(テーブル3[[#This Row],[住所]])&amp;1234567890))-FIND("区",テーブル3[[#This Row],[住所]])-1)</f>
        <v>若葉</v>
      </c>
      <c r="J7" s="164" t="s">
        <v>205</v>
      </c>
      <c r="K7" s="164" t="s">
        <v>205</v>
      </c>
      <c r="L7" s="158"/>
      <c r="M7" s="164" t="s">
        <v>189</v>
      </c>
      <c r="N7" s="158" t="s">
        <v>206</v>
      </c>
      <c r="O7" s="164" t="s">
        <v>1312</v>
      </c>
      <c r="P7" s="161" t="s">
        <v>179</v>
      </c>
      <c r="Q7" s="161" t="s">
        <v>179</v>
      </c>
      <c r="R7" s="161" t="s">
        <v>179</v>
      </c>
      <c r="S7" s="161" t="s">
        <v>179</v>
      </c>
      <c r="T7" s="161" t="s">
        <v>1425</v>
      </c>
      <c r="U7" s="161" t="s">
        <v>1425</v>
      </c>
      <c r="V7" s="164" t="s">
        <v>180</v>
      </c>
      <c r="W7" s="161" t="s">
        <v>1425</v>
      </c>
      <c r="X7" s="164" t="s">
        <v>207</v>
      </c>
      <c r="Y7" s="164" t="s">
        <v>180</v>
      </c>
      <c r="Z7" s="163" t="s">
        <v>2059</v>
      </c>
      <c r="AA7" s="162"/>
      <c r="AB7" s="159"/>
      <c r="AC7" s="164" t="s">
        <v>182</v>
      </c>
      <c r="AD7" s="159"/>
      <c r="AE7" s="159" t="s">
        <v>1425</v>
      </c>
      <c r="AF7" s="160" t="s">
        <v>183</v>
      </c>
      <c r="AG7" s="161" t="s">
        <v>2012</v>
      </c>
      <c r="AH7" s="159"/>
      <c r="AI7" s="161" t="s">
        <v>2012</v>
      </c>
      <c r="AJ7" s="160" t="s">
        <v>184</v>
      </c>
      <c r="AK7" s="173" t="s">
        <v>184</v>
      </c>
    </row>
    <row r="8" spans="4:37" ht="42">
      <c r="D8" s="172">
        <v>6</v>
      </c>
      <c r="E8" s="158" t="s">
        <v>2413</v>
      </c>
      <c r="F8" s="164" t="s">
        <v>208</v>
      </c>
      <c r="G8" s="158" t="s">
        <v>209</v>
      </c>
      <c r="H8" s="158" t="str">
        <f>MID(テーブル3[[#This Row],[住所]],4,FIND("区",テーブル3[[#This Row],[住所]])-FIND("市",テーブル3[[#This Row],[住所]]))</f>
        <v>東区</v>
      </c>
      <c r="I8" s="158" t="str">
        <f>MID(テーブル3[[#This Row],[住所]],FIND("区",テーブル3[[#This Row],[住所]])+1,MIN(FIND({0,1,2,3,4,5,6,7,8,9},ASC(テーブル3[[#This Row],[住所]])&amp;1234567890))-FIND("区",テーブル3[[#This Row],[住所]])-1)</f>
        <v>保田窪</v>
      </c>
      <c r="J8" s="164" t="s">
        <v>210</v>
      </c>
      <c r="K8" s="164" t="s">
        <v>211</v>
      </c>
      <c r="L8" s="158"/>
      <c r="M8" s="164" t="s">
        <v>189</v>
      </c>
      <c r="N8" s="158" t="s">
        <v>212</v>
      </c>
      <c r="O8" s="164"/>
      <c r="P8" s="161" t="s">
        <v>179</v>
      </c>
      <c r="Q8" s="161" t="s">
        <v>1425</v>
      </c>
      <c r="R8" s="161" t="s">
        <v>179</v>
      </c>
      <c r="S8" s="161" t="s">
        <v>179</v>
      </c>
      <c r="T8" s="161" t="s">
        <v>179</v>
      </c>
      <c r="U8" s="161" t="s">
        <v>1425</v>
      </c>
      <c r="V8" s="164" t="s">
        <v>191</v>
      </c>
      <c r="W8" s="159" t="s">
        <v>2016</v>
      </c>
      <c r="X8" s="164" t="s">
        <v>207</v>
      </c>
      <c r="Y8" s="164" t="s">
        <v>180</v>
      </c>
      <c r="Z8" s="163" t="s">
        <v>2059</v>
      </c>
      <c r="AA8" s="162"/>
      <c r="AB8" s="159">
        <v>2</v>
      </c>
      <c r="AC8" s="164" t="s">
        <v>182</v>
      </c>
      <c r="AD8" s="159">
        <v>3</v>
      </c>
      <c r="AE8" s="159" t="s">
        <v>1425</v>
      </c>
      <c r="AF8" s="160" t="s">
        <v>183</v>
      </c>
      <c r="AG8" s="161" t="s">
        <v>2012</v>
      </c>
      <c r="AH8" s="159"/>
      <c r="AI8" s="161" t="s">
        <v>2012</v>
      </c>
      <c r="AJ8" s="160" t="s">
        <v>191</v>
      </c>
      <c r="AK8" s="173" t="s">
        <v>191</v>
      </c>
    </row>
    <row r="9" spans="4:37" ht="32.25" customHeight="1">
      <c r="D9" s="172">
        <v>7</v>
      </c>
      <c r="E9" s="158" t="s">
        <v>2414</v>
      </c>
      <c r="F9" s="164" t="s">
        <v>213</v>
      </c>
      <c r="G9" s="158" t="s">
        <v>214</v>
      </c>
      <c r="H9" s="158" t="str">
        <f>MID(テーブル3[[#This Row],[住所]],4,FIND("区",テーブル3[[#This Row],[住所]])-FIND("市",テーブル3[[#This Row],[住所]]))</f>
        <v>東区</v>
      </c>
      <c r="I9" s="158" t="str">
        <f>MID(テーブル3[[#This Row],[住所]],FIND("区",テーブル3[[#This Row],[住所]])+1,MIN(FIND({0,1,2,3,4,5,6,7,8,9},ASC(テーブル3[[#This Row],[住所]])&amp;1234567890))-FIND("区",テーブル3[[#This Row],[住所]])-1)</f>
        <v>湖東</v>
      </c>
      <c r="J9" s="164" t="s">
        <v>215</v>
      </c>
      <c r="K9" s="164" t="s">
        <v>216</v>
      </c>
      <c r="L9" s="158"/>
      <c r="M9" s="164" t="s">
        <v>217</v>
      </c>
      <c r="N9" s="158" t="s">
        <v>1313</v>
      </c>
      <c r="O9" s="164" t="s">
        <v>1314</v>
      </c>
      <c r="P9" s="161" t="s">
        <v>179</v>
      </c>
      <c r="Q9" s="161" t="s">
        <v>179</v>
      </c>
      <c r="R9" s="161" t="s">
        <v>179</v>
      </c>
      <c r="S9" s="161" t="s">
        <v>179</v>
      </c>
      <c r="T9" s="161" t="s">
        <v>179</v>
      </c>
      <c r="U9" s="161" t="s">
        <v>179</v>
      </c>
      <c r="V9" s="164" t="s">
        <v>191</v>
      </c>
      <c r="W9" s="159" t="s">
        <v>2017</v>
      </c>
      <c r="X9" s="164" t="s">
        <v>207</v>
      </c>
      <c r="Y9" s="164" t="s">
        <v>180</v>
      </c>
      <c r="Z9" s="163" t="s">
        <v>2059</v>
      </c>
      <c r="AA9" s="162"/>
      <c r="AB9" s="159">
        <v>2</v>
      </c>
      <c r="AC9" s="164" t="s">
        <v>182</v>
      </c>
      <c r="AD9" s="159">
        <v>14</v>
      </c>
      <c r="AE9" s="159" t="s">
        <v>1425</v>
      </c>
      <c r="AF9" s="160" t="s">
        <v>183</v>
      </c>
      <c r="AG9" s="161" t="s">
        <v>2012</v>
      </c>
      <c r="AH9" s="159"/>
      <c r="AI9" s="161" t="s">
        <v>2012</v>
      </c>
      <c r="AJ9" s="160" t="s">
        <v>184</v>
      </c>
      <c r="AK9" s="173" t="s">
        <v>184</v>
      </c>
    </row>
    <row r="10" spans="4:37" ht="42">
      <c r="D10" s="172">
        <v>8</v>
      </c>
      <c r="E10" s="158" t="s">
        <v>218</v>
      </c>
      <c r="F10" s="164" t="s">
        <v>219</v>
      </c>
      <c r="G10" s="158" t="s">
        <v>220</v>
      </c>
      <c r="H10" s="158" t="str">
        <f>MID(テーブル3[[#This Row],[住所]],4,FIND("区",テーブル3[[#This Row],[住所]])-FIND("市",テーブル3[[#This Row],[住所]]))</f>
        <v>東区</v>
      </c>
      <c r="I10" s="158" t="str">
        <f>MID(テーブル3[[#This Row],[住所]],FIND("区",テーブル3[[#This Row],[住所]])+1,MIN(FIND({0,1,2,3,4,5,6,7,8,9},ASC(テーブル3[[#This Row],[住所]])&amp;1234567890))-FIND("区",テーブル3[[#This Row],[住所]])-1)</f>
        <v>錦ケ丘</v>
      </c>
      <c r="J10" s="164" t="s">
        <v>221</v>
      </c>
      <c r="K10" s="164" t="s">
        <v>222</v>
      </c>
      <c r="L10" s="158"/>
      <c r="M10" s="164" t="s">
        <v>189</v>
      </c>
      <c r="N10" s="158" t="s">
        <v>223</v>
      </c>
      <c r="O10" s="164"/>
      <c r="P10" s="161" t="s">
        <v>179</v>
      </c>
      <c r="Q10" s="161" t="s">
        <v>179</v>
      </c>
      <c r="R10" s="161" t="s">
        <v>179</v>
      </c>
      <c r="S10" s="161" t="s">
        <v>179</v>
      </c>
      <c r="T10" s="161" t="s">
        <v>179</v>
      </c>
      <c r="U10" s="161" t="s">
        <v>1425</v>
      </c>
      <c r="V10" s="164" t="s">
        <v>191</v>
      </c>
      <c r="W10" s="159" t="s">
        <v>2018</v>
      </c>
      <c r="X10" s="164" t="s">
        <v>224</v>
      </c>
      <c r="Y10" s="164" t="s">
        <v>180</v>
      </c>
      <c r="Z10" s="163" t="s">
        <v>2059</v>
      </c>
      <c r="AA10" s="162"/>
      <c r="AB10" s="159">
        <v>2</v>
      </c>
      <c r="AC10" s="164" t="s">
        <v>182</v>
      </c>
      <c r="AD10" s="159">
        <v>2</v>
      </c>
      <c r="AE10" s="159" t="s">
        <v>1425</v>
      </c>
      <c r="AF10" s="160" t="s">
        <v>183</v>
      </c>
      <c r="AG10" s="161" t="s">
        <v>2012</v>
      </c>
      <c r="AH10" s="159"/>
      <c r="AI10" s="161" t="s">
        <v>2012</v>
      </c>
      <c r="AJ10" s="160" t="s">
        <v>184</v>
      </c>
      <c r="AK10" s="173" t="s">
        <v>184</v>
      </c>
    </row>
    <row r="11" spans="4:37" ht="42">
      <c r="D11" s="172">
        <v>9</v>
      </c>
      <c r="E11" s="158" t="s">
        <v>2415</v>
      </c>
      <c r="F11" s="164" t="s">
        <v>196</v>
      </c>
      <c r="G11" s="158" t="s">
        <v>225</v>
      </c>
      <c r="H11" s="158" t="str">
        <f>MID(テーブル3[[#This Row],[住所]],4,FIND("区",テーブル3[[#This Row],[住所]])-FIND("市",テーブル3[[#This Row],[住所]]))</f>
        <v>東区</v>
      </c>
      <c r="I11" s="158" t="str">
        <f>MID(テーブル3[[#This Row],[住所]],FIND("区",テーブル3[[#This Row],[住所]])+1,MIN(FIND({0,1,2,3,4,5,6,7,8,9},ASC(テーブル3[[#This Row],[住所]])&amp;1234567890))-FIND("区",テーブル3[[#This Row],[住所]])-1)</f>
        <v>月出</v>
      </c>
      <c r="J11" s="164" t="s">
        <v>226</v>
      </c>
      <c r="K11" s="164" t="s">
        <v>227</v>
      </c>
      <c r="L11" s="158"/>
      <c r="M11" s="164" t="s">
        <v>189</v>
      </c>
      <c r="N11" s="158" t="s">
        <v>228</v>
      </c>
      <c r="O11" s="164"/>
      <c r="P11" s="161" t="s">
        <v>179</v>
      </c>
      <c r="Q11" s="161" t="s">
        <v>179</v>
      </c>
      <c r="R11" s="161" t="s">
        <v>179</v>
      </c>
      <c r="S11" s="161" t="s">
        <v>179</v>
      </c>
      <c r="T11" s="161" t="s">
        <v>179</v>
      </c>
      <c r="U11" s="161" t="s">
        <v>1425</v>
      </c>
      <c r="V11" s="164" t="s">
        <v>191</v>
      </c>
      <c r="W11" s="159" t="s">
        <v>2019</v>
      </c>
      <c r="X11" s="164" t="s">
        <v>181</v>
      </c>
      <c r="Y11" s="164" t="s">
        <v>180</v>
      </c>
      <c r="Z11" s="163" t="s">
        <v>2059</v>
      </c>
      <c r="AA11" s="162"/>
      <c r="AB11" s="159">
        <v>2</v>
      </c>
      <c r="AC11" s="164" t="s">
        <v>182</v>
      </c>
      <c r="AD11" s="159"/>
      <c r="AE11" s="159" t="s">
        <v>179</v>
      </c>
      <c r="AF11" s="160" t="s">
        <v>183</v>
      </c>
      <c r="AG11" s="161" t="s">
        <v>2012</v>
      </c>
      <c r="AH11" s="159"/>
      <c r="AI11" s="161" t="s">
        <v>2012</v>
      </c>
      <c r="AJ11" s="160" t="s">
        <v>184</v>
      </c>
      <c r="AK11" s="174" t="s">
        <v>184</v>
      </c>
    </row>
    <row r="12" spans="4:37" ht="34.5" customHeight="1">
      <c r="D12" s="172">
        <v>10</v>
      </c>
      <c r="E12" s="158" t="s">
        <v>229</v>
      </c>
      <c r="F12" s="164" t="s">
        <v>203</v>
      </c>
      <c r="G12" s="158" t="s">
        <v>2616</v>
      </c>
      <c r="H12" s="158" t="str">
        <f>MID(テーブル3[[#This Row],[住所]],4,FIND("区",テーブル3[[#This Row],[住所]])-FIND("市",テーブル3[[#This Row],[住所]]))</f>
        <v>東区</v>
      </c>
      <c r="I12" s="158" t="str">
        <f>MID(テーブル3[[#This Row],[住所]],FIND("区",テーブル3[[#This Row],[住所]])+1,MIN(FIND({0,1,2,3,4,5,6,7,8,9},ASC(テーブル3[[#This Row],[住所]])&amp;1234567890))-FIND("区",テーブル3[[#This Row],[住所]])-1)</f>
        <v>若葉</v>
      </c>
      <c r="J12" s="164" t="s">
        <v>230</v>
      </c>
      <c r="K12" s="164" t="s">
        <v>231</v>
      </c>
      <c r="L12" s="158"/>
      <c r="M12" s="164" t="s">
        <v>189</v>
      </c>
      <c r="N12" s="158" t="s">
        <v>232</v>
      </c>
      <c r="O12" s="164" t="s">
        <v>230</v>
      </c>
      <c r="P12" s="161" t="s">
        <v>179</v>
      </c>
      <c r="Q12" s="161" t="s">
        <v>179</v>
      </c>
      <c r="R12" s="161" t="s">
        <v>179</v>
      </c>
      <c r="S12" s="161" t="s">
        <v>179</v>
      </c>
      <c r="T12" s="161" t="s">
        <v>179</v>
      </c>
      <c r="U12" s="161" t="s">
        <v>179</v>
      </c>
      <c r="V12" s="164" t="s">
        <v>191</v>
      </c>
      <c r="W12" s="159" t="s">
        <v>2020</v>
      </c>
      <c r="X12" s="164" t="s">
        <v>224</v>
      </c>
      <c r="Y12" s="164" t="s">
        <v>180</v>
      </c>
      <c r="Z12" s="163" t="s">
        <v>2059</v>
      </c>
      <c r="AA12" s="162"/>
      <c r="AB12" s="159">
        <v>2</v>
      </c>
      <c r="AC12" s="164" t="s">
        <v>182</v>
      </c>
      <c r="AD12" s="159">
        <v>10</v>
      </c>
      <c r="AE12" s="159" t="s">
        <v>1425</v>
      </c>
      <c r="AF12" s="160" t="s">
        <v>183</v>
      </c>
      <c r="AG12" s="159" t="s">
        <v>1425</v>
      </c>
      <c r="AH12" s="159"/>
      <c r="AI12" s="159" t="s">
        <v>1425</v>
      </c>
      <c r="AJ12" s="160" t="s">
        <v>184</v>
      </c>
      <c r="AK12" s="174" t="s">
        <v>184</v>
      </c>
    </row>
    <row r="13" spans="4:37" ht="34.5" customHeight="1">
      <c r="D13" s="172">
        <v>11</v>
      </c>
      <c r="E13" s="158" t="s">
        <v>2416</v>
      </c>
      <c r="F13" s="164" t="s">
        <v>196</v>
      </c>
      <c r="G13" s="158" t="s">
        <v>233</v>
      </c>
      <c r="H13" s="158" t="str">
        <f>MID(テーブル3[[#This Row],[住所]],4,FIND("区",テーブル3[[#This Row],[住所]])-FIND("市",テーブル3[[#This Row],[住所]]))</f>
        <v>東区</v>
      </c>
      <c r="I13" s="158" t="str">
        <f>MID(テーブル3[[#This Row],[住所]],FIND("区",テーブル3[[#This Row],[住所]])+1,MIN(FIND({0,1,2,3,4,5,6,7,8,9},ASC(テーブル3[[#This Row],[住所]])&amp;1234567890))-FIND("区",テーブル3[[#This Row],[住所]])-1)</f>
        <v>月出</v>
      </c>
      <c r="J13" s="164" t="s">
        <v>234</v>
      </c>
      <c r="K13" s="164" t="s">
        <v>234</v>
      </c>
      <c r="L13" s="158"/>
      <c r="M13" s="164" t="s">
        <v>189</v>
      </c>
      <c r="N13" s="158" t="s">
        <v>235</v>
      </c>
      <c r="O13" s="164" t="s">
        <v>1315</v>
      </c>
      <c r="P13" s="161" t="s">
        <v>179</v>
      </c>
      <c r="Q13" s="161" t="s">
        <v>179</v>
      </c>
      <c r="R13" s="161" t="s">
        <v>179</v>
      </c>
      <c r="S13" s="161" t="s">
        <v>1425</v>
      </c>
      <c r="T13" s="161" t="s">
        <v>179</v>
      </c>
      <c r="U13" s="161" t="s">
        <v>179</v>
      </c>
      <c r="V13" s="164" t="s">
        <v>191</v>
      </c>
      <c r="W13" s="161" t="s">
        <v>1425</v>
      </c>
      <c r="X13" s="164" t="s">
        <v>181</v>
      </c>
      <c r="Y13" s="164" t="s">
        <v>180</v>
      </c>
      <c r="Z13" s="163" t="s">
        <v>2059</v>
      </c>
      <c r="AA13" s="162"/>
      <c r="AB13" s="159">
        <v>1</v>
      </c>
      <c r="AC13" s="164" t="s">
        <v>182</v>
      </c>
      <c r="AD13" s="159"/>
      <c r="AE13" s="159" t="s">
        <v>1425</v>
      </c>
      <c r="AF13" s="160" t="s">
        <v>183</v>
      </c>
      <c r="AG13" s="159" t="s">
        <v>1425</v>
      </c>
      <c r="AH13" s="159"/>
      <c r="AI13" s="159" t="s">
        <v>236</v>
      </c>
      <c r="AJ13" s="160" t="s">
        <v>184</v>
      </c>
      <c r="AK13" s="174" t="s">
        <v>184</v>
      </c>
    </row>
    <row r="14" spans="4:37" ht="38.25" customHeight="1">
      <c r="D14" s="172">
        <v>12</v>
      </c>
      <c r="E14" s="158" t="s">
        <v>2417</v>
      </c>
      <c r="F14" s="164" t="s">
        <v>237</v>
      </c>
      <c r="G14" s="158" t="s">
        <v>238</v>
      </c>
      <c r="H14" s="158" t="str">
        <f>MID(テーブル3[[#This Row],[住所]],4,FIND("区",テーブル3[[#This Row],[住所]])-FIND("市",テーブル3[[#This Row],[住所]]))</f>
        <v>東区</v>
      </c>
      <c r="I14" s="158" t="str">
        <f>MID(テーブル3[[#This Row],[住所]],FIND("区",テーブル3[[#This Row],[住所]])+1,MIN(FIND({0,1,2,3,4,5,6,7,8,9},ASC(テーブル3[[#This Row],[住所]])&amp;1234567890))-FIND("区",テーブル3[[#This Row],[住所]])-1)</f>
        <v>保田窪本町</v>
      </c>
      <c r="J14" s="164" t="s">
        <v>239</v>
      </c>
      <c r="K14" s="164" t="s">
        <v>240</v>
      </c>
      <c r="L14" s="158"/>
      <c r="M14" s="164" t="s">
        <v>189</v>
      </c>
      <c r="N14" s="158" t="s">
        <v>235</v>
      </c>
      <c r="O14" s="164" t="s">
        <v>1316</v>
      </c>
      <c r="P14" s="161" t="s">
        <v>179</v>
      </c>
      <c r="Q14" s="161" t="s">
        <v>179</v>
      </c>
      <c r="R14" s="161" t="s">
        <v>179</v>
      </c>
      <c r="S14" s="161" t="s">
        <v>179</v>
      </c>
      <c r="T14" s="161" t="s">
        <v>179</v>
      </c>
      <c r="U14" s="161" t="s">
        <v>179</v>
      </c>
      <c r="V14" s="164" t="s">
        <v>191</v>
      </c>
      <c r="W14" s="159" t="s">
        <v>2021</v>
      </c>
      <c r="X14" s="164" t="s">
        <v>181</v>
      </c>
      <c r="Y14" s="164" t="s">
        <v>180</v>
      </c>
      <c r="Z14" s="162" t="s">
        <v>488</v>
      </c>
      <c r="AA14" s="162" t="s">
        <v>488</v>
      </c>
      <c r="AB14" s="159">
        <v>1</v>
      </c>
      <c r="AC14" s="160" t="s">
        <v>182</v>
      </c>
      <c r="AD14" s="159">
        <v>3</v>
      </c>
      <c r="AE14" s="159" t="s">
        <v>1425</v>
      </c>
      <c r="AF14" s="160" t="s">
        <v>183</v>
      </c>
      <c r="AG14" s="159" t="s">
        <v>1425</v>
      </c>
      <c r="AH14" s="159"/>
      <c r="AI14" s="159" t="s">
        <v>236</v>
      </c>
      <c r="AJ14" s="160" t="s">
        <v>184</v>
      </c>
      <c r="AK14" s="174" t="s">
        <v>183</v>
      </c>
    </row>
    <row r="15" spans="4:37" ht="38.25" customHeight="1">
      <c r="D15" s="172">
        <v>13</v>
      </c>
      <c r="E15" s="158" t="s">
        <v>2418</v>
      </c>
      <c r="F15" s="164" t="s">
        <v>241</v>
      </c>
      <c r="G15" s="158" t="s">
        <v>242</v>
      </c>
      <c r="H15" s="158" t="str">
        <f>MID(テーブル3[[#This Row],[住所]],4,FIND("区",テーブル3[[#This Row],[住所]])-FIND("市",テーブル3[[#This Row],[住所]]))</f>
        <v>東区</v>
      </c>
      <c r="I15" s="158" t="str">
        <f>MID(テーブル3[[#This Row],[住所]],FIND("区",テーブル3[[#This Row],[住所]])+1,MIN(FIND({0,1,2,3,4,5,6,7,8,9},ASC(テーブル3[[#This Row],[住所]])&amp;1234567890))-FIND("区",テーブル3[[#This Row],[住所]])-1)</f>
        <v>小峯</v>
      </c>
      <c r="J15" s="164" t="s">
        <v>243</v>
      </c>
      <c r="K15" s="164" t="s">
        <v>244</v>
      </c>
      <c r="L15" s="158"/>
      <c r="M15" s="164" t="s">
        <v>189</v>
      </c>
      <c r="N15" s="158" t="s">
        <v>245</v>
      </c>
      <c r="O15" s="164"/>
      <c r="P15" s="161" t="s">
        <v>179</v>
      </c>
      <c r="Q15" s="161" t="s">
        <v>179</v>
      </c>
      <c r="R15" s="161" t="s">
        <v>179</v>
      </c>
      <c r="S15" s="161" t="s">
        <v>1425</v>
      </c>
      <c r="T15" s="161" t="s">
        <v>179</v>
      </c>
      <c r="U15" s="161" t="s">
        <v>179</v>
      </c>
      <c r="V15" s="164" t="s">
        <v>191</v>
      </c>
      <c r="W15" s="161" t="s">
        <v>1425</v>
      </c>
      <c r="X15" s="164" t="s">
        <v>207</v>
      </c>
      <c r="Y15" s="164" t="s">
        <v>180</v>
      </c>
      <c r="Z15" s="163" t="s">
        <v>2059</v>
      </c>
      <c r="AA15" s="162"/>
      <c r="AB15" s="159"/>
      <c r="AC15" s="175" t="s">
        <v>182</v>
      </c>
      <c r="AD15" s="159">
        <v>2</v>
      </c>
      <c r="AE15" s="159" t="s">
        <v>1425</v>
      </c>
      <c r="AF15" s="160" t="s">
        <v>183</v>
      </c>
      <c r="AG15" s="159" t="s">
        <v>1425</v>
      </c>
      <c r="AH15" s="159"/>
      <c r="AI15" s="159" t="s">
        <v>1425</v>
      </c>
      <c r="AJ15" s="160" t="s">
        <v>184</v>
      </c>
      <c r="AK15" s="174" t="s">
        <v>184</v>
      </c>
    </row>
    <row r="16" spans="4:37" ht="38.25" customHeight="1">
      <c r="D16" s="172">
        <v>14</v>
      </c>
      <c r="E16" s="158" t="s">
        <v>2419</v>
      </c>
      <c r="F16" s="164" t="s">
        <v>246</v>
      </c>
      <c r="G16" s="158" t="s">
        <v>247</v>
      </c>
      <c r="H16" s="158" t="str">
        <f>MID(テーブル3[[#This Row],[住所]],4,FIND("区",テーブル3[[#This Row],[住所]])-FIND("市",テーブル3[[#This Row],[住所]]))</f>
        <v>東区</v>
      </c>
      <c r="I16" s="158" t="str">
        <f>MID(テーブル3[[#This Row],[住所]],FIND("区",テーブル3[[#This Row],[住所]])+1,MIN(FIND({0,1,2,3,4,5,6,7,8,9},ASC(テーブル3[[#This Row],[住所]])&amp;1234567890))-FIND("区",テーブル3[[#This Row],[住所]])-1)</f>
        <v>秋津町秋田</v>
      </c>
      <c r="J16" s="164" t="s">
        <v>248</v>
      </c>
      <c r="K16" s="164" t="s">
        <v>249</v>
      </c>
      <c r="L16" s="158"/>
      <c r="M16" s="164" t="s">
        <v>189</v>
      </c>
      <c r="N16" s="158" t="s">
        <v>245</v>
      </c>
      <c r="O16" s="164"/>
      <c r="P16" s="161" t="s">
        <v>179</v>
      </c>
      <c r="Q16" s="161" t="s">
        <v>179</v>
      </c>
      <c r="R16" s="161" t="s">
        <v>179</v>
      </c>
      <c r="S16" s="161" t="s">
        <v>179</v>
      </c>
      <c r="T16" s="161" t="s">
        <v>179</v>
      </c>
      <c r="U16" s="161" t="s">
        <v>179</v>
      </c>
      <c r="V16" s="164" t="s">
        <v>180</v>
      </c>
      <c r="W16" s="159" t="s">
        <v>2022</v>
      </c>
      <c r="X16" s="164" t="s">
        <v>207</v>
      </c>
      <c r="Y16" s="164" t="s">
        <v>183</v>
      </c>
      <c r="Z16" s="163" t="s">
        <v>2059</v>
      </c>
      <c r="AA16" s="162"/>
      <c r="AB16" s="159">
        <v>2</v>
      </c>
      <c r="AC16" s="164" t="s">
        <v>250</v>
      </c>
      <c r="AD16" s="159">
        <v>10</v>
      </c>
      <c r="AE16" s="159" t="s">
        <v>1425</v>
      </c>
      <c r="AF16" s="160" t="s">
        <v>183</v>
      </c>
      <c r="AG16" s="159" t="s">
        <v>1425</v>
      </c>
      <c r="AH16" s="159"/>
      <c r="AI16" s="159" t="s">
        <v>1425</v>
      </c>
      <c r="AJ16" s="160"/>
      <c r="AK16" s="174"/>
    </row>
    <row r="17" spans="4:37" ht="38.25" customHeight="1">
      <c r="D17" s="172">
        <v>15</v>
      </c>
      <c r="E17" s="158" t="s">
        <v>251</v>
      </c>
      <c r="F17" s="164" t="s">
        <v>252</v>
      </c>
      <c r="G17" s="158" t="s">
        <v>253</v>
      </c>
      <c r="H17" s="158" t="str">
        <f>MID(テーブル3[[#This Row],[住所]],4,FIND("区",テーブル3[[#This Row],[住所]])-FIND("市",テーブル3[[#This Row],[住所]]))</f>
        <v>東区</v>
      </c>
      <c r="I17" s="158" t="str">
        <f>MID(テーブル3[[#This Row],[住所]],FIND("区",テーブル3[[#This Row],[住所]])+1,MIN(FIND({0,1,2,3,4,5,6,7,8,9},ASC(テーブル3[[#This Row],[住所]])&amp;1234567890))-FIND("区",テーブル3[[#This Row],[住所]])-1)</f>
        <v>新外</v>
      </c>
      <c r="J17" s="164" t="s">
        <v>254</v>
      </c>
      <c r="K17" s="164" t="s">
        <v>254</v>
      </c>
      <c r="L17" s="158"/>
      <c r="M17" s="164" t="s">
        <v>189</v>
      </c>
      <c r="N17" s="158" t="s">
        <v>255</v>
      </c>
      <c r="O17" s="164" t="s">
        <v>1317</v>
      </c>
      <c r="P17" s="161" t="s">
        <v>1425</v>
      </c>
      <c r="Q17" s="161" t="s">
        <v>1425</v>
      </c>
      <c r="R17" s="161" t="s">
        <v>179</v>
      </c>
      <c r="S17" s="161" t="s">
        <v>1425</v>
      </c>
      <c r="T17" s="161" t="s">
        <v>179</v>
      </c>
      <c r="U17" s="161" t="s">
        <v>1425</v>
      </c>
      <c r="V17" s="164" t="s">
        <v>180</v>
      </c>
      <c r="W17" s="161" t="s">
        <v>1425</v>
      </c>
      <c r="X17" s="164" t="s">
        <v>181</v>
      </c>
      <c r="Y17" s="164" t="s">
        <v>180</v>
      </c>
      <c r="Z17" s="163" t="s">
        <v>2059</v>
      </c>
      <c r="AA17" s="162"/>
      <c r="AB17" s="159">
        <v>1</v>
      </c>
      <c r="AC17" s="164" t="s">
        <v>250</v>
      </c>
      <c r="AD17" s="159">
        <v>1</v>
      </c>
      <c r="AE17" s="159" t="s">
        <v>179</v>
      </c>
      <c r="AF17" s="160" t="s">
        <v>183</v>
      </c>
      <c r="AG17" s="159" t="s">
        <v>1425</v>
      </c>
      <c r="AH17" s="159"/>
      <c r="AI17" s="159" t="s">
        <v>1425</v>
      </c>
      <c r="AJ17" s="160" t="s">
        <v>183</v>
      </c>
      <c r="AK17" s="174" t="s">
        <v>183</v>
      </c>
    </row>
    <row r="18" spans="4:37" ht="38.25" customHeight="1">
      <c r="D18" s="172">
        <v>16</v>
      </c>
      <c r="E18" s="158" t="s">
        <v>256</v>
      </c>
      <c r="F18" s="164" t="s">
        <v>257</v>
      </c>
      <c r="G18" s="158" t="s">
        <v>2007</v>
      </c>
      <c r="H18" s="158" t="str">
        <f>MID(テーブル3[[#This Row],[住所]],4,FIND("区",テーブル3[[#This Row],[住所]])-FIND("市",テーブル3[[#This Row],[住所]]))</f>
        <v>東区</v>
      </c>
      <c r="I18" s="158" t="str">
        <f>MID(テーブル3[[#This Row],[住所]],FIND("区",テーブル3[[#This Row],[住所]])+1,MIN(FIND({0,1,2,3,4,5,6,7,8,9},ASC(テーブル3[[#This Row],[住所]])&amp;1234567890))-FIND("区",テーブル3[[#This Row],[住所]])-1)</f>
        <v>下江津</v>
      </c>
      <c r="J18" s="164" t="s">
        <v>258</v>
      </c>
      <c r="K18" s="164" t="s">
        <v>259</v>
      </c>
      <c r="L18" s="158"/>
      <c r="M18" s="164" t="s">
        <v>189</v>
      </c>
      <c r="N18" s="158" t="s">
        <v>235</v>
      </c>
      <c r="O18" s="164"/>
      <c r="P18" s="161" t="s">
        <v>179</v>
      </c>
      <c r="Q18" s="161" t="s">
        <v>179</v>
      </c>
      <c r="R18" s="161" t="s">
        <v>179</v>
      </c>
      <c r="S18" s="161" t="s">
        <v>1425</v>
      </c>
      <c r="T18" s="161" t="s">
        <v>179</v>
      </c>
      <c r="U18" s="161" t="s">
        <v>179</v>
      </c>
      <c r="V18" s="164" t="s">
        <v>180</v>
      </c>
      <c r="W18" s="161" t="s">
        <v>1425</v>
      </c>
      <c r="X18" s="164" t="s">
        <v>181</v>
      </c>
      <c r="Y18" s="164" t="s">
        <v>180</v>
      </c>
      <c r="Z18" s="163" t="s">
        <v>2059</v>
      </c>
      <c r="AA18" s="162"/>
      <c r="AB18" s="159"/>
      <c r="AC18" s="164" t="s">
        <v>182</v>
      </c>
      <c r="AD18" s="159"/>
      <c r="AE18" s="159" t="s">
        <v>1425</v>
      </c>
      <c r="AF18" s="160" t="s">
        <v>183</v>
      </c>
      <c r="AG18" s="159" t="s">
        <v>1425</v>
      </c>
      <c r="AH18" s="159"/>
      <c r="AI18" s="159" t="s">
        <v>1425</v>
      </c>
      <c r="AJ18" s="160" t="s">
        <v>184</v>
      </c>
      <c r="AK18" s="174" t="s">
        <v>184</v>
      </c>
    </row>
    <row r="19" spans="4:37" ht="38.25" customHeight="1">
      <c r="D19" s="172">
        <v>17</v>
      </c>
      <c r="E19" s="158" t="s">
        <v>260</v>
      </c>
      <c r="F19" s="164" t="s">
        <v>261</v>
      </c>
      <c r="G19" s="158" t="s">
        <v>262</v>
      </c>
      <c r="H19" s="158" t="str">
        <f>MID(テーブル3[[#This Row],[住所]],4,FIND("区",テーブル3[[#This Row],[住所]])-FIND("市",テーブル3[[#This Row],[住所]]))</f>
        <v>東区</v>
      </c>
      <c r="I19" s="158" t="str">
        <f>MID(テーブル3[[#This Row],[住所]],FIND("区",テーブル3[[#This Row],[住所]])+1,MIN(FIND({0,1,2,3,4,5,6,7,8,9},ASC(テーブル3[[#This Row],[住所]])&amp;1234567890))-FIND("区",テーブル3[[#This Row],[住所]])-1)</f>
        <v>長嶺南</v>
      </c>
      <c r="J19" s="164" t="s">
        <v>263</v>
      </c>
      <c r="K19" s="164" t="s">
        <v>264</v>
      </c>
      <c r="L19" s="158"/>
      <c r="M19" s="164" t="s">
        <v>189</v>
      </c>
      <c r="N19" s="158" t="s">
        <v>265</v>
      </c>
      <c r="O19" s="164"/>
      <c r="P19" s="161" t="s">
        <v>179</v>
      </c>
      <c r="Q19" s="161" t="s">
        <v>179</v>
      </c>
      <c r="R19" s="161" t="s">
        <v>179</v>
      </c>
      <c r="S19" s="161" t="s">
        <v>179</v>
      </c>
      <c r="T19" s="161" t="s">
        <v>179</v>
      </c>
      <c r="U19" s="161" t="s">
        <v>179</v>
      </c>
      <c r="V19" s="164" t="s">
        <v>191</v>
      </c>
      <c r="W19" s="159" t="s">
        <v>2023</v>
      </c>
      <c r="X19" s="164" t="s">
        <v>224</v>
      </c>
      <c r="Y19" s="164" t="s">
        <v>191</v>
      </c>
      <c r="Z19" s="162" t="s">
        <v>416</v>
      </c>
      <c r="AA19" s="162" t="s">
        <v>488</v>
      </c>
      <c r="AB19" s="159">
        <v>4</v>
      </c>
      <c r="AC19" s="160" t="s">
        <v>201</v>
      </c>
      <c r="AD19" s="159">
        <v>32</v>
      </c>
      <c r="AE19" s="159" t="s">
        <v>179</v>
      </c>
      <c r="AF19" s="160" t="s">
        <v>266</v>
      </c>
      <c r="AG19" s="159" t="s">
        <v>236</v>
      </c>
      <c r="AH19" s="159" t="s">
        <v>475</v>
      </c>
      <c r="AI19" s="159" t="s">
        <v>2012</v>
      </c>
      <c r="AJ19" s="160" t="s">
        <v>191</v>
      </c>
      <c r="AK19" s="174" t="s">
        <v>191</v>
      </c>
    </row>
    <row r="20" spans="4:37" ht="38.25" customHeight="1">
      <c r="D20" s="172">
        <v>18</v>
      </c>
      <c r="E20" s="158" t="s">
        <v>2420</v>
      </c>
      <c r="F20" s="164" t="s">
        <v>267</v>
      </c>
      <c r="G20" s="158" t="s">
        <v>268</v>
      </c>
      <c r="H20" s="158" t="str">
        <f>MID(テーブル3[[#This Row],[住所]],4,FIND("区",テーブル3[[#This Row],[住所]])-FIND("市",テーブル3[[#This Row],[住所]]))</f>
        <v>東区</v>
      </c>
      <c r="I20" s="158" t="str">
        <f>MID(テーブル3[[#This Row],[住所]],FIND("区",テーブル3[[#This Row],[住所]])+1,MIN(FIND({0,1,2,3,4,5,6,7,8,9},ASC(テーブル3[[#This Row],[住所]])&amp;1234567890))-FIND("区",テーブル3[[#This Row],[住所]])-1)</f>
        <v>沼山津</v>
      </c>
      <c r="J20" s="164" t="s">
        <v>269</v>
      </c>
      <c r="K20" s="164" t="s">
        <v>270</v>
      </c>
      <c r="L20" s="158"/>
      <c r="M20" s="164" t="s">
        <v>189</v>
      </c>
      <c r="N20" s="158" t="s">
        <v>271</v>
      </c>
      <c r="O20" s="164"/>
      <c r="P20" s="161" t="s">
        <v>179</v>
      </c>
      <c r="Q20" s="161" t="s">
        <v>179</v>
      </c>
      <c r="R20" s="161" t="s">
        <v>179</v>
      </c>
      <c r="S20" s="161" t="s">
        <v>179</v>
      </c>
      <c r="T20" s="161" t="s">
        <v>179</v>
      </c>
      <c r="U20" s="161" t="s">
        <v>1425</v>
      </c>
      <c r="V20" s="164" t="s">
        <v>180</v>
      </c>
      <c r="W20" s="159" t="s">
        <v>2017</v>
      </c>
      <c r="X20" s="164" t="s">
        <v>181</v>
      </c>
      <c r="Y20" s="164" t="s">
        <v>180</v>
      </c>
      <c r="Z20" s="163" t="s">
        <v>2059</v>
      </c>
      <c r="AA20" s="162"/>
      <c r="AB20" s="159">
        <v>1</v>
      </c>
      <c r="AC20" s="164" t="s">
        <v>182</v>
      </c>
      <c r="AD20" s="159">
        <v>1</v>
      </c>
      <c r="AE20" s="159" t="s">
        <v>179</v>
      </c>
      <c r="AF20" s="160" t="s">
        <v>183</v>
      </c>
      <c r="AG20" s="159" t="s">
        <v>1425</v>
      </c>
      <c r="AH20" s="159"/>
      <c r="AI20" s="159" t="s">
        <v>1425</v>
      </c>
      <c r="AJ20" s="160" t="s">
        <v>184</v>
      </c>
      <c r="AK20" s="174" t="s">
        <v>191</v>
      </c>
    </row>
    <row r="21" spans="4:37" ht="38.25" customHeight="1">
      <c r="D21" s="172">
        <v>19</v>
      </c>
      <c r="E21" s="158" t="s">
        <v>2421</v>
      </c>
      <c r="F21" s="164" t="s">
        <v>196</v>
      </c>
      <c r="G21" s="158" t="s">
        <v>272</v>
      </c>
      <c r="H21" s="158" t="str">
        <f>MID(テーブル3[[#This Row],[住所]],4,FIND("区",テーブル3[[#This Row],[住所]])-FIND("市",テーブル3[[#This Row],[住所]]))</f>
        <v>東区</v>
      </c>
      <c r="I21" s="158" t="str">
        <f>MID(テーブル3[[#This Row],[住所]],FIND("区",テーブル3[[#This Row],[住所]])+1,MIN(FIND({0,1,2,3,4,5,6,7,8,9},ASC(テーブル3[[#This Row],[住所]])&amp;1234567890))-FIND("区",テーブル3[[#This Row],[住所]])-1)</f>
        <v>月出</v>
      </c>
      <c r="J21" s="164" t="s">
        <v>273</v>
      </c>
      <c r="K21" s="164" t="s">
        <v>274</v>
      </c>
      <c r="L21" s="158"/>
      <c r="M21" s="164" t="s">
        <v>189</v>
      </c>
      <c r="N21" s="158" t="s">
        <v>271</v>
      </c>
      <c r="O21" s="164"/>
      <c r="P21" s="161" t="s">
        <v>179</v>
      </c>
      <c r="Q21" s="161" t="s">
        <v>179</v>
      </c>
      <c r="R21" s="161" t="s">
        <v>179</v>
      </c>
      <c r="S21" s="161" t="s">
        <v>179</v>
      </c>
      <c r="T21" s="161" t="s">
        <v>179</v>
      </c>
      <c r="U21" s="161" t="s">
        <v>1425</v>
      </c>
      <c r="V21" s="164" t="s">
        <v>180</v>
      </c>
      <c r="W21" s="159" t="s">
        <v>2024</v>
      </c>
      <c r="X21" s="164" t="s">
        <v>207</v>
      </c>
      <c r="Y21" s="164" t="s">
        <v>183</v>
      </c>
      <c r="Z21" s="163" t="s">
        <v>2059</v>
      </c>
      <c r="AA21" s="162"/>
      <c r="AB21" s="159">
        <v>2</v>
      </c>
      <c r="AC21" s="164" t="s">
        <v>182</v>
      </c>
      <c r="AD21" s="159">
        <v>4</v>
      </c>
      <c r="AE21" s="159" t="s">
        <v>179</v>
      </c>
      <c r="AF21" s="160" t="s">
        <v>183</v>
      </c>
      <c r="AG21" s="159" t="s">
        <v>1425</v>
      </c>
      <c r="AH21" s="159"/>
      <c r="AI21" s="159" t="s">
        <v>1425</v>
      </c>
      <c r="AJ21" s="160" t="s">
        <v>191</v>
      </c>
      <c r="AK21" s="174" t="s">
        <v>191</v>
      </c>
    </row>
    <row r="22" spans="4:37" ht="42">
      <c r="D22" s="172">
        <v>20</v>
      </c>
      <c r="E22" s="158" t="s">
        <v>275</v>
      </c>
      <c r="F22" s="164" t="s">
        <v>276</v>
      </c>
      <c r="G22" s="158" t="s">
        <v>277</v>
      </c>
      <c r="H22" s="158" t="str">
        <f>MID(テーブル3[[#This Row],[住所]],4,FIND("区",テーブル3[[#This Row],[住所]])-FIND("市",テーブル3[[#This Row],[住所]]))</f>
        <v>東区</v>
      </c>
      <c r="I22" s="158" t="str">
        <f>MID(テーブル3[[#This Row],[住所]],FIND("区",テーブル3[[#This Row],[住所]])+1,MIN(FIND({0,1,2,3,4,5,6,7,8,9},ASC(テーブル3[[#This Row],[住所]])&amp;1234567890))-FIND("区",テーブル3[[#This Row],[住所]])-1)</f>
        <v>西原</v>
      </c>
      <c r="J22" s="164" t="s">
        <v>278</v>
      </c>
      <c r="K22" s="164" t="s">
        <v>279</v>
      </c>
      <c r="L22" s="158"/>
      <c r="M22" s="164" t="s">
        <v>189</v>
      </c>
      <c r="N22" s="158" t="s">
        <v>280</v>
      </c>
      <c r="O22" s="164"/>
      <c r="P22" s="161" t="s">
        <v>179</v>
      </c>
      <c r="Q22" s="161" t="s">
        <v>179</v>
      </c>
      <c r="R22" s="161" t="s">
        <v>179</v>
      </c>
      <c r="S22" s="161" t="s">
        <v>179</v>
      </c>
      <c r="T22" s="161" t="s">
        <v>179</v>
      </c>
      <c r="U22" s="161" t="s">
        <v>179</v>
      </c>
      <c r="V22" s="164" t="s">
        <v>191</v>
      </c>
      <c r="W22" s="159" t="s">
        <v>2025</v>
      </c>
      <c r="X22" s="164" t="s">
        <v>224</v>
      </c>
      <c r="Y22" s="164" t="s">
        <v>191</v>
      </c>
      <c r="Z22" s="163" t="s">
        <v>2059</v>
      </c>
      <c r="AA22" s="162"/>
      <c r="AB22" s="159">
        <v>1</v>
      </c>
      <c r="AC22" s="164" t="s">
        <v>182</v>
      </c>
      <c r="AD22" s="159"/>
      <c r="AE22" s="159" t="s">
        <v>179</v>
      </c>
      <c r="AF22" s="160" t="s">
        <v>266</v>
      </c>
      <c r="AG22" s="159" t="s">
        <v>1425</v>
      </c>
      <c r="AH22" s="159"/>
      <c r="AI22" s="159" t="s">
        <v>1425</v>
      </c>
      <c r="AJ22" s="160" t="s">
        <v>191</v>
      </c>
      <c r="AK22" s="174" t="s">
        <v>191</v>
      </c>
    </row>
    <row r="23" spans="4:37" ht="42">
      <c r="D23" s="172">
        <v>21</v>
      </c>
      <c r="E23" s="158" t="s">
        <v>281</v>
      </c>
      <c r="F23" s="164" t="s">
        <v>196</v>
      </c>
      <c r="G23" s="158" t="s">
        <v>282</v>
      </c>
      <c r="H23" s="158" t="str">
        <f>MID(テーブル3[[#This Row],[住所]],4,FIND("区",テーブル3[[#This Row],[住所]])-FIND("市",テーブル3[[#This Row],[住所]]))</f>
        <v>東区</v>
      </c>
      <c r="I23" s="158" t="str">
        <f>MID(テーブル3[[#This Row],[住所]],FIND("区",テーブル3[[#This Row],[住所]])+1,MIN(FIND({0,1,2,3,4,5,6,7,8,9},ASC(テーブル3[[#This Row],[住所]])&amp;1234567890))-FIND("区",テーブル3[[#This Row],[住所]])-1)</f>
        <v>月出</v>
      </c>
      <c r="J23" s="164" t="s">
        <v>283</v>
      </c>
      <c r="K23" s="164" t="s">
        <v>284</v>
      </c>
      <c r="L23" s="158"/>
      <c r="M23" s="164" t="s">
        <v>189</v>
      </c>
      <c r="N23" s="158" t="s">
        <v>285</v>
      </c>
      <c r="O23" s="164" t="s">
        <v>1318</v>
      </c>
      <c r="P23" s="161" t="s">
        <v>179</v>
      </c>
      <c r="Q23" s="161" t="s">
        <v>179</v>
      </c>
      <c r="R23" s="161" t="s">
        <v>179</v>
      </c>
      <c r="S23" s="161" t="s">
        <v>179</v>
      </c>
      <c r="T23" s="161" t="s">
        <v>179</v>
      </c>
      <c r="U23" s="161" t="s">
        <v>1425</v>
      </c>
      <c r="V23" s="164" t="s">
        <v>191</v>
      </c>
      <c r="W23" s="159" t="s">
        <v>2015</v>
      </c>
      <c r="X23" s="164" t="s">
        <v>181</v>
      </c>
      <c r="Y23" s="164" t="s">
        <v>180</v>
      </c>
      <c r="Z23" s="163" t="s">
        <v>2059</v>
      </c>
      <c r="AA23" s="162"/>
      <c r="AB23" s="159">
        <v>2</v>
      </c>
      <c r="AC23" s="164" t="s">
        <v>182</v>
      </c>
      <c r="AD23" s="159"/>
      <c r="AE23" s="159" t="s">
        <v>1425</v>
      </c>
      <c r="AF23" s="160" t="s">
        <v>183</v>
      </c>
      <c r="AG23" s="159" t="s">
        <v>1425</v>
      </c>
      <c r="AH23" s="159"/>
      <c r="AI23" s="159" t="s">
        <v>1425</v>
      </c>
      <c r="AJ23" s="160" t="s">
        <v>184</v>
      </c>
      <c r="AK23" s="174" t="s">
        <v>184</v>
      </c>
    </row>
    <row r="24" spans="4:37" ht="40.5" customHeight="1">
      <c r="D24" s="172">
        <v>22</v>
      </c>
      <c r="E24" s="158" t="s">
        <v>286</v>
      </c>
      <c r="F24" s="164" t="s">
        <v>261</v>
      </c>
      <c r="G24" s="158" t="s">
        <v>287</v>
      </c>
      <c r="H24" s="158" t="str">
        <f>MID(テーブル3[[#This Row],[住所]],4,FIND("区",テーブル3[[#This Row],[住所]])-FIND("市",テーブル3[[#This Row],[住所]]))</f>
        <v>東区</v>
      </c>
      <c r="I24" s="158" t="str">
        <f>MID(テーブル3[[#This Row],[住所]],FIND("区",テーブル3[[#This Row],[住所]])+1,MIN(FIND({0,1,2,3,4,5,6,7,8,9},ASC(テーブル3[[#This Row],[住所]])&amp;1234567890))-FIND("区",テーブル3[[#This Row],[住所]])-1)</f>
        <v>長嶺南</v>
      </c>
      <c r="J24" s="164" t="s">
        <v>288</v>
      </c>
      <c r="K24" s="164" t="s">
        <v>289</v>
      </c>
      <c r="L24" s="158"/>
      <c r="M24" s="164" t="s">
        <v>189</v>
      </c>
      <c r="N24" s="158" t="s">
        <v>290</v>
      </c>
      <c r="O24" s="164"/>
      <c r="P24" s="161" t="s">
        <v>179</v>
      </c>
      <c r="Q24" s="161" t="s">
        <v>179</v>
      </c>
      <c r="R24" s="161" t="s">
        <v>179</v>
      </c>
      <c r="S24" s="161" t="s">
        <v>179</v>
      </c>
      <c r="T24" s="161" t="s">
        <v>179</v>
      </c>
      <c r="U24" s="161" t="s">
        <v>1425</v>
      </c>
      <c r="V24" s="164" t="s">
        <v>180</v>
      </c>
      <c r="W24" s="159" t="s">
        <v>2026</v>
      </c>
      <c r="X24" s="164" t="s">
        <v>181</v>
      </c>
      <c r="Y24" s="164" t="s">
        <v>180</v>
      </c>
      <c r="Z24" s="163" t="s">
        <v>2059</v>
      </c>
      <c r="AA24" s="162"/>
      <c r="AB24" s="159">
        <v>1</v>
      </c>
      <c r="AC24" s="164" t="s">
        <v>250</v>
      </c>
      <c r="AD24" s="159"/>
      <c r="AE24" s="159" t="s">
        <v>179</v>
      </c>
      <c r="AF24" s="160" t="s">
        <v>183</v>
      </c>
      <c r="AG24" s="159" t="s">
        <v>1425</v>
      </c>
      <c r="AH24" s="159"/>
      <c r="AI24" s="159" t="s">
        <v>1425</v>
      </c>
      <c r="AJ24" s="160" t="s">
        <v>183</v>
      </c>
      <c r="AK24" s="174" t="s">
        <v>184</v>
      </c>
    </row>
    <row r="25" spans="4:37" ht="40.5" customHeight="1">
      <c r="D25" s="172">
        <v>23</v>
      </c>
      <c r="E25" s="158" t="s">
        <v>2422</v>
      </c>
      <c r="F25" s="164" t="s">
        <v>261</v>
      </c>
      <c r="G25" s="158" t="s">
        <v>291</v>
      </c>
      <c r="H25" s="158" t="str">
        <f>MID(テーブル3[[#This Row],[住所]],4,FIND("区",テーブル3[[#This Row],[住所]])-FIND("市",テーブル3[[#This Row],[住所]]))</f>
        <v>東区</v>
      </c>
      <c r="I25" s="158" t="str">
        <f>MID(テーブル3[[#This Row],[住所]],FIND("区",テーブル3[[#This Row],[住所]])+1,MIN(FIND({0,1,2,3,4,5,6,7,8,9},ASC(テーブル3[[#This Row],[住所]])&amp;1234567890))-FIND("区",テーブル3[[#This Row],[住所]])-1)</f>
        <v>長嶺南</v>
      </c>
      <c r="J25" s="164" t="s">
        <v>292</v>
      </c>
      <c r="K25" s="164" t="s">
        <v>293</v>
      </c>
      <c r="L25" s="158"/>
      <c r="M25" s="164" t="s">
        <v>189</v>
      </c>
      <c r="N25" s="158" t="s">
        <v>294</v>
      </c>
      <c r="O25" s="164"/>
      <c r="P25" s="161" t="s">
        <v>1425</v>
      </c>
      <c r="Q25" s="161" t="s">
        <v>1425</v>
      </c>
      <c r="R25" s="161" t="s">
        <v>179</v>
      </c>
      <c r="S25" s="161" t="s">
        <v>1425</v>
      </c>
      <c r="T25" s="161" t="s">
        <v>179</v>
      </c>
      <c r="U25" s="161" t="s">
        <v>179</v>
      </c>
      <c r="V25" s="164" t="s">
        <v>183</v>
      </c>
      <c r="W25" s="161" t="s">
        <v>1425</v>
      </c>
      <c r="X25" s="160"/>
      <c r="Y25" s="164" t="s">
        <v>183</v>
      </c>
      <c r="Z25" s="163" t="s">
        <v>2059</v>
      </c>
      <c r="AA25" s="162"/>
      <c r="AB25" s="159">
        <v>1</v>
      </c>
      <c r="AC25" s="160"/>
      <c r="AD25" s="159"/>
      <c r="AE25" s="159" t="s">
        <v>1425</v>
      </c>
      <c r="AF25" s="160" t="s">
        <v>183</v>
      </c>
      <c r="AG25" s="159" t="s">
        <v>1425</v>
      </c>
      <c r="AH25" s="159"/>
      <c r="AI25" s="159" t="s">
        <v>1425</v>
      </c>
      <c r="AJ25" s="160"/>
      <c r="AK25" s="174"/>
    </row>
    <row r="26" spans="4:37" ht="47.25" customHeight="1">
      <c r="D26" s="172">
        <v>24</v>
      </c>
      <c r="E26" s="158" t="s">
        <v>2423</v>
      </c>
      <c r="F26" s="164" t="s">
        <v>295</v>
      </c>
      <c r="G26" s="158" t="s">
        <v>296</v>
      </c>
      <c r="H26" s="158" t="str">
        <f>MID(テーブル3[[#This Row],[住所]],4,FIND("区",テーブル3[[#This Row],[住所]])-FIND("市",テーブル3[[#This Row],[住所]]))</f>
        <v>東区</v>
      </c>
      <c r="I26" s="158" t="str">
        <f>MID(テーブル3[[#This Row],[住所]],FIND("区",テーブル3[[#This Row],[住所]])+1,MIN(FIND({0,1,2,3,4,5,6,7,8,9},ASC(テーブル3[[#This Row],[住所]])&amp;1234567890))-FIND("区",テーブル3[[#This Row],[住所]])-1)</f>
        <v>山ノ神</v>
      </c>
      <c r="J26" s="164" t="s">
        <v>297</v>
      </c>
      <c r="K26" s="164" t="s">
        <v>298</v>
      </c>
      <c r="L26" s="158"/>
      <c r="M26" s="164" t="s">
        <v>189</v>
      </c>
      <c r="N26" s="158" t="s">
        <v>299</v>
      </c>
      <c r="O26" s="164" t="s">
        <v>1319</v>
      </c>
      <c r="P26" s="161" t="s">
        <v>1425</v>
      </c>
      <c r="Q26" s="161" t="s">
        <v>179</v>
      </c>
      <c r="R26" s="161" t="s">
        <v>179</v>
      </c>
      <c r="S26" s="161" t="s">
        <v>1425</v>
      </c>
      <c r="T26" s="161" t="s">
        <v>179</v>
      </c>
      <c r="U26" s="161" t="s">
        <v>1425</v>
      </c>
      <c r="V26" s="164" t="s">
        <v>183</v>
      </c>
      <c r="W26" s="161" t="s">
        <v>1425</v>
      </c>
      <c r="X26" s="160"/>
      <c r="Y26" s="164" t="s">
        <v>183</v>
      </c>
      <c r="Z26" s="163" t="s">
        <v>2059</v>
      </c>
      <c r="AA26" s="162"/>
      <c r="AB26" s="159"/>
      <c r="AC26" s="160"/>
      <c r="AD26" s="159"/>
      <c r="AE26" s="159" t="s">
        <v>1425</v>
      </c>
      <c r="AF26" s="160" t="s">
        <v>183</v>
      </c>
      <c r="AG26" s="159" t="s">
        <v>1425</v>
      </c>
      <c r="AH26" s="159"/>
      <c r="AI26" s="159" t="s">
        <v>1425</v>
      </c>
      <c r="AJ26" s="160" t="s">
        <v>183</v>
      </c>
      <c r="AK26" s="174" t="s">
        <v>183</v>
      </c>
    </row>
    <row r="27" spans="4:37" ht="42">
      <c r="D27" s="172">
        <v>25</v>
      </c>
      <c r="E27" s="158" t="s">
        <v>300</v>
      </c>
      <c r="F27" s="164" t="s">
        <v>301</v>
      </c>
      <c r="G27" s="158" t="s">
        <v>302</v>
      </c>
      <c r="H27" s="158" t="str">
        <f>MID(テーブル3[[#This Row],[住所]],4,FIND("区",テーブル3[[#This Row],[住所]])-FIND("市",テーブル3[[#This Row],[住所]]))</f>
        <v>東区</v>
      </c>
      <c r="I27" s="158" t="str">
        <f>MID(テーブル3[[#This Row],[住所]],FIND("区",テーブル3[[#This Row],[住所]])+1,MIN(FIND({0,1,2,3,4,5,6,7,8,9},ASC(テーブル3[[#This Row],[住所]])&amp;1234567890))-FIND("区",テーブル3[[#This Row],[住所]])-1)</f>
        <v>三郎</v>
      </c>
      <c r="J27" s="164" t="s">
        <v>303</v>
      </c>
      <c r="K27" s="164" t="s">
        <v>304</v>
      </c>
      <c r="L27" s="158"/>
      <c r="M27" s="164" t="s">
        <v>189</v>
      </c>
      <c r="N27" s="158" t="s">
        <v>305</v>
      </c>
      <c r="O27" s="164" t="s">
        <v>1320</v>
      </c>
      <c r="P27" s="161" t="s">
        <v>179</v>
      </c>
      <c r="Q27" s="161" t="s">
        <v>179</v>
      </c>
      <c r="R27" s="161" t="s">
        <v>179</v>
      </c>
      <c r="S27" s="161" t="s">
        <v>179</v>
      </c>
      <c r="T27" s="161" t="s">
        <v>179</v>
      </c>
      <c r="U27" s="161" t="s">
        <v>179</v>
      </c>
      <c r="V27" s="164" t="s">
        <v>191</v>
      </c>
      <c r="W27" s="159" t="s">
        <v>2027</v>
      </c>
      <c r="X27" s="164" t="s">
        <v>224</v>
      </c>
      <c r="Y27" s="164" t="s">
        <v>180</v>
      </c>
      <c r="Z27" s="162" t="s">
        <v>488</v>
      </c>
      <c r="AA27" s="162"/>
      <c r="AB27" s="159">
        <v>3</v>
      </c>
      <c r="AC27" s="160" t="s">
        <v>250</v>
      </c>
      <c r="AD27" s="159">
        <v>13</v>
      </c>
      <c r="AE27" s="159" t="s">
        <v>1425</v>
      </c>
      <c r="AF27" s="160" t="s">
        <v>183</v>
      </c>
      <c r="AG27" s="159" t="s">
        <v>1425</v>
      </c>
      <c r="AH27" s="159"/>
      <c r="AI27" s="159" t="s">
        <v>411</v>
      </c>
      <c r="AJ27" s="160" t="s">
        <v>184</v>
      </c>
      <c r="AK27" s="174" t="s">
        <v>184</v>
      </c>
    </row>
    <row r="28" spans="4:37" ht="43.5" customHeight="1">
      <c r="D28" s="172">
        <v>26</v>
      </c>
      <c r="E28" s="158" t="s">
        <v>306</v>
      </c>
      <c r="F28" s="164" t="s">
        <v>307</v>
      </c>
      <c r="G28" s="158" t="s">
        <v>2008</v>
      </c>
      <c r="H28" s="158" t="str">
        <f>MID(テーブル3[[#This Row],[住所]],4,FIND("区",テーブル3[[#This Row],[住所]])-FIND("市",テーブル3[[#This Row],[住所]]))</f>
        <v>東区</v>
      </c>
      <c r="I28" s="158" t="str">
        <f>MID(テーブル3[[#This Row],[住所]],FIND("区",テーブル3[[#This Row],[住所]])+1,MIN(FIND({0,1,2,3,4,5,6,7,8,9},ASC(テーブル3[[#This Row],[住所]])&amp;1234567890))-FIND("区",テーブル3[[#This Row],[住所]])-1)</f>
        <v>戸島西</v>
      </c>
      <c r="J28" s="164" t="s">
        <v>308</v>
      </c>
      <c r="K28" s="164" t="s">
        <v>309</v>
      </c>
      <c r="L28" s="158"/>
      <c r="M28" s="164" t="s">
        <v>189</v>
      </c>
      <c r="N28" s="158" t="s">
        <v>310</v>
      </c>
      <c r="O28" s="164"/>
      <c r="P28" s="161" t="s">
        <v>179</v>
      </c>
      <c r="Q28" s="161" t="s">
        <v>1425</v>
      </c>
      <c r="R28" s="161" t="s">
        <v>179</v>
      </c>
      <c r="S28" s="161" t="s">
        <v>1425</v>
      </c>
      <c r="T28" s="161" t="s">
        <v>179</v>
      </c>
      <c r="U28" s="161" t="s">
        <v>1425</v>
      </c>
      <c r="V28" s="164" t="s">
        <v>180</v>
      </c>
      <c r="W28" s="161" t="s">
        <v>1425</v>
      </c>
      <c r="X28" s="164" t="s">
        <v>181</v>
      </c>
      <c r="Y28" s="164" t="s">
        <v>180</v>
      </c>
      <c r="Z28" s="163" t="s">
        <v>2059</v>
      </c>
      <c r="AA28" s="162"/>
      <c r="AB28" s="159">
        <v>1</v>
      </c>
      <c r="AC28" s="164" t="s">
        <v>250</v>
      </c>
      <c r="AD28" s="159"/>
      <c r="AE28" s="159" t="s">
        <v>1425</v>
      </c>
      <c r="AF28" s="160" t="s">
        <v>183</v>
      </c>
      <c r="AG28" s="159" t="s">
        <v>1425</v>
      </c>
      <c r="AH28" s="159"/>
      <c r="AI28" s="159" t="s">
        <v>1425</v>
      </c>
      <c r="AJ28" s="160" t="s">
        <v>184</v>
      </c>
      <c r="AK28" s="174" t="s">
        <v>184</v>
      </c>
    </row>
    <row r="29" spans="4:37" ht="35.25" customHeight="1">
      <c r="D29" s="172">
        <v>27</v>
      </c>
      <c r="E29" s="158" t="s">
        <v>313</v>
      </c>
      <c r="F29" s="164" t="s">
        <v>314</v>
      </c>
      <c r="G29" s="158" t="s">
        <v>315</v>
      </c>
      <c r="H29" s="158" t="str">
        <f>MID(テーブル3[[#This Row],[住所]],4,FIND("区",テーブル3[[#This Row],[住所]])-FIND("市",テーブル3[[#This Row],[住所]]))</f>
        <v>東区</v>
      </c>
      <c r="I29" s="158" t="str">
        <f>MID(テーブル3[[#This Row],[住所]],FIND("区",テーブル3[[#This Row],[住所]])+1,MIN(FIND({0,1,2,3,4,5,6,7,8,9},ASC(テーブル3[[#This Row],[住所]])&amp;1234567890))-FIND("区",テーブル3[[#This Row],[住所]])-1)</f>
        <v>小山町</v>
      </c>
      <c r="J29" s="164" t="s">
        <v>316</v>
      </c>
      <c r="K29" s="164" t="s">
        <v>317</v>
      </c>
      <c r="L29" s="158"/>
      <c r="M29" s="164" t="s">
        <v>189</v>
      </c>
      <c r="N29" s="158" t="s">
        <v>318</v>
      </c>
      <c r="O29" s="164"/>
      <c r="P29" s="161" t="s">
        <v>1425</v>
      </c>
      <c r="Q29" s="161" t="s">
        <v>1425</v>
      </c>
      <c r="R29" s="161" t="s">
        <v>179</v>
      </c>
      <c r="S29" s="161" t="s">
        <v>1425</v>
      </c>
      <c r="T29" s="161" t="s">
        <v>179</v>
      </c>
      <c r="U29" s="161" t="s">
        <v>1425</v>
      </c>
      <c r="V29" s="164" t="s">
        <v>180</v>
      </c>
      <c r="W29" s="161" t="s">
        <v>1425</v>
      </c>
      <c r="X29" s="164" t="s">
        <v>181</v>
      </c>
      <c r="Y29" s="164" t="s">
        <v>180</v>
      </c>
      <c r="Z29" s="163" t="s">
        <v>2059</v>
      </c>
      <c r="AA29" s="162"/>
      <c r="AB29" s="159"/>
      <c r="AC29" s="164" t="s">
        <v>250</v>
      </c>
      <c r="AD29" s="159"/>
      <c r="AE29" s="159" t="s">
        <v>1425</v>
      </c>
      <c r="AF29" s="160" t="s">
        <v>183</v>
      </c>
      <c r="AG29" s="159" t="s">
        <v>1425</v>
      </c>
      <c r="AH29" s="159"/>
      <c r="AI29" s="159" t="s">
        <v>2012</v>
      </c>
      <c r="AJ29" s="160" t="s">
        <v>183</v>
      </c>
      <c r="AK29" s="174" t="s">
        <v>183</v>
      </c>
    </row>
    <row r="30" spans="4:37" ht="42.75" customHeight="1">
      <c r="D30" s="172">
        <v>28</v>
      </c>
      <c r="E30" s="158" t="s">
        <v>319</v>
      </c>
      <c r="F30" s="164" t="s">
        <v>267</v>
      </c>
      <c r="G30" s="158" t="s">
        <v>320</v>
      </c>
      <c r="H30" s="158" t="str">
        <f>MID(テーブル3[[#This Row],[住所]],4,FIND("区",テーブル3[[#This Row],[住所]])-FIND("市",テーブル3[[#This Row],[住所]]))</f>
        <v>東区</v>
      </c>
      <c r="I30" s="158" t="str">
        <f>MID(テーブル3[[#This Row],[住所]],FIND("区",テーブル3[[#This Row],[住所]])+1,MIN(FIND({0,1,2,3,4,5,6,7,8,9},ASC(テーブル3[[#This Row],[住所]])&amp;1234567890))-FIND("区",テーブル3[[#This Row],[住所]])-1)</f>
        <v>沼山津</v>
      </c>
      <c r="J30" s="164" t="s">
        <v>321</v>
      </c>
      <c r="K30" s="164" t="s">
        <v>322</v>
      </c>
      <c r="L30" s="158"/>
      <c r="M30" s="164" t="s">
        <v>189</v>
      </c>
      <c r="N30" s="158" t="s">
        <v>323</v>
      </c>
      <c r="O30" s="164" t="s">
        <v>1322</v>
      </c>
      <c r="P30" s="161" t="s">
        <v>179</v>
      </c>
      <c r="Q30" s="161" t="s">
        <v>179</v>
      </c>
      <c r="R30" s="161" t="s">
        <v>179</v>
      </c>
      <c r="S30" s="161" t="s">
        <v>1425</v>
      </c>
      <c r="T30" s="161" t="s">
        <v>179</v>
      </c>
      <c r="U30" s="161" t="s">
        <v>1425</v>
      </c>
      <c r="V30" s="164" t="s">
        <v>180</v>
      </c>
      <c r="W30" s="161" t="s">
        <v>1425</v>
      </c>
      <c r="X30" s="164" t="s">
        <v>181</v>
      </c>
      <c r="Y30" s="164" t="s">
        <v>180</v>
      </c>
      <c r="Z30" s="163" t="s">
        <v>2059</v>
      </c>
      <c r="AA30" s="162"/>
      <c r="AB30" s="159">
        <v>1</v>
      </c>
      <c r="AC30" s="164" t="s">
        <v>250</v>
      </c>
      <c r="AD30" s="159"/>
      <c r="AE30" s="159" t="s">
        <v>1425</v>
      </c>
      <c r="AF30" s="160" t="s">
        <v>183</v>
      </c>
      <c r="AG30" s="159" t="s">
        <v>1425</v>
      </c>
      <c r="AH30" s="159"/>
      <c r="AI30" s="159" t="s">
        <v>2012</v>
      </c>
      <c r="AJ30" s="160" t="s">
        <v>183</v>
      </c>
      <c r="AK30" s="174" t="s">
        <v>183</v>
      </c>
    </row>
    <row r="31" spans="4:37" ht="49.5" customHeight="1">
      <c r="D31" s="172">
        <v>29</v>
      </c>
      <c r="E31" s="158" t="s">
        <v>1323</v>
      </c>
      <c r="F31" s="164" t="s">
        <v>324</v>
      </c>
      <c r="G31" s="158" t="s">
        <v>325</v>
      </c>
      <c r="H31" s="158" t="str">
        <f>MID(テーブル3[[#This Row],[住所]],4,FIND("区",テーブル3[[#This Row],[住所]])-FIND("市",テーブル3[[#This Row],[住所]]))</f>
        <v>東区</v>
      </c>
      <c r="I31" s="158" t="str">
        <f>MID(テーブル3[[#This Row],[住所]],FIND("区",テーブル3[[#This Row],[住所]])+1,MIN(FIND({0,1,2,3,4,5,6,7,8,9},ASC(テーブル3[[#This Row],[住所]])&amp;1234567890))-FIND("区",テーブル3[[#This Row],[住所]])-1)</f>
        <v>神水本町</v>
      </c>
      <c r="J31" s="164" t="s">
        <v>326</v>
      </c>
      <c r="K31" s="164" t="s">
        <v>327</v>
      </c>
      <c r="L31" s="158"/>
      <c r="M31" s="164" t="s">
        <v>217</v>
      </c>
      <c r="N31" s="158" t="s">
        <v>1324</v>
      </c>
      <c r="O31" s="164" t="s">
        <v>1325</v>
      </c>
      <c r="P31" s="161" t="s">
        <v>179</v>
      </c>
      <c r="Q31" s="161" t="s">
        <v>179</v>
      </c>
      <c r="R31" s="161" t="s">
        <v>179</v>
      </c>
      <c r="S31" s="161" t="s">
        <v>179</v>
      </c>
      <c r="T31" s="161" t="s">
        <v>179</v>
      </c>
      <c r="U31" s="161" t="s">
        <v>1425</v>
      </c>
      <c r="V31" s="164" t="s">
        <v>191</v>
      </c>
      <c r="W31" s="159" t="s">
        <v>2015</v>
      </c>
      <c r="X31" s="164" t="s">
        <v>181</v>
      </c>
      <c r="Y31" s="164" t="s">
        <v>180</v>
      </c>
      <c r="Z31" s="163" t="s">
        <v>2059</v>
      </c>
      <c r="AA31" s="162"/>
      <c r="AB31" s="159">
        <v>2</v>
      </c>
      <c r="AC31" s="164" t="s">
        <v>182</v>
      </c>
      <c r="AD31" s="159"/>
      <c r="AE31" s="159" t="s">
        <v>1425</v>
      </c>
      <c r="AF31" s="160" t="s">
        <v>183</v>
      </c>
      <c r="AG31" s="159" t="s">
        <v>1425</v>
      </c>
      <c r="AH31" s="159"/>
      <c r="AI31" s="159" t="s">
        <v>2012</v>
      </c>
      <c r="AJ31" s="160" t="s">
        <v>191</v>
      </c>
      <c r="AK31" s="174" t="s">
        <v>191</v>
      </c>
    </row>
    <row r="32" spans="4:37" ht="49.5" customHeight="1">
      <c r="D32" s="172">
        <v>30</v>
      </c>
      <c r="E32" s="158" t="s">
        <v>328</v>
      </c>
      <c r="F32" s="164" t="s">
        <v>329</v>
      </c>
      <c r="G32" s="158" t="s">
        <v>330</v>
      </c>
      <c r="H32" s="158" t="str">
        <f>MID(テーブル3[[#This Row],[住所]],4,FIND("区",テーブル3[[#This Row],[住所]])-FIND("市",テーブル3[[#This Row],[住所]]))</f>
        <v>西区</v>
      </c>
      <c r="I32" s="158" t="str">
        <f>MID(テーブル3[[#This Row],[住所]],FIND("区",テーブル3[[#This Row],[住所]])+1,MIN(FIND({0,1,2,3,4,5,6,7,8,9},ASC(テーブル3[[#This Row],[住所]])&amp;1234567890))-FIND("区",テーブル3[[#This Row],[住所]])-1)</f>
        <v>池田</v>
      </c>
      <c r="J32" s="164" t="s">
        <v>331</v>
      </c>
      <c r="K32" s="164" t="s">
        <v>332</v>
      </c>
      <c r="L32" s="158"/>
      <c r="M32" s="164" t="s">
        <v>189</v>
      </c>
      <c r="N32" s="158" t="s">
        <v>333</v>
      </c>
      <c r="O32" s="164"/>
      <c r="P32" s="161" t="s">
        <v>179</v>
      </c>
      <c r="Q32" s="161" t="s">
        <v>179</v>
      </c>
      <c r="R32" s="161" t="s">
        <v>179</v>
      </c>
      <c r="S32" s="161" t="s">
        <v>179</v>
      </c>
      <c r="T32" s="161" t="s">
        <v>179</v>
      </c>
      <c r="U32" s="161" t="s">
        <v>1425</v>
      </c>
      <c r="V32" s="164" t="s">
        <v>180</v>
      </c>
      <c r="W32" s="159" t="s">
        <v>2017</v>
      </c>
      <c r="X32" s="164" t="s">
        <v>181</v>
      </c>
      <c r="Y32" s="164" t="s">
        <v>180</v>
      </c>
      <c r="Z32" s="163" t="s">
        <v>2059</v>
      </c>
      <c r="AA32" s="162"/>
      <c r="AB32" s="159">
        <v>2</v>
      </c>
      <c r="AC32" s="164" t="s">
        <v>250</v>
      </c>
      <c r="AD32" s="159">
        <v>5</v>
      </c>
      <c r="AE32" s="159" t="s">
        <v>1425</v>
      </c>
      <c r="AF32" s="160" t="s">
        <v>183</v>
      </c>
      <c r="AG32" s="159" t="s">
        <v>1425</v>
      </c>
      <c r="AH32" s="159"/>
      <c r="AI32" s="159" t="s">
        <v>2012</v>
      </c>
      <c r="AJ32" s="160" t="s">
        <v>184</v>
      </c>
      <c r="AK32" s="174" t="s">
        <v>184</v>
      </c>
    </row>
    <row r="33" spans="4:37" ht="49.5" customHeight="1">
      <c r="D33" s="172">
        <v>31</v>
      </c>
      <c r="E33" s="158" t="s">
        <v>2226</v>
      </c>
      <c r="F33" s="164" t="s">
        <v>334</v>
      </c>
      <c r="G33" s="158" t="s">
        <v>335</v>
      </c>
      <c r="H33" s="158" t="str">
        <f>MID(テーブル3[[#This Row],[住所]],4,FIND("区",テーブル3[[#This Row],[住所]])-FIND("市",テーブル3[[#This Row],[住所]]))</f>
        <v>西区</v>
      </c>
      <c r="I33" s="158" t="str">
        <f>MID(テーブル3[[#This Row],[住所]],FIND("区",テーブル3[[#This Row],[住所]])+1,MIN(FIND({0,1,2,3,4,5,6,7,8,9},ASC(テーブル3[[#This Row],[住所]])&amp;1234567890))-FIND("区",テーブル3[[#This Row],[住所]])-1)</f>
        <v>春日</v>
      </c>
      <c r="J33" s="164" t="s">
        <v>336</v>
      </c>
      <c r="K33" s="164" t="s">
        <v>337</v>
      </c>
      <c r="L33" s="158"/>
      <c r="M33" s="164" t="s">
        <v>189</v>
      </c>
      <c r="N33" s="158" t="s">
        <v>1321</v>
      </c>
      <c r="O33" s="164" t="s">
        <v>1326</v>
      </c>
      <c r="P33" s="161" t="s">
        <v>179</v>
      </c>
      <c r="Q33" s="161" t="s">
        <v>179</v>
      </c>
      <c r="R33" s="161" t="s">
        <v>179</v>
      </c>
      <c r="S33" s="161" t="s">
        <v>179</v>
      </c>
      <c r="T33" s="161" t="s">
        <v>179</v>
      </c>
      <c r="U33" s="161" t="s">
        <v>1425</v>
      </c>
      <c r="V33" s="164" t="s">
        <v>191</v>
      </c>
      <c r="W33" s="159" t="s">
        <v>2028</v>
      </c>
      <c r="X33" s="164" t="s">
        <v>224</v>
      </c>
      <c r="Y33" s="164" t="s">
        <v>191</v>
      </c>
      <c r="Z33" s="163" t="s">
        <v>2059</v>
      </c>
      <c r="AA33" s="162"/>
      <c r="AB33" s="159">
        <v>3</v>
      </c>
      <c r="AC33" s="164" t="s">
        <v>201</v>
      </c>
      <c r="AD33" s="159"/>
      <c r="AE33" s="159" t="s">
        <v>1425</v>
      </c>
      <c r="AF33" s="160" t="s">
        <v>183</v>
      </c>
      <c r="AG33" s="159" t="s">
        <v>1425</v>
      </c>
      <c r="AH33" s="159"/>
      <c r="AI33" s="159" t="s">
        <v>2012</v>
      </c>
      <c r="AJ33" s="160" t="s">
        <v>184</v>
      </c>
      <c r="AK33" s="174" t="s">
        <v>184</v>
      </c>
    </row>
    <row r="34" spans="4:37" ht="49.5" customHeight="1">
      <c r="D34" s="172">
        <v>32</v>
      </c>
      <c r="E34" s="158" t="s">
        <v>2227</v>
      </c>
      <c r="F34" s="164" t="s">
        <v>338</v>
      </c>
      <c r="G34" s="158" t="s">
        <v>339</v>
      </c>
      <c r="H34" s="158" t="str">
        <f>MID(テーブル3[[#This Row],[住所]],4,FIND("区",テーブル3[[#This Row],[住所]])-FIND("市",テーブル3[[#This Row],[住所]]))</f>
        <v>西区</v>
      </c>
      <c r="I34" s="158" t="str">
        <f>MID(テーブル3[[#This Row],[住所]],FIND("区",テーブル3[[#This Row],[住所]])+1,MIN(FIND({0,1,2,3,4,5,6,7,8,9},ASC(テーブル3[[#This Row],[住所]])&amp;1234567890))-FIND("区",テーブル3[[#This Row],[住所]])-1)</f>
        <v>島崎</v>
      </c>
      <c r="J34" s="164" t="s">
        <v>340</v>
      </c>
      <c r="K34" s="164" t="s">
        <v>341</v>
      </c>
      <c r="L34" s="158"/>
      <c r="M34" s="164" t="s">
        <v>189</v>
      </c>
      <c r="N34" s="158" t="s">
        <v>342</v>
      </c>
      <c r="O34" s="164"/>
      <c r="P34" s="161" t="s">
        <v>179</v>
      </c>
      <c r="Q34" s="161" t="s">
        <v>179</v>
      </c>
      <c r="R34" s="161" t="s">
        <v>179</v>
      </c>
      <c r="S34" s="161" t="s">
        <v>179</v>
      </c>
      <c r="T34" s="161" t="s">
        <v>1425</v>
      </c>
      <c r="U34" s="161" t="s">
        <v>1425</v>
      </c>
      <c r="V34" s="164" t="s">
        <v>180</v>
      </c>
      <c r="W34" s="161" t="s">
        <v>1425</v>
      </c>
      <c r="X34" s="164" t="s">
        <v>181</v>
      </c>
      <c r="Y34" s="164" t="s">
        <v>180</v>
      </c>
      <c r="Z34" s="163" t="s">
        <v>2059</v>
      </c>
      <c r="AA34" s="162"/>
      <c r="AB34" s="159"/>
      <c r="AC34" s="164" t="s">
        <v>182</v>
      </c>
      <c r="AD34" s="159"/>
      <c r="AE34" s="159" t="s">
        <v>1425</v>
      </c>
      <c r="AF34" s="160" t="s">
        <v>183</v>
      </c>
      <c r="AG34" s="159" t="s">
        <v>1425</v>
      </c>
      <c r="AH34" s="159"/>
      <c r="AI34" s="159" t="s">
        <v>2012</v>
      </c>
      <c r="AJ34" s="160" t="s">
        <v>183</v>
      </c>
      <c r="AK34" s="174" t="s">
        <v>184</v>
      </c>
    </row>
    <row r="35" spans="4:37" ht="49.5" customHeight="1">
      <c r="D35" s="172">
        <v>33</v>
      </c>
      <c r="E35" s="158" t="s">
        <v>343</v>
      </c>
      <c r="F35" s="164" t="s">
        <v>344</v>
      </c>
      <c r="G35" s="158" t="s">
        <v>345</v>
      </c>
      <c r="H35" s="158" t="str">
        <f>MID(テーブル3[[#This Row],[住所]],4,FIND("区",テーブル3[[#This Row],[住所]])-FIND("市",テーブル3[[#This Row],[住所]]))</f>
        <v>西区</v>
      </c>
      <c r="I35" s="158" t="str">
        <f>MID(テーブル3[[#This Row],[住所]],FIND("区",テーブル3[[#This Row],[住所]])+1,MIN(FIND({0,1,2,3,4,5,6,7,8,9},ASC(テーブル3[[#This Row],[住所]])&amp;1234567890))-FIND("区",テーブル3[[#This Row],[住所]])-1)</f>
        <v>田崎</v>
      </c>
      <c r="J35" s="164" t="s">
        <v>346</v>
      </c>
      <c r="K35" s="164" t="s">
        <v>347</v>
      </c>
      <c r="L35" s="158"/>
      <c r="M35" s="164" t="s">
        <v>189</v>
      </c>
      <c r="N35" s="158" t="s">
        <v>348</v>
      </c>
      <c r="O35" s="164"/>
      <c r="P35" s="161" t="s">
        <v>179</v>
      </c>
      <c r="Q35" s="161" t="s">
        <v>179</v>
      </c>
      <c r="R35" s="161" t="s">
        <v>179</v>
      </c>
      <c r="S35" s="161" t="s">
        <v>1425</v>
      </c>
      <c r="T35" s="161" t="s">
        <v>179</v>
      </c>
      <c r="U35" s="161" t="s">
        <v>1425</v>
      </c>
      <c r="V35" s="164" t="s">
        <v>180</v>
      </c>
      <c r="W35" s="161" t="s">
        <v>1425</v>
      </c>
      <c r="X35" s="164" t="s">
        <v>207</v>
      </c>
      <c r="Y35" s="164" t="s">
        <v>180</v>
      </c>
      <c r="Z35" s="163" t="s">
        <v>2059</v>
      </c>
      <c r="AA35" s="162"/>
      <c r="AB35" s="159"/>
      <c r="AC35" s="164" t="s">
        <v>250</v>
      </c>
      <c r="AD35" s="159">
        <v>1</v>
      </c>
      <c r="AE35" s="159" t="s">
        <v>179</v>
      </c>
      <c r="AF35" s="160" t="s">
        <v>183</v>
      </c>
      <c r="AG35" s="159" t="s">
        <v>1425</v>
      </c>
      <c r="AH35" s="159"/>
      <c r="AI35" s="159" t="s">
        <v>2012</v>
      </c>
      <c r="AJ35" s="160" t="s">
        <v>184</v>
      </c>
      <c r="AK35" s="174" t="s">
        <v>184</v>
      </c>
    </row>
    <row r="36" spans="4:37" ht="49.5" customHeight="1">
      <c r="D36" s="172">
        <v>34</v>
      </c>
      <c r="E36" s="158" t="s">
        <v>349</v>
      </c>
      <c r="F36" s="164" t="s">
        <v>350</v>
      </c>
      <c r="G36" s="158" t="s">
        <v>351</v>
      </c>
      <c r="H36" s="158" t="str">
        <f>MID(テーブル3[[#This Row],[住所]],4,FIND("区",テーブル3[[#This Row],[住所]])-FIND("市",テーブル3[[#This Row],[住所]]))</f>
        <v>西区</v>
      </c>
      <c r="I36" s="158" t="str">
        <f>MID(テーブル3[[#This Row],[住所]],FIND("区",テーブル3[[#This Row],[住所]])+1,MIN(FIND({0,1,2,3,4,5,6,7,8,9},ASC(テーブル3[[#This Row],[住所]])&amp;1234567890))-FIND("区",テーブル3[[#This Row],[住所]])-1)</f>
        <v>新土河原</v>
      </c>
      <c r="J36" s="164" t="s">
        <v>352</v>
      </c>
      <c r="K36" s="164" t="s">
        <v>353</v>
      </c>
      <c r="L36" s="158"/>
      <c r="M36" s="164" t="s">
        <v>189</v>
      </c>
      <c r="N36" s="158" t="s">
        <v>354</v>
      </c>
      <c r="O36" s="164"/>
      <c r="P36" s="161" t="s">
        <v>179</v>
      </c>
      <c r="Q36" s="161" t="s">
        <v>179</v>
      </c>
      <c r="R36" s="161" t="s">
        <v>179</v>
      </c>
      <c r="S36" s="161" t="s">
        <v>179</v>
      </c>
      <c r="T36" s="161" t="s">
        <v>179</v>
      </c>
      <c r="U36" s="161" t="s">
        <v>1425</v>
      </c>
      <c r="V36" s="164" t="s">
        <v>180</v>
      </c>
      <c r="W36" s="159" t="s">
        <v>2029</v>
      </c>
      <c r="X36" s="164" t="s">
        <v>181</v>
      </c>
      <c r="Y36" s="164" t="s">
        <v>180</v>
      </c>
      <c r="Z36" s="163" t="s">
        <v>2059</v>
      </c>
      <c r="AA36" s="162"/>
      <c r="AB36" s="159">
        <v>1</v>
      </c>
      <c r="AC36" s="164" t="s">
        <v>250</v>
      </c>
      <c r="AD36" s="159"/>
      <c r="AE36" s="159" t="s">
        <v>1425</v>
      </c>
      <c r="AF36" s="160" t="s">
        <v>183</v>
      </c>
      <c r="AG36" s="159" t="s">
        <v>1425</v>
      </c>
      <c r="AH36" s="159"/>
      <c r="AI36" s="159" t="s">
        <v>2012</v>
      </c>
      <c r="AJ36" s="160" t="s">
        <v>183</v>
      </c>
      <c r="AK36" s="174" t="s">
        <v>184</v>
      </c>
    </row>
    <row r="37" spans="4:37" ht="49.5" customHeight="1">
      <c r="D37" s="172">
        <v>35</v>
      </c>
      <c r="E37" s="158" t="s">
        <v>2228</v>
      </c>
      <c r="F37" s="164" t="s">
        <v>334</v>
      </c>
      <c r="G37" s="158" t="s">
        <v>355</v>
      </c>
      <c r="H37" s="158" t="str">
        <f>MID(テーブル3[[#This Row],[住所]],4,FIND("区",テーブル3[[#This Row],[住所]])-FIND("市",テーブル3[[#This Row],[住所]]))</f>
        <v>西区</v>
      </c>
      <c r="I37" s="158" t="str">
        <f>MID(テーブル3[[#This Row],[住所]],FIND("区",テーブル3[[#This Row],[住所]])+1,MIN(FIND({0,1,2,3,4,5,6,7,8,9},ASC(テーブル3[[#This Row],[住所]])&amp;1234567890))-FIND("区",テーブル3[[#This Row],[住所]])-1)</f>
        <v>春日</v>
      </c>
      <c r="J37" s="164" t="s">
        <v>356</v>
      </c>
      <c r="K37" s="164" t="s">
        <v>357</v>
      </c>
      <c r="L37" s="158"/>
      <c r="M37" s="164" t="s">
        <v>189</v>
      </c>
      <c r="N37" s="158" t="s">
        <v>245</v>
      </c>
      <c r="O37" s="164"/>
      <c r="P37" s="161" t="s">
        <v>179</v>
      </c>
      <c r="Q37" s="161" t="s">
        <v>179</v>
      </c>
      <c r="R37" s="161" t="s">
        <v>179</v>
      </c>
      <c r="S37" s="161" t="s">
        <v>179</v>
      </c>
      <c r="T37" s="161" t="s">
        <v>179</v>
      </c>
      <c r="U37" s="161" t="s">
        <v>1425</v>
      </c>
      <c r="V37" s="164" t="s">
        <v>191</v>
      </c>
      <c r="W37" s="161" t="s">
        <v>179</v>
      </c>
      <c r="X37" s="164" t="s">
        <v>181</v>
      </c>
      <c r="Y37" s="164" t="s">
        <v>180</v>
      </c>
      <c r="Z37" s="162" t="s">
        <v>2055</v>
      </c>
      <c r="AA37" s="162"/>
      <c r="AB37" s="159">
        <v>1</v>
      </c>
      <c r="AC37" s="164" t="s">
        <v>182</v>
      </c>
      <c r="AD37" s="159">
        <v>3</v>
      </c>
      <c r="AE37" s="159" t="s">
        <v>179</v>
      </c>
      <c r="AF37" s="160" t="s">
        <v>183</v>
      </c>
      <c r="AG37" s="159" t="s">
        <v>1425</v>
      </c>
      <c r="AH37" s="159"/>
      <c r="AI37" s="159" t="s">
        <v>2012</v>
      </c>
      <c r="AJ37" s="160" t="s">
        <v>184</v>
      </c>
      <c r="AK37" s="174" t="s">
        <v>184</v>
      </c>
    </row>
    <row r="38" spans="4:37" ht="49.5" customHeight="1">
      <c r="D38" s="172">
        <v>36</v>
      </c>
      <c r="E38" s="158" t="s">
        <v>1327</v>
      </c>
      <c r="F38" s="164" t="s">
        <v>358</v>
      </c>
      <c r="G38" s="158" t="s">
        <v>359</v>
      </c>
      <c r="H38" s="158" t="str">
        <f>MID(テーブル3[[#This Row],[住所]],4,FIND("区",テーブル3[[#This Row],[住所]])-FIND("市",テーブル3[[#This Row],[住所]]))</f>
        <v>西区</v>
      </c>
      <c r="I38" s="158" t="str">
        <f>MID(テーブル3[[#This Row],[住所]],FIND("区",テーブル3[[#This Row],[住所]])+1,MIN(FIND({0,1,2,3,4,5,6,7,8,9},ASC(テーブル3[[#This Row],[住所]])&amp;1234567890))-FIND("区",テーブル3[[#This Row],[住所]])-1)</f>
        <v>上熊本</v>
      </c>
      <c r="J38" s="164" t="s">
        <v>360</v>
      </c>
      <c r="K38" s="164" t="s">
        <v>360</v>
      </c>
      <c r="L38" s="158"/>
      <c r="M38" s="164" t="s">
        <v>189</v>
      </c>
      <c r="N38" s="158" t="s">
        <v>1328</v>
      </c>
      <c r="O38" s="164" t="s">
        <v>1329</v>
      </c>
      <c r="P38" s="161" t="s">
        <v>179</v>
      </c>
      <c r="Q38" s="161" t="s">
        <v>179</v>
      </c>
      <c r="R38" s="161" t="s">
        <v>179</v>
      </c>
      <c r="S38" s="161" t="s">
        <v>179</v>
      </c>
      <c r="T38" s="161" t="s">
        <v>179</v>
      </c>
      <c r="U38" s="161" t="s">
        <v>179</v>
      </c>
      <c r="V38" s="164" t="s">
        <v>191</v>
      </c>
      <c r="W38" s="159" t="s">
        <v>2030</v>
      </c>
      <c r="X38" s="164" t="s">
        <v>224</v>
      </c>
      <c r="Y38" s="164" t="s">
        <v>191</v>
      </c>
      <c r="Z38" s="163" t="s">
        <v>2059</v>
      </c>
      <c r="AA38" s="162"/>
      <c r="AB38" s="159">
        <v>1</v>
      </c>
      <c r="AC38" s="164" t="s">
        <v>201</v>
      </c>
      <c r="AD38" s="159">
        <v>6</v>
      </c>
      <c r="AE38" s="159" t="s">
        <v>1425</v>
      </c>
      <c r="AF38" s="160" t="s">
        <v>183</v>
      </c>
      <c r="AG38" s="159" t="s">
        <v>1425</v>
      </c>
      <c r="AH38" s="159"/>
      <c r="AI38" s="159" t="s">
        <v>2012</v>
      </c>
      <c r="AJ38" s="160" t="s">
        <v>191</v>
      </c>
      <c r="AK38" s="174" t="s">
        <v>191</v>
      </c>
    </row>
    <row r="39" spans="4:37" ht="49.5" customHeight="1">
      <c r="D39" s="172">
        <v>37</v>
      </c>
      <c r="E39" s="158" t="s">
        <v>361</v>
      </c>
      <c r="F39" s="164" t="s">
        <v>358</v>
      </c>
      <c r="G39" s="158" t="s">
        <v>362</v>
      </c>
      <c r="H39" s="158" t="str">
        <f>MID(テーブル3[[#This Row],[住所]],4,FIND("区",テーブル3[[#This Row],[住所]])-FIND("市",テーブル3[[#This Row],[住所]]))</f>
        <v>西区</v>
      </c>
      <c r="I39" s="158" t="str">
        <f>MID(テーブル3[[#This Row],[住所]],FIND("区",テーブル3[[#This Row],[住所]])+1,MIN(FIND({0,1,2,3,4,5,6,7,8,9},ASC(テーブル3[[#This Row],[住所]])&amp;1234567890))-FIND("区",テーブル3[[#This Row],[住所]])-1)</f>
        <v>上熊本</v>
      </c>
      <c r="J39" s="164" t="s">
        <v>363</v>
      </c>
      <c r="K39" s="164" t="s">
        <v>364</v>
      </c>
      <c r="L39" s="158"/>
      <c r="M39" s="164" t="s">
        <v>189</v>
      </c>
      <c r="N39" s="158" t="s">
        <v>365</v>
      </c>
      <c r="O39" s="164"/>
      <c r="P39" s="161" t="s">
        <v>1425</v>
      </c>
      <c r="Q39" s="161" t="s">
        <v>179</v>
      </c>
      <c r="R39" s="161" t="s">
        <v>179</v>
      </c>
      <c r="S39" s="161" t="s">
        <v>1425</v>
      </c>
      <c r="T39" s="161" t="s">
        <v>179</v>
      </c>
      <c r="U39" s="161" t="s">
        <v>1425</v>
      </c>
      <c r="V39" s="164" t="s">
        <v>180</v>
      </c>
      <c r="W39" s="161" t="s">
        <v>1425</v>
      </c>
      <c r="X39" s="164" t="s">
        <v>181</v>
      </c>
      <c r="Y39" s="164" t="s">
        <v>180</v>
      </c>
      <c r="Z39" s="163" t="s">
        <v>2059</v>
      </c>
      <c r="AA39" s="162"/>
      <c r="AB39" s="159">
        <v>1</v>
      </c>
      <c r="AC39" s="164" t="s">
        <v>182</v>
      </c>
      <c r="AD39" s="159"/>
      <c r="AE39" s="159" t="s">
        <v>1425</v>
      </c>
      <c r="AF39" s="160" t="s">
        <v>183</v>
      </c>
      <c r="AG39" s="159" t="s">
        <v>1425</v>
      </c>
      <c r="AH39" s="159"/>
      <c r="AI39" s="159" t="s">
        <v>2012</v>
      </c>
      <c r="AJ39" s="160" t="s">
        <v>184</v>
      </c>
      <c r="AK39" s="174" t="s">
        <v>184</v>
      </c>
    </row>
    <row r="40" spans="4:37" ht="49.5" customHeight="1">
      <c r="D40" s="172">
        <v>38</v>
      </c>
      <c r="E40" s="158" t="s">
        <v>2617</v>
      </c>
      <c r="F40" s="164" t="s">
        <v>366</v>
      </c>
      <c r="G40" s="158" t="s">
        <v>367</v>
      </c>
      <c r="H40" s="158" t="str">
        <f>MID(テーブル3[[#This Row],[住所]],4,FIND("区",テーブル3[[#This Row],[住所]])-FIND("市",テーブル3[[#This Row],[住所]]))</f>
        <v>西区</v>
      </c>
      <c r="I40" s="158" t="str">
        <f>MID(テーブル3[[#This Row],[住所]],FIND("区",テーブル3[[#This Row],[住所]])+1,MIN(FIND({0,1,2,3,4,5,6,7,8,9},ASC(テーブル3[[#This Row],[住所]])&amp;1234567890))-FIND("区",テーブル3[[#This Row],[住所]])-1)</f>
        <v>小島</v>
      </c>
      <c r="J40" s="164" t="s">
        <v>368</v>
      </c>
      <c r="K40" s="164" t="s">
        <v>369</v>
      </c>
      <c r="L40" s="158"/>
      <c r="M40" s="164" t="s">
        <v>370</v>
      </c>
      <c r="N40" s="158" t="s">
        <v>371</v>
      </c>
      <c r="O40" s="164" t="s">
        <v>1330</v>
      </c>
      <c r="P40" s="161" t="s">
        <v>179</v>
      </c>
      <c r="Q40" s="161" t="s">
        <v>179</v>
      </c>
      <c r="R40" s="161" t="s">
        <v>179</v>
      </c>
      <c r="S40" s="161" t="s">
        <v>179</v>
      </c>
      <c r="T40" s="161" t="s">
        <v>179</v>
      </c>
      <c r="U40" s="161" t="s">
        <v>1425</v>
      </c>
      <c r="V40" s="164" t="s">
        <v>191</v>
      </c>
      <c r="W40" s="161" t="s">
        <v>1425</v>
      </c>
      <c r="X40" s="164" t="s">
        <v>181</v>
      </c>
      <c r="Y40" s="164" t="s">
        <v>191</v>
      </c>
      <c r="Z40" s="163" t="s">
        <v>2059</v>
      </c>
      <c r="AA40" s="162"/>
      <c r="AB40" s="159"/>
      <c r="AC40" s="164" t="s">
        <v>250</v>
      </c>
      <c r="AD40" s="159">
        <v>7</v>
      </c>
      <c r="AE40" s="159" t="s">
        <v>1425</v>
      </c>
      <c r="AF40" s="160" t="s">
        <v>183</v>
      </c>
      <c r="AG40" s="159" t="s">
        <v>1425</v>
      </c>
      <c r="AH40" s="159"/>
      <c r="AI40" s="159" t="s">
        <v>2012</v>
      </c>
      <c r="AJ40" s="160" t="s">
        <v>183</v>
      </c>
      <c r="AK40" s="174" t="s">
        <v>184</v>
      </c>
    </row>
    <row r="41" spans="4:37" ht="49.5" customHeight="1">
      <c r="D41" s="172">
        <v>39</v>
      </c>
      <c r="E41" s="158" t="s">
        <v>1331</v>
      </c>
      <c r="F41" s="164" t="s">
        <v>358</v>
      </c>
      <c r="G41" s="158" t="s">
        <v>372</v>
      </c>
      <c r="H41" s="158" t="str">
        <f>MID(テーブル3[[#This Row],[住所]],4,FIND("区",テーブル3[[#This Row],[住所]])-FIND("市",テーブル3[[#This Row],[住所]]))</f>
        <v>西区</v>
      </c>
      <c r="I41" s="158" t="str">
        <f>MID(テーブル3[[#This Row],[住所]],FIND("区",テーブル3[[#This Row],[住所]])+1,MIN(FIND({0,1,2,3,4,5,6,7,8,9},ASC(テーブル3[[#This Row],[住所]])&amp;1234567890))-FIND("区",テーブル3[[#This Row],[住所]])-1)</f>
        <v>上熊本</v>
      </c>
      <c r="J41" s="164" t="s">
        <v>373</v>
      </c>
      <c r="K41" s="164" t="s">
        <v>374</v>
      </c>
      <c r="L41" s="158"/>
      <c r="M41" s="164" t="s">
        <v>189</v>
      </c>
      <c r="N41" s="158" t="s">
        <v>375</v>
      </c>
      <c r="O41" s="164"/>
      <c r="P41" s="161" t="s">
        <v>179</v>
      </c>
      <c r="Q41" s="161" t="s">
        <v>179</v>
      </c>
      <c r="R41" s="161" t="s">
        <v>179</v>
      </c>
      <c r="S41" s="161" t="s">
        <v>179</v>
      </c>
      <c r="T41" s="161" t="s">
        <v>179</v>
      </c>
      <c r="U41" s="161" t="s">
        <v>179</v>
      </c>
      <c r="V41" s="164" t="s">
        <v>191</v>
      </c>
      <c r="W41" s="159" t="s">
        <v>2026</v>
      </c>
      <c r="X41" s="164" t="s">
        <v>207</v>
      </c>
      <c r="Y41" s="164" t="s">
        <v>180</v>
      </c>
      <c r="Z41" s="163" t="s">
        <v>2059</v>
      </c>
      <c r="AA41" s="162"/>
      <c r="AB41" s="159">
        <v>1</v>
      </c>
      <c r="AC41" s="164" t="s">
        <v>250</v>
      </c>
      <c r="AD41" s="176">
        <v>1000</v>
      </c>
      <c r="AE41" s="159" t="s">
        <v>1425</v>
      </c>
      <c r="AF41" s="160" t="s">
        <v>183</v>
      </c>
      <c r="AG41" s="159" t="s">
        <v>1425</v>
      </c>
      <c r="AH41" s="159"/>
      <c r="AI41" s="159" t="s">
        <v>2012</v>
      </c>
      <c r="AJ41" s="160" t="s">
        <v>183</v>
      </c>
      <c r="AK41" s="174" t="s">
        <v>183</v>
      </c>
    </row>
    <row r="42" spans="4:37" ht="49.5" customHeight="1">
      <c r="D42" s="172">
        <v>40</v>
      </c>
      <c r="E42" s="158" t="s">
        <v>2231</v>
      </c>
      <c r="F42" s="164" t="s">
        <v>376</v>
      </c>
      <c r="G42" s="158" t="s">
        <v>377</v>
      </c>
      <c r="H42" s="158" t="str">
        <f>MID(テーブル3[[#This Row],[住所]],4,FIND("区",テーブル3[[#This Row],[住所]])-FIND("市",テーブル3[[#This Row],[住所]]))</f>
        <v>西区</v>
      </c>
      <c r="I42" s="158" t="str">
        <f>MID(テーブル3[[#This Row],[住所]],FIND("区",テーブル3[[#This Row],[住所]])+1,MIN(FIND({0,1,2,3,4,5,6,7,8,9},ASC(テーブル3[[#This Row],[住所]])&amp;1234567890))-FIND("区",テーブル3[[#This Row],[住所]])-1)</f>
        <v>上代</v>
      </c>
      <c r="J42" s="164" t="s">
        <v>378</v>
      </c>
      <c r="K42" s="164" t="s">
        <v>379</v>
      </c>
      <c r="L42" s="158"/>
      <c r="M42" s="164" t="s">
        <v>189</v>
      </c>
      <c r="N42" s="158" t="s">
        <v>354</v>
      </c>
      <c r="O42" s="164"/>
      <c r="P42" s="161" t="s">
        <v>179</v>
      </c>
      <c r="Q42" s="161" t="s">
        <v>179</v>
      </c>
      <c r="R42" s="161" t="s">
        <v>179</v>
      </c>
      <c r="S42" s="161" t="s">
        <v>1425</v>
      </c>
      <c r="T42" s="161" t="s">
        <v>179</v>
      </c>
      <c r="U42" s="161" t="s">
        <v>179</v>
      </c>
      <c r="V42" s="164" t="s">
        <v>180</v>
      </c>
      <c r="W42" s="159" t="s">
        <v>2016</v>
      </c>
      <c r="X42" s="164" t="s">
        <v>181</v>
      </c>
      <c r="Y42" s="164" t="s">
        <v>180</v>
      </c>
      <c r="Z42" s="163" t="s">
        <v>2059</v>
      </c>
      <c r="AA42" s="162"/>
      <c r="AB42" s="159">
        <v>1</v>
      </c>
      <c r="AC42" s="164" t="s">
        <v>182</v>
      </c>
      <c r="AD42" s="159">
        <v>4</v>
      </c>
      <c r="AE42" s="159" t="s">
        <v>1425</v>
      </c>
      <c r="AF42" s="160" t="s">
        <v>183</v>
      </c>
      <c r="AG42" s="159" t="s">
        <v>1425</v>
      </c>
      <c r="AH42" s="159"/>
      <c r="AI42" s="159" t="s">
        <v>2012</v>
      </c>
      <c r="AJ42" s="160" t="s">
        <v>184</v>
      </c>
      <c r="AK42" s="174" t="s">
        <v>184</v>
      </c>
    </row>
    <row r="43" spans="4:37" ht="49.5" customHeight="1">
      <c r="D43" s="172">
        <v>41</v>
      </c>
      <c r="E43" s="158" t="s">
        <v>2229</v>
      </c>
      <c r="F43" s="164" t="s">
        <v>334</v>
      </c>
      <c r="G43" s="158" t="s">
        <v>380</v>
      </c>
      <c r="H43" s="158" t="str">
        <f>MID(テーブル3[[#This Row],[住所]],4,FIND("区",テーブル3[[#This Row],[住所]])-FIND("市",テーブル3[[#This Row],[住所]]))</f>
        <v>西区</v>
      </c>
      <c r="I43" s="158" t="str">
        <f>MID(テーブル3[[#This Row],[住所]],FIND("区",テーブル3[[#This Row],[住所]])+1,MIN(FIND({0,1,2,3,4,5,6,7,8,9},ASC(テーブル3[[#This Row],[住所]])&amp;1234567890))-FIND("区",テーブル3[[#This Row],[住所]])-1)</f>
        <v>春日</v>
      </c>
      <c r="J43" s="164" t="s">
        <v>381</v>
      </c>
      <c r="K43" s="164" t="s">
        <v>381</v>
      </c>
      <c r="L43" s="158"/>
      <c r="M43" s="164" t="s">
        <v>189</v>
      </c>
      <c r="N43" s="158" t="s">
        <v>290</v>
      </c>
      <c r="O43" s="164"/>
      <c r="P43" s="161" t="s">
        <v>179</v>
      </c>
      <c r="Q43" s="161" t="s">
        <v>1425</v>
      </c>
      <c r="R43" s="161" t="s">
        <v>179</v>
      </c>
      <c r="S43" s="161" t="s">
        <v>1425</v>
      </c>
      <c r="T43" s="161" t="s">
        <v>179</v>
      </c>
      <c r="U43" s="161" t="s">
        <v>1425</v>
      </c>
      <c r="V43" s="164" t="s">
        <v>191</v>
      </c>
      <c r="W43" s="161" t="s">
        <v>1425</v>
      </c>
      <c r="X43" s="164" t="s">
        <v>207</v>
      </c>
      <c r="Y43" s="164" t="s">
        <v>180</v>
      </c>
      <c r="Z43" s="163" t="s">
        <v>2059</v>
      </c>
      <c r="AA43" s="162"/>
      <c r="AB43" s="159">
        <v>1</v>
      </c>
      <c r="AC43" s="164" t="s">
        <v>182</v>
      </c>
      <c r="AD43" s="159"/>
      <c r="AE43" s="159" t="s">
        <v>1425</v>
      </c>
      <c r="AF43" s="160" t="s">
        <v>183</v>
      </c>
      <c r="AG43" s="159" t="s">
        <v>1425</v>
      </c>
      <c r="AH43" s="159"/>
      <c r="AI43" s="159" t="s">
        <v>2012</v>
      </c>
      <c r="AJ43" s="160" t="s">
        <v>184</v>
      </c>
      <c r="AK43" s="174" t="s">
        <v>191</v>
      </c>
    </row>
    <row r="44" spans="4:37" ht="49.5" customHeight="1">
      <c r="D44" s="172">
        <v>42</v>
      </c>
      <c r="E44" s="158" t="s">
        <v>382</v>
      </c>
      <c r="F44" s="164" t="s">
        <v>383</v>
      </c>
      <c r="G44" s="158" t="s">
        <v>384</v>
      </c>
      <c r="H44" s="158" t="str">
        <f>MID(テーブル3[[#This Row],[住所]],4,FIND("区",テーブル3[[#This Row],[住所]])-FIND("市",テーブル3[[#This Row],[住所]]))</f>
        <v>西区</v>
      </c>
      <c r="I44" s="158" t="str">
        <f>MID(テーブル3[[#This Row],[住所]],FIND("区",テーブル3[[#This Row],[住所]])+1,MIN(FIND({0,1,2,3,4,5,6,7,8,9},ASC(テーブル3[[#This Row],[住所]])&amp;1234567890))-FIND("区",テーブル3[[#This Row],[住所]])-1)</f>
        <v>出町</v>
      </c>
      <c r="J44" s="164" t="s">
        <v>385</v>
      </c>
      <c r="K44" s="164" t="s">
        <v>386</v>
      </c>
      <c r="L44" s="158"/>
      <c r="M44" s="164" t="s">
        <v>189</v>
      </c>
      <c r="N44" s="158" t="s">
        <v>387</v>
      </c>
      <c r="O44" s="164"/>
      <c r="P44" s="161" t="s">
        <v>179</v>
      </c>
      <c r="Q44" s="161" t="s">
        <v>179</v>
      </c>
      <c r="R44" s="161" t="s">
        <v>179</v>
      </c>
      <c r="S44" s="161" t="s">
        <v>179</v>
      </c>
      <c r="T44" s="161" t="s">
        <v>1425</v>
      </c>
      <c r="U44" s="161" t="s">
        <v>1425</v>
      </c>
      <c r="V44" s="164" t="s">
        <v>180</v>
      </c>
      <c r="W44" s="161" t="s">
        <v>1425</v>
      </c>
      <c r="X44" s="164" t="s">
        <v>181</v>
      </c>
      <c r="Y44" s="164" t="s">
        <v>183</v>
      </c>
      <c r="Z44" s="163" t="s">
        <v>2059</v>
      </c>
      <c r="AA44" s="162"/>
      <c r="AB44" s="159"/>
      <c r="AC44" s="164" t="s">
        <v>250</v>
      </c>
      <c r="AD44" s="159"/>
      <c r="AE44" s="159" t="s">
        <v>1425</v>
      </c>
      <c r="AF44" s="160" t="s">
        <v>183</v>
      </c>
      <c r="AG44" s="159" t="s">
        <v>1425</v>
      </c>
      <c r="AH44" s="159"/>
      <c r="AI44" s="159" t="s">
        <v>2012</v>
      </c>
      <c r="AJ44" s="160" t="s">
        <v>183</v>
      </c>
      <c r="AK44" s="174" t="s">
        <v>191</v>
      </c>
    </row>
    <row r="45" spans="4:37" ht="49.5" customHeight="1">
      <c r="D45" s="172">
        <v>43</v>
      </c>
      <c r="E45" s="158" t="s">
        <v>388</v>
      </c>
      <c r="F45" s="164" t="s">
        <v>344</v>
      </c>
      <c r="G45" s="158" t="s">
        <v>389</v>
      </c>
      <c r="H45" s="158" t="str">
        <f>MID(テーブル3[[#This Row],[住所]],4,FIND("区",テーブル3[[#This Row],[住所]])-FIND("市",テーブル3[[#This Row],[住所]]))</f>
        <v>西区</v>
      </c>
      <c r="I45" s="158" t="str">
        <f>MID(テーブル3[[#This Row],[住所]],FIND("区",テーブル3[[#This Row],[住所]])+1,MIN(FIND({0,1,2,3,4,5,6,7,8,9},ASC(テーブル3[[#This Row],[住所]])&amp;1234567890))-FIND("区",テーブル3[[#This Row],[住所]])-1)</f>
        <v>田崎</v>
      </c>
      <c r="J45" s="164" t="s">
        <v>390</v>
      </c>
      <c r="K45" s="164" t="s">
        <v>391</v>
      </c>
      <c r="L45" s="158"/>
      <c r="M45" s="164" t="s">
        <v>189</v>
      </c>
      <c r="N45" s="158" t="s">
        <v>392</v>
      </c>
      <c r="O45" s="164" t="s">
        <v>1332</v>
      </c>
      <c r="P45" s="161" t="s">
        <v>179</v>
      </c>
      <c r="Q45" s="161" t="s">
        <v>179</v>
      </c>
      <c r="R45" s="161" t="s">
        <v>179</v>
      </c>
      <c r="S45" s="161" t="s">
        <v>179</v>
      </c>
      <c r="T45" s="161" t="s">
        <v>179</v>
      </c>
      <c r="U45" s="161" t="s">
        <v>179</v>
      </c>
      <c r="V45" s="164" t="s">
        <v>191</v>
      </c>
      <c r="W45" s="159" t="s">
        <v>2031</v>
      </c>
      <c r="X45" s="164" t="s">
        <v>207</v>
      </c>
      <c r="Y45" s="164" t="s">
        <v>191</v>
      </c>
      <c r="Z45" s="163" t="s">
        <v>2059</v>
      </c>
      <c r="AA45" s="162"/>
      <c r="AB45" s="159">
        <v>2</v>
      </c>
      <c r="AC45" s="164" t="s">
        <v>182</v>
      </c>
      <c r="AD45" s="159">
        <v>14</v>
      </c>
      <c r="AE45" s="159" t="s">
        <v>1425</v>
      </c>
      <c r="AF45" s="160" t="s">
        <v>183</v>
      </c>
      <c r="AG45" s="159" t="s">
        <v>1425</v>
      </c>
      <c r="AH45" s="159"/>
      <c r="AI45" s="159" t="s">
        <v>2012</v>
      </c>
      <c r="AJ45" s="160" t="s">
        <v>191</v>
      </c>
      <c r="AK45" s="174" t="s">
        <v>191</v>
      </c>
    </row>
    <row r="46" spans="4:37" ht="49.5" customHeight="1">
      <c r="D46" s="172">
        <v>44</v>
      </c>
      <c r="E46" s="158" t="s">
        <v>393</v>
      </c>
      <c r="F46" s="164" t="s">
        <v>329</v>
      </c>
      <c r="G46" s="158" t="s">
        <v>394</v>
      </c>
      <c r="H46" s="158" t="str">
        <f>MID(テーブル3[[#This Row],[住所]],4,FIND("区",テーブル3[[#This Row],[住所]])-FIND("市",テーブル3[[#This Row],[住所]]))</f>
        <v>西区</v>
      </c>
      <c r="I46" s="158" t="str">
        <f>MID(テーブル3[[#This Row],[住所]],FIND("区",テーブル3[[#This Row],[住所]])+1,MIN(FIND({0,1,2,3,4,5,6,7,8,9},ASC(テーブル3[[#This Row],[住所]])&amp;1234567890))-FIND("区",テーブル3[[#This Row],[住所]])-1)</f>
        <v>池田</v>
      </c>
      <c r="J46" s="164" t="s">
        <v>395</v>
      </c>
      <c r="K46" s="164" t="s">
        <v>396</v>
      </c>
      <c r="L46" s="158"/>
      <c r="M46" s="164" t="s">
        <v>189</v>
      </c>
      <c r="N46" s="158" t="s">
        <v>1333</v>
      </c>
      <c r="O46" s="164"/>
      <c r="P46" s="161" t="s">
        <v>179</v>
      </c>
      <c r="Q46" s="161" t="s">
        <v>1425</v>
      </c>
      <c r="R46" s="161" t="s">
        <v>179</v>
      </c>
      <c r="S46" s="161" t="s">
        <v>1425</v>
      </c>
      <c r="T46" s="161" t="s">
        <v>179</v>
      </c>
      <c r="U46" s="161" t="s">
        <v>179</v>
      </c>
      <c r="V46" s="164" t="s">
        <v>180</v>
      </c>
      <c r="W46" s="161" t="s">
        <v>1425</v>
      </c>
      <c r="X46" s="164" t="s">
        <v>181</v>
      </c>
      <c r="Y46" s="164" t="s">
        <v>183</v>
      </c>
      <c r="Z46" s="163" t="s">
        <v>2059</v>
      </c>
      <c r="AA46" s="162"/>
      <c r="AB46" s="159"/>
      <c r="AC46" s="164" t="s">
        <v>182</v>
      </c>
      <c r="AD46" s="159">
        <v>1</v>
      </c>
      <c r="AE46" s="159" t="s">
        <v>1425</v>
      </c>
      <c r="AF46" s="160" t="s">
        <v>183</v>
      </c>
      <c r="AG46" s="159" t="s">
        <v>1425</v>
      </c>
      <c r="AH46" s="159"/>
      <c r="AI46" s="159" t="s">
        <v>2012</v>
      </c>
      <c r="AJ46" s="160" t="s">
        <v>184</v>
      </c>
      <c r="AK46" s="174" t="s">
        <v>184</v>
      </c>
    </row>
    <row r="47" spans="4:37" ht="49.5" customHeight="1">
      <c r="D47" s="172">
        <v>45</v>
      </c>
      <c r="E47" s="158" t="s">
        <v>2232</v>
      </c>
      <c r="F47" s="164" t="s">
        <v>344</v>
      </c>
      <c r="G47" s="158" t="s">
        <v>397</v>
      </c>
      <c r="H47" s="158" t="str">
        <f>MID(テーブル3[[#This Row],[住所]],4,FIND("区",テーブル3[[#This Row],[住所]])-FIND("市",テーブル3[[#This Row],[住所]]))</f>
        <v>西区</v>
      </c>
      <c r="I47" s="158" t="str">
        <f>MID(テーブル3[[#This Row],[住所]],FIND("区",テーブル3[[#This Row],[住所]])+1,MIN(FIND({0,1,2,3,4,5,6,7,8,9},ASC(テーブル3[[#This Row],[住所]])&amp;1234567890))-FIND("区",テーブル3[[#This Row],[住所]])-1)</f>
        <v>田崎</v>
      </c>
      <c r="J47" s="164" t="s">
        <v>398</v>
      </c>
      <c r="K47" s="164" t="s">
        <v>399</v>
      </c>
      <c r="L47" s="158"/>
      <c r="M47" s="164" t="s">
        <v>189</v>
      </c>
      <c r="N47" s="158" t="s">
        <v>400</v>
      </c>
      <c r="O47" s="164"/>
      <c r="P47" s="161" t="s">
        <v>1425</v>
      </c>
      <c r="Q47" s="161" t="s">
        <v>1425</v>
      </c>
      <c r="R47" s="161" t="s">
        <v>179</v>
      </c>
      <c r="S47" s="161" t="s">
        <v>1425</v>
      </c>
      <c r="T47" s="161" t="s">
        <v>179</v>
      </c>
      <c r="U47" s="161" t="s">
        <v>1425</v>
      </c>
      <c r="V47" s="164" t="s">
        <v>183</v>
      </c>
      <c r="W47" s="161" t="s">
        <v>1425</v>
      </c>
      <c r="X47" s="160"/>
      <c r="Y47" s="164" t="s">
        <v>183</v>
      </c>
      <c r="Z47" s="163" t="s">
        <v>2059</v>
      </c>
      <c r="AA47" s="162"/>
      <c r="AB47" s="159"/>
      <c r="AC47" s="160"/>
      <c r="AD47" s="159">
        <v>4</v>
      </c>
      <c r="AE47" s="159" t="s">
        <v>1425</v>
      </c>
      <c r="AF47" s="160" t="s">
        <v>183</v>
      </c>
      <c r="AG47" s="159" t="s">
        <v>1425</v>
      </c>
      <c r="AH47" s="159"/>
      <c r="AI47" s="159" t="s">
        <v>2012</v>
      </c>
      <c r="AJ47" s="160" t="s">
        <v>183</v>
      </c>
      <c r="AK47" s="174" t="s">
        <v>183</v>
      </c>
    </row>
    <row r="48" spans="4:37" ht="49.5" customHeight="1">
      <c r="D48" s="172">
        <v>46</v>
      </c>
      <c r="E48" s="158" t="s">
        <v>2230</v>
      </c>
      <c r="F48" s="164" t="s">
        <v>402</v>
      </c>
      <c r="G48" s="158" t="s">
        <v>403</v>
      </c>
      <c r="H48" s="158" t="str">
        <f>MID(テーブル3[[#This Row],[住所]],4,FIND("区",テーブル3[[#This Row],[住所]])-FIND("市",テーブル3[[#This Row],[住所]]))</f>
        <v>南区</v>
      </c>
      <c r="I48" s="158" t="str">
        <f>MID(テーブル3[[#This Row],[住所]],FIND("区",テーブル3[[#This Row],[住所]])+1,MIN(FIND({0,1,2,3,4,5,6,7,8,9},ASC(テーブル3[[#This Row],[住所]])&amp;1234567890))-FIND("区",テーブル3[[#This Row],[住所]])-1)</f>
        <v>富合町古閑</v>
      </c>
      <c r="J48" s="164" t="s">
        <v>404</v>
      </c>
      <c r="K48" s="164" t="s">
        <v>405</v>
      </c>
      <c r="L48" s="158"/>
      <c r="M48" s="164" t="s">
        <v>189</v>
      </c>
      <c r="N48" s="158" t="s">
        <v>354</v>
      </c>
      <c r="O48" s="164"/>
      <c r="P48" s="161" t="s">
        <v>179</v>
      </c>
      <c r="Q48" s="161" t="s">
        <v>179</v>
      </c>
      <c r="R48" s="161" t="s">
        <v>179</v>
      </c>
      <c r="S48" s="161" t="s">
        <v>179</v>
      </c>
      <c r="T48" s="161" t="s">
        <v>179</v>
      </c>
      <c r="U48" s="161" t="s">
        <v>179</v>
      </c>
      <c r="V48" s="164" t="s">
        <v>191</v>
      </c>
      <c r="W48" s="159" t="s">
        <v>2032</v>
      </c>
      <c r="X48" s="164" t="s">
        <v>181</v>
      </c>
      <c r="Y48" s="164" t="s">
        <v>180</v>
      </c>
      <c r="Z48" s="162" t="s">
        <v>488</v>
      </c>
      <c r="AA48" s="162"/>
      <c r="AB48" s="159">
        <v>3</v>
      </c>
      <c r="AC48" s="160" t="s">
        <v>182</v>
      </c>
      <c r="AD48" s="159">
        <v>2</v>
      </c>
      <c r="AE48" s="159" t="s">
        <v>1425</v>
      </c>
      <c r="AF48" s="160" t="s">
        <v>183</v>
      </c>
      <c r="AG48" s="159" t="s">
        <v>1425</v>
      </c>
      <c r="AH48" s="159"/>
      <c r="AI48" s="159" t="s">
        <v>2012</v>
      </c>
      <c r="AJ48" s="160" t="s">
        <v>184</v>
      </c>
      <c r="AK48" s="174" t="s">
        <v>184</v>
      </c>
    </row>
    <row r="49" spans="4:37" ht="49.5" customHeight="1">
      <c r="D49" s="172">
        <v>47</v>
      </c>
      <c r="E49" s="158" t="s">
        <v>1334</v>
      </c>
      <c r="F49" s="164" t="s">
        <v>406</v>
      </c>
      <c r="G49" s="158" t="s">
        <v>407</v>
      </c>
      <c r="H49" s="158" t="str">
        <f>MID(テーブル3[[#This Row],[住所]],4,FIND("区",テーブル3[[#This Row],[住所]])-FIND("市",テーブル3[[#This Row],[住所]]))</f>
        <v>南区</v>
      </c>
      <c r="I49" s="158" t="str">
        <f>MID(テーブル3[[#This Row],[住所]],FIND("区",テーブル3[[#This Row],[住所]])+1,MIN(FIND({0,1,2,3,4,5,6,7,8,9},ASC(テーブル3[[#This Row],[住所]])&amp;1234567890))-FIND("区",テーブル3[[#This Row],[住所]])-1)</f>
        <v>近見</v>
      </c>
      <c r="J49" s="164" t="s">
        <v>408</v>
      </c>
      <c r="K49" s="164" t="s">
        <v>409</v>
      </c>
      <c r="L49" s="158"/>
      <c r="M49" s="164" t="s">
        <v>189</v>
      </c>
      <c r="N49" s="158" t="s">
        <v>2060</v>
      </c>
      <c r="O49" s="164" t="s">
        <v>408</v>
      </c>
      <c r="P49" s="161" t="s">
        <v>1425</v>
      </c>
      <c r="Q49" s="161" t="s">
        <v>179</v>
      </c>
      <c r="R49" s="161" t="s">
        <v>179</v>
      </c>
      <c r="S49" s="161" t="s">
        <v>179</v>
      </c>
      <c r="T49" s="161" t="s">
        <v>179</v>
      </c>
      <c r="U49" s="161" t="s">
        <v>1425</v>
      </c>
      <c r="V49" s="164" t="s">
        <v>180</v>
      </c>
      <c r="W49" s="161" t="s">
        <v>1425</v>
      </c>
      <c r="X49" s="164" t="s">
        <v>410</v>
      </c>
      <c r="Y49" s="164" t="s">
        <v>180</v>
      </c>
      <c r="Z49" s="163" t="s">
        <v>2059</v>
      </c>
      <c r="AA49" s="162"/>
      <c r="AB49" s="159"/>
      <c r="AC49" s="164" t="s">
        <v>250</v>
      </c>
      <c r="AD49" s="159">
        <v>3</v>
      </c>
      <c r="AE49" s="159" t="s">
        <v>1425</v>
      </c>
      <c r="AF49" s="160" t="s">
        <v>183</v>
      </c>
      <c r="AG49" s="159" t="s">
        <v>2012</v>
      </c>
      <c r="AH49" s="159"/>
      <c r="AI49" s="159" t="s">
        <v>2012</v>
      </c>
      <c r="AJ49" s="160"/>
      <c r="AK49" s="174" t="s">
        <v>191</v>
      </c>
    </row>
    <row r="50" spans="4:37" ht="49.5" customHeight="1">
      <c r="D50" s="172">
        <v>48</v>
      </c>
      <c r="E50" s="158" t="s">
        <v>412</v>
      </c>
      <c r="F50" s="164" t="s">
        <v>413</v>
      </c>
      <c r="G50" s="158" t="s">
        <v>414</v>
      </c>
      <c r="H50" s="158" t="str">
        <f>MID(テーブル3[[#This Row],[住所]],4,FIND("区",テーブル3[[#This Row],[住所]])-FIND("市",テーブル3[[#This Row],[住所]]))</f>
        <v>南区</v>
      </c>
      <c r="I50" s="158" t="str">
        <f>MID(テーブル3[[#This Row],[住所]],FIND("区",テーブル3[[#This Row],[住所]])+1,MIN(FIND({0,1,2,3,4,5,6,7,8,9},ASC(テーブル3[[#This Row],[住所]])&amp;1234567890))-FIND("区",テーブル3[[#This Row],[住所]])-1)</f>
        <v>御幸笛田</v>
      </c>
      <c r="J50" s="164" t="s">
        <v>415</v>
      </c>
      <c r="K50" s="164" t="s">
        <v>415</v>
      </c>
      <c r="L50" s="158"/>
      <c r="M50" s="164" t="s">
        <v>189</v>
      </c>
      <c r="N50" s="158" t="s">
        <v>2061</v>
      </c>
      <c r="O50" s="164" t="s">
        <v>1335</v>
      </c>
      <c r="P50" s="161" t="s">
        <v>179</v>
      </c>
      <c r="Q50" s="161" t="s">
        <v>179</v>
      </c>
      <c r="R50" s="161" t="s">
        <v>179</v>
      </c>
      <c r="S50" s="161" t="s">
        <v>179</v>
      </c>
      <c r="T50" s="161" t="s">
        <v>179</v>
      </c>
      <c r="U50" s="161" t="s">
        <v>179</v>
      </c>
      <c r="V50" s="164" t="s">
        <v>191</v>
      </c>
      <c r="W50" s="161" t="s">
        <v>2017</v>
      </c>
      <c r="X50" s="164" t="s">
        <v>224</v>
      </c>
      <c r="Y50" s="164" t="s">
        <v>180</v>
      </c>
      <c r="Z50" s="163" t="s">
        <v>411</v>
      </c>
      <c r="AA50" s="162"/>
      <c r="AB50" s="159">
        <v>2</v>
      </c>
      <c r="AC50" s="164" t="s">
        <v>182</v>
      </c>
      <c r="AD50" s="159">
        <v>1</v>
      </c>
      <c r="AE50" s="159" t="s">
        <v>179</v>
      </c>
      <c r="AF50" s="160" t="s">
        <v>183</v>
      </c>
      <c r="AG50" s="159" t="s">
        <v>2012</v>
      </c>
      <c r="AH50" s="159"/>
      <c r="AI50" s="159" t="s">
        <v>2012</v>
      </c>
      <c r="AJ50" s="160" t="s">
        <v>184</v>
      </c>
      <c r="AK50" s="174" t="s">
        <v>184</v>
      </c>
    </row>
    <row r="51" spans="4:37" ht="49.5" customHeight="1">
      <c r="D51" s="172">
        <v>49</v>
      </c>
      <c r="E51" s="158" t="s">
        <v>417</v>
      </c>
      <c r="F51" s="164" t="s">
        <v>418</v>
      </c>
      <c r="G51" s="158" t="s">
        <v>419</v>
      </c>
      <c r="H51" s="158" t="str">
        <f>MID(テーブル3[[#This Row],[住所]],4,FIND("区",テーブル3[[#This Row],[住所]])-FIND("市",テーブル3[[#This Row],[住所]]))</f>
        <v>南区</v>
      </c>
      <c r="I51" s="158" t="str">
        <f>MID(テーブル3[[#This Row],[住所]],FIND("区",テーブル3[[#This Row],[住所]])+1,MIN(FIND({0,1,2,3,4,5,6,7,8,9},ASC(テーブル3[[#This Row],[住所]])&amp;1234567890))-FIND("区",テーブル3[[#This Row],[住所]])-1)</f>
        <v>川尻</v>
      </c>
      <c r="J51" s="164" t="s">
        <v>420</v>
      </c>
      <c r="K51" s="164" t="s">
        <v>421</v>
      </c>
      <c r="L51" s="158"/>
      <c r="M51" s="164" t="s">
        <v>178</v>
      </c>
      <c r="N51" s="158" t="s">
        <v>1336</v>
      </c>
      <c r="O51" s="164"/>
      <c r="P51" s="161" t="s">
        <v>179</v>
      </c>
      <c r="Q51" s="161" t="s">
        <v>179</v>
      </c>
      <c r="R51" s="161" t="s">
        <v>179</v>
      </c>
      <c r="S51" s="161" t="s">
        <v>179</v>
      </c>
      <c r="T51" s="161" t="s">
        <v>179</v>
      </c>
      <c r="U51" s="161" t="s">
        <v>1425</v>
      </c>
      <c r="V51" s="164" t="s">
        <v>191</v>
      </c>
      <c r="W51" s="159" t="s">
        <v>2033</v>
      </c>
      <c r="X51" s="164" t="s">
        <v>207</v>
      </c>
      <c r="Y51" s="164" t="s">
        <v>180</v>
      </c>
      <c r="Z51" s="163" t="s">
        <v>2059</v>
      </c>
      <c r="AA51" s="162"/>
      <c r="AB51" s="159">
        <v>1</v>
      </c>
      <c r="AC51" s="164" t="s">
        <v>250</v>
      </c>
      <c r="AD51" s="159">
        <v>2</v>
      </c>
      <c r="AE51" s="159" t="s">
        <v>1425</v>
      </c>
      <c r="AF51" s="160" t="s">
        <v>183</v>
      </c>
      <c r="AG51" s="159" t="s">
        <v>1425</v>
      </c>
      <c r="AH51" s="159"/>
      <c r="AI51" s="159" t="s">
        <v>2012</v>
      </c>
      <c r="AJ51" s="160" t="s">
        <v>184</v>
      </c>
      <c r="AK51" s="174" t="s">
        <v>184</v>
      </c>
    </row>
    <row r="52" spans="4:37" ht="49.5" customHeight="1">
      <c r="D52" s="172">
        <v>50</v>
      </c>
      <c r="E52" s="158" t="s">
        <v>422</v>
      </c>
      <c r="F52" s="164" t="s">
        <v>423</v>
      </c>
      <c r="G52" s="158" t="s">
        <v>424</v>
      </c>
      <c r="H52" s="158" t="str">
        <f>MID(テーブル3[[#This Row],[住所]],4,FIND("区",テーブル3[[#This Row],[住所]])-FIND("市",テーブル3[[#This Row],[住所]]))</f>
        <v>南区</v>
      </c>
      <c r="I52" s="158" t="str">
        <f>MID(テーブル3[[#This Row],[住所]],FIND("区",テーブル3[[#This Row],[住所]])+1,MIN(FIND({0,1,2,3,4,5,6,7,8,9},ASC(テーブル3[[#This Row],[住所]])&amp;1234567890))-FIND("区",テーブル3[[#This Row],[住所]])-1)</f>
        <v>白藤</v>
      </c>
      <c r="J52" s="164" t="s">
        <v>425</v>
      </c>
      <c r="K52" s="164" t="s">
        <v>425</v>
      </c>
      <c r="L52" s="158"/>
      <c r="M52" s="164" t="s">
        <v>189</v>
      </c>
      <c r="N52" s="158" t="s">
        <v>426</v>
      </c>
      <c r="O52" s="164" t="s">
        <v>1337</v>
      </c>
      <c r="P52" s="161" t="s">
        <v>179</v>
      </c>
      <c r="Q52" s="161" t="s">
        <v>1425</v>
      </c>
      <c r="R52" s="161" t="s">
        <v>179</v>
      </c>
      <c r="S52" s="161" t="s">
        <v>1425</v>
      </c>
      <c r="T52" s="161" t="s">
        <v>1425</v>
      </c>
      <c r="U52" s="161" t="s">
        <v>1425</v>
      </c>
      <c r="V52" s="164" t="s">
        <v>180</v>
      </c>
      <c r="W52" s="161" t="s">
        <v>1425</v>
      </c>
      <c r="X52" s="164" t="s">
        <v>181</v>
      </c>
      <c r="Y52" s="164" t="s">
        <v>180</v>
      </c>
      <c r="Z52" s="163" t="s">
        <v>2059</v>
      </c>
      <c r="AA52" s="162"/>
      <c r="AB52" s="159"/>
      <c r="AC52" s="164" t="s">
        <v>250</v>
      </c>
      <c r="AD52" s="159"/>
      <c r="AE52" s="159" t="s">
        <v>1425</v>
      </c>
      <c r="AF52" s="160" t="s">
        <v>183</v>
      </c>
      <c r="AG52" s="159" t="s">
        <v>1425</v>
      </c>
      <c r="AH52" s="159"/>
      <c r="AI52" s="159" t="s">
        <v>2012</v>
      </c>
      <c r="AJ52" s="160" t="s">
        <v>184</v>
      </c>
      <c r="AK52" s="174" t="s">
        <v>184</v>
      </c>
    </row>
    <row r="53" spans="4:37" ht="49.5" customHeight="1">
      <c r="D53" s="172">
        <v>51</v>
      </c>
      <c r="E53" s="158" t="s">
        <v>427</v>
      </c>
      <c r="F53" s="164" t="s">
        <v>428</v>
      </c>
      <c r="G53" s="158" t="s">
        <v>429</v>
      </c>
      <c r="H53" s="158" t="str">
        <f>MID(テーブル3[[#This Row],[住所]],4,FIND("区",テーブル3[[#This Row],[住所]])-FIND("市",テーブル3[[#This Row],[住所]]))</f>
        <v>南区</v>
      </c>
      <c r="I53" s="158" t="str">
        <f>MID(テーブル3[[#This Row],[住所]],FIND("区",テーブル3[[#This Row],[住所]])+1,MIN(FIND({0,1,2,3,4,5,6,7,8,9},ASC(テーブル3[[#This Row],[住所]])&amp;1234567890))-FIND("区",テーブル3[[#This Row],[住所]])-1)</f>
        <v>田迎</v>
      </c>
      <c r="J53" s="164" t="s">
        <v>430</v>
      </c>
      <c r="K53" s="164" t="s">
        <v>431</v>
      </c>
      <c r="L53" s="158"/>
      <c r="M53" s="164" t="s">
        <v>189</v>
      </c>
      <c r="N53" s="158" t="s">
        <v>432</v>
      </c>
      <c r="O53" s="164"/>
      <c r="P53" s="161" t="s">
        <v>179</v>
      </c>
      <c r="Q53" s="161" t="s">
        <v>179</v>
      </c>
      <c r="R53" s="161" t="s">
        <v>179</v>
      </c>
      <c r="S53" s="161" t="s">
        <v>1425</v>
      </c>
      <c r="T53" s="161" t="s">
        <v>179</v>
      </c>
      <c r="U53" s="161" t="s">
        <v>1425</v>
      </c>
      <c r="V53" s="164" t="s">
        <v>180</v>
      </c>
      <c r="W53" s="161" t="s">
        <v>1425</v>
      </c>
      <c r="X53" s="164" t="s">
        <v>181</v>
      </c>
      <c r="Y53" s="164" t="s">
        <v>180</v>
      </c>
      <c r="Z53" s="163" t="s">
        <v>2059</v>
      </c>
      <c r="AA53" s="162"/>
      <c r="AB53" s="159"/>
      <c r="AC53" s="164" t="s">
        <v>250</v>
      </c>
      <c r="AD53" s="159">
        <v>3</v>
      </c>
      <c r="AE53" s="159" t="s">
        <v>1425</v>
      </c>
      <c r="AF53" s="160" t="s">
        <v>183</v>
      </c>
      <c r="AG53" s="159" t="s">
        <v>1425</v>
      </c>
      <c r="AH53" s="159"/>
      <c r="AI53" s="159" t="s">
        <v>2012</v>
      </c>
      <c r="AJ53" s="160" t="s">
        <v>184</v>
      </c>
      <c r="AK53" s="174" t="s">
        <v>184</v>
      </c>
    </row>
    <row r="54" spans="4:37" ht="49.5" customHeight="1">
      <c r="D54" s="172">
        <v>52</v>
      </c>
      <c r="E54" s="158" t="s">
        <v>433</v>
      </c>
      <c r="F54" s="164" t="s">
        <v>434</v>
      </c>
      <c r="G54" s="158" t="s">
        <v>435</v>
      </c>
      <c r="H54" s="158" t="str">
        <f>MID(テーブル3[[#This Row],[住所]],4,FIND("区",テーブル3[[#This Row],[住所]])-FIND("市",テーブル3[[#This Row],[住所]]))</f>
        <v>南区</v>
      </c>
      <c r="I54" s="158" t="str">
        <f>MID(テーブル3[[#This Row],[住所]],FIND("区",テーブル3[[#This Row],[住所]])+1,MIN(FIND({0,1,2,3,4,5,6,7,8,9},ASC(テーブル3[[#This Row],[住所]])&amp;1234567890))-FIND("区",テーブル3[[#This Row],[住所]])-1)</f>
        <v>江越</v>
      </c>
      <c r="J54" s="164" t="s">
        <v>436</v>
      </c>
      <c r="K54" s="164" t="s">
        <v>437</v>
      </c>
      <c r="L54" s="158"/>
      <c r="M54" s="164" t="s">
        <v>189</v>
      </c>
      <c r="N54" s="158" t="s">
        <v>438</v>
      </c>
      <c r="O54" s="164" t="s">
        <v>1338</v>
      </c>
      <c r="P54" s="161" t="s">
        <v>179</v>
      </c>
      <c r="Q54" s="161" t="s">
        <v>179</v>
      </c>
      <c r="R54" s="161" t="s">
        <v>179</v>
      </c>
      <c r="S54" s="161" t="s">
        <v>179</v>
      </c>
      <c r="T54" s="161" t="s">
        <v>179</v>
      </c>
      <c r="U54" s="161" t="s">
        <v>179</v>
      </c>
      <c r="V54" s="164" t="s">
        <v>180</v>
      </c>
      <c r="W54" s="161" t="s">
        <v>1425</v>
      </c>
      <c r="X54" s="164" t="s">
        <v>181</v>
      </c>
      <c r="Y54" s="164" t="s">
        <v>180</v>
      </c>
      <c r="Z54" s="163" t="s">
        <v>2059</v>
      </c>
      <c r="AA54" s="162"/>
      <c r="AB54" s="159"/>
      <c r="AC54" s="164" t="s">
        <v>182</v>
      </c>
      <c r="AD54" s="159"/>
      <c r="AE54" s="159" t="s">
        <v>1425</v>
      </c>
      <c r="AF54" s="160" t="s">
        <v>183</v>
      </c>
      <c r="AG54" s="159" t="s">
        <v>1425</v>
      </c>
      <c r="AH54" s="159"/>
      <c r="AI54" s="159" t="s">
        <v>2012</v>
      </c>
      <c r="AJ54" s="160" t="s">
        <v>184</v>
      </c>
      <c r="AK54" s="174" t="s">
        <v>184</v>
      </c>
    </row>
    <row r="55" spans="4:37" ht="49.5" customHeight="1">
      <c r="D55" s="172">
        <v>53</v>
      </c>
      <c r="E55" s="158" t="s">
        <v>1339</v>
      </c>
      <c r="F55" s="164" t="s">
        <v>439</v>
      </c>
      <c r="G55" s="158" t="s">
        <v>440</v>
      </c>
      <c r="H55" s="158" t="str">
        <f>MID(テーブル3[[#This Row],[住所]],4,FIND("区",テーブル3[[#This Row],[住所]])-FIND("市",テーブル3[[#This Row],[住所]]))</f>
        <v>南区</v>
      </c>
      <c r="I55" s="158" t="str">
        <f>MID(テーブル3[[#This Row],[住所]],FIND("区",テーブル3[[#This Row],[住所]])+1,MIN(FIND({0,1,2,3,4,5,6,7,8,9},ASC(テーブル3[[#This Row],[住所]])&amp;1234567890))-FIND("区",テーブル3[[#This Row],[住所]])-1)</f>
        <v>良町</v>
      </c>
      <c r="J55" s="164" t="s">
        <v>441</v>
      </c>
      <c r="K55" s="164" t="s">
        <v>442</v>
      </c>
      <c r="L55" s="158"/>
      <c r="M55" s="164" t="s">
        <v>443</v>
      </c>
      <c r="N55" s="158" t="s">
        <v>2062</v>
      </c>
      <c r="O55" s="164"/>
      <c r="P55" s="161" t="s">
        <v>179</v>
      </c>
      <c r="Q55" s="161" t="s">
        <v>179</v>
      </c>
      <c r="R55" s="161" t="s">
        <v>179</v>
      </c>
      <c r="S55" s="161" t="s">
        <v>179</v>
      </c>
      <c r="T55" s="161" t="s">
        <v>179</v>
      </c>
      <c r="U55" s="161" t="s">
        <v>1425</v>
      </c>
      <c r="V55" s="164" t="s">
        <v>191</v>
      </c>
      <c r="W55" s="161" t="s">
        <v>1425</v>
      </c>
      <c r="X55" s="164" t="s">
        <v>207</v>
      </c>
      <c r="Y55" s="164" t="s">
        <v>180</v>
      </c>
      <c r="Z55" s="163" t="s">
        <v>2059</v>
      </c>
      <c r="AA55" s="162"/>
      <c r="AB55" s="159"/>
      <c r="AC55" s="164" t="s">
        <v>182</v>
      </c>
      <c r="AD55" s="159"/>
      <c r="AE55" s="159" t="s">
        <v>1425</v>
      </c>
      <c r="AF55" s="160" t="s">
        <v>183</v>
      </c>
      <c r="AG55" s="159" t="s">
        <v>2012</v>
      </c>
      <c r="AH55" s="159"/>
      <c r="AI55" s="159" t="s">
        <v>2012</v>
      </c>
      <c r="AJ55" s="160" t="s">
        <v>191</v>
      </c>
      <c r="AK55" s="174" t="s">
        <v>191</v>
      </c>
    </row>
    <row r="56" spans="4:37" ht="49.5" customHeight="1">
      <c r="D56" s="172">
        <v>54</v>
      </c>
      <c r="E56" s="158" t="s">
        <v>444</v>
      </c>
      <c r="F56" s="164" t="s">
        <v>445</v>
      </c>
      <c r="G56" s="158" t="s">
        <v>446</v>
      </c>
      <c r="H56" s="158" t="str">
        <f>MID(テーブル3[[#This Row],[住所]],4,FIND("区",テーブル3[[#This Row],[住所]])-FIND("市",テーブル3[[#This Row],[住所]]))</f>
        <v>南区</v>
      </c>
      <c r="I56" s="158" t="str">
        <f>MID(テーブル3[[#This Row],[住所]],FIND("区",テーブル3[[#This Row],[住所]])+1,MIN(FIND({0,1,2,3,4,5,6,7,8,9},ASC(テーブル3[[#This Row],[住所]])&amp;1234567890))-FIND("区",テーブル3[[#This Row],[住所]])-1)</f>
        <v>城南町大字千町</v>
      </c>
      <c r="J56" s="164" t="s">
        <v>447</v>
      </c>
      <c r="K56" s="164" t="s">
        <v>447</v>
      </c>
      <c r="L56" s="158"/>
      <c r="M56" s="164" t="s">
        <v>189</v>
      </c>
      <c r="N56" s="158" t="s">
        <v>1340</v>
      </c>
      <c r="O56" s="164"/>
      <c r="P56" s="161" t="s">
        <v>1425</v>
      </c>
      <c r="Q56" s="161" t="s">
        <v>179</v>
      </c>
      <c r="R56" s="161" t="s">
        <v>179</v>
      </c>
      <c r="S56" s="161" t="s">
        <v>1425</v>
      </c>
      <c r="T56" s="161" t="s">
        <v>179</v>
      </c>
      <c r="U56" s="161" t="s">
        <v>1425</v>
      </c>
      <c r="V56" s="164" t="s">
        <v>183</v>
      </c>
      <c r="W56" s="161" t="s">
        <v>1425</v>
      </c>
      <c r="X56" s="160"/>
      <c r="Y56" s="164" t="s">
        <v>180</v>
      </c>
      <c r="Z56" s="163" t="s">
        <v>2059</v>
      </c>
      <c r="AA56" s="162"/>
      <c r="AB56" s="159"/>
      <c r="AC56" s="160"/>
      <c r="AD56" s="159">
        <v>3</v>
      </c>
      <c r="AE56" s="159" t="s">
        <v>1425</v>
      </c>
      <c r="AF56" s="160" t="s">
        <v>183</v>
      </c>
      <c r="AG56" s="159" t="s">
        <v>2012</v>
      </c>
      <c r="AH56" s="159"/>
      <c r="AI56" s="159" t="s">
        <v>2012</v>
      </c>
      <c r="AJ56" s="160" t="s">
        <v>191</v>
      </c>
      <c r="AK56" s="174" t="s">
        <v>183</v>
      </c>
    </row>
    <row r="57" spans="4:37" ht="49.5" customHeight="1">
      <c r="D57" s="172">
        <v>55</v>
      </c>
      <c r="E57" s="158" t="s">
        <v>2225</v>
      </c>
      <c r="F57" s="164" t="s">
        <v>401</v>
      </c>
      <c r="G57" s="158" t="s">
        <v>448</v>
      </c>
      <c r="H57" s="158" t="str">
        <f>MID(テーブル3[[#This Row],[住所]],4,FIND("区",テーブル3[[#This Row],[住所]])-FIND("市",テーブル3[[#This Row],[住所]]))</f>
        <v>南区</v>
      </c>
      <c r="I57" s="158" t="str">
        <f>MID(テーブル3[[#This Row],[住所]],FIND("区",テーブル3[[#This Row],[住所]])+1,MIN(FIND({0,1,2,3,4,5,6,7,8,9},ASC(テーブル3[[#This Row],[住所]])&amp;1234567890))-FIND("区",テーブル3[[#This Row],[住所]])-1)</f>
        <v>田迎町田井島</v>
      </c>
      <c r="J57" s="164" t="s">
        <v>449</v>
      </c>
      <c r="K57" s="164" t="s">
        <v>450</v>
      </c>
      <c r="L57" s="158"/>
      <c r="M57" s="164" t="s">
        <v>189</v>
      </c>
      <c r="N57" s="158" t="s">
        <v>2063</v>
      </c>
      <c r="O57" s="164" t="s">
        <v>1341</v>
      </c>
      <c r="P57" s="161" t="s">
        <v>179</v>
      </c>
      <c r="Q57" s="161" t="s">
        <v>179</v>
      </c>
      <c r="R57" s="161" t="s">
        <v>179</v>
      </c>
      <c r="S57" s="161" t="s">
        <v>179</v>
      </c>
      <c r="T57" s="161" t="s">
        <v>179</v>
      </c>
      <c r="U57" s="161" t="s">
        <v>1425</v>
      </c>
      <c r="V57" s="164" t="s">
        <v>180</v>
      </c>
      <c r="W57" s="161" t="s">
        <v>2034</v>
      </c>
      <c r="X57" s="164" t="s">
        <v>207</v>
      </c>
      <c r="Y57" s="164" t="s">
        <v>180</v>
      </c>
      <c r="Z57" s="163" t="s">
        <v>2059</v>
      </c>
      <c r="AA57" s="162"/>
      <c r="AB57" s="159">
        <v>2</v>
      </c>
      <c r="AC57" s="164" t="s">
        <v>182</v>
      </c>
      <c r="AD57" s="159">
        <v>7</v>
      </c>
      <c r="AE57" s="159" t="s">
        <v>1425</v>
      </c>
      <c r="AF57" s="160" t="s">
        <v>183</v>
      </c>
      <c r="AG57" s="159" t="s">
        <v>2012</v>
      </c>
      <c r="AH57" s="159"/>
      <c r="AI57" s="159" t="s">
        <v>2012</v>
      </c>
      <c r="AJ57" s="160" t="s">
        <v>184</v>
      </c>
      <c r="AK57" s="174" t="s">
        <v>184</v>
      </c>
    </row>
    <row r="58" spans="4:37" ht="49.5" customHeight="1">
      <c r="D58" s="172">
        <v>56</v>
      </c>
      <c r="E58" s="158" t="s">
        <v>1342</v>
      </c>
      <c r="F58" s="164" t="s">
        <v>451</v>
      </c>
      <c r="G58" s="158" t="s">
        <v>452</v>
      </c>
      <c r="H58" s="158" t="str">
        <f>MID(テーブル3[[#This Row],[住所]],4,FIND("区",テーブル3[[#This Row],[住所]])-FIND("市",テーブル3[[#This Row],[住所]]))</f>
        <v>南区</v>
      </c>
      <c r="I58" s="158" t="str">
        <f>MID(テーブル3[[#This Row],[住所]],FIND("区",テーブル3[[#This Row],[住所]])+1,MIN(FIND({0,1,2,3,4,5,6,7,8,9},ASC(テーブル3[[#This Row],[住所]])&amp;1234567890))-FIND("区",テーブル3[[#This Row],[住所]])-1)</f>
        <v>南高江</v>
      </c>
      <c r="J58" s="164" t="s">
        <v>453</v>
      </c>
      <c r="K58" s="164" t="s">
        <v>453</v>
      </c>
      <c r="L58" s="158"/>
      <c r="M58" s="164" t="s">
        <v>189</v>
      </c>
      <c r="N58" s="158" t="s">
        <v>2064</v>
      </c>
      <c r="O58" s="164"/>
      <c r="P58" s="161" t="s">
        <v>179</v>
      </c>
      <c r="Q58" s="161" t="s">
        <v>1425</v>
      </c>
      <c r="R58" s="161" t="s">
        <v>179</v>
      </c>
      <c r="S58" s="161" t="s">
        <v>1425</v>
      </c>
      <c r="T58" s="161" t="s">
        <v>179</v>
      </c>
      <c r="U58" s="161" t="s">
        <v>179</v>
      </c>
      <c r="V58" s="164" t="s">
        <v>191</v>
      </c>
      <c r="W58" s="161" t="s">
        <v>1425</v>
      </c>
      <c r="X58" s="164" t="s">
        <v>207</v>
      </c>
      <c r="Y58" s="164" t="s">
        <v>180</v>
      </c>
      <c r="Z58" s="163" t="s">
        <v>2059</v>
      </c>
      <c r="AA58" s="162"/>
      <c r="AB58" s="159"/>
      <c r="AC58" s="164" t="s">
        <v>182</v>
      </c>
      <c r="AD58" s="159">
        <v>2</v>
      </c>
      <c r="AE58" s="159" t="s">
        <v>1425</v>
      </c>
      <c r="AF58" s="160" t="s">
        <v>183</v>
      </c>
      <c r="AG58" s="159" t="s">
        <v>2012</v>
      </c>
      <c r="AH58" s="159"/>
      <c r="AI58" s="159" t="s">
        <v>2012</v>
      </c>
      <c r="AJ58" s="160" t="s">
        <v>184</v>
      </c>
      <c r="AK58" s="174" t="s">
        <v>184</v>
      </c>
    </row>
    <row r="59" spans="4:37" ht="49.5" customHeight="1">
      <c r="D59" s="172">
        <v>57</v>
      </c>
      <c r="E59" s="158" t="s">
        <v>454</v>
      </c>
      <c r="F59" s="164" t="s">
        <v>423</v>
      </c>
      <c r="G59" s="158" t="s">
        <v>455</v>
      </c>
      <c r="H59" s="158" t="str">
        <f>MID(テーブル3[[#This Row],[住所]],4,FIND("区",テーブル3[[#This Row],[住所]])-FIND("市",テーブル3[[#This Row],[住所]]))</f>
        <v>南区</v>
      </c>
      <c r="I59" s="158" t="str">
        <f>MID(テーブル3[[#This Row],[住所]],FIND("区",テーブル3[[#This Row],[住所]])+1,MIN(FIND({0,1,2,3,4,5,6,7,8,9},ASC(テーブル3[[#This Row],[住所]])&amp;1234567890))-FIND("区",テーブル3[[#This Row],[住所]])-1)</f>
        <v>白藤</v>
      </c>
      <c r="J59" s="164" t="s">
        <v>456</v>
      </c>
      <c r="K59" s="164" t="s">
        <v>457</v>
      </c>
      <c r="L59" s="158"/>
      <c r="M59" s="164" t="s">
        <v>189</v>
      </c>
      <c r="N59" s="158" t="s">
        <v>2063</v>
      </c>
      <c r="O59" s="164"/>
      <c r="P59" s="161" t="s">
        <v>179</v>
      </c>
      <c r="Q59" s="161" t="s">
        <v>179</v>
      </c>
      <c r="R59" s="161" t="s">
        <v>179</v>
      </c>
      <c r="S59" s="161" t="s">
        <v>179</v>
      </c>
      <c r="T59" s="161" t="s">
        <v>179</v>
      </c>
      <c r="U59" s="161" t="s">
        <v>179</v>
      </c>
      <c r="V59" s="164" t="s">
        <v>180</v>
      </c>
      <c r="W59" s="159" t="s">
        <v>2035</v>
      </c>
      <c r="X59" s="164" t="s">
        <v>181</v>
      </c>
      <c r="Y59" s="164" t="s">
        <v>180</v>
      </c>
      <c r="Z59" s="163" t="s">
        <v>2056</v>
      </c>
      <c r="AA59" s="162"/>
      <c r="AB59" s="159">
        <v>3</v>
      </c>
      <c r="AC59" s="164" t="s">
        <v>250</v>
      </c>
      <c r="AD59" s="159">
        <v>2</v>
      </c>
      <c r="AE59" s="159" t="s">
        <v>179</v>
      </c>
      <c r="AF59" s="160" t="s">
        <v>183</v>
      </c>
      <c r="AG59" s="159" t="s">
        <v>2012</v>
      </c>
      <c r="AH59" s="159"/>
      <c r="AI59" s="159" t="s">
        <v>2012</v>
      </c>
      <c r="AJ59" s="160" t="s">
        <v>184</v>
      </c>
      <c r="AK59" s="174" t="s">
        <v>184</v>
      </c>
    </row>
    <row r="60" spans="4:37" ht="49.5" customHeight="1">
      <c r="D60" s="172">
        <v>58</v>
      </c>
      <c r="E60" s="158" t="s">
        <v>2224</v>
      </c>
      <c r="F60" s="164" t="s">
        <v>401</v>
      </c>
      <c r="G60" s="158" t="s">
        <v>458</v>
      </c>
      <c r="H60" s="158" t="str">
        <f>MID(テーブル3[[#This Row],[住所]],4,FIND("区",テーブル3[[#This Row],[住所]])-FIND("市",テーブル3[[#This Row],[住所]]))</f>
        <v>南区</v>
      </c>
      <c r="I60" s="158" t="str">
        <f>MID(テーブル3[[#This Row],[住所]],FIND("区",テーブル3[[#This Row],[住所]])+1,MIN(FIND({0,1,2,3,4,5,6,7,8,9},ASC(テーブル3[[#This Row],[住所]])&amp;1234567890))-FIND("区",テーブル3[[#This Row],[住所]])-1)</f>
        <v>田井島</v>
      </c>
      <c r="J60" s="164" t="s">
        <v>459</v>
      </c>
      <c r="K60" s="164" t="s">
        <v>460</v>
      </c>
      <c r="L60" s="158"/>
      <c r="M60" s="164" t="s">
        <v>461</v>
      </c>
      <c r="N60" s="158" t="s">
        <v>2065</v>
      </c>
      <c r="O60" s="164" t="s">
        <v>1343</v>
      </c>
      <c r="P60" s="161" t="s">
        <v>179</v>
      </c>
      <c r="Q60" s="161" t="s">
        <v>179</v>
      </c>
      <c r="R60" s="161" t="s">
        <v>179</v>
      </c>
      <c r="S60" s="161" t="s">
        <v>179</v>
      </c>
      <c r="T60" s="161" t="s">
        <v>179</v>
      </c>
      <c r="U60" s="161" t="s">
        <v>179</v>
      </c>
      <c r="V60" s="164" t="s">
        <v>191</v>
      </c>
      <c r="W60" s="161" t="s">
        <v>179</v>
      </c>
      <c r="X60" s="164" t="s">
        <v>181</v>
      </c>
      <c r="Y60" s="164" t="s">
        <v>180</v>
      </c>
      <c r="Z60" s="163" t="s">
        <v>2059</v>
      </c>
      <c r="AA60" s="162"/>
      <c r="AB60" s="159">
        <v>2</v>
      </c>
      <c r="AC60" s="164" t="s">
        <v>182</v>
      </c>
      <c r="AD60" s="159">
        <v>9</v>
      </c>
      <c r="AE60" s="159" t="s">
        <v>1425</v>
      </c>
      <c r="AF60" s="160" t="s">
        <v>183</v>
      </c>
      <c r="AG60" s="159" t="s">
        <v>2012</v>
      </c>
      <c r="AH60" s="159"/>
      <c r="AI60" s="159" t="s">
        <v>2012</v>
      </c>
      <c r="AJ60" s="160" t="s">
        <v>184</v>
      </c>
      <c r="AK60" s="174" t="s">
        <v>184</v>
      </c>
    </row>
    <row r="61" spans="4:37" ht="49.5" customHeight="1">
      <c r="D61" s="172">
        <v>59</v>
      </c>
      <c r="E61" s="158" t="s">
        <v>1344</v>
      </c>
      <c r="F61" s="164" t="s">
        <v>462</v>
      </c>
      <c r="G61" s="158" t="s">
        <v>463</v>
      </c>
      <c r="H61" s="158" t="str">
        <f>MID(テーブル3[[#This Row],[住所]],4,FIND("区",テーブル3[[#This Row],[住所]])-FIND("市",テーブル3[[#This Row],[住所]]))</f>
        <v>南区</v>
      </c>
      <c r="I61" s="158" t="str">
        <f>MID(テーブル3[[#This Row],[住所]],FIND("区",テーブル3[[#This Row],[住所]])+1,MIN(FIND({0,1,2,3,4,5,6,7,8,9},ASC(テーブル3[[#This Row],[住所]])&amp;1234567890))-FIND("区",テーブル3[[#This Row],[住所]])-1)</f>
        <v>会富町</v>
      </c>
      <c r="J61" s="164" t="s">
        <v>464</v>
      </c>
      <c r="K61" s="164" t="s">
        <v>465</v>
      </c>
      <c r="L61" s="158"/>
      <c r="M61" s="164" t="s">
        <v>189</v>
      </c>
      <c r="N61" s="158" t="s">
        <v>2066</v>
      </c>
      <c r="O61" s="164"/>
      <c r="P61" s="161" t="s">
        <v>179</v>
      </c>
      <c r="Q61" s="161" t="s">
        <v>179</v>
      </c>
      <c r="R61" s="161" t="s">
        <v>179</v>
      </c>
      <c r="S61" s="161" t="s">
        <v>179</v>
      </c>
      <c r="T61" s="161" t="s">
        <v>179</v>
      </c>
      <c r="U61" s="161" t="s">
        <v>179</v>
      </c>
      <c r="V61" s="164" t="s">
        <v>180</v>
      </c>
      <c r="W61" s="161" t="s">
        <v>179</v>
      </c>
      <c r="X61" s="164" t="s">
        <v>181</v>
      </c>
      <c r="Y61" s="164" t="s">
        <v>180</v>
      </c>
      <c r="Z61" s="163" t="s">
        <v>2059</v>
      </c>
      <c r="AA61" s="162"/>
      <c r="AB61" s="159">
        <v>2</v>
      </c>
      <c r="AC61" s="164" t="s">
        <v>182</v>
      </c>
      <c r="AD61" s="159">
        <v>3</v>
      </c>
      <c r="AE61" s="159" t="s">
        <v>1425</v>
      </c>
      <c r="AF61" s="160" t="s">
        <v>183</v>
      </c>
      <c r="AG61" s="159" t="s">
        <v>2012</v>
      </c>
      <c r="AH61" s="159"/>
      <c r="AI61" s="159" t="s">
        <v>2012</v>
      </c>
      <c r="AJ61" s="160" t="s">
        <v>184</v>
      </c>
      <c r="AK61" s="174" t="s">
        <v>184</v>
      </c>
    </row>
    <row r="62" spans="4:37" ht="49.5" customHeight="1">
      <c r="D62" s="172">
        <v>60</v>
      </c>
      <c r="E62" s="158" t="s">
        <v>1345</v>
      </c>
      <c r="F62" s="164" t="s">
        <v>466</v>
      </c>
      <c r="G62" s="158" t="s">
        <v>467</v>
      </c>
      <c r="H62" s="158" t="str">
        <f>MID(テーブル3[[#This Row],[住所]],4,FIND("区",テーブル3[[#This Row],[住所]])-FIND("市",テーブル3[[#This Row],[住所]]))</f>
        <v>南区</v>
      </c>
      <c r="I62" s="158" t="str">
        <f>MID(テーブル3[[#This Row],[住所]],FIND("区",テーブル3[[#This Row],[住所]])+1,MIN(FIND({0,1,2,3,4,5,6,7,8,9},ASC(テーブル3[[#This Row],[住所]])&amp;1234567890))-FIND("区",テーブル3[[#This Row],[住所]])-1)</f>
        <v>御幸笛田</v>
      </c>
      <c r="J62" s="164" t="s">
        <v>468</v>
      </c>
      <c r="K62" s="164" t="s">
        <v>469</v>
      </c>
      <c r="L62" s="158"/>
      <c r="M62" s="164" t="s">
        <v>189</v>
      </c>
      <c r="N62" s="158" t="s">
        <v>2066</v>
      </c>
      <c r="O62" s="164"/>
      <c r="P62" s="161" t="s">
        <v>179</v>
      </c>
      <c r="Q62" s="161" t="s">
        <v>179</v>
      </c>
      <c r="R62" s="161" t="s">
        <v>179</v>
      </c>
      <c r="S62" s="161" t="s">
        <v>179</v>
      </c>
      <c r="T62" s="161" t="s">
        <v>179</v>
      </c>
      <c r="U62" s="161" t="s">
        <v>179</v>
      </c>
      <c r="V62" s="164" t="s">
        <v>191</v>
      </c>
      <c r="W62" s="159" t="s">
        <v>2036</v>
      </c>
      <c r="X62" s="164" t="s">
        <v>207</v>
      </c>
      <c r="Y62" s="164" t="s">
        <v>180</v>
      </c>
      <c r="Z62" s="163" t="s">
        <v>2059</v>
      </c>
      <c r="AA62" s="162"/>
      <c r="AB62" s="159">
        <v>2</v>
      </c>
      <c r="AC62" s="164" t="s">
        <v>182</v>
      </c>
      <c r="AD62" s="159">
        <v>5</v>
      </c>
      <c r="AE62" s="159" t="s">
        <v>1425</v>
      </c>
      <c r="AF62" s="160" t="s">
        <v>183</v>
      </c>
      <c r="AG62" s="159" t="s">
        <v>2012</v>
      </c>
      <c r="AH62" s="159"/>
      <c r="AI62" s="159" t="s">
        <v>2012</v>
      </c>
      <c r="AJ62" s="160" t="s">
        <v>191</v>
      </c>
      <c r="AK62" s="174" t="s">
        <v>191</v>
      </c>
    </row>
    <row r="63" spans="4:37" ht="49.5" customHeight="1">
      <c r="D63" s="172">
        <v>61</v>
      </c>
      <c r="E63" s="158" t="s">
        <v>470</v>
      </c>
      <c r="F63" s="164" t="s">
        <v>471</v>
      </c>
      <c r="G63" s="158" t="s">
        <v>472</v>
      </c>
      <c r="H63" s="158" t="str">
        <f>MID(テーブル3[[#This Row],[住所]],4,FIND("区",テーブル3[[#This Row],[住所]])-FIND("市",テーブル3[[#This Row],[住所]]))</f>
        <v>南区</v>
      </c>
      <c r="I63" s="158" t="str">
        <f>MID(テーブル3[[#This Row],[住所]],FIND("区",テーブル3[[#This Row],[住所]])+1,MIN(FIND({0,1,2,3,4,5,6,7,8,9},ASC(テーブル3[[#This Row],[住所]])&amp;1234567890))-FIND("区",テーブル3[[#This Row],[住所]])-1)</f>
        <v>富合町平原</v>
      </c>
      <c r="J63" s="164" t="s">
        <v>473</v>
      </c>
      <c r="K63" s="164" t="s">
        <v>474</v>
      </c>
      <c r="L63" s="158"/>
      <c r="M63" s="164" t="s">
        <v>461</v>
      </c>
      <c r="N63" s="158" t="s">
        <v>2067</v>
      </c>
      <c r="O63" s="164" t="s">
        <v>1346</v>
      </c>
      <c r="P63" s="161" t="s">
        <v>179</v>
      </c>
      <c r="Q63" s="161" t="s">
        <v>179</v>
      </c>
      <c r="R63" s="161" t="s">
        <v>179</v>
      </c>
      <c r="S63" s="161" t="s">
        <v>179</v>
      </c>
      <c r="T63" s="161" t="s">
        <v>179</v>
      </c>
      <c r="U63" s="161" t="s">
        <v>179</v>
      </c>
      <c r="V63" s="164" t="s">
        <v>191</v>
      </c>
      <c r="W63" s="161" t="s">
        <v>1425</v>
      </c>
      <c r="X63" s="164" t="s">
        <v>181</v>
      </c>
      <c r="Y63" s="164" t="s">
        <v>180</v>
      </c>
      <c r="Z63" s="163" t="s">
        <v>2059</v>
      </c>
      <c r="AA63" s="162"/>
      <c r="AB63" s="159"/>
      <c r="AC63" s="164" t="s">
        <v>182</v>
      </c>
      <c r="AD63" s="159"/>
      <c r="AE63" s="159" t="s">
        <v>1425</v>
      </c>
      <c r="AF63" s="160" t="s">
        <v>183</v>
      </c>
      <c r="AG63" s="159" t="s">
        <v>2012</v>
      </c>
      <c r="AH63" s="159"/>
      <c r="AI63" s="159" t="s">
        <v>2012</v>
      </c>
      <c r="AJ63" s="160" t="s">
        <v>191</v>
      </c>
      <c r="AK63" s="174" t="s">
        <v>191</v>
      </c>
    </row>
    <row r="64" spans="4:37" ht="49.5" customHeight="1">
      <c r="D64" s="172">
        <v>62</v>
      </c>
      <c r="E64" s="158" t="s">
        <v>476</v>
      </c>
      <c r="F64" s="164" t="s">
        <v>477</v>
      </c>
      <c r="G64" s="158" t="s">
        <v>478</v>
      </c>
      <c r="H64" s="158" t="str">
        <f>MID(テーブル3[[#This Row],[住所]],4,FIND("区",テーブル3[[#This Row],[住所]])-FIND("市",テーブル3[[#This Row],[住所]]))</f>
        <v>南区</v>
      </c>
      <c r="I64" s="158" t="str">
        <f>MID(テーブル3[[#This Row],[住所]],FIND("区",テーブル3[[#This Row],[住所]])+1,MIN(FIND({0,1,2,3,4,5,6,7,8,9},ASC(テーブル3[[#This Row],[住所]])&amp;1234567890))-FIND("区",テーブル3[[#This Row],[住所]])-1)</f>
        <v>八分字町</v>
      </c>
      <c r="J64" s="164" t="s">
        <v>479</v>
      </c>
      <c r="K64" s="164" t="s">
        <v>479</v>
      </c>
      <c r="L64" s="158"/>
      <c r="M64" s="164" t="s">
        <v>370</v>
      </c>
      <c r="N64" s="158" t="s">
        <v>2068</v>
      </c>
      <c r="O64" s="164"/>
      <c r="P64" s="161" t="s">
        <v>1425</v>
      </c>
      <c r="Q64" s="161" t="s">
        <v>179</v>
      </c>
      <c r="R64" s="161" t="s">
        <v>179</v>
      </c>
      <c r="S64" s="161" t="s">
        <v>1425</v>
      </c>
      <c r="T64" s="161" t="s">
        <v>179</v>
      </c>
      <c r="U64" s="161" t="s">
        <v>1425</v>
      </c>
      <c r="V64" s="164" t="s">
        <v>180</v>
      </c>
      <c r="W64" s="161" t="s">
        <v>1425</v>
      </c>
      <c r="X64" s="164" t="s">
        <v>410</v>
      </c>
      <c r="Y64" s="164" t="s">
        <v>180</v>
      </c>
      <c r="Z64" s="163" t="s">
        <v>2059</v>
      </c>
      <c r="AA64" s="162"/>
      <c r="AB64" s="159"/>
      <c r="AC64" s="164" t="s">
        <v>182</v>
      </c>
      <c r="AD64" s="159"/>
      <c r="AE64" s="159" t="s">
        <v>1425</v>
      </c>
      <c r="AF64" s="160" t="s">
        <v>183</v>
      </c>
      <c r="AG64" s="159" t="s">
        <v>2012</v>
      </c>
      <c r="AH64" s="159"/>
      <c r="AI64" s="159" t="s">
        <v>2012</v>
      </c>
      <c r="AJ64" s="160" t="s">
        <v>184</v>
      </c>
      <c r="AK64" s="174" t="s">
        <v>184</v>
      </c>
    </row>
    <row r="65" spans="4:37" ht="49.5" customHeight="1">
      <c r="D65" s="172">
        <v>63</v>
      </c>
      <c r="E65" s="158" t="s">
        <v>1347</v>
      </c>
      <c r="F65" s="164" t="s">
        <v>428</v>
      </c>
      <c r="G65" s="158" t="s">
        <v>480</v>
      </c>
      <c r="H65" s="158" t="str">
        <f>MID(テーブル3[[#This Row],[住所]],4,FIND("区",テーブル3[[#This Row],[住所]])-FIND("市",テーブル3[[#This Row],[住所]]))</f>
        <v>南区</v>
      </c>
      <c r="I65" s="158" t="str">
        <f>MID(テーブル3[[#This Row],[住所]],FIND("区",テーブル3[[#This Row],[住所]])+1,MIN(FIND({0,1,2,3,4,5,6,7,8,9},ASC(テーブル3[[#This Row],[住所]])&amp;1234567890))-FIND("区",テーブル3[[#This Row],[住所]])-1)</f>
        <v>田迎</v>
      </c>
      <c r="J65" s="164" t="s">
        <v>481</v>
      </c>
      <c r="K65" s="164" t="s">
        <v>482</v>
      </c>
      <c r="L65" s="158"/>
      <c r="M65" s="164" t="s">
        <v>189</v>
      </c>
      <c r="N65" s="158" t="s">
        <v>2069</v>
      </c>
      <c r="O65" s="164" t="s">
        <v>1319</v>
      </c>
      <c r="P65" s="161" t="s">
        <v>1425</v>
      </c>
      <c r="Q65" s="161" t="s">
        <v>179</v>
      </c>
      <c r="R65" s="161" t="s">
        <v>179</v>
      </c>
      <c r="S65" s="161" t="s">
        <v>1425</v>
      </c>
      <c r="T65" s="161" t="s">
        <v>179</v>
      </c>
      <c r="U65" s="161" t="s">
        <v>1425</v>
      </c>
      <c r="V65" s="164" t="s">
        <v>183</v>
      </c>
      <c r="W65" s="161" t="s">
        <v>1425</v>
      </c>
      <c r="X65" s="160"/>
      <c r="Y65" s="164" t="s">
        <v>183</v>
      </c>
      <c r="Z65" s="163" t="s">
        <v>2059</v>
      </c>
      <c r="AA65" s="162"/>
      <c r="AB65" s="159"/>
      <c r="AC65" s="160"/>
      <c r="AD65" s="159"/>
      <c r="AE65" s="159" t="s">
        <v>1425</v>
      </c>
      <c r="AF65" s="160" t="s">
        <v>183</v>
      </c>
      <c r="AG65" s="159" t="s">
        <v>2012</v>
      </c>
      <c r="AH65" s="159"/>
      <c r="AI65" s="159" t="s">
        <v>2012</v>
      </c>
      <c r="AJ65" s="160" t="s">
        <v>183</v>
      </c>
      <c r="AK65" s="174" t="s">
        <v>183</v>
      </c>
    </row>
    <row r="66" spans="4:37" ht="49.5" customHeight="1">
      <c r="D66" s="172">
        <v>64</v>
      </c>
      <c r="E66" s="158" t="s">
        <v>483</v>
      </c>
      <c r="F66" s="164" t="s">
        <v>484</v>
      </c>
      <c r="G66" s="158" t="s">
        <v>485</v>
      </c>
      <c r="H66" s="158" t="str">
        <f>MID(テーブル3[[#This Row],[住所]],4,FIND("区",テーブル3[[#This Row],[住所]])-FIND("市",テーブル3[[#This Row],[住所]]))</f>
        <v>南区</v>
      </c>
      <c r="I66" s="158" t="str">
        <f>MID(テーブル3[[#This Row],[住所]],FIND("区",テーブル3[[#This Row],[住所]])+1,MIN(FIND({0,1,2,3,4,5,6,7,8,9},ASC(テーブル3[[#This Row],[住所]])&amp;1234567890))-FIND("区",テーブル3[[#This Row],[住所]])-1)</f>
        <v>流通団地</v>
      </c>
      <c r="J66" s="164" t="s">
        <v>486</v>
      </c>
      <c r="K66" s="164" t="s">
        <v>487</v>
      </c>
      <c r="L66" s="158"/>
      <c r="M66" s="164" t="s">
        <v>461</v>
      </c>
      <c r="N66" s="158" t="s">
        <v>2065</v>
      </c>
      <c r="O66" s="164" t="s">
        <v>486</v>
      </c>
      <c r="P66" s="161" t="s">
        <v>179</v>
      </c>
      <c r="Q66" s="161" t="s">
        <v>179</v>
      </c>
      <c r="R66" s="161" t="s">
        <v>179</v>
      </c>
      <c r="S66" s="161" t="s">
        <v>179</v>
      </c>
      <c r="T66" s="161" t="s">
        <v>179</v>
      </c>
      <c r="U66" s="161" t="s">
        <v>179</v>
      </c>
      <c r="V66" s="164" t="s">
        <v>180</v>
      </c>
      <c r="W66" s="161" t="s">
        <v>2016</v>
      </c>
      <c r="X66" s="164" t="s">
        <v>181</v>
      </c>
      <c r="Y66" s="164" t="s">
        <v>180</v>
      </c>
      <c r="Z66" s="163" t="s">
        <v>2059</v>
      </c>
      <c r="AA66" s="162"/>
      <c r="AB66" s="159">
        <v>1</v>
      </c>
      <c r="AC66" s="164" t="s">
        <v>182</v>
      </c>
      <c r="AD66" s="159"/>
      <c r="AE66" s="159" t="s">
        <v>1425</v>
      </c>
      <c r="AF66" s="160" t="s">
        <v>183</v>
      </c>
      <c r="AG66" s="159" t="s">
        <v>2012</v>
      </c>
      <c r="AH66" s="159"/>
      <c r="AI66" s="159" t="s">
        <v>2012</v>
      </c>
      <c r="AJ66" s="160" t="s">
        <v>184</v>
      </c>
      <c r="AK66" s="174" t="s">
        <v>184</v>
      </c>
    </row>
    <row r="67" spans="4:37" ht="49.5" customHeight="1">
      <c r="D67" s="172">
        <v>65</v>
      </c>
      <c r="E67" s="158" t="s">
        <v>489</v>
      </c>
      <c r="F67" s="164" t="s">
        <v>466</v>
      </c>
      <c r="G67" s="158" t="s">
        <v>490</v>
      </c>
      <c r="H67" s="158" t="str">
        <f>MID(テーブル3[[#This Row],[住所]],4,FIND("区",テーブル3[[#This Row],[住所]])-FIND("市",テーブル3[[#This Row],[住所]]))</f>
        <v>南区</v>
      </c>
      <c r="I67" s="158" t="str">
        <f>MID(テーブル3[[#This Row],[住所]],FIND("区",テーブル3[[#This Row],[住所]])+1,MIN(FIND({0,1,2,3,4,5,6,7,8,9},ASC(テーブル3[[#This Row],[住所]])&amp;1234567890))-FIND("区",テーブル3[[#This Row],[住所]])-1)</f>
        <v>御幸笛田</v>
      </c>
      <c r="J67" s="164" t="s">
        <v>491</v>
      </c>
      <c r="K67" s="164" t="s">
        <v>492</v>
      </c>
      <c r="L67" s="158"/>
      <c r="M67" s="164" t="s">
        <v>189</v>
      </c>
      <c r="N67" s="158" t="s">
        <v>2070</v>
      </c>
      <c r="O67" s="164"/>
      <c r="P67" s="161" t="s">
        <v>179</v>
      </c>
      <c r="Q67" s="161" t="s">
        <v>179</v>
      </c>
      <c r="R67" s="161" t="s">
        <v>179</v>
      </c>
      <c r="S67" s="161" t="s">
        <v>179</v>
      </c>
      <c r="T67" s="161" t="s">
        <v>179</v>
      </c>
      <c r="U67" s="161" t="s">
        <v>1425</v>
      </c>
      <c r="V67" s="164" t="s">
        <v>180</v>
      </c>
      <c r="W67" s="159" t="s">
        <v>2016</v>
      </c>
      <c r="X67" s="164" t="s">
        <v>181</v>
      </c>
      <c r="Y67" s="164" t="s">
        <v>180</v>
      </c>
      <c r="Z67" s="163" t="s">
        <v>488</v>
      </c>
      <c r="AA67" s="162"/>
      <c r="AB67" s="159">
        <v>1</v>
      </c>
      <c r="AC67" s="164" t="s">
        <v>250</v>
      </c>
      <c r="AD67" s="159"/>
      <c r="AE67" s="159" t="s">
        <v>1425</v>
      </c>
      <c r="AF67" s="160" t="s">
        <v>183</v>
      </c>
      <c r="AG67" s="159" t="s">
        <v>2012</v>
      </c>
      <c r="AH67" s="159"/>
      <c r="AI67" s="159" t="s">
        <v>2012</v>
      </c>
      <c r="AJ67" s="160" t="s">
        <v>183</v>
      </c>
      <c r="AK67" s="174" t="s">
        <v>183</v>
      </c>
    </row>
    <row r="68" spans="4:37" ht="49.5" customHeight="1">
      <c r="D68" s="172">
        <v>66</v>
      </c>
      <c r="E68" s="158" t="s">
        <v>493</v>
      </c>
      <c r="F68" s="164" t="s">
        <v>494</v>
      </c>
      <c r="G68" s="158" t="s">
        <v>495</v>
      </c>
      <c r="H68" s="158" t="str">
        <f>MID(テーブル3[[#This Row],[住所]],4,FIND("区",テーブル3[[#This Row],[住所]])-FIND("市",テーブル3[[#This Row],[住所]]))</f>
        <v>南区</v>
      </c>
      <c r="I68" s="158" t="str">
        <f>MID(テーブル3[[#This Row],[住所]],FIND("区",テーブル3[[#This Row],[住所]])+1,MIN(FIND({0,1,2,3,4,5,6,7,8,9},ASC(テーブル3[[#This Row],[住所]])&amp;1234567890))-FIND("区",テーブル3[[#This Row],[住所]])-1)</f>
        <v>出仲間</v>
      </c>
      <c r="J68" s="164" t="s">
        <v>496</v>
      </c>
      <c r="K68" s="164" t="s">
        <v>496</v>
      </c>
      <c r="L68" s="158"/>
      <c r="M68" s="164" t="s">
        <v>189</v>
      </c>
      <c r="N68" s="158" t="s">
        <v>2070</v>
      </c>
      <c r="O68" s="164"/>
      <c r="P68" s="161" t="s">
        <v>179</v>
      </c>
      <c r="Q68" s="161" t="s">
        <v>179</v>
      </c>
      <c r="R68" s="161" t="s">
        <v>179</v>
      </c>
      <c r="S68" s="161" t="s">
        <v>1425</v>
      </c>
      <c r="T68" s="161" t="s">
        <v>179</v>
      </c>
      <c r="U68" s="161" t="s">
        <v>1425</v>
      </c>
      <c r="V68" s="164" t="s">
        <v>180</v>
      </c>
      <c r="W68" s="161" t="s">
        <v>1425</v>
      </c>
      <c r="X68" s="164" t="s">
        <v>181</v>
      </c>
      <c r="Y68" s="164" t="s">
        <v>180</v>
      </c>
      <c r="Z68" s="163" t="s">
        <v>2059</v>
      </c>
      <c r="AA68" s="162"/>
      <c r="AB68" s="159"/>
      <c r="AC68" s="164" t="s">
        <v>250</v>
      </c>
      <c r="AD68" s="159"/>
      <c r="AE68" s="159" t="s">
        <v>1425</v>
      </c>
      <c r="AF68" s="160" t="s">
        <v>183</v>
      </c>
      <c r="AG68" s="159" t="s">
        <v>2012</v>
      </c>
      <c r="AH68" s="159"/>
      <c r="AI68" s="159" t="s">
        <v>2012</v>
      </c>
      <c r="AJ68" s="160" t="s">
        <v>184</v>
      </c>
      <c r="AK68" s="174" t="s">
        <v>184</v>
      </c>
    </row>
    <row r="69" spans="4:37" ht="49.5" customHeight="1">
      <c r="D69" s="172">
        <v>67</v>
      </c>
      <c r="E69" s="158" t="s">
        <v>497</v>
      </c>
      <c r="F69" s="164" t="s">
        <v>498</v>
      </c>
      <c r="G69" s="158" t="s">
        <v>499</v>
      </c>
      <c r="H69" s="158" t="str">
        <f>MID(テーブル3[[#This Row],[住所]],4,FIND("区",テーブル3[[#This Row],[住所]])-FIND("市",テーブル3[[#This Row],[住所]]))</f>
        <v>北区</v>
      </c>
      <c r="I69" s="158" t="str">
        <f>MID(テーブル3[[#This Row],[住所]],FIND("区",テーブル3[[#This Row],[住所]])+1,MIN(FIND({0,1,2,3,4,5,6,7,8,9},ASC(テーブル3[[#This Row],[住所]])&amp;1234567890))-FIND("区",テーブル3[[#This Row],[住所]])-1)</f>
        <v>麻生田</v>
      </c>
      <c r="J69" s="164" t="s">
        <v>500</v>
      </c>
      <c r="K69" s="164" t="s">
        <v>501</v>
      </c>
      <c r="L69" s="158"/>
      <c r="M69" s="164" t="s">
        <v>189</v>
      </c>
      <c r="N69" s="158" t="s">
        <v>2071</v>
      </c>
      <c r="O69" s="164"/>
      <c r="P69" s="161" t="s">
        <v>179</v>
      </c>
      <c r="Q69" s="161" t="s">
        <v>1425</v>
      </c>
      <c r="R69" s="161" t="s">
        <v>179</v>
      </c>
      <c r="S69" s="161" t="s">
        <v>1425</v>
      </c>
      <c r="T69" s="161" t="s">
        <v>179</v>
      </c>
      <c r="U69" s="161" t="s">
        <v>1425</v>
      </c>
      <c r="V69" s="164" t="s">
        <v>180</v>
      </c>
      <c r="W69" s="161" t="s">
        <v>1425</v>
      </c>
      <c r="X69" s="164" t="s">
        <v>181</v>
      </c>
      <c r="Y69" s="164" t="s">
        <v>180</v>
      </c>
      <c r="Z69" s="163" t="s">
        <v>2059</v>
      </c>
      <c r="AA69" s="162"/>
      <c r="AB69" s="159"/>
      <c r="AC69" s="164" t="s">
        <v>250</v>
      </c>
      <c r="AD69" s="159">
        <v>10</v>
      </c>
      <c r="AE69" s="159" t="s">
        <v>1425</v>
      </c>
      <c r="AF69" s="160" t="s">
        <v>183</v>
      </c>
      <c r="AG69" s="159" t="s">
        <v>2012</v>
      </c>
      <c r="AH69" s="159"/>
      <c r="AI69" s="159" t="s">
        <v>2012</v>
      </c>
      <c r="AJ69" s="160" t="s">
        <v>184</v>
      </c>
      <c r="AK69" s="174" t="s">
        <v>184</v>
      </c>
    </row>
    <row r="70" spans="4:37" ht="49.5" customHeight="1">
      <c r="D70" s="172">
        <v>68</v>
      </c>
      <c r="E70" s="158" t="s">
        <v>502</v>
      </c>
      <c r="F70" s="164" t="s">
        <v>503</v>
      </c>
      <c r="G70" s="158" t="s">
        <v>504</v>
      </c>
      <c r="H70" s="158" t="str">
        <f>MID(テーブル3[[#This Row],[住所]],4,FIND("区",テーブル3[[#This Row],[住所]])-FIND("市",テーブル3[[#This Row],[住所]]))</f>
        <v>北区</v>
      </c>
      <c r="I70" s="158" t="str">
        <f>MID(テーブル3[[#This Row],[住所]],FIND("区",テーブル3[[#This Row],[住所]])+1,MIN(FIND({0,1,2,3,4,5,6,7,8,9},ASC(テーブル3[[#This Row],[住所]])&amp;1234567890))-FIND("区",テーブル3[[#This Row],[住所]])-1)</f>
        <v>武蔵ヶ丘</v>
      </c>
      <c r="J70" s="164" t="s">
        <v>505</v>
      </c>
      <c r="K70" s="164" t="s">
        <v>506</v>
      </c>
      <c r="L70" s="158"/>
      <c r="M70" s="164" t="s">
        <v>189</v>
      </c>
      <c r="N70" s="158" t="s">
        <v>507</v>
      </c>
      <c r="O70" s="164"/>
      <c r="P70" s="161" t="s">
        <v>179</v>
      </c>
      <c r="Q70" s="161" t="s">
        <v>179</v>
      </c>
      <c r="R70" s="161" t="s">
        <v>179</v>
      </c>
      <c r="S70" s="161" t="s">
        <v>179</v>
      </c>
      <c r="T70" s="161" t="s">
        <v>179</v>
      </c>
      <c r="U70" s="161" t="s">
        <v>1425</v>
      </c>
      <c r="V70" s="164" t="s">
        <v>191</v>
      </c>
      <c r="W70" s="159" t="s">
        <v>2026</v>
      </c>
      <c r="X70" s="164" t="s">
        <v>181</v>
      </c>
      <c r="Y70" s="164" t="s">
        <v>183</v>
      </c>
      <c r="Z70" s="163" t="s">
        <v>2059</v>
      </c>
      <c r="AA70" s="162"/>
      <c r="AB70" s="159">
        <v>1</v>
      </c>
      <c r="AC70" s="164" t="s">
        <v>182</v>
      </c>
      <c r="AD70" s="159">
        <v>3</v>
      </c>
      <c r="AE70" s="159" t="s">
        <v>1425</v>
      </c>
      <c r="AF70" s="160" t="s">
        <v>183</v>
      </c>
      <c r="AG70" s="159" t="s">
        <v>1425</v>
      </c>
      <c r="AH70" s="159"/>
      <c r="AI70" s="159" t="s">
        <v>2012</v>
      </c>
      <c r="AJ70" s="160" t="s">
        <v>184</v>
      </c>
      <c r="AK70" s="174" t="s">
        <v>184</v>
      </c>
    </row>
    <row r="71" spans="4:37" ht="49.5" customHeight="1">
      <c r="D71" s="172">
        <v>69</v>
      </c>
      <c r="E71" s="158" t="s">
        <v>508</v>
      </c>
      <c r="F71" s="164" t="s">
        <v>509</v>
      </c>
      <c r="G71" s="158" t="s">
        <v>510</v>
      </c>
      <c r="H71" s="158" t="str">
        <f>MID(テーブル3[[#This Row],[住所]],4,FIND("区",テーブル3[[#This Row],[住所]])-FIND("市",テーブル3[[#This Row],[住所]]))</f>
        <v>北区</v>
      </c>
      <c r="I71" s="158" t="str">
        <f>MID(テーブル3[[#This Row],[住所]],FIND("区",テーブル3[[#This Row],[住所]])+1,MIN(FIND({0,1,2,3,4,5,6,7,8,9},ASC(テーブル3[[#This Row],[住所]])&amp;1234567890))-FIND("区",テーブル3[[#This Row],[住所]])-1)</f>
        <v>植木町広住</v>
      </c>
      <c r="J71" s="164" t="s">
        <v>511</v>
      </c>
      <c r="K71" s="164" t="s">
        <v>512</v>
      </c>
      <c r="L71" s="158"/>
      <c r="M71" s="164" t="s">
        <v>217</v>
      </c>
      <c r="N71" s="158" t="s">
        <v>2207</v>
      </c>
      <c r="O71" s="164"/>
      <c r="P71" s="161" t="s">
        <v>179</v>
      </c>
      <c r="Q71" s="161" t="s">
        <v>179</v>
      </c>
      <c r="R71" s="161" t="s">
        <v>179</v>
      </c>
      <c r="S71" s="161" t="s">
        <v>179</v>
      </c>
      <c r="T71" s="161" t="s">
        <v>179</v>
      </c>
      <c r="U71" s="161" t="s">
        <v>179</v>
      </c>
      <c r="V71" s="164" t="s">
        <v>180</v>
      </c>
      <c r="W71" s="161" t="s">
        <v>1425</v>
      </c>
      <c r="X71" s="164" t="s">
        <v>207</v>
      </c>
      <c r="Y71" s="160"/>
      <c r="Z71" s="163" t="s">
        <v>2059</v>
      </c>
      <c r="AA71" s="162"/>
      <c r="AB71" s="159">
        <v>1</v>
      </c>
      <c r="AC71" s="160" t="s">
        <v>182</v>
      </c>
      <c r="AD71" s="159"/>
      <c r="AE71" s="159" t="s">
        <v>179</v>
      </c>
      <c r="AF71" s="160" t="s">
        <v>183</v>
      </c>
      <c r="AG71" s="159" t="s">
        <v>1425</v>
      </c>
      <c r="AH71" s="159"/>
      <c r="AI71" s="159" t="s">
        <v>2012</v>
      </c>
      <c r="AJ71" s="160" t="s">
        <v>184</v>
      </c>
      <c r="AK71" s="174" t="s">
        <v>184</v>
      </c>
    </row>
    <row r="72" spans="4:37" ht="49.5" customHeight="1">
      <c r="D72" s="172">
        <v>70</v>
      </c>
      <c r="E72" s="158" t="s">
        <v>513</v>
      </c>
      <c r="F72" s="164" t="s">
        <v>514</v>
      </c>
      <c r="G72" s="158" t="s">
        <v>515</v>
      </c>
      <c r="H72" s="158" t="str">
        <f>MID(テーブル3[[#This Row],[住所]],4,FIND("区",テーブル3[[#This Row],[住所]])-FIND("市",テーブル3[[#This Row],[住所]]))</f>
        <v>北区</v>
      </c>
      <c r="I72" s="158" t="str">
        <f>MID(テーブル3[[#This Row],[住所]],FIND("区",テーブル3[[#This Row],[住所]])+1,MIN(FIND({0,1,2,3,4,5,6,7,8,9},ASC(テーブル3[[#This Row],[住所]])&amp;1234567890))-FIND("区",テーブル3[[#This Row],[住所]])-1)</f>
        <v>小糸山町</v>
      </c>
      <c r="J72" s="164" t="s">
        <v>516</v>
      </c>
      <c r="K72" s="164" t="s">
        <v>517</v>
      </c>
      <c r="L72" s="158"/>
      <c r="M72" s="164" t="s">
        <v>189</v>
      </c>
      <c r="N72" s="158" t="s">
        <v>2208</v>
      </c>
      <c r="O72" s="164"/>
      <c r="P72" s="161" t="s">
        <v>179</v>
      </c>
      <c r="Q72" s="161" t="s">
        <v>179</v>
      </c>
      <c r="R72" s="161" t="s">
        <v>179</v>
      </c>
      <c r="S72" s="161" t="s">
        <v>1425</v>
      </c>
      <c r="T72" s="161" t="s">
        <v>179</v>
      </c>
      <c r="U72" s="161" t="s">
        <v>179</v>
      </c>
      <c r="V72" s="164" t="s">
        <v>191</v>
      </c>
      <c r="W72" s="161" t="s">
        <v>2026</v>
      </c>
      <c r="X72" s="164" t="s">
        <v>181</v>
      </c>
      <c r="Y72" s="164" t="s">
        <v>191</v>
      </c>
      <c r="Z72" s="163" t="s">
        <v>2059</v>
      </c>
      <c r="AA72" s="162"/>
      <c r="AB72" s="159">
        <v>1</v>
      </c>
      <c r="AC72" s="164" t="s">
        <v>182</v>
      </c>
      <c r="AD72" s="159">
        <v>9</v>
      </c>
      <c r="AE72" s="159" t="s">
        <v>179</v>
      </c>
      <c r="AF72" s="160" t="s">
        <v>183</v>
      </c>
      <c r="AG72" s="159" t="s">
        <v>2012</v>
      </c>
      <c r="AH72" s="159"/>
      <c r="AI72" s="159" t="s">
        <v>2012</v>
      </c>
      <c r="AJ72" s="160" t="s">
        <v>191</v>
      </c>
      <c r="AK72" s="174" t="s">
        <v>191</v>
      </c>
    </row>
    <row r="73" spans="4:37" ht="49.5" customHeight="1">
      <c r="D73" s="172">
        <v>71</v>
      </c>
      <c r="E73" s="158" t="s">
        <v>518</v>
      </c>
      <c r="F73" s="164" t="s">
        <v>519</v>
      </c>
      <c r="G73" s="158" t="s">
        <v>520</v>
      </c>
      <c r="H73" s="158" t="str">
        <f>MID(テーブル3[[#This Row],[住所]],4,FIND("区",テーブル3[[#This Row],[住所]])-FIND("市",テーブル3[[#This Row],[住所]]))</f>
        <v>北区</v>
      </c>
      <c r="I73" s="158" t="str">
        <f>MID(テーブル3[[#This Row],[住所]],FIND("区",テーブル3[[#This Row],[住所]])+1,MIN(FIND({0,1,2,3,4,5,6,7,8,9},ASC(テーブル3[[#This Row],[住所]])&amp;1234567890))-FIND("区",テーブル3[[#This Row],[住所]])-1)</f>
        <v>龍田</v>
      </c>
      <c r="J73" s="164" t="s">
        <v>521</v>
      </c>
      <c r="K73" s="164" t="s">
        <v>522</v>
      </c>
      <c r="L73" s="158"/>
      <c r="M73" s="164" t="s">
        <v>189</v>
      </c>
      <c r="N73" s="158" t="s">
        <v>2209</v>
      </c>
      <c r="O73" s="164" t="s">
        <v>523</v>
      </c>
      <c r="P73" s="161" t="s">
        <v>179</v>
      </c>
      <c r="Q73" s="161" t="s">
        <v>179</v>
      </c>
      <c r="R73" s="161" t="s">
        <v>179</v>
      </c>
      <c r="S73" s="161" t="s">
        <v>179</v>
      </c>
      <c r="T73" s="161" t="s">
        <v>179</v>
      </c>
      <c r="U73" s="161" t="s">
        <v>1425</v>
      </c>
      <c r="V73" s="164" t="s">
        <v>191</v>
      </c>
      <c r="W73" s="161" t="s">
        <v>179</v>
      </c>
      <c r="X73" s="164" t="s">
        <v>207</v>
      </c>
      <c r="Y73" s="164" t="s">
        <v>180</v>
      </c>
      <c r="Z73" s="163" t="s">
        <v>2059</v>
      </c>
      <c r="AA73" s="162"/>
      <c r="AB73" s="159">
        <v>2</v>
      </c>
      <c r="AC73" s="164" t="s">
        <v>182</v>
      </c>
      <c r="AD73" s="159">
        <v>4</v>
      </c>
      <c r="AE73" s="159" t="s">
        <v>1425</v>
      </c>
      <c r="AF73" s="160" t="s">
        <v>183</v>
      </c>
      <c r="AG73" s="159" t="s">
        <v>2012</v>
      </c>
      <c r="AH73" s="159"/>
      <c r="AI73" s="159" t="s">
        <v>2012</v>
      </c>
      <c r="AJ73" s="160" t="s">
        <v>191</v>
      </c>
      <c r="AK73" s="174" t="s">
        <v>191</v>
      </c>
    </row>
    <row r="74" spans="4:37" ht="49.5" customHeight="1">
      <c r="D74" s="172">
        <v>72</v>
      </c>
      <c r="E74" s="158" t="s">
        <v>524</v>
      </c>
      <c r="F74" s="164" t="s">
        <v>503</v>
      </c>
      <c r="G74" s="158" t="s">
        <v>525</v>
      </c>
      <c r="H74" s="158" t="str">
        <f>MID(テーブル3[[#This Row],[住所]],4,FIND("区",テーブル3[[#This Row],[住所]])-FIND("市",テーブル3[[#This Row],[住所]]))</f>
        <v>北区</v>
      </c>
      <c r="I74" s="158" t="str">
        <f>MID(テーブル3[[#This Row],[住所]],FIND("区",テーブル3[[#This Row],[住所]])+1,MIN(FIND({0,1,2,3,4,5,6,7,8,9},ASC(テーブル3[[#This Row],[住所]])&amp;1234567890))-FIND("区",テーブル3[[#This Row],[住所]])-1)</f>
        <v>武蔵ヶ丘</v>
      </c>
      <c r="J74" s="164" t="s">
        <v>526</v>
      </c>
      <c r="K74" s="164" t="s">
        <v>527</v>
      </c>
      <c r="L74" s="158"/>
      <c r="M74" s="164" t="s">
        <v>178</v>
      </c>
      <c r="N74" s="158" t="s">
        <v>528</v>
      </c>
      <c r="O74" s="164"/>
      <c r="P74" s="161" t="s">
        <v>179</v>
      </c>
      <c r="Q74" s="161" t="s">
        <v>179</v>
      </c>
      <c r="R74" s="161" t="s">
        <v>179</v>
      </c>
      <c r="S74" s="161" t="s">
        <v>179</v>
      </c>
      <c r="T74" s="161" t="s">
        <v>179</v>
      </c>
      <c r="U74" s="161" t="s">
        <v>179</v>
      </c>
      <c r="V74" s="164" t="s">
        <v>180</v>
      </c>
      <c r="W74" s="159" t="s">
        <v>2037</v>
      </c>
      <c r="X74" s="160"/>
      <c r="Y74" s="164" t="s">
        <v>180</v>
      </c>
      <c r="Z74" s="163" t="s">
        <v>2059</v>
      </c>
      <c r="AA74" s="162"/>
      <c r="AB74" s="159">
        <v>2</v>
      </c>
      <c r="AC74" s="160" t="s">
        <v>182</v>
      </c>
      <c r="AD74" s="159">
        <v>6</v>
      </c>
      <c r="AE74" s="159" t="s">
        <v>1425</v>
      </c>
      <c r="AF74" s="160" t="s">
        <v>183</v>
      </c>
      <c r="AG74" s="159" t="s">
        <v>1425</v>
      </c>
      <c r="AH74" s="159"/>
      <c r="AI74" s="159" t="s">
        <v>2012</v>
      </c>
      <c r="AJ74" s="160" t="s">
        <v>183</v>
      </c>
      <c r="AK74" s="174" t="s">
        <v>184</v>
      </c>
    </row>
    <row r="75" spans="4:37" ht="49.5" customHeight="1">
      <c r="D75" s="172">
        <v>73</v>
      </c>
      <c r="E75" s="158" t="s">
        <v>1348</v>
      </c>
      <c r="F75" s="164" t="s">
        <v>529</v>
      </c>
      <c r="G75" s="158" t="s">
        <v>530</v>
      </c>
      <c r="H75" s="158" t="str">
        <f>MID(テーブル3[[#This Row],[住所]],4,FIND("区",テーブル3[[#This Row],[住所]])-FIND("市",テーブル3[[#This Row],[住所]]))</f>
        <v>北区</v>
      </c>
      <c r="I75" s="158" t="str">
        <f>MID(テーブル3[[#This Row],[住所]],FIND("区",テーブル3[[#This Row],[住所]])+1,MIN(FIND({0,1,2,3,4,5,6,7,8,9},ASC(テーブル3[[#This Row],[住所]])&amp;1234567890))-FIND("区",テーブル3[[#This Row],[住所]])-1)</f>
        <v>楠</v>
      </c>
      <c r="J75" s="164" t="s">
        <v>531</v>
      </c>
      <c r="K75" s="164" t="s">
        <v>532</v>
      </c>
      <c r="L75" s="158"/>
      <c r="M75" s="164" t="s">
        <v>189</v>
      </c>
      <c r="N75" s="158" t="s">
        <v>2210</v>
      </c>
      <c r="O75" s="164"/>
      <c r="P75" s="161" t="s">
        <v>179</v>
      </c>
      <c r="Q75" s="161" t="s">
        <v>179</v>
      </c>
      <c r="R75" s="161" t="s">
        <v>179</v>
      </c>
      <c r="S75" s="161" t="s">
        <v>179</v>
      </c>
      <c r="T75" s="161" t="s">
        <v>179</v>
      </c>
      <c r="U75" s="161" t="s">
        <v>179</v>
      </c>
      <c r="V75" s="164" t="s">
        <v>191</v>
      </c>
      <c r="W75" s="161" t="s">
        <v>1425</v>
      </c>
      <c r="X75" s="164" t="s">
        <v>181</v>
      </c>
      <c r="Y75" s="164" t="s">
        <v>191</v>
      </c>
      <c r="Z75" s="163" t="s">
        <v>2059</v>
      </c>
      <c r="AA75" s="162"/>
      <c r="AB75" s="159"/>
      <c r="AC75" s="164" t="s">
        <v>182</v>
      </c>
      <c r="AD75" s="159"/>
      <c r="AE75" s="159" t="s">
        <v>1425</v>
      </c>
      <c r="AF75" s="160" t="s">
        <v>183</v>
      </c>
      <c r="AG75" s="159" t="s">
        <v>2012</v>
      </c>
      <c r="AH75" s="159"/>
      <c r="AI75" s="159" t="s">
        <v>2012</v>
      </c>
      <c r="AJ75" s="160" t="s">
        <v>183</v>
      </c>
      <c r="AK75" s="174" t="s">
        <v>183</v>
      </c>
    </row>
    <row r="76" spans="4:37" ht="49.5" customHeight="1">
      <c r="D76" s="172">
        <v>74</v>
      </c>
      <c r="E76" s="158" t="s">
        <v>1349</v>
      </c>
      <c r="F76" s="164" t="s">
        <v>533</v>
      </c>
      <c r="G76" s="158" t="s">
        <v>534</v>
      </c>
      <c r="H76" s="158" t="str">
        <f>MID(テーブル3[[#This Row],[住所]],4,FIND("区",テーブル3[[#This Row],[住所]])-FIND("市",テーブル3[[#This Row],[住所]]))</f>
        <v>北区</v>
      </c>
      <c r="I76" s="158" t="str">
        <f>MID(テーブル3[[#This Row],[住所]],FIND("区",テーブル3[[#This Row],[住所]])+1,MIN(FIND({0,1,2,3,4,5,6,7,8,9},ASC(テーブル3[[#This Row],[住所]])&amp;1234567890))-FIND("区",テーブル3[[#This Row],[住所]])-1)</f>
        <v>津浦町</v>
      </c>
      <c r="J76" s="164" t="s">
        <v>535</v>
      </c>
      <c r="K76" s="164" t="s">
        <v>536</v>
      </c>
      <c r="L76" s="158"/>
      <c r="M76" s="164" t="s">
        <v>189</v>
      </c>
      <c r="N76" s="158" t="s">
        <v>537</v>
      </c>
      <c r="O76" s="164"/>
      <c r="P76" s="161" t="s">
        <v>179</v>
      </c>
      <c r="Q76" s="161" t="s">
        <v>179</v>
      </c>
      <c r="R76" s="161" t="s">
        <v>179</v>
      </c>
      <c r="S76" s="161" t="s">
        <v>179</v>
      </c>
      <c r="T76" s="161" t="s">
        <v>179</v>
      </c>
      <c r="U76" s="161" t="s">
        <v>179</v>
      </c>
      <c r="V76" s="160" t="s">
        <v>191</v>
      </c>
      <c r="W76" s="159" t="s">
        <v>1425</v>
      </c>
      <c r="X76" s="160" t="s">
        <v>207</v>
      </c>
      <c r="Y76" s="164" t="s">
        <v>180</v>
      </c>
      <c r="Z76" s="163" t="s">
        <v>2059</v>
      </c>
      <c r="AA76" s="162"/>
      <c r="AB76" s="159"/>
      <c r="AC76" s="160" t="s">
        <v>250</v>
      </c>
      <c r="AD76" s="159">
        <v>1</v>
      </c>
      <c r="AE76" s="159" t="s">
        <v>1425</v>
      </c>
      <c r="AF76" s="160" t="s">
        <v>183</v>
      </c>
      <c r="AG76" s="159" t="s">
        <v>1425</v>
      </c>
      <c r="AH76" s="159"/>
      <c r="AI76" s="159" t="s">
        <v>2012</v>
      </c>
      <c r="AJ76" s="160" t="s">
        <v>191</v>
      </c>
      <c r="AK76" s="174" t="s">
        <v>191</v>
      </c>
    </row>
    <row r="77" spans="4:37" ht="49.5" customHeight="1">
      <c r="D77" s="172">
        <v>75</v>
      </c>
      <c r="E77" s="158" t="s">
        <v>1350</v>
      </c>
      <c r="F77" s="164" t="s">
        <v>538</v>
      </c>
      <c r="G77" s="158" t="s">
        <v>539</v>
      </c>
      <c r="H77" s="158" t="str">
        <f>MID(テーブル3[[#This Row],[住所]],4,FIND("区",テーブル3[[#This Row],[住所]])-FIND("市",テーブル3[[#This Row],[住所]]))</f>
        <v>北区</v>
      </c>
      <c r="I77" s="158" t="str">
        <f>MID(テーブル3[[#This Row],[住所]],FIND("区",テーブル3[[#This Row],[住所]])+1,MIN(FIND({0,1,2,3,4,5,6,7,8,9},ASC(テーブル3[[#This Row],[住所]])&amp;1234567890))-FIND("区",テーブル3[[#This Row],[住所]])-1)</f>
        <v>楠野町</v>
      </c>
      <c r="J77" s="164" t="s">
        <v>540</v>
      </c>
      <c r="K77" s="164" t="s">
        <v>541</v>
      </c>
      <c r="L77" s="158"/>
      <c r="M77" s="164" t="s">
        <v>542</v>
      </c>
      <c r="N77" s="158" t="s">
        <v>2211</v>
      </c>
      <c r="O77" s="164"/>
      <c r="P77" s="161" t="s">
        <v>179</v>
      </c>
      <c r="Q77" s="161" t="s">
        <v>179</v>
      </c>
      <c r="R77" s="161" t="s">
        <v>179</v>
      </c>
      <c r="S77" s="161" t="s">
        <v>179</v>
      </c>
      <c r="T77" s="161" t="s">
        <v>179</v>
      </c>
      <c r="U77" s="161" t="s">
        <v>179</v>
      </c>
      <c r="V77" s="164" t="s">
        <v>191</v>
      </c>
      <c r="W77" s="161" t="s">
        <v>1425</v>
      </c>
      <c r="X77" s="164" t="s">
        <v>181</v>
      </c>
      <c r="Y77" s="164" t="s">
        <v>180</v>
      </c>
      <c r="Z77" s="163" t="s">
        <v>2059</v>
      </c>
      <c r="AA77" s="162"/>
      <c r="AB77" s="159"/>
      <c r="AC77" s="164" t="s">
        <v>182</v>
      </c>
      <c r="AD77" s="159">
        <v>6</v>
      </c>
      <c r="AE77" s="159" t="s">
        <v>1425</v>
      </c>
      <c r="AF77" s="160" t="s">
        <v>183</v>
      </c>
      <c r="AG77" s="159" t="s">
        <v>2012</v>
      </c>
      <c r="AH77" s="159"/>
      <c r="AI77" s="159" t="s">
        <v>2012</v>
      </c>
      <c r="AJ77" s="160"/>
      <c r="AK77" s="174" t="s">
        <v>184</v>
      </c>
    </row>
    <row r="78" spans="4:37" ht="49.5" customHeight="1">
      <c r="D78" s="172">
        <v>76</v>
      </c>
      <c r="E78" s="158" t="s">
        <v>1351</v>
      </c>
      <c r="F78" s="164" t="s">
        <v>543</v>
      </c>
      <c r="G78" s="158" t="s">
        <v>544</v>
      </c>
      <c r="H78" s="158" t="str">
        <f>MID(テーブル3[[#This Row],[住所]],4,FIND("区",テーブル3[[#This Row],[住所]])-FIND("市",テーブル3[[#This Row],[住所]]))</f>
        <v>北区</v>
      </c>
      <c r="I78" s="158" t="str">
        <f>MID(テーブル3[[#This Row],[住所]],FIND("区",テーブル3[[#This Row],[住所]])+1,MIN(FIND({0,1,2,3,4,5,6,7,8,9},ASC(テーブル3[[#This Row],[住所]])&amp;1234567890))-FIND("区",テーブル3[[#This Row],[住所]])-1)</f>
        <v>改寄町西久保</v>
      </c>
      <c r="J78" s="164" t="s">
        <v>545</v>
      </c>
      <c r="K78" s="164" t="s">
        <v>546</v>
      </c>
      <c r="L78" s="158"/>
      <c r="M78" s="164" t="s">
        <v>189</v>
      </c>
      <c r="N78" s="158" t="s">
        <v>2212</v>
      </c>
      <c r="O78" s="164" t="s">
        <v>1352</v>
      </c>
      <c r="P78" s="161" t="s">
        <v>179</v>
      </c>
      <c r="Q78" s="161" t="s">
        <v>179</v>
      </c>
      <c r="R78" s="161" t="s">
        <v>179</v>
      </c>
      <c r="S78" s="161" t="s">
        <v>179</v>
      </c>
      <c r="T78" s="161" t="s">
        <v>179</v>
      </c>
      <c r="U78" s="161" t="s">
        <v>1425</v>
      </c>
      <c r="V78" s="164" t="s">
        <v>191</v>
      </c>
      <c r="W78" s="161" t="s">
        <v>1425</v>
      </c>
      <c r="X78" s="164" t="s">
        <v>224</v>
      </c>
      <c r="Y78" s="164" t="s">
        <v>191</v>
      </c>
      <c r="Z78" s="163" t="s">
        <v>2059</v>
      </c>
      <c r="AA78" s="162"/>
      <c r="AB78" s="159">
        <v>1</v>
      </c>
      <c r="AC78" s="164" t="s">
        <v>182</v>
      </c>
      <c r="AD78" s="159">
        <v>2</v>
      </c>
      <c r="AE78" s="159" t="s">
        <v>1425</v>
      </c>
      <c r="AF78" s="160" t="s">
        <v>183</v>
      </c>
      <c r="AG78" s="159" t="s">
        <v>2012</v>
      </c>
      <c r="AH78" s="159"/>
      <c r="AI78" s="159" t="s">
        <v>2012</v>
      </c>
      <c r="AJ78" s="160" t="s">
        <v>184</v>
      </c>
      <c r="AK78" s="174" t="s">
        <v>184</v>
      </c>
    </row>
    <row r="79" spans="4:37" ht="49.5" customHeight="1">
      <c r="D79" s="172">
        <v>77</v>
      </c>
      <c r="E79" s="158" t="s">
        <v>1353</v>
      </c>
      <c r="F79" s="164" t="s">
        <v>503</v>
      </c>
      <c r="G79" s="158" t="s">
        <v>547</v>
      </c>
      <c r="H79" s="158" t="str">
        <f>MID(テーブル3[[#This Row],[住所]],4,FIND("区",テーブル3[[#This Row],[住所]])-FIND("市",テーブル3[[#This Row],[住所]]))</f>
        <v>北区</v>
      </c>
      <c r="I79" s="158" t="str">
        <f>MID(テーブル3[[#This Row],[住所]],FIND("区",テーブル3[[#This Row],[住所]])+1,MIN(FIND({0,1,2,3,4,5,6,7,8,9},ASC(テーブル3[[#This Row],[住所]])&amp;1234567890))-FIND("区",テーブル3[[#This Row],[住所]])-1)</f>
        <v>武蔵ケ丘</v>
      </c>
      <c r="J79" s="164" t="s">
        <v>548</v>
      </c>
      <c r="K79" s="164" t="s">
        <v>549</v>
      </c>
      <c r="L79" s="158"/>
      <c r="M79" s="164" t="s">
        <v>550</v>
      </c>
      <c r="N79" s="158" t="s">
        <v>2212</v>
      </c>
      <c r="O79" s="164" t="s">
        <v>1354</v>
      </c>
      <c r="P79" s="161" t="s">
        <v>179</v>
      </c>
      <c r="Q79" s="161" t="s">
        <v>179</v>
      </c>
      <c r="R79" s="161" t="s">
        <v>179</v>
      </c>
      <c r="S79" s="161" t="s">
        <v>179</v>
      </c>
      <c r="T79" s="161" t="s">
        <v>179</v>
      </c>
      <c r="U79" s="161" t="s">
        <v>179</v>
      </c>
      <c r="V79" s="164" t="s">
        <v>191</v>
      </c>
      <c r="W79" s="161" t="s">
        <v>2016</v>
      </c>
      <c r="X79" s="164" t="s">
        <v>181</v>
      </c>
      <c r="Y79" s="164" t="s">
        <v>180</v>
      </c>
      <c r="Z79" s="163" t="s">
        <v>2059</v>
      </c>
      <c r="AA79" s="162"/>
      <c r="AB79" s="159">
        <v>1</v>
      </c>
      <c r="AC79" s="164" t="s">
        <v>182</v>
      </c>
      <c r="AD79" s="159">
        <v>9</v>
      </c>
      <c r="AE79" s="159" t="s">
        <v>1425</v>
      </c>
      <c r="AF79" s="160" t="s">
        <v>183</v>
      </c>
      <c r="AG79" s="159" t="s">
        <v>2012</v>
      </c>
      <c r="AH79" s="159"/>
      <c r="AI79" s="159" t="s">
        <v>2012</v>
      </c>
      <c r="AJ79" s="160" t="s">
        <v>184</v>
      </c>
      <c r="AK79" s="174" t="s">
        <v>184</v>
      </c>
    </row>
    <row r="80" spans="4:37" ht="49.5" customHeight="1">
      <c r="D80" s="172">
        <v>78</v>
      </c>
      <c r="E80" s="158" t="s">
        <v>2204</v>
      </c>
      <c r="F80" s="164" t="s">
        <v>551</v>
      </c>
      <c r="G80" s="158" t="s">
        <v>552</v>
      </c>
      <c r="H80" s="158" t="str">
        <f>MID(テーブル3[[#This Row],[住所]],4,FIND("区",テーブル3[[#This Row],[住所]])-FIND("市",テーブル3[[#This Row],[住所]]))</f>
        <v>北区</v>
      </c>
      <c r="I80" s="158" t="str">
        <f>MID(テーブル3[[#This Row],[住所]],FIND("区",テーブル3[[#This Row],[住所]])+1,MIN(FIND({0,1,2,3,4,5,6,7,8,9},ASC(テーブル3[[#This Row],[住所]])&amp;1234567890))-FIND("区",テーブル3[[#This Row],[住所]])-1)</f>
        <v>清水亀井町</v>
      </c>
      <c r="J80" s="164" t="s">
        <v>553</v>
      </c>
      <c r="K80" s="164" t="s">
        <v>554</v>
      </c>
      <c r="L80" s="158"/>
      <c r="M80" s="164" t="s">
        <v>189</v>
      </c>
      <c r="N80" s="158" t="s">
        <v>2213</v>
      </c>
      <c r="O80" s="164" t="s">
        <v>1355</v>
      </c>
      <c r="P80" s="161" t="s">
        <v>179</v>
      </c>
      <c r="Q80" s="161" t="s">
        <v>179</v>
      </c>
      <c r="R80" s="161" t="s">
        <v>179</v>
      </c>
      <c r="S80" s="161" t="s">
        <v>1425</v>
      </c>
      <c r="T80" s="161" t="s">
        <v>179</v>
      </c>
      <c r="U80" s="161" t="s">
        <v>1425</v>
      </c>
      <c r="V80" s="164" t="s">
        <v>180</v>
      </c>
      <c r="W80" s="161" t="s">
        <v>1425</v>
      </c>
      <c r="X80" s="164" t="s">
        <v>181</v>
      </c>
      <c r="Y80" s="164" t="s">
        <v>180</v>
      </c>
      <c r="Z80" s="163" t="s">
        <v>2059</v>
      </c>
      <c r="AA80" s="162"/>
      <c r="AB80" s="159"/>
      <c r="AC80" s="164" t="s">
        <v>182</v>
      </c>
      <c r="AD80" s="159">
        <v>3</v>
      </c>
      <c r="AE80" s="159" t="s">
        <v>1425</v>
      </c>
      <c r="AF80" s="160" t="s">
        <v>183</v>
      </c>
      <c r="AG80" s="159" t="s">
        <v>2012</v>
      </c>
      <c r="AH80" s="159"/>
      <c r="AI80" s="159" t="s">
        <v>2012</v>
      </c>
      <c r="AJ80" s="160" t="s">
        <v>184</v>
      </c>
      <c r="AK80" s="174" t="s">
        <v>184</v>
      </c>
    </row>
    <row r="81" spans="4:37" ht="49.5" customHeight="1">
      <c r="D81" s="172">
        <v>79</v>
      </c>
      <c r="E81" s="158" t="s">
        <v>2223</v>
      </c>
      <c r="F81" s="164" t="s">
        <v>555</v>
      </c>
      <c r="G81" s="158" t="s">
        <v>556</v>
      </c>
      <c r="H81" s="158" t="str">
        <f>MID(テーブル3[[#This Row],[住所]],4,FIND("区",テーブル3[[#This Row],[住所]])-FIND("市",テーブル3[[#This Row],[住所]]))</f>
        <v>北区</v>
      </c>
      <c r="I81" s="158" t="str">
        <f>MID(テーブル3[[#This Row],[住所]],FIND("区",テーブル3[[#This Row],[住所]])+1,MIN(FIND({0,1,2,3,4,5,6,7,8,9},ASC(テーブル3[[#This Row],[住所]])&amp;1234567890))-FIND("区",テーブル3[[#This Row],[住所]])-1)</f>
        <v>清水新地</v>
      </c>
      <c r="J81" s="164" t="s">
        <v>557</v>
      </c>
      <c r="K81" s="164" t="s">
        <v>558</v>
      </c>
      <c r="L81" s="158"/>
      <c r="M81" s="164" t="s">
        <v>189</v>
      </c>
      <c r="N81" s="158" t="s">
        <v>2214</v>
      </c>
      <c r="O81" s="164"/>
      <c r="P81" s="161" t="s">
        <v>179</v>
      </c>
      <c r="Q81" s="161" t="s">
        <v>179</v>
      </c>
      <c r="R81" s="161" t="s">
        <v>179</v>
      </c>
      <c r="S81" s="161" t="s">
        <v>179</v>
      </c>
      <c r="T81" s="161" t="s">
        <v>179</v>
      </c>
      <c r="U81" s="161" t="s">
        <v>1425</v>
      </c>
      <c r="V81" s="164" t="s">
        <v>191</v>
      </c>
      <c r="W81" s="161" t="s">
        <v>179</v>
      </c>
      <c r="X81" s="164" t="s">
        <v>181</v>
      </c>
      <c r="Y81" s="164" t="s">
        <v>180</v>
      </c>
      <c r="Z81" s="163" t="s">
        <v>2059</v>
      </c>
      <c r="AA81" s="162"/>
      <c r="AB81" s="159">
        <v>1</v>
      </c>
      <c r="AC81" s="164" t="s">
        <v>201</v>
      </c>
      <c r="AD81" s="159">
        <v>4</v>
      </c>
      <c r="AE81" s="159" t="s">
        <v>1425</v>
      </c>
      <c r="AF81" s="160" t="s">
        <v>183</v>
      </c>
      <c r="AG81" s="159" t="s">
        <v>2012</v>
      </c>
      <c r="AH81" s="159"/>
      <c r="AI81" s="159" t="s">
        <v>2012</v>
      </c>
      <c r="AJ81" s="160" t="s">
        <v>191</v>
      </c>
      <c r="AK81" s="174" t="s">
        <v>191</v>
      </c>
    </row>
    <row r="82" spans="4:37" ht="49.5" customHeight="1">
      <c r="D82" s="172">
        <v>80</v>
      </c>
      <c r="E82" s="158" t="s">
        <v>559</v>
      </c>
      <c r="F82" s="164" t="s">
        <v>555</v>
      </c>
      <c r="G82" s="158" t="s">
        <v>560</v>
      </c>
      <c r="H82" s="158" t="str">
        <f>MID(テーブル3[[#This Row],[住所]],4,FIND("区",テーブル3[[#This Row],[住所]])-FIND("市",テーブル3[[#This Row],[住所]]))</f>
        <v>北区</v>
      </c>
      <c r="I82" s="158" t="str">
        <f>MID(テーブル3[[#This Row],[住所]],FIND("区",テーブル3[[#This Row],[住所]])+1,MIN(FIND({0,1,2,3,4,5,6,7,8,9},ASC(テーブル3[[#This Row],[住所]])&amp;1234567890))-FIND("区",テーブル3[[#This Row],[住所]])-1)</f>
        <v>清水新地</v>
      </c>
      <c r="J82" s="164" t="s">
        <v>561</v>
      </c>
      <c r="K82" s="164" t="s">
        <v>562</v>
      </c>
      <c r="L82" s="158"/>
      <c r="M82" s="164" t="s">
        <v>2206</v>
      </c>
      <c r="N82" s="158" t="s">
        <v>2215</v>
      </c>
      <c r="O82" s="164" t="s">
        <v>1356</v>
      </c>
      <c r="P82" s="161" t="s">
        <v>179</v>
      </c>
      <c r="Q82" s="161" t="s">
        <v>179</v>
      </c>
      <c r="R82" s="161" t="s">
        <v>179</v>
      </c>
      <c r="S82" s="161" t="s">
        <v>179</v>
      </c>
      <c r="T82" s="161" t="s">
        <v>179</v>
      </c>
      <c r="U82" s="161" t="s">
        <v>179</v>
      </c>
      <c r="V82" s="164" t="s">
        <v>191</v>
      </c>
      <c r="W82" s="161" t="s">
        <v>1425</v>
      </c>
      <c r="X82" s="164" t="s">
        <v>181</v>
      </c>
      <c r="Y82" s="164" t="s">
        <v>180</v>
      </c>
      <c r="Z82" s="163" t="s">
        <v>2059</v>
      </c>
      <c r="AA82" s="162"/>
      <c r="AB82" s="159"/>
      <c r="AC82" s="164" t="s">
        <v>182</v>
      </c>
      <c r="AD82" s="159">
        <v>2</v>
      </c>
      <c r="AE82" s="159" t="s">
        <v>179</v>
      </c>
      <c r="AF82" s="160" t="s">
        <v>183</v>
      </c>
      <c r="AG82" s="159" t="s">
        <v>2012</v>
      </c>
      <c r="AH82" s="159"/>
      <c r="AI82" s="159" t="s">
        <v>2012</v>
      </c>
      <c r="AJ82" s="160" t="s">
        <v>184</v>
      </c>
      <c r="AK82" s="174" t="s">
        <v>184</v>
      </c>
    </row>
    <row r="83" spans="4:37" ht="49.5" customHeight="1">
      <c r="D83" s="172">
        <v>81</v>
      </c>
      <c r="E83" s="158" t="s">
        <v>563</v>
      </c>
      <c r="F83" s="164" t="s">
        <v>564</v>
      </c>
      <c r="G83" s="158" t="s">
        <v>565</v>
      </c>
      <c r="H83" s="158" t="str">
        <f>MID(テーブル3[[#This Row],[住所]],4,FIND("区",テーブル3[[#This Row],[住所]])-FIND("市",テーブル3[[#This Row],[住所]]))</f>
        <v>北区</v>
      </c>
      <c r="I83" s="158" t="str">
        <f>MID(テーブル3[[#This Row],[住所]],FIND("区",テーブル3[[#This Row],[住所]])+1,MIN(FIND({0,1,2,3,4,5,6,7,8,9},ASC(テーブル3[[#This Row],[住所]])&amp;1234567890))-FIND("区",テーブル3[[#This Row],[住所]])-1)</f>
        <v>清水本町</v>
      </c>
      <c r="J83" s="164" t="s">
        <v>566</v>
      </c>
      <c r="K83" s="164" t="s">
        <v>567</v>
      </c>
      <c r="L83" s="158"/>
      <c r="M83" s="164" t="s">
        <v>189</v>
      </c>
      <c r="N83" s="158" t="s">
        <v>2216</v>
      </c>
      <c r="O83" s="164" t="s">
        <v>1357</v>
      </c>
      <c r="P83" s="161" t="s">
        <v>179</v>
      </c>
      <c r="Q83" s="161" t="s">
        <v>179</v>
      </c>
      <c r="R83" s="161" t="s">
        <v>179</v>
      </c>
      <c r="S83" s="161" t="s">
        <v>1425</v>
      </c>
      <c r="T83" s="161" t="s">
        <v>179</v>
      </c>
      <c r="U83" s="161" t="s">
        <v>1425</v>
      </c>
      <c r="V83" s="164" t="s">
        <v>180</v>
      </c>
      <c r="W83" s="161" t="s">
        <v>1425</v>
      </c>
      <c r="X83" s="164" t="s">
        <v>181</v>
      </c>
      <c r="Y83" s="164" t="s">
        <v>180</v>
      </c>
      <c r="Z83" s="163" t="s">
        <v>2059</v>
      </c>
      <c r="AA83" s="162"/>
      <c r="AB83" s="159">
        <v>1</v>
      </c>
      <c r="AC83" s="164" t="s">
        <v>182</v>
      </c>
      <c r="AD83" s="159">
        <v>7</v>
      </c>
      <c r="AE83" s="159" t="s">
        <v>1425</v>
      </c>
      <c r="AF83" s="160" t="s">
        <v>183</v>
      </c>
      <c r="AG83" s="159" t="s">
        <v>2012</v>
      </c>
      <c r="AH83" s="159"/>
      <c r="AI83" s="159" t="s">
        <v>2012</v>
      </c>
      <c r="AJ83" s="160" t="s">
        <v>191</v>
      </c>
      <c r="AK83" s="174" t="s">
        <v>191</v>
      </c>
    </row>
    <row r="84" spans="4:37" ht="49.5" customHeight="1">
      <c r="D84" s="172">
        <v>82</v>
      </c>
      <c r="E84" s="158" t="s">
        <v>2222</v>
      </c>
      <c r="F84" s="164" t="s">
        <v>568</v>
      </c>
      <c r="G84" s="158" t="s">
        <v>569</v>
      </c>
      <c r="H84" s="158" t="str">
        <f>MID(テーブル3[[#This Row],[住所]],4,FIND("区",テーブル3[[#This Row],[住所]])-FIND("市",テーブル3[[#This Row],[住所]]))</f>
        <v>北区</v>
      </c>
      <c r="I84" s="158" t="str">
        <f>MID(テーブル3[[#This Row],[住所]],FIND("区",テーブル3[[#This Row],[住所]])+1,MIN(FIND({0,1,2,3,4,5,6,7,8,9},ASC(テーブル3[[#This Row],[住所]])&amp;1234567890))-FIND("区",テーブル3[[#This Row],[住所]])-1)</f>
        <v>西梶尾町</v>
      </c>
      <c r="J84" s="164" t="s">
        <v>570</v>
      </c>
      <c r="K84" s="164" t="s">
        <v>570</v>
      </c>
      <c r="L84" s="158"/>
      <c r="M84" s="164" t="s">
        <v>189</v>
      </c>
      <c r="N84" s="158" t="s">
        <v>2217</v>
      </c>
      <c r="O84" s="164" t="s">
        <v>1358</v>
      </c>
      <c r="P84" s="161" t="s">
        <v>179</v>
      </c>
      <c r="Q84" s="161" t="s">
        <v>179</v>
      </c>
      <c r="R84" s="161" t="s">
        <v>179</v>
      </c>
      <c r="S84" s="161" t="s">
        <v>179</v>
      </c>
      <c r="T84" s="161" t="s">
        <v>179</v>
      </c>
      <c r="U84" s="161" t="s">
        <v>1425</v>
      </c>
      <c r="V84" s="164" t="s">
        <v>191</v>
      </c>
      <c r="W84" s="161" t="s">
        <v>2038</v>
      </c>
      <c r="X84" s="164" t="s">
        <v>207</v>
      </c>
      <c r="Y84" s="164" t="s">
        <v>180</v>
      </c>
      <c r="Z84" s="163" t="s">
        <v>2059</v>
      </c>
      <c r="AA84" s="162"/>
      <c r="AB84" s="159">
        <v>2</v>
      </c>
      <c r="AC84" s="164" t="s">
        <v>182</v>
      </c>
      <c r="AD84" s="159">
        <v>4</v>
      </c>
      <c r="AE84" s="159" t="s">
        <v>1425</v>
      </c>
      <c r="AF84" s="160" t="s">
        <v>183</v>
      </c>
      <c r="AG84" s="159" t="s">
        <v>2012</v>
      </c>
      <c r="AH84" s="159"/>
      <c r="AI84" s="159" t="s">
        <v>2012</v>
      </c>
      <c r="AJ84" s="160" t="s">
        <v>184</v>
      </c>
      <c r="AK84" s="174" t="s">
        <v>191</v>
      </c>
    </row>
    <row r="85" spans="4:37" ht="49.5" customHeight="1">
      <c r="D85" s="172">
        <v>83</v>
      </c>
      <c r="E85" s="158" t="s">
        <v>1359</v>
      </c>
      <c r="F85" s="164" t="s">
        <v>572</v>
      </c>
      <c r="G85" s="158" t="s">
        <v>573</v>
      </c>
      <c r="H85" s="158" t="str">
        <f>MID(テーブル3[[#This Row],[住所]],4,FIND("区",テーブル3[[#This Row],[住所]])-FIND("市",テーブル3[[#This Row],[住所]]))</f>
        <v>北区</v>
      </c>
      <c r="I85" s="158" t="str">
        <f>MID(テーブル3[[#This Row],[住所]],FIND("区",テーブル3[[#This Row],[住所]])+1,MIN(FIND({0,1,2,3,4,5,6,7,8,9},ASC(テーブル3[[#This Row],[住所]])&amp;1234567890))-FIND("区",テーブル3[[#This Row],[住所]])-1)</f>
        <v>植木町平原</v>
      </c>
      <c r="J85" s="164" t="s">
        <v>574</v>
      </c>
      <c r="K85" s="164" t="s">
        <v>575</v>
      </c>
      <c r="L85" s="158"/>
      <c r="M85" s="164" t="s">
        <v>178</v>
      </c>
      <c r="N85" s="158" t="s">
        <v>576</v>
      </c>
      <c r="O85" s="164"/>
      <c r="P85" s="161" t="s">
        <v>179</v>
      </c>
      <c r="Q85" s="161" t="s">
        <v>179</v>
      </c>
      <c r="R85" s="161" t="s">
        <v>179</v>
      </c>
      <c r="S85" s="161" t="s">
        <v>179</v>
      </c>
      <c r="T85" s="161" t="s">
        <v>179</v>
      </c>
      <c r="U85" s="161" t="s">
        <v>179</v>
      </c>
      <c r="V85" s="164" t="s">
        <v>191</v>
      </c>
      <c r="W85" s="159" t="s">
        <v>2015</v>
      </c>
      <c r="X85" s="164" t="s">
        <v>224</v>
      </c>
      <c r="Y85" s="164" t="s">
        <v>191</v>
      </c>
      <c r="Z85" s="163" t="s">
        <v>2059</v>
      </c>
      <c r="AA85" s="162"/>
      <c r="AB85" s="159">
        <v>1</v>
      </c>
      <c r="AC85" s="164" t="s">
        <v>182</v>
      </c>
      <c r="AD85" s="159">
        <v>5</v>
      </c>
      <c r="AE85" s="159" t="s">
        <v>1425</v>
      </c>
      <c r="AF85" s="160" t="s">
        <v>266</v>
      </c>
      <c r="AG85" s="159" t="s">
        <v>2012</v>
      </c>
      <c r="AH85" s="159"/>
      <c r="AI85" s="159" t="s">
        <v>2012</v>
      </c>
      <c r="AJ85" s="160" t="s">
        <v>191</v>
      </c>
      <c r="AK85" s="174" t="s">
        <v>191</v>
      </c>
    </row>
    <row r="86" spans="4:37" ht="49.5" customHeight="1">
      <c r="D86" s="172">
        <v>84</v>
      </c>
      <c r="E86" s="158" t="s">
        <v>577</v>
      </c>
      <c r="F86" s="164" t="s">
        <v>529</v>
      </c>
      <c r="G86" s="158" t="s">
        <v>578</v>
      </c>
      <c r="H86" s="158" t="str">
        <f>MID(テーブル3[[#This Row],[住所]],4,FIND("区",テーブル3[[#This Row],[住所]])-FIND("市",テーブル3[[#This Row],[住所]]))</f>
        <v>北区</v>
      </c>
      <c r="I86" s="158" t="str">
        <f>MID(テーブル3[[#This Row],[住所]],FIND("区",テーブル3[[#This Row],[住所]])+1,MIN(FIND({0,1,2,3,4,5,6,7,8,9},ASC(テーブル3[[#This Row],[住所]])&amp;1234567890))-FIND("区",テーブル3[[#This Row],[住所]])-1)</f>
        <v>楠</v>
      </c>
      <c r="J86" s="164" t="s">
        <v>579</v>
      </c>
      <c r="K86" s="164" t="s">
        <v>580</v>
      </c>
      <c r="L86" s="158"/>
      <c r="M86" s="164" t="s">
        <v>189</v>
      </c>
      <c r="N86" s="158" t="s">
        <v>2218</v>
      </c>
      <c r="O86" s="164"/>
      <c r="P86" s="161" t="s">
        <v>179</v>
      </c>
      <c r="Q86" s="161" t="s">
        <v>179</v>
      </c>
      <c r="R86" s="161" t="s">
        <v>179</v>
      </c>
      <c r="S86" s="161" t="s">
        <v>179</v>
      </c>
      <c r="T86" s="161" t="s">
        <v>179</v>
      </c>
      <c r="U86" s="161" t="s">
        <v>1425</v>
      </c>
      <c r="V86" s="164" t="s">
        <v>191</v>
      </c>
      <c r="W86" s="161" t="s">
        <v>2039</v>
      </c>
      <c r="X86" s="164" t="s">
        <v>207</v>
      </c>
      <c r="Y86" s="164" t="s">
        <v>180</v>
      </c>
      <c r="Z86" s="163" t="s">
        <v>2056</v>
      </c>
      <c r="AA86" s="163" t="s">
        <v>2056</v>
      </c>
      <c r="AB86" s="159">
        <v>3</v>
      </c>
      <c r="AC86" s="164" t="s">
        <v>250</v>
      </c>
      <c r="AD86" s="159">
        <v>5</v>
      </c>
      <c r="AE86" s="159" t="s">
        <v>1425</v>
      </c>
      <c r="AF86" s="160" t="s">
        <v>183</v>
      </c>
      <c r="AG86" s="159" t="s">
        <v>2012</v>
      </c>
      <c r="AH86" s="159"/>
      <c r="AI86" s="159" t="s">
        <v>2012</v>
      </c>
      <c r="AJ86" s="160" t="s">
        <v>184</v>
      </c>
      <c r="AK86" s="174" t="s">
        <v>184</v>
      </c>
    </row>
    <row r="87" spans="4:37" ht="49.5" customHeight="1">
      <c r="D87" s="172">
        <v>85</v>
      </c>
      <c r="E87" s="158" t="s">
        <v>581</v>
      </c>
      <c r="F87" s="164" t="s">
        <v>582</v>
      </c>
      <c r="G87" s="158" t="s">
        <v>583</v>
      </c>
      <c r="H87" s="158" t="str">
        <f>MID(テーブル3[[#This Row],[住所]],4,FIND("区",テーブル3[[#This Row],[住所]])-FIND("市",テーブル3[[#This Row],[住所]]))</f>
        <v>北区</v>
      </c>
      <c r="I87" s="158" t="str">
        <f>MID(テーブル3[[#This Row],[住所]],FIND("区",テーブル3[[#This Row],[住所]])+1,MIN(FIND({0,1,2,3,4,5,6,7,8,9},ASC(テーブル3[[#This Row],[住所]])&amp;1234567890))-FIND("区",テーブル3[[#This Row],[住所]])-1)</f>
        <v>清水町岩倉</v>
      </c>
      <c r="J87" s="164" t="s">
        <v>584</v>
      </c>
      <c r="K87" s="164" t="s">
        <v>585</v>
      </c>
      <c r="L87" s="158"/>
      <c r="M87" s="164" t="s">
        <v>586</v>
      </c>
      <c r="N87" s="158" t="s">
        <v>2219</v>
      </c>
      <c r="O87" s="164"/>
      <c r="P87" s="161" t="s">
        <v>179</v>
      </c>
      <c r="Q87" s="161" t="s">
        <v>179</v>
      </c>
      <c r="R87" s="161" t="s">
        <v>179</v>
      </c>
      <c r="S87" s="161" t="s">
        <v>1425</v>
      </c>
      <c r="T87" s="161" t="s">
        <v>179</v>
      </c>
      <c r="U87" s="161" t="s">
        <v>1425</v>
      </c>
      <c r="V87" s="164" t="s">
        <v>180</v>
      </c>
      <c r="W87" s="161" t="s">
        <v>1425</v>
      </c>
      <c r="X87" s="164" t="s">
        <v>181</v>
      </c>
      <c r="Y87" s="164" t="s">
        <v>180</v>
      </c>
      <c r="Z87" s="163" t="s">
        <v>2059</v>
      </c>
      <c r="AA87" s="162"/>
      <c r="AB87" s="159"/>
      <c r="AC87" s="164" t="s">
        <v>250</v>
      </c>
      <c r="AD87" s="159">
        <v>2</v>
      </c>
      <c r="AE87" s="159" t="s">
        <v>1425</v>
      </c>
      <c r="AF87" s="160" t="s">
        <v>183</v>
      </c>
      <c r="AG87" s="159" t="s">
        <v>2012</v>
      </c>
      <c r="AH87" s="159"/>
      <c r="AI87" s="159" t="s">
        <v>2012</v>
      </c>
      <c r="AJ87" s="160" t="s">
        <v>184</v>
      </c>
      <c r="AK87" s="174" t="s">
        <v>183</v>
      </c>
    </row>
    <row r="88" spans="4:37" ht="49.5" customHeight="1">
      <c r="D88" s="172">
        <v>86</v>
      </c>
      <c r="E88" s="158" t="s">
        <v>588</v>
      </c>
      <c r="F88" s="164" t="s">
        <v>589</v>
      </c>
      <c r="G88" s="158" t="s">
        <v>590</v>
      </c>
      <c r="H88" s="158" t="str">
        <f>MID(テーブル3[[#This Row],[住所]],4,FIND("区",テーブル3[[#This Row],[住所]])-FIND("市",テーブル3[[#This Row],[住所]]))</f>
        <v>北区</v>
      </c>
      <c r="I88" s="158" t="str">
        <f>MID(テーブル3[[#This Row],[住所]],FIND("区",テーブル3[[#This Row],[住所]])+1,MIN(FIND({0,1,2,3,4,5,6,7,8,9},ASC(テーブル3[[#This Row],[住所]])&amp;1234567890))-FIND("区",テーブル3[[#This Row],[住所]])-1)</f>
        <v>八景水谷</v>
      </c>
      <c r="J88" s="164" t="s">
        <v>591</v>
      </c>
      <c r="K88" s="164" t="s">
        <v>592</v>
      </c>
      <c r="L88" s="158"/>
      <c r="M88" s="164" t="s">
        <v>443</v>
      </c>
      <c r="N88" s="158" t="s">
        <v>2221</v>
      </c>
      <c r="O88" s="164"/>
      <c r="P88" s="161" t="s">
        <v>179</v>
      </c>
      <c r="Q88" s="161" t="s">
        <v>179</v>
      </c>
      <c r="R88" s="161" t="s">
        <v>179</v>
      </c>
      <c r="S88" s="161" t="s">
        <v>179</v>
      </c>
      <c r="T88" s="161" t="s">
        <v>179</v>
      </c>
      <c r="U88" s="161" t="s">
        <v>179</v>
      </c>
      <c r="V88" s="164" t="s">
        <v>191</v>
      </c>
      <c r="W88" s="161" t="s">
        <v>1425</v>
      </c>
      <c r="X88" s="164" t="s">
        <v>181</v>
      </c>
      <c r="Y88" s="164" t="s">
        <v>180</v>
      </c>
      <c r="Z88" s="163" t="s">
        <v>2059</v>
      </c>
      <c r="AA88" s="162"/>
      <c r="AB88" s="159">
        <v>1</v>
      </c>
      <c r="AC88" s="164" t="s">
        <v>182</v>
      </c>
      <c r="AD88" s="159">
        <v>400</v>
      </c>
      <c r="AE88" s="159" t="s">
        <v>1425</v>
      </c>
      <c r="AF88" s="160" t="s">
        <v>183</v>
      </c>
      <c r="AG88" s="159" t="s">
        <v>2012</v>
      </c>
      <c r="AH88" s="159"/>
      <c r="AI88" s="159" t="s">
        <v>2012</v>
      </c>
      <c r="AJ88" s="160" t="s">
        <v>184</v>
      </c>
      <c r="AK88" s="174" t="s">
        <v>184</v>
      </c>
    </row>
    <row r="89" spans="4:37" ht="49.5" customHeight="1">
      <c r="D89" s="172">
        <v>87</v>
      </c>
      <c r="E89" s="158" t="s">
        <v>594</v>
      </c>
      <c r="F89" s="164" t="s">
        <v>595</v>
      </c>
      <c r="G89" s="158" t="s">
        <v>596</v>
      </c>
      <c r="H89" s="158" t="str">
        <f>MID(テーブル3[[#This Row],[住所]],4,FIND("区",テーブル3[[#This Row],[住所]])-FIND("市",テーブル3[[#This Row],[住所]]))</f>
        <v>北区</v>
      </c>
      <c r="I89" s="158" t="str">
        <f>MID(テーブル3[[#This Row],[住所]],FIND("区",テーブル3[[#This Row],[住所]])+1,MIN(FIND({0,1,2,3,4,5,6,7,8,9},ASC(テーブル3[[#This Row],[住所]])&amp;1234567890))-FIND("区",テーブル3[[#This Row],[住所]])-1)</f>
        <v>鶴羽田</v>
      </c>
      <c r="J89" s="164" t="s">
        <v>597</v>
      </c>
      <c r="K89" s="164" t="s">
        <v>598</v>
      </c>
      <c r="L89" s="158"/>
      <c r="M89" s="164" t="s">
        <v>189</v>
      </c>
      <c r="N89" s="158" t="s">
        <v>2233</v>
      </c>
      <c r="O89" s="164"/>
      <c r="P89" s="161" t="s">
        <v>179</v>
      </c>
      <c r="Q89" s="161" t="s">
        <v>179</v>
      </c>
      <c r="R89" s="161" t="s">
        <v>179</v>
      </c>
      <c r="S89" s="161" t="s">
        <v>179</v>
      </c>
      <c r="T89" s="161" t="s">
        <v>179</v>
      </c>
      <c r="U89" s="161" t="s">
        <v>1425</v>
      </c>
      <c r="V89" s="164" t="s">
        <v>191</v>
      </c>
      <c r="W89" s="161" t="s">
        <v>2016</v>
      </c>
      <c r="X89" s="164" t="s">
        <v>207</v>
      </c>
      <c r="Y89" s="164" t="s">
        <v>180</v>
      </c>
      <c r="Z89" s="163" t="s">
        <v>2059</v>
      </c>
      <c r="AA89" s="162"/>
      <c r="AB89" s="159">
        <v>2</v>
      </c>
      <c r="AC89" s="164" t="s">
        <v>182</v>
      </c>
      <c r="AD89" s="159">
        <v>3</v>
      </c>
      <c r="AE89" s="159" t="s">
        <v>1425</v>
      </c>
      <c r="AF89" s="160" t="s">
        <v>183</v>
      </c>
      <c r="AG89" s="159" t="s">
        <v>2012</v>
      </c>
      <c r="AH89" s="159"/>
      <c r="AI89" s="159" t="s">
        <v>2012</v>
      </c>
      <c r="AJ89" s="160" t="s">
        <v>183</v>
      </c>
      <c r="AK89" s="174" t="s">
        <v>183</v>
      </c>
    </row>
    <row r="90" spans="4:37" ht="49.5" customHeight="1">
      <c r="D90" s="172">
        <v>88</v>
      </c>
      <c r="E90" s="158" t="s">
        <v>599</v>
      </c>
      <c r="F90" s="164" t="s">
        <v>600</v>
      </c>
      <c r="G90" s="158" t="s">
        <v>601</v>
      </c>
      <c r="H90" s="158" t="str">
        <f>MID(テーブル3[[#This Row],[住所]],4,FIND("区",テーブル3[[#This Row],[住所]])-FIND("市",テーブル3[[#This Row],[住所]]))</f>
        <v>北区</v>
      </c>
      <c r="I90" s="158" t="str">
        <f>MID(テーブル3[[#This Row],[住所]],FIND("区",テーブル3[[#This Row],[住所]])+1,MIN(FIND({0,1,2,3,4,5,6,7,8,9},ASC(テーブル3[[#This Row],[住所]])&amp;1234567890))-FIND("区",テーブル3[[#This Row],[住所]])-1)</f>
        <v>植木町豊田</v>
      </c>
      <c r="J90" s="164" t="s">
        <v>602</v>
      </c>
      <c r="K90" s="164" t="s">
        <v>603</v>
      </c>
      <c r="L90" s="158"/>
      <c r="M90" s="164" t="s">
        <v>189</v>
      </c>
      <c r="N90" s="158" t="s">
        <v>2220</v>
      </c>
      <c r="O90" s="164"/>
      <c r="P90" s="161" t="s">
        <v>179</v>
      </c>
      <c r="Q90" s="161" t="s">
        <v>179</v>
      </c>
      <c r="R90" s="161" t="s">
        <v>179</v>
      </c>
      <c r="S90" s="161" t="s">
        <v>1425</v>
      </c>
      <c r="T90" s="161" t="s">
        <v>179</v>
      </c>
      <c r="U90" s="161" t="s">
        <v>1425</v>
      </c>
      <c r="V90" s="164" t="s">
        <v>191</v>
      </c>
      <c r="W90" s="161" t="s">
        <v>2016</v>
      </c>
      <c r="X90" s="164" t="s">
        <v>181</v>
      </c>
      <c r="Y90" s="164" t="s">
        <v>191</v>
      </c>
      <c r="Z90" s="163" t="s">
        <v>2059</v>
      </c>
      <c r="AA90" s="162"/>
      <c r="AB90" s="159">
        <v>2</v>
      </c>
      <c r="AC90" s="164" t="s">
        <v>250</v>
      </c>
      <c r="AD90" s="159">
        <v>9</v>
      </c>
      <c r="AE90" s="159" t="s">
        <v>179</v>
      </c>
      <c r="AF90" s="160" t="s">
        <v>266</v>
      </c>
      <c r="AG90" s="159" t="s">
        <v>2012</v>
      </c>
      <c r="AH90" s="159"/>
      <c r="AI90" s="159" t="s">
        <v>2012</v>
      </c>
      <c r="AJ90" s="160" t="s">
        <v>183</v>
      </c>
      <c r="AK90" s="174" t="s">
        <v>191</v>
      </c>
    </row>
    <row r="91" spans="4:37" ht="49.5" customHeight="1">
      <c r="D91" s="172">
        <v>89</v>
      </c>
      <c r="E91" s="158" t="s">
        <v>1360</v>
      </c>
      <c r="F91" s="164" t="s">
        <v>503</v>
      </c>
      <c r="G91" s="158" t="s">
        <v>604</v>
      </c>
      <c r="H91" s="158" t="str">
        <f>MID(テーブル3[[#This Row],[住所]],4,FIND("区",テーブル3[[#This Row],[住所]])-FIND("市",テーブル3[[#This Row],[住所]]))</f>
        <v>北区</v>
      </c>
      <c r="I91" s="158" t="str">
        <f>MID(テーブル3[[#This Row],[住所]],FIND("区",テーブル3[[#This Row],[住所]])+1,MIN(FIND({0,1,2,3,4,5,6,7,8,9},ASC(テーブル3[[#This Row],[住所]])&amp;1234567890))-FIND("区",テーブル3[[#This Row],[住所]])-1)</f>
        <v>武蔵ケ丘</v>
      </c>
      <c r="J91" s="164" t="s">
        <v>605</v>
      </c>
      <c r="K91" s="164" t="s">
        <v>606</v>
      </c>
      <c r="L91" s="158"/>
      <c r="M91" s="164" t="s">
        <v>189</v>
      </c>
      <c r="N91" s="158" t="s">
        <v>2212</v>
      </c>
      <c r="O91" s="164"/>
      <c r="P91" s="161" t="s">
        <v>179</v>
      </c>
      <c r="Q91" s="161" t="s">
        <v>179</v>
      </c>
      <c r="R91" s="161" t="s">
        <v>179</v>
      </c>
      <c r="S91" s="161" t="s">
        <v>179</v>
      </c>
      <c r="T91" s="161" t="s">
        <v>179</v>
      </c>
      <c r="U91" s="161" t="s">
        <v>1425</v>
      </c>
      <c r="V91" s="164" t="s">
        <v>180</v>
      </c>
      <c r="W91" s="161" t="s">
        <v>1425</v>
      </c>
      <c r="X91" s="164" t="s">
        <v>181</v>
      </c>
      <c r="Y91" s="164" t="s">
        <v>180</v>
      </c>
      <c r="Z91" s="163" t="s">
        <v>2059</v>
      </c>
      <c r="AA91" s="162"/>
      <c r="AB91" s="159"/>
      <c r="AC91" s="164" t="s">
        <v>250</v>
      </c>
      <c r="AD91" s="159"/>
      <c r="AE91" s="159" t="s">
        <v>1425</v>
      </c>
      <c r="AF91" s="160" t="s">
        <v>183</v>
      </c>
      <c r="AG91" s="159" t="s">
        <v>2012</v>
      </c>
      <c r="AH91" s="159"/>
      <c r="AI91" s="159" t="s">
        <v>2012</v>
      </c>
      <c r="AJ91" s="160" t="s">
        <v>183</v>
      </c>
      <c r="AK91" s="174" t="s">
        <v>183</v>
      </c>
    </row>
    <row r="92" spans="4:37" ht="49.5" customHeight="1">
      <c r="D92" s="172">
        <v>90</v>
      </c>
      <c r="E92" s="158" t="s">
        <v>607</v>
      </c>
      <c r="F92" s="164" t="s">
        <v>608</v>
      </c>
      <c r="G92" s="158" t="s">
        <v>609</v>
      </c>
      <c r="H92" s="158" t="str">
        <f>MID(テーブル3[[#This Row],[住所]],4,FIND("区",テーブル3[[#This Row],[住所]])-FIND("市",テーブル3[[#This Row],[住所]]))</f>
        <v>北区</v>
      </c>
      <c r="I92" s="158" t="str">
        <f>MID(テーブル3[[#This Row],[住所]],FIND("区",テーブル3[[#This Row],[住所]])+1,MIN(FIND({0,1,2,3,4,5,6,7,8,9},ASC(テーブル3[[#This Row],[住所]])&amp;1234567890))-FIND("区",テーブル3[[#This Row],[住所]])-1)</f>
        <v>龍田町弓削</v>
      </c>
      <c r="J92" s="164" t="s">
        <v>610</v>
      </c>
      <c r="K92" s="164" t="s">
        <v>611</v>
      </c>
      <c r="L92" s="158"/>
      <c r="M92" s="164" t="s">
        <v>189</v>
      </c>
      <c r="N92" s="158" t="s">
        <v>2220</v>
      </c>
      <c r="O92" s="164"/>
      <c r="P92" s="161" t="s">
        <v>179</v>
      </c>
      <c r="Q92" s="161" t="s">
        <v>179</v>
      </c>
      <c r="R92" s="161" t="s">
        <v>179</v>
      </c>
      <c r="S92" s="161" t="s">
        <v>1425</v>
      </c>
      <c r="T92" s="161" t="s">
        <v>179</v>
      </c>
      <c r="U92" s="161" t="s">
        <v>179</v>
      </c>
      <c r="V92" s="164" t="s">
        <v>191</v>
      </c>
      <c r="W92" s="161" t="s">
        <v>2038</v>
      </c>
      <c r="X92" s="164" t="s">
        <v>181</v>
      </c>
      <c r="Y92" s="164" t="s">
        <v>180</v>
      </c>
      <c r="Z92" s="163" t="s">
        <v>2059</v>
      </c>
      <c r="AA92" s="162"/>
      <c r="AB92" s="159">
        <v>4</v>
      </c>
      <c r="AC92" s="164" t="s">
        <v>250</v>
      </c>
      <c r="AD92" s="159">
        <v>2</v>
      </c>
      <c r="AE92" s="159" t="s">
        <v>1425</v>
      </c>
      <c r="AF92" s="160" t="s">
        <v>183</v>
      </c>
      <c r="AG92" s="159" t="s">
        <v>2012</v>
      </c>
      <c r="AH92" s="159"/>
      <c r="AI92" s="159" t="s">
        <v>2012</v>
      </c>
      <c r="AJ92" s="160" t="s">
        <v>184</v>
      </c>
      <c r="AK92" s="174" t="s">
        <v>184</v>
      </c>
    </row>
    <row r="93" spans="4:37" ht="49.5" customHeight="1">
      <c r="D93" s="172">
        <v>91</v>
      </c>
      <c r="E93" s="158" t="s">
        <v>612</v>
      </c>
      <c r="F93" s="164" t="s">
        <v>593</v>
      </c>
      <c r="G93" s="158" t="s">
        <v>613</v>
      </c>
      <c r="H93" s="158" t="str">
        <f>MID(テーブル3[[#This Row],[住所]],4,FIND("区",テーブル3[[#This Row],[住所]])-FIND("市",テーブル3[[#This Row],[住所]]))</f>
        <v>北区</v>
      </c>
      <c r="I93" s="158" t="str">
        <f>MID(テーブル3[[#This Row],[住所]],FIND("区",テーブル3[[#This Row],[住所]])+1,MIN(FIND({0,1,2,3,4,5,6,7,8,9},ASC(テーブル3[[#This Row],[住所]])&amp;1234567890))-FIND("区",テーブル3[[#This Row],[住所]])-1)</f>
        <v>植木町大字岩野</v>
      </c>
      <c r="J93" s="164" t="s">
        <v>614</v>
      </c>
      <c r="K93" s="164" t="s">
        <v>614</v>
      </c>
      <c r="L93" s="158"/>
      <c r="M93" s="164" t="s">
        <v>189</v>
      </c>
      <c r="N93" s="158" t="s">
        <v>2234</v>
      </c>
      <c r="O93" s="164" t="s">
        <v>1361</v>
      </c>
      <c r="P93" s="161" t="s">
        <v>179</v>
      </c>
      <c r="Q93" s="161" t="s">
        <v>179</v>
      </c>
      <c r="R93" s="161" t="s">
        <v>179</v>
      </c>
      <c r="S93" s="161" t="s">
        <v>179</v>
      </c>
      <c r="T93" s="161" t="s">
        <v>179</v>
      </c>
      <c r="U93" s="161" t="s">
        <v>1425</v>
      </c>
      <c r="V93" s="164" t="s">
        <v>180</v>
      </c>
      <c r="W93" s="161" t="s">
        <v>1425</v>
      </c>
      <c r="X93" s="164" t="s">
        <v>181</v>
      </c>
      <c r="Y93" s="164" t="s">
        <v>180</v>
      </c>
      <c r="Z93" s="163" t="s">
        <v>2059</v>
      </c>
      <c r="AA93" s="162"/>
      <c r="AB93" s="159">
        <v>1</v>
      </c>
      <c r="AC93" s="164" t="s">
        <v>182</v>
      </c>
      <c r="AD93" s="159">
        <v>3</v>
      </c>
      <c r="AE93" s="159" t="s">
        <v>179</v>
      </c>
      <c r="AF93" s="160" t="s">
        <v>183</v>
      </c>
      <c r="AG93" s="159" t="s">
        <v>2012</v>
      </c>
      <c r="AH93" s="159"/>
      <c r="AI93" s="159" t="s">
        <v>2012</v>
      </c>
      <c r="AJ93" s="160"/>
      <c r="AK93" s="174" t="s">
        <v>184</v>
      </c>
    </row>
    <row r="94" spans="4:37" ht="49.5" customHeight="1">
      <c r="D94" s="172">
        <v>92</v>
      </c>
      <c r="E94" s="158" t="s">
        <v>615</v>
      </c>
      <c r="F94" s="164" t="s">
        <v>616</v>
      </c>
      <c r="G94" s="158" t="s">
        <v>617</v>
      </c>
      <c r="H94" s="158" t="str">
        <f>MID(テーブル3[[#This Row],[住所]],4,FIND("区",テーブル3[[#This Row],[住所]])-FIND("市",テーブル3[[#This Row],[住所]]))</f>
        <v>北区</v>
      </c>
      <c r="I94" s="158" t="str">
        <f>MID(テーブル3[[#This Row],[住所]],FIND("区",テーブル3[[#This Row],[住所]])+1,MIN(FIND({0,1,2,3,4,5,6,7,8,9},ASC(テーブル3[[#This Row],[住所]])&amp;1234567890))-FIND("区",テーブル3[[#This Row],[住所]])-1)</f>
        <v>山室</v>
      </c>
      <c r="J94" s="164" t="s">
        <v>618</v>
      </c>
      <c r="K94" s="164" t="s">
        <v>619</v>
      </c>
      <c r="L94" s="158"/>
      <c r="M94" s="164" t="s">
        <v>189</v>
      </c>
      <c r="N94" s="158" t="s">
        <v>2235</v>
      </c>
      <c r="O94" s="164" t="s">
        <v>618</v>
      </c>
      <c r="P94" s="161" t="s">
        <v>179</v>
      </c>
      <c r="Q94" s="161" t="s">
        <v>179</v>
      </c>
      <c r="R94" s="161" t="s">
        <v>179</v>
      </c>
      <c r="S94" s="161" t="s">
        <v>179</v>
      </c>
      <c r="T94" s="161" t="s">
        <v>179</v>
      </c>
      <c r="U94" s="161" t="s">
        <v>179</v>
      </c>
      <c r="V94" s="164" t="s">
        <v>191</v>
      </c>
      <c r="W94" s="161" t="s">
        <v>2040</v>
      </c>
      <c r="X94" s="164" t="s">
        <v>224</v>
      </c>
      <c r="Y94" s="164" t="s">
        <v>191</v>
      </c>
      <c r="Z94" s="163" t="s">
        <v>416</v>
      </c>
      <c r="AA94" s="163" t="s">
        <v>416</v>
      </c>
      <c r="AB94" s="159">
        <v>7</v>
      </c>
      <c r="AC94" s="164" t="s">
        <v>182</v>
      </c>
      <c r="AD94" s="159">
        <v>11</v>
      </c>
      <c r="AE94" s="159" t="s">
        <v>1425</v>
      </c>
      <c r="AF94" s="160" t="s">
        <v>183</v>
      </c>
      <c r="AG94" s="159" t="s">
        <v>2012</v>
      </c>
      <c r="AH94" s="159"/>
      <c r="AI94" s="159" t="s">
        <v>2058</v>
      </c>
      <c r="AJ94" s="160" t="s">
        <v>191</v>
      </c>
      <c r="AK94" s="174" t="s">
        <v>191</v>
      </c>
    </row>
    <row r="95" spans="4:37" ht="49.5" customHeight="1">
      <c r="D95" s="172">
        <v>93</v>
      </c>
      <c r="E95" s="158" t="s">
        <v>620</v>
      </c>
      <c r="F95" s="164" t="s">
        <v>621</v>
      </c>
      <c r="G95" s="158" t="s">
        <v>622</v>
      </c>
      <c r="H95" s="158" t="str">
        <f>MID(テーブル3[[#This Row],[住所]],4,FIND("区",テーブル3[[#This Row],[住所]])-FIND("市",テーブル3[[#This Row],[住所]]))</f>
        <v>中央区</v>
      </c>
      <c r="I95" s="158" t="str">
        <f>MID(テーブル3[[#This Row],[住所]],FIND("区",テーブル3[[#This Row],[住所]])+1,MIN(FIND({0,1,2,3,4,5,6,7,8,9},ASC(テーブル3[[#This Row],[住所]])&amp;1234567890))-FIND("区",テーブル3[[#This Row],[住所]])-1)</f>
        <v>帯山</v>
      </c>
      <c r="J95" s="164" t="s">
        <v>623</v>
      </c>
      <c r="K95" s="164" t="s">
        <v>624</v>
      </c>
      <c r="L95" s="158"/>
      <c r="M95" s="164" t="s">
        <v>189</v>
      </c>
      <c r="N95" s="158" t="s">
        <v>1328</v>
      </c>
      <c r="O95" s="164" t="s">
        <v>1362</v>
      </c>
      <c r="P95" s="161" t="s">
        <v>179</v>
      </c>
      <c r="Q95" s="161" t="s">
        <v>179</v>
      </c>
      <c r="R95" s="161" t="s">
        <v>179</v>
      </c>
      <c r="S95" s="161" t="s">
        <v>179</v>
      </c>
      <c r="T95" s="161" t="s">
        <v>1425</v>
      </c>
      <c r="U95" s="161" t="s">
        <v>1425</v>
      </c>
      <c r="V95" s="164" t="s">
        <v>191</v>
      </c>
      <c r="W95" s="161" t="s">
        <v>1425</v>
      </c>
      <c r="X95" s="164" t="s">
        <v>181</v>
      </c>
      <c r="Y95" s="164" t="s">
        <v>180</v>
      </c>
      <c r="Z95" s="163" t="s">
        <v>2059</v>
      </c>
      <c r="AA95" s="162"/>
      <c r="AB95" s="159"/>
      <c r="AC95" s="164" t="s">
        <v>201</v>
      </c>
      <c r="AD95" s="159">
        <v>300</v>
      </c>
      <c r="AE95" s="159" t="s">
        <v>1425</v>
      </c>
      <c r="AF95" s="160" t="s">
        <v>183</v>
      </c>
      <c r="AG95" s="159" t="s">
        <v>2012</v>
      </c>
      <c r="AH95" s="159"/>
      <c r="AI95" s="159" t="s">
        <v>2012</v>
      </c>
      <c r="AJ95" s="160" t="s">
        <v>184</v>
      </c>
      <c r="AK95" s="174" t="s">
        <v>184</v>
      </c>
    </row>
    <row r="96" spans="4:37" ht="49.5" customHeight="1">
      <c r="D96" s="172">
        <v>94</v>
      </c>
      <c r="E96" s="158" t="s">
        <v>625</v>
      </c>
      <c r="F96" s="164" t="s">
        <v>626</v>
      </c>
      <c r="G96" s="158" t="s">
        <v>627</v>
      </c>
      <c r="H96" s="158" t="str">
        <f>MID(テーブル3[[#This Row],[住所]],4,FIND("区",テーブル3[[#This Row],[住所]])-FIND("市",テーブル3[[#This Row],[住所]]))</f>
        <v>中央区</v>
      </c>
      <c r="I96" s="158" t="str">
        <f>MID(テーブル3[[#This Row],[住所]],FIND("区",テーブル3[[#This Row],[住所]])+1,MIN(FIND({0,1,2,3,4,5,6,7,8,9},ASC(テーブル3[[#This Row],[住所]])&amp;1234567890))-FIND("区",テーブル3[[#This Row],[住所]])-1)</f>
        <v>大江</v>
      </c>
      <c r="J96" s="164" t="s">
        <v>628</v>
      </c>
      <c r="K96" s="164" t="s">
        <v>629</v>
      </c>
      <c r="L96" s="158"/>
      <c r="M96" s="164" t="s">
        <v>189</v>
      </c>
      <c r="N96" s="158" t="s">
        <v>2212</v>
      </c>
      <c r="O96" s="164" t="s">
        <v>1363</v>
      </c>
      <c r="P96" s="161" t="s">
        <v>179</v>
      </c>
      <c r="Q96" s="161" t="s">
        <v>179</v>
      </c>
      <c r="R96" s="161" t="s">
        <v>179</v>
      </c>
      <c r="S96" s="161" t="s">
        <v>179</v>
      </c>
      <c r="T96" s="161" t="s">
        <v>179</v>
      </c>
      <c r="U96" s="161" t="s">
        <v>179</v>
      </c>
      <c r="V96" s="164" t="s">
        <v>191</v>
      </c>
      <c r="W96" s="161" t="s">
        <v>2017</v>
      </c>
      <c r="X96" s="164" t="s">
        <v>207</v>
      </c>
      <c r="Y96" s="164" t="s">
        <v>191</v>
      </c>
      <c r="Z96" s="163" t="s">
        <v>488</v>
      </c>
      <c r="AA96" s="162"/>
      <c r="AB96" s="159">
        <v>3</v>
      </c>
      <c r="AC96" s="164" t="s">
        <v>182</v>
      </c>
      <c r="AD96" s="159">
        <v>12</v>
      </c>
      <c r="AE96" s="159" t="s">
        <v>1425</v>
      </c>
      <c r="AF96" s="160" t="s">
        <v>183</v>
      </c>
      <c r="AG96" s="159" t="s">
        <v>2012</v>
      </c>
      <c r="AH96" s="159"/>
      <c r="AI96" s="159" t="s">
        <v>2012</v>
      </c>
      <c r="AJ96" s="160" t="s">
        <v>184</v>
      </c>
      <c r="AK96" s="174" t="s">
        <v>184</v>
      </c>
    </row>
    <row r="97" spans="4:37" ht="49.5" customHeight="1">
      <c r="D97" s="172">
        <v>95</v>
      </c>
      <c r="E97" s="158" t="s">
        <v>630</v>
      </c>
      <c r="F97" s="164" t="s">
        <v>631</v>
      </c>
      <c r="G97" s="158" t="s">
        <v>632</v>
      </c>
      <c r="H97" s="158" t="str">
        <f>MID(テーブル3[[#This Row],[住所]],4,FIND("区",テーブル3[[#This Row],[住所]])-FIND("市",テーブル3[[#This Row],[住所]]))</f>
        <v>中央区</v>
      </c>
      <c r="I97" s="158" t="str">
        <f>MID(テーブル3[[#This Row],[住所]],FIND("区",テーブル3[[#This Row],[住所]])+1,MIN(FIND({0,1,2,3,4,5,6,7,8,9},ASC(テーブル3[[#This Row],[住所]])&amp;1234567890))-FIND("区",テーブル3[[#This Row],[住所]])-1)</f>
        <v>水前寺</v>
      </c>
      <c r="J97" s="164" t="s">
        <v>633</v>
      </c>
      <c r="K97" s="164" t="s">
        <v>634</v>
      </c>
      <c r="L97" s="158"/>
      <c r="M97" s="164" t="s">
        <v>189</v>
      </c>
      <c r="N97" s="158" t="s">
        <v>2236</v>
      </c>
      <c r="O97" s="164" t="s">
        <v>1364</v>
      </c>
      <c r="P97" s="161" t="s">
        <v>1425</v>
      </c>
      <c r="Q97" s="161" t="s">
        <v>179</v>
      </c>
      <c r="R97" s="161" t="s">
        <v>179</v>
      </c>
      <c r="S97" s="161" t="s">
        <v>179</v>
      </c>
      <c r="T97" s="161" t="s">
        <v>179</v>
      </c>
      <c r="U97" s="161" t="s">
        <v>1425</v>
      </c>
      <c r="V97" s="164" t="s">
        <v>180</v>
      </c>
      <c r="W97" s="159"/>
      <c r="X97" s="164" t="s">
        <v>181</v>
      </c>
      <c r="Y97" s="160"/>
      <c r="Z97" s="163" t="s">
        <v>2059</v>
      </c>
      <c r="AA97" s="162"/>
      <c r="AB97" s="159">
        <v>2</v>
      </c>
      <c r="AC97" s="160" t="s">
        <v>182</v>
      </c>
      <c r="AD97" s="159"/>
      <c r="AE97" s="159" t="s">
        <v>179</v>
      </c>
      <c r="AF97" s="160" t="s">
        <v>183</v>
      </c>
      <c r="AG97" s="159" t="s">
        <v>2012</v>
      </c>
      <c r="AH97" s="159"/>
      <c r="AI97" s="159" t="s">
        <v>2012</v>
      </c>
      <c r="AJ97" s="160" t="s">
        <v>184</v>
      </c>
      <c r="AK97" s="174" t="s">
        <v>184</v>
      </c>
    </row>
    <row r="98" spans="4:37" ht="49.5" customHeight="1">
      <c r="D98" s="172">
        <v>96</v>
      </c>
      <c r="E98" s="158" t="s">
        <v>635</v>
      </c>
      <c r="F98" s="164" t="s">
        <v>636</v>
      </c>
      <c r="G98" s="158" t="s">
        <v>637</v>
      </c>
      <c r="H98" s="158" t="str">
        <f>MID(テーブル3[[#This Row],[住所]],4,FIND("区",テーブル3[[#This Row],[住所]])-FIND("市",テーブル3[[#This Row],[住所]]))</f>
        <v>中央区</v>
      </c>
      <c r="I98" s="158" t="str">
        <f>MID(テーブル3[[#This Row],[住所]],FIND("区",テーブル3[[#This Row],[住所]])+1,MIN(FIND({0,1,2,3,4,5,6,7,8,9},ASC(テーブル3[[#This Row],[住所]])&amp;1234567890))-FIND("区",テーブル3[[#This Row],[住所]])-1)</f>
        <v>渡鹿</v>
      </c>
      <c r="J98" s="164" t="s">
        <v>638</v>
      </c>
      <c r="K98" s="164" t="s">
        <v>639</v>
      </c>
      <c r="L98" s="158"/>
      <c r="M98" s="164" t="s">
        <v>189</v>
      </c>
      <c r="N98" s="158" t="s">
        <v>2237</v>
      </c>
      <c r="O98" s="164" t="s">
        <v>1365</v>
      </c>
      <c r="P98" s="161" t="s">
        <v>179</v>
      </c>
      <c r="Q98" s="161" t="s">
        <v>179</v>
      </c>
      <c r="R98" s="161" t="s">
        <v>179</v>
      </c>
      <c r="S98" s="161" t="s">
        <v>179</v>
      </c>
      <c r="T98" s="161" t="s">
        <v>179</v>
      </c>
      <c r="U98" s="161" t="s">
        <v>1425</v>
      </c>
      <c r="V98" s="164" t="s">
        <v>191</v>
      </c>
      <c r="W98" s="161" t="s">
        <v>2038</v>
      </c>
      <c r="X98" s="164" t="s">
        <v>224</v>
      </c>
      <c r="Y98" s="164" t="s">
        <v>180</v>
      </c>
      <c r="Z98" s="163" t="s">
        <v>2059</v>
      </c>
      <c r="AA98" s="162"/>
      <c r="AB98" s="159">
        <v>3</v>
      </c>
      <c r="AC98" s="164" t="s">
        <v>250</v>
      </c>
      <c r="AD98" s="159">
        <v>5</v>
      </c>
      <c r="AE98" s="159" t="s">
        <v>1425</v>
      </c>
      <c r="AF98" s="160" t="s">
        <v>183</v>
      </c>
      <c r="AG98" s="159" t="s">
        <v>2012</v>
      </c>
      <c r="AH98" s="159"/>
      <c r="AI98" s="159" t="s">
        <v>2012</v>
      </c>
      <c r="AJ98" s="160" t="s">
        <v>183</v>
      </c>
      <c r="AK98" s="174" t="s">
        <v>184</v>
      </c>
    </row>
    <row r="99" spans="4:37" ht="49.5" customHeight="1">
      <c r="D99" s="172">
        <v>97</v>
      </c>
      <c r="E99" s="158" t="s">
        <v>2238</v>
      </c>
      <c r="F99" s="164" t="s">
        <v>621</v>
      </c>
      <c r="G99" s="158" t="s">
        <v>640</v>
      </c>
      <c r="H99" s="158" t="str">
        <f>MID(テーブル3[[#This Row],[住所]],4,FIND("区",テーブル3[[#This Row],[住所]])-FIND("市",テーブル3[[#This Row],[住所]]))</f>
        <v>中央区</v>
      </c>
      <c r="I99" s="158" t="str">
        <f>MID(テーブル3[[#This Row],[住所]],FIND("区",テーブル3[[#This Row],[住所]])+1,MIN(FIND({0,1,2,3,4,5,6,7,8,9},ASC(テーブル3[[#This Row],[住所]])&amp;1234567890))-FIND("区",テーブル3[[#This Row],[住所]])-1)</f>
        <v>帯山</v>
      </c>
      <c r="J99" s="164" t="s">
        <v>641</v>
      </c>
      <c r="K99" s="164" t="s">
        <v>642</v>
      </c>
      <c r="L99" t="s">
        <v>1366</v>
      </c>
      <c r="M99" s="164" t="s">
        <v>189</v>
      </c>
      <c r="N99" s="158" t="s">
        <v>2220</v>
      </c>
      <c r="O99" s="164" t="s">
        <v>643</v>
      </c>
      <c r="P99" s="161" t="s">
        <v>179</v>
      </c>
      <c r="Q99" s="161" t="s">
        <v>179</v>
      </c>
      <c r="R99" s="161" t="s">
        <v>179</v>
      </c>
      <c r="S99" s="161" t="s">
        <v>179</v>
      </c>
      <c r="T99" s="161" t="s">
        <v>179</v>
      </c>
      <c r="U99" s="161" t="s">
        <v>179</v>
      </c>
      <c r="V99" s="164" t="s">
        <v>191</v>
      </c>
      <c r="W99" s="159"/>
      <c r="X99" s="164" t="s">
        <v>181</v>
      </c>
      <c r="Y99" s="164" t="s">
        <v>180</v>
      </c>
      <c r="Z99" s="163" t="s">
        <v>2059</v>
      </c>
      <c r="AA99" s="162"/>
      <c r="AB99" s="159">
        <v>1</v>
      </c>
      <c r="AC99" s="164" t="s">
        <v>182</v>
      </c>
      <c r="AD99" s="159"/>
      <c r="AE99" s="159" t="s">
        <v>1425</v>
      </c>
      <c r="AF99" s="160" t="s">
        <v>183</v>
      </c>
      <c r="AG99" s="159" t="s">
        <v>2012</v>
      </c>
      <c r="AH99" s="159"/>
      <c r="AI99" s="159" t="s">
        <v>2012</v>
      </c>
      <c r="AJ99" s="160" t="s">
        <v>184</v>
      </c>
      <c r="AK99" s="174" t="s">
        <v>184</v>
      </c>
    </row>
    <row r="100" spans="4:37" ht="49.5" customHeight="1">
      <c r="D100" s="172">
        <v>98</v>
      </c>
      <c r="E100" s="158" t="s">
        <v>644</v>
      </c>
      <c r="F100" s="164" t="s">
        <v>645</v>
      </c>
      <c r="G100" s="158" t="s">
        <v>646</v>
      </c>
      <c r="H100" s="158" t="str">
        <f>MID(テーブル3[[#This Row],[住所]],4,FIND("区",テーブル3[[#This Row],[住所]])-FIND("市",テーブル3[[#This Row],[住所]]))</f>
        <v>中央区</v>
      </c>
      <c r="I100" s="158" t="str">
        <f>MID(テーブル3[[#This Row],[住所]],FIND("区",テーブル3[[#This Row],[住所]])+1,MIN(FIND({0,1,2,3,4,5,6,7,8,9},ASC(テーブル3[[#This Row],[住所]])&amp;1234567890))-FIND("区",テーブル3[[#This Row],[住所]])-1)</f>
        <v>通町</v>
      </c>
      <c r="J100" s="164" t="s">
        <v>647</v>
      </c>
      <c r="K100" s="164" t="s">
        <v>648</v>
      </c>
      <c r="L100" t="s">
        <v>1367</v>
      </c>
      <c r="M100" s="164" t="s">
        <v>189</v>
      </c>
      <c r="N100" s="158" t="s">
        <v>2239</v>
      </c>
      <c r="O100" s="164" t="s">
        <v>647</v>
      </c>
      <c r="P100" s="161" t="s">
        <v>179</v>
      </c>
      <c r="Q100" s="161" t="s">
        <v>179</v>
      </c>
      <c r="R100" s="161" t="s">
        <v>179</v>
      </c>
      <c r="S100" s="161" t="s">
        <v>1425</v>
      </c>
      <c r="T100" s="161" t="s">
        <v>179</v>
      </c>
      <c r="U100" s="161" t="s">
        <v>1425</v>
      </c>
      <c r="V100" s="164" t="s">
        <v>180</v>
      </c>
      <c r="W100" s="161" t="s">
        <v>1425</v>
      </c>
      <c r="X100" s="164" t="s">
        <v>207</v>
      </c>
      <c r="Y100" s="164" t="s">
        <v>180</v>
      </c>
      <c r="Z100" s="163" t="s">
        <v>2059</v>
      </c>
      <c r="AA100" s="162"/>
      <c r="AB100" s="159"/>
      <c r="AC100" s="164" t="s">
        <v>182</v>
      </c>
      <c r="AD100" s="159">
        <v>4</v>
      </c>
      <c r="AE100" s="159" t="s">
        <v>1912</v>
      </c>
      <c r="AF100" s="160" t="s">
        <v>183</v>
      </c>
      <c r="AG100" s="159" t="s">
        <v>2012</v>
      </c>
      <c r="AH100" s="159"/>
      <c r="AI100" s="159" t="s">
        <v>2012</v>
      </c>
      <c r="AJ100" s="160" t="s">
        <v>184</v>
      </c>
      <c r="AK100" s="174" t="s">
        <v>184</v>
      </c>
    </row>
    <row r="101" spans="4:37" ht="49.5" customHeight="1">
      <c r="D101" s="172">
        <v>99</v>
      </c>
      <c r="E101" s="158" t="s">
        <v>649</v>
      </c>
      <c r="F101" s="164" t="s">
        <v>650</v>
      </c>
      <c r="G101" s="158" t="s">
        <v>651</v>
      </c>
      <c r="H101" s="158" t="str">
        <f>MID(テーブル3[[#This Row],[住所]],4,FIND("区",テーブル3[[#This Row],[住所]])-FIND("市",テーブル3[[#This Row],[住所]]))</f>
        <v>中央区</v>
      </c>
      <c r="I101" s="158" t="str">
        <f>MID(テーブル3[[#This Row],[住所]],FIND("区",テーブル3[[#This Row],[住所]])+1,MIN(FIND({0,1,2,3,4,5,6,7,8,9},ASC(テーブル3[[#This Row],[住所]])&amp;1234567890))-FIND("区",テーブル3[[#This Row],[住所]])-1)</f>
        <v>南熊本</v>
      </c>
      <c r="J101" s="164" t="s">
        <v>652</v>
      </c>
      <c r="K101" s="164" t="s">
        <v>653</v>
      </c>
      <c r="L101" s="158"/>
      <c r="M101" s="164" t="s">
        <v>550</v>
      </c>
      <c r="N101" s="158" t="s">
        <v>2240</v>
      </c>
      <c r="O101" s="164"/>
      <c r="P101" s="161" t="s">
        <v>179</v>
      </c>
      <c r="Q101" s="161" t="s">
        <v>179</v>
      </c>
      <c r="R101" s="161" t="s">
        <v>179</v>
      </c>
      <c r="S101" s="161" t="s">
        <v>1425</v>
      </c>
      <c r="T101" s="161" t="s">
        <v>1425</v>
      </c>
      <c r="U101" s="161" t="s">
        <v>179</v>
      </c>
      <c r="V101" s="164" t="s">
        <v>180</v>
      </c>
      <c r="W101" s="161" t="s">
        <v>2041</v>
      </c>
      <c r="X101" s="164" t="s">
        <v>181</v>
      </c>
      <c r="Y101" s="164" t="s">
        <v>180</v>
      </c>
      <c r="Z101" s="163" t="s">
        <v>2059</v>
      </c>
      <c r="AA101" s="162"/>
      <c r="AB101" s="159">
        <v>2</v>
      </c>
      <c r="AC101" s="164" t="s">
        <v>250</v>
      </c>
      <c r="AD101" s="159"/>
      <c r="AE101" s="159" t="s">
        <v>1425</v>
      </c>
      <c r="AF101" s="160" t="s">
        <v>183</v>
      </c>
      <c r="AG101" s="159" t="s">
        <v>2012</v>
      </c>
      <c r="AH101" s="159"/>
      <c r="AI101" s="159" t="s">
        <v>2012</v>
      </c>
      <c r="AJ101" s="160" t="s">
        <v>183</v>
      </c>
      <c r="AK101" s="174" t="s">
        <v>183</v>
      </c>
    </row>
    <row r="102" spans="4:37" ht="49.5" customHeight="1">
      <c r="D102" s="172">
        <v>100</v>
      </c>
      <c r="E102" s="158" t="s">
        <v>654</v>
      </c>
      <c r="F102" s="164" t="s">
        <v>655</v>
      </c>
      <c r="G102" s="158" t="s">
        <v>656</v>
      </c>
      <c r="H102" s="158" t="str">
        <f>MID(テーブル3[[#This Row],[住所]],4,FIND("区",テーブル3[[#This Row],[住所]])-FIND("市",テーブル3[[#This Row],[住所]]))</f>
        <v>中央区</v>
      </c>
      <c r="I102" s="158" t="str">
        <f>MID(テーブル3[[#This Row],[住所]],FIND("区",テーブル3[[#This Row],[住所]])+1,MIN(FIND({0,1,2,3,4,5,6,7,8,9},ASC(テーブル3[[#This Row],[住所]])&amp;1234567890))-FIND("区",テーブル3[[#This Row],[住所]])-1)</f>
        <v>萩原町</v>
      </c>
      <c r="J102" s="164" t="s">
        <v>657</v>
      </c>
      <c r="K102" s="164" t="s">
        <v>658</v>
      </c>
      <c r="L102" s="158"/>
      <c r="M102" s="164" t="s">
        <v>659</v>
      </c>
      <c r="N102" s="158" t="s">
        <v>2241</v>
      </c>
      <c r="O102" s="164"/>
      <c r="P102" s="161" t="s">
        <v>179</v>
      </c>
      <c r="Q102" s="161" t="s">
        <v>179</v>
      </c>
      <c r="R102" s="161" t="s">
        <v>179</v>
      </c>
      <c r="S102" s="161" t="s">
        <v>1425</v>
      </c>
      <c r="T102" s="161" t="s">
        <v>179</v>
      </c>
      <c r="U102" s="161" t="s">
        <v>1425</v>
      </c>
      <c r="V102" s="164" t="s">
        <v>180</v>
      </c>
      <c r="W102" s="161" t="s">
        <v>1425</v>
      </c>
      <c r="X102" s="164" t="s">
        <v>181</v>
      </c>
      <c r="Y102" s="164" t="s">
        <v>180</v>
      </c>
      <c r="Z102" s="163" t="s">
        <v>2059</v>
      </c>
      <c r="AA102" s="162"/>
      <c r="AB102" s="159"/>
      <c r="AC102" s="164" t="s">
        <v>182</v>
      </c>
      <c r="AD102" s="159">
        <v>2</v>
      </c>
      <c r="AE102" s="159" t="s">
        <v>1425</v>
      </c>
      <c r="AF102" s="160" t="s">
        <v>183</v>
      </c>
      <c r="AG102" s="159" t="s">
        <v>2012</v>
      </c>
      <c r="AH102" s="159"/>
      <c r="AI102" s="159" t="s">
        <v>2012</v>
      </c>
      <c r="AJ102" s="160" t="s">
        <v>184</v>
      </c>
      <c r="AK102" s="174" t="s">
        <v>184</v>
      </c>
    </row>
    <row r="103" spans="4:37" ht="49.5" customHeight="1">
      <c r="D103" s="172">
        <v>101</v>
      </c>
      <c r="E103" s="158" t="s">
        <v>1368</v>
      </c>
      <c r="F103" s="164" t="s">
        <v>660</v>
      </c>
      <c r="G103" s="158" t="s">
        <v>661</v>
      </c>
      <c r="H103" s="158" t="str">
        <f>MID(テーブル3[[#This Row],[住所]],4,FIND("区",テーブル3[[#This Row],[住所]])-FIND("市",テーブル3[[#This Row],[住所]]))</f>
        <v>中央区</v>
      </c>
      <c r="I103" s="158" t="str">
        <f>MID(テーブル3[[#This Row],[住所]],FIND("区",テーブル3[[#This Row],[住所]])+1,MIN(FIND({0,1,2,3,4,5,6,7,8,9},ASC(テーブル3[[#This Row],[住所]])&amp;1234567890))-FIND("区",テーブル3[[#This Row],[住所]])-1)</f>
        <v>神水</v>
      </c>
      <c r="J103" s="164" t="s">
        <v>662</v>
      </c>
      <c r="K103" s="164" t="s">
        <v>663</v>
      </c>
      <c r="L103" s="158"/>
      <c r="M103" s="164" t="s">
        <v>189</v>
      </c>
      <c r="N103" s="158" t="s">
        <v>2242</v>
      </c>
      <c r="O103" s="164" t="s">
        <v>664</v>
      </c>
      <c r="P103" s="161" t="s">
        <v>179</v>
      </c>
      <c r="Q103" s="161" t="s">
        <v>179</v>
      </c>
      <c r="R103" s="161" t="s">
        <v>179</v>
      </c>
      <c r="S103" s="161" t="s">
        <v>179</v>
      </c>
      <c r="T103" s="161" t="s">
        <v>179</v>
      </c>
      <c r="U103" s="161" t="s">
        <v>1425</v>
      </c>
      <c r="V103" s="164" t="s">
        <v>191</v>
      </c>
      <c r="W103" s="161" t="s">
        <v>2042</v>
      </c>
      <c r="X103" s="164" t="s">
        <v>181</v>
      </c>
      <c r="Y103" s="164" t="s">
        <v>180</v>
      </c>
      <c r="Z103" s="163" t="s">
        <v>2059</v>
      </c>
      <c r="AA103" s="162"/>
      <c r="AB103" s="159">
        <v>2</v>
      </c>
      <c r="AC103" s="164" t="s">
        <v>201</v>
      </c>
      <c r="AD103" s="159">
        <v>47</v>
      </c>
      <c r="AE103" s="159" t="s">
        <v>179</v>
      </c>
      <c r="AF103" s="160" t="s">
        <v>183</v>
      </c>
      <c r="AG103" s="159" t="s">
        <v>2012</v>
      </c>
      <c r="AH103" s="159"/>
      <c r="AI103" s="159" t="s">
        <v>2012</v>
      </c>
      <c r="AJ103" s="160" t="s">
        <v>184</v>
      </c>
      <c r="AK103" s="174" t="s">
        <v>191</v>
      </c>
    </row>
    <row r="104" spans="4:37" ht="49.5" customHeight="1">
      <c r="D104" s="172">
        <v>102</v>
      </c>
      <c r="E104" s="158" t="s">
        <v>665</v>
      </c>
      <c r="F104" s="164" t="s">
        <v>666</v>
      </c>
      <c r="G104" s="158" t="s">
        <v>667</v>
      </c>
      <c r="H104" s="158" t="str">
        <f>MID(テーブル3[[#This Row],[住所]],4,FIND("区",テーブル3[[#This Row],[住所]])-FIND("市",テーブル3[[#This Row],[住所]]))</f>
        <v>中央区</v>
      </c>
      <c r="I104" s="158" t="str">
        <f>MID(テーブル3[[#This Row],[住所]],FIND("区",テーブル3[[#This Row],[住所]])+1,MIN(FIND({0,1,2,3,4,5,6,7,8,9},ASC(テーブル3[[#This Row],[住所]])&amp;1234567890))-FIND("区",テーブル3[[#This Row],[住所]])-1)</f>
        <v>黒髪</v>
      </c>
      <c r="J104" s="164" t="s">
        <v>668</v>
      </c>
      <c r="K104" s="164" t="s">
        <v>669</v>
      </c>
      <c r="L104" s="158"/>
      <c r="M104" s="164" t="s">
        <v>189</v>
      </c>
      <c r="N104" s="158" t="s">
        <v>2243</v>
      </c>
      <c r="O104" s="164" t="s">
        <v>668</v>
      </c>
      <c r="P104" s="161" t="s">
        <v>179</v>
      </c>
      <c r="Q104" s="161" t="s">
        <v>179</v>
      </c>
      <c r="R104" s="161" t="s">
        <v>179</v>
      </c>
      <c r="S104" s="161" t="s">
        <v>179</v>
      </c>
      <c r="T104" s="161" t="s">
        <v>179</v>
      </c>
      <c r="U104" s="161" t="s">
        <v>1425</v>
      </c>
      <c r="V104" s="164" t="s">
        <v>191</v>
      </c>
      <c r="W104" s="161" t="s">
        <v>1425</v>
      </c>
      <c r="X104" s="164" t="s">
        <v>181</v>
      </c>
      <c r="Y104" s="164" t="s">
        <v>180</v>
      </c>
      <c r="Z104" s="163" t="s">
        <v>2059</v>
      </c>
      <c r="AA104" s="162"/>
      <c r="AB104" s="159">
        <v>1</v>
      </c>
      <c r="AC104" s="164" t="s">
        <v>250</v>
      </c>
      <c r="AD104" s="159">
        <v>7</v>
      </c>
      <c r="AE104" s="159" t="s">
        <v>1425</v>
      </c>
      <c r="AF104" s="160" t="s">
        <v>183</v>
      </c>
      <c r="AG104" s="159" t="s">
        <v>2012</v>
      </c>
      <c r="AH104" s="159"/>
      <c r="AI104" s="159" t="s">
        <v>2012</v>
      </c>
      <c r="AJ104" s="160" t="s">
        <v>183</v>
      </c>
      <c r="AK104" s="174" t="s">
        <v>184</v>
      </c>
    </row>
    <row r="105" spans="4:37" ht="49.5" customHeight="1">
      <c r="D105" s="172">
        <v>103</v>
      </c>
      <c r="E105" s="158" t="s">
        <v>670</v>
      </c>
      <c r="F105" s="164" t="s">
        <v>671</v>
      </c>
      <c r="G105" s="158" t="s">
        <v>672</v>
      </c>
      <c r="H105" s="158" t="str">
        <f>MID(テーブル3[[#This Row],[住所]],4,FIND("区",テーブル3[[#This Row],[住所]])-FIND("市",テーブル3[[#This Row],[住所]]))</f>
        <v>中央区</v>
      </c>
      <c r="I105" s="158" t="str">
        <f>MID(テーブル3[[#This Row],[住所]],FIND("区",テーブル3[[#This Row],[住所]])+1,MIN(FIND({0,1,2,3,4,5,6,7,8,9},ASC(テーブル3[[#This Row],[住所]])&amp;1234567890))-FIND("区",テーブル3[[#This Row],[住所]])-1)</f>
        <v>水前寺公園</v>
      </c>
      <c r="J105" s="164" t="s">
        <v>673</v>
      </c>
      <c r="K105" s="164" t="s">
        <v>673</v>
      </c>
      <c r="L105" s="226" t="s">
        <v>1369</v>
      </c>
      <c r="M105" s="164" t="s">
        <v>189</v>
      </c>
      <c r="N105" s="158" t="s">
        <v>2244</v>
      </c>
      <c r="O105" s="164" t="s">
        <v>1370</v>
      </c>
      <c r="P105" s="161" t="s">
        <v>179</v>
      </c>
      <c r="Q105" s="161" t="s">
        <v>179</v>
      </c>
      <c r="R105" s="161" t="s">
        <v>179</v>
      </c>
      <c r="S105" s="161" t="s">
        <v>1425</v>
      </c>
      <c r="T105" s="161" t="s">
        <v>179</v>
      </c>
      <c r="U105" s="161" t="s">
        <v>1425</v>
      </c>
      <c r="V105" s="164" t="s">
        <v>180</v>
      </c>
      <c r="W105" s="161" t="s">
        <v>1425</v>
      </c>
      <c r="X105" s="164" t="s">
        <v>181</v>
      </c>
      <c r="Y105" s="164" t="s">
        <v>180</v>
      </c>
      <c r="Z105" s="163" t="s">
        <v>1425</v>
      </c>
      <c r="AA105" s="162"/>
      <c r="AB105" s="159">
        <v>1</v>
      </c>
      <c r="AC105" s="164" t="s">
        <v>250</v>
      </c>
      <c r="AD105" s="159"/>
      <c r="AE105" s="159" t="s">
        <v>1425</v>
      </c>
      <c r="AF105" s="160" t="s">
        <v>183</v>
      </c>
      <c r="AG105" s="159" t="s">
        <v>2012</v>
      </c>
      <c r="AH105" s="159"/>
      <c r="AI105" s="159" t="s">
        <v>2012</v>
      </c>
      <c r="AJ105" s="160" t="s">
        <v>184</v>
      </c>
      <c r="AK105" s="174" t="s">
        <v>184</v>
      </c>
    </row>
    <row r="106" spans="4:37" ht="49.5" customHeight="1">
      <c r="D106" s="172">
        <v>104</v>
      </c>
      <c r="E106" s="158" t="s">
        <v>674</v>
      </c>
      <c r="F106" s="164" t="s">
        <v>675</v>
      </c>
      <c r="G106" s="158" t="s">
        <v>676</v>
      </c>
      <c r="H106" s="158" t="str">
        <f>MID(テーブル3[[#This Row],[住所]],4,FIND("区",テーブル3[[#This Row],[住所]])-FIND("市",テーブル3[[#This Row],[住所]]))</f>
        <v>中央区</v>
      </c>
      <c r="I106" s="158" t="str">
        <f>MID(テーブル3[[#This Row],[住所]],FIND("区",テーブル3[[#This Row],[住所]])+1,MIN(FIND({0,1,2,3,4,5,6,7,8,9},ASC(テーブル3[[#This Row],[住所]])&amp;1234567890))-FIND("区",テーブル3[[#This Row],[住所]])-1)</f>
        <v>子飼本町</v>
      </c>
      <c r="J106" s="164" t="s">
        <v>677</v>
      </c>
      <c r="K106" s="164" t="s">
        <v>678</v>
      </c>
      <c r="L106" s="158"/>
      <c r="M106" s="164" t="s">
        <v>189</v>
      </c>
      <c r="N106" s="158" t="s">
        <v>2245</v>
      </c>
      <c r="O106" s="164" t="s">
        <v>677</v>
      </c>
      <c r="P106" s="161" t="s">
        <v>1425</v>
      </c>
      <c r="Q106" s="161" t="s">
        <v>179</v>
      </c>
      <c r="R106" s="161" t="s">
        <v>179</v>
      </c>
      <c r="S106" s="161" t="s">
        <v>179</v>
      </c>
      <c r="T106" s="161" t="s">
        <v>179</v>
      </c>
      <c r="U106" s="161" t="s">
        <v>179</v>
      </c>
      <c r="V106" s="164" t="s">
        <v>191</v>
      </c>
      <c r="W106" s="161" t="s">
        <v>179</v>
      </c>
      <c r="X106" s="164" t="s">
        <v>207</v>
      </c>
      <c r="Y106" s="164" t="s">
        <v>191</v>
      </c>
      <c r="Z106" s="163" t="s">
        <v>2059</v>
      </c>
      <c r="AA106" s="162"/>
      <c r="AB106" s="159">
        <v>1</v>
      </c>
      <c r="AC106" s="164" t="s">
        <v>182</v>
      </c>
      <c r="AD106" s="159">
        <v>4</v>
      </c>
      <c r="AE106" s="159" t="s">
        <v>1425</v>
      </c>
      <c r="AF106" s="160" t="s">
        <v>266</v>
      </c>
      <c r="AG106" s="159" t="s">
        <v>2012</v>
      </c>
      <c r="AH106" s="159"/>
      <c r="AI106" s="159" t="s">
        <v>2012</v>
      </c>
      <c r="AJ106" s="160" t="s">
        <v>191</v>
      </c>
      <c r="AK106" s="174" t="s">
        <v>191</v>
      </c>
    </row>
    <row r="107" spans="4:37" ht="49.5" customHeight="1">
      <c r="D107" s="172">
        <v>105</v>
      </c>
      <c r="E107" s="158" t="s">
        <v>1371</v>
      </c>
      <c r="F107" s="164" t="s">
        <v>679</v>
      </c>
      <c r="G107" s="158" t="s">
        <v>680</v>
      </c>
      <c r="H107" s="158" t="str">
        <f>MID(テーブル3[[#This Row],[住所]],4,FIND("区",テーブル3[[#This Row],[住所]])-FIND("市",テーブル3[[#This Row],[住所]]))</f>
        <v>中央区</v>
      </c>
      <c r="I107" s="158" t="str">
        <f>MID(テーブル3[[#This Row],[住所]],FIND("区",テーブル3[[#This Row],[住所]])+1,MIN(FIND({0,1,2,3,4,5,6,7,8,9},ASC(テーブル3[[#This Row],[住所]])&amp;1234567890))-FIND("区",テーブル3[[#This Row],[住所]])-1)</f>
        <v>坪井</v>
      </c>
      <c r="J107" s="164" t="s">
        <v>681</v>
      </c>
      <c r="K107" s="164" t="s">
        <v>682</v>
      </c>
      <c r="L107" s="158"/>
      <c r="M107" s="164" t="s">
        <v>189</v>
      </c>
      <c r="N107" s="158" t="s">
        <v>2212</v>
      </c>
      <c r="O107" s="164" t="s">
        <v>1372</v>
      </c>
      <c r="P107" s="161" t="s">
        <v>179</v>
      </c>
      <c r="Q107" s="161" t="s">
        <v>179</v>
      </c>
      <c r="R107" s="161" t="s">
        <v>179</v>
      </c>
      <c r="S107" s="161" t="s">
        <v>1425</v>
      </c>
      <c r="T107" s="161" t="s">
        <v>179</v>
      </c>
      <c r="U107" s="161" t="s">
        <v>179</v>
      </c>
      <c r="V107" s="164" t="s">
        <v>191</v>
      </c>
      <c r="W107" s="161" t="s">
        <v>1425</v>
      </c>
      <c r="X107" s="164" t="s">
        <v>207</v>
      </c>
      <c r="Y107" s="164" t="s">
        <v>180</v>
      </c>
      <c r="Z107" s="163" t="s">
        <v>2059</v>
      </c>
      <c r="AA107" s="162"/>
      <c r="AB107" s="159"/>
      <c r="AC107" s="164" t="s">
        <v>250</v>
      </c>
      <c r="AD107" s="159">
        <v>2</v>
      </c>
      <c r="AE107" s="159" t="s">
        <v>1425</v>
      </c>
      <c r="AF107" s="160" t="s">
        <v>183</v>
      </c>
      <c r="AG107" s="159" t="s">
        <v>2012</v>
      </c>
      <c r="AH107" s="159"/>
      <c r="AI107" s="159" t="s">
        <v>2012</v>
      </c>
      <c r="AJ107" s="160" t="s">
        <v>184</v>
      </c>
      <c r="AK107" s="174" t="s">
        <v>184</v>
      </c>
    </row>
    <row r="108" spans="4:37" ht="49.5" customHeight="1">
      <c r="D108" s="172">
        <v>106</v>
      </c>
      <c r="E108" s="158" t="s">
        <v>1373</v>
      </c>
      <c r="F108" s="164" t="s">
        <v>683</v>
      </c>
      <c r="G108" s="158" t="s">
        <v>1374</v>
      </c>
      <c r="H108" s="158" t="str">
        <f>MID(テーブル3[[#This Row],[住所]],4,FIND("区",テーブル3[[#This Row],[住所]])-FIND("市",テーブル3[[#This Row],[住所]]))</f>
        <v>中央区</v>
      </c>
      <c r="I108" s="158" t="str">
        <f>MID(テーブル3[[#This Row],[住所]],FIND("区",テーブル3[[#This Row],[住所]])+1,MIN(FIND({0,1,2,3,4,5,6,7,8,9},ASC(テーブル3[[#This Row],[住所]])&amp;1234567890))-FIND("区",テーブル3[[#This Row],[住所]])-1)</f>
        <v>本山</v>
      </c>
      <c r="J108" s="164" t="s">
        <v>684</v>
      </c>
      <c r="K108" s="164" t="s">
        <v>685</v>
      </c>
      <c r="L108" s="158"/>
      <c r="M108" s="164" t="s">
        <v>189</v>
      </c>
      <c r="N108" s="158" t="s">
        <v>2246</v>
      </c>
      <c r="O108" s="164" t="s">
        <v>1375</v>
      </c>
      <c r="P108" s="161" t="s">
        <v>1425</v>
      </c>
      <c r="Q108" s="161" t="s">
        <v>179</v>
      </c>
      <c r="R108" s="161" t="s">
        <v>179</v>
      </c>
      <c r="S108" s="161" t="s">
        <v>1425</v>
      </c>
      <c r="T108" s="161" t="s">
        <v>179</v>
      </c>
      <c r="U108" s="161" t="s">
        <v>179</v>
      </c>
      <c r="V108" s="164" t="s">
        <v>191</v>
      </c>
      <c r="W108" s="161" t="s">
        <v>1425</v>
      </c>
      <c r="X108" s="164" t="s">
        <v>181</v>
      </c>
      <c r="Y108" s="164" t="s">
        <v>180</v>
      </c>
      <c r="Z108" s="163" t="s">
        <v>2059</v>
      </c>
      <c r="AA108" s="162"/>
      <c r="AB108" s="159"/>
      <c r="AC108" s="164" t="s">
        <v>250</v>
      </c>
      <c r="AD108" s="159">
        <v>1</v>
      </c>
      <c r="AE108" s="159" t="s">
        <v>1425</v>
      </c>
      <c r="AF108" s="160" t="s">
        <v>183</v>
      </c>
      <c r="AG108" s="159" t="s">
        <v>2012</v>
      </c>
      <c r="AH108" s="159"/>
      <c r="AI108" s="159" t="s">
        <v>2012</v>
      </c>
      <c r="AJ108" s="160" t="s">
        <v>183</v>
      </c>
      <c r="AK108" s="174" t="s">
        <v>183</v>
      </c>
    </row>
    <row r="109" spans="4:37" ht="49.5" customHeight="1">
      <c r="D109" s="172">
        <v>107</v>
      </c>
      <c r="E109" s="158" t="s">
        <v>686</v>
      </c>
      <c r="F109" s="164" t="s">
        <v>687</v>
      </c>
      <c r="G109" s="158" t="s">
        <v>688</v>
      </c>
      <c r="H109" s="158" t="str">
        <f>MID(テーブル3[[#This Row],[住所]],4,FIND("区",テーブル3[[#This Row],[住所]])-FIND("市",テーブル3[[#This Row],[住所]]))</f>
        <v>中央区</v>
      </c>
      <c r="I109" s="158" t="str">
        <f>MID(テーブル3[[#This Row],[住所]],FIND("区",テーブル3[[#This Row],[住所]])+1,MIN(FIND({0,1,2,3,4,5,6,7,8,9},ASC(テーブル3[[#This Row],[住所]])&amp;1234567890))-FIND("区",テーブル3[[#This Row],[住所]])-1)</f>
        <v>妙体寺町</v>
      </c>
      <c r="J109" s="164" t="s">
        <v>689</v>
      </c>
      <c r="K109" s="164" t="s">
        <v>690</v>
      </c>
      <c r="L109" s="158"/>
      <c r="M109" s="164" t="s">
        <v>189</v>
      </c>
      <c r="N109" s="158" t="s">
        <v>2212</v>
      </c>
      <c r="O109" s="164"/>
      <c r="P109" s="161" t="s">
        <v>179</v>
      </c>
      <c r="Q109" s="161" t="s">
        <v>179</v>
      </c>
      <c r="R109" s="161" t="s">
        <v>179</v>
      </c>
      <c r="S109" s="161" t="s">
        <v>179</v>
      </c>
      <c r="T109" s="161" t="s">
        <v>179</v>
      </c>
      <c r="U109" s="161" t="s">
        <v>1425</v>
      </c>
      <c r="V109" s="164" t="s">
        <v>180</v>
      </c>
      <c r="W109" s="161" t="s">
        <v>2029</v>
      </c>
      <c r="X109" s="164" t="s">
        <v>181</v>
      </c>
      <c r="Y109" s="164" t="s">
        <v>180</v>
      </c>
      <c r="Z109" s="163" t="s">
        <v>2059</v>
      </c>
      <c r="AA109" s="162"/>
      <c r="AB109" s="159">
        <v>1</v>
      </c>
      <c r="AC109" s="164" t="s">
        <v>182</v>
      </c>
      <c r="AD109" s="159">
        <v>2</v>
      </c>
      <c r="AE109" s="159" t="s">
        <v>1425</v>
      </c>
      <c r="AF109" s="160" t="s">
        <v>183</v>
      </c>
      <c r="AG109" s="159" t="s">
        <v>2012</v>
      </c>
      <c r="AH109" s="159"/>
      <c r="AI109" s="159" t="s">
        <v>2012</v>
      </c>
      <c r="AJ109" s="160" t="s">
        <v>183</v>
      </c>
      <c r="AK109" s="174" t="s">
        <v>184</v>
      </c>
    </row>
    <row r="110" spans="4:37" ht="49.5" customHeight="1">
      <c r="D110" s="172">
        <v>108</v>
      </c>
      <c r="E110" s="158" t="s">
        <v>1376</v>
      </c>
      <c r="F110" s="164" t="s">
        <v>691</v>
      </c>
      <c r="G110" s="158" t="s">
        <v>692</v>
      </c>
      <c r="H110" s="158" t="str">
        <f>MID(テーブル3[[#This Row],[住所]],4,FIND("区",テーブル3[[#This Row],[住所]])-FIND("市",テーブル3[[#This Row],[住所]]))</f>
        <v>中央区</v>
      </c>
      <c r="I110" s="158" t="str">
        <f>MID(テーブル3[[#This Row],[住所]],FIND("区",テーブル3[[#This Row],[住所]])+1,MIN(FIND({0,1,2,3,4,5,6,7,8,9},ASC(テーブル3[[#This Row],[住所]])&amp;1234567890))-FIND("区",テーブル3[[#This Row],[住所]])-1)</f>
        <v>水道町</v>
      </c>
      <c r="J110" s="164" t="s">
        <v>693</v>
      </c>
      <c r="K110" s="164" t="s">
        <v>694</v>
      </c>
      <c r="L110" s="158"/>
      <c r="M110" s="164" t="s">
        <v>695</v>
      </c>
      <c r="N110" s="158" t="s">
        <v>2247</v>
      </c>
      <c r="O110" s="164" t="s">
        <v>693</v>
      </c>
      <c r="P110" s="161" t="s">
        <v>1425</v>
      </c>
      <c r="Q110" s="161" t="s">
        <v>1425</v>
      </c>
      <c r="R110" s="161" t="s">
        <v>179</v>
      </c>
      <c r="S110" s="161" t="s">
        <v>1425</v>
      </c>
      <c r="T110" s="161" t="s">
        <v>1425</v>
      </c>
      <c r="U110" s="161" t="s">
        <v>1425</v>
      </c>
      <c r="V110" s="164" t="s">
        <v>183</v>
      </c>
      <c r="W110" s="161" t="s">
        <v>1425</v>
      </c>
      <c r="X110" s="160"/>
      <c r="Y110" s="160"/>
      <c r="Z110" s="163" t="s">
        <v>2059</v>
      </c>
      <c r="AA110" s="162"/>
      <c r="AB110" s="159"/>
      <c r="AC110" s="160"/>
      <c r="AD110" s="159"/>
      <c r="AE110" s="159" t="s">
        <v>1425</v>
      </c>
      <c r="AF110" s="160" t="s">
        <v>183</v>
      </c>
      <c r="AG110" s="159" t="s">
        <v>2012</v>
      </c>
      <c r="AH110" s="159"/>
      <c r="AI110" s="159" t="s">
        <v>2012</v>
      </c>
      <c r="AJ110" s="160" t="s">
        <v>184</v>
      </c>
      <c r="AK110" s="174" t="s">
        <v>184</v>
      </c>
    </row>
    <row r="111" spans="4:37" ht="49.5" customHeight="1">
      <c r="D111" s="172">
        <v>109</v>
      </c>
      <c r="E111" s="158" t="s">
        <v>696</v>
      </c>
      <c r="F111" s="164" t="s">
        <v>697</v>
      </c>
      <c r="G111" s="158" t="s">
        <v>698</v>
      </c>
      <c r="H111" s="158" t="str">
        <f>MID(テーブル3[[#This Row],[住所]],4,FIND("区",テーブル3[[#This Row],[住所]])-FIND("市",テーブル3[[#This Row],[住所]]))</f>
        <v>中央区</v>
      </c>
      <c r="I111" s="158" t="str">
        <f>MID(テーブル3[[#This Row],[住所]],FIND("区",テーブル3[[#This Row],[住所]])+1,MIN(FIND({0,1,2,3,4,5,6,7,8,9},ASC(テーブル3[[#This Row],[住所]])&amp;1234567890))-FIND("区",テーブル3[[#This Row],[住所]])-1)</f>
        <v>北千反畑町</v>
      </c>
      <c r="J111" s="164" t="s">
        <v>699</v>
      </c>
      <c r="K111" s="164" t="s">
        <v>700</v>
      </c>
      <c r="L111" s="158"/>
      <c r="M111" s="164" t="s">
        <v>189</v>
      </c>
      <c r="N111" s="158" t="s">
        <v>2248</v>
      </c>
      <c r="O111" s="164"/>
      <c r="P111" s="161" t="s">
        <v>1425</v>
      </c>
      <c r="Q111" s="161" t="s">
        <v>179</v>
      </c>
      <c r="R111" s="161" t="s">
        <v>179</v>
      </c>
      <c r="S111" s="161" t="s">
        <v>1425</v>
      </c>
      <c r="T111" s="161" t="s">
        <v>179</v>
      </c>
      <c r="U111" s="161" t="s">
        <v>1425</v>
      </c>
      <c r="V111" s="164" t="s">
        <v>180</v>
      </c>
      <c r="W111" s="161" t="s">
        <v>1425</v>
      </c>
      <c r="X111" s="164" t="s">
        <v>181</v>
      </c>
      <c r="Y111" s="164" t="s">
        <v>180</v>
      </c>
      <c r="Z111" s="163" t="s">
        <v>2059</v>
      </c>
      <c r="AA111" s="162"/>
      <c r="AB111" s="159"/>
      <c r="AC111" s="164" t="s">
        <v>250</v>
      </c>
      <c r="AD111" s="159">
        <v>9</v>
      </c>
      <c r="AE111" s="159" t="s">
        <v>1425</v>
      </c>
      <c r="AF111" s="160" t="s">
        <v>183</v>
      </c>
      <c r="AG111" s="159" t="s">
        <v>2012</v>
      </c>
      <c r="AH111" s="159"/>
      <c r="AI111" s="159" t="s">
        <v>2012</v>
      </c>
      <c r="AJ111" s="160" t="s">
        <v>184</v>
      </c>
      <c r="AK111" s="174" t="s">
        <v>184</v>
      </c>
    </row>
    <row r="112" spans="4:37" ht="49.5" customHeight="1">
      <c r="D112" s="172">
        <v>110</v>
      </c>
      <c r="E112" s="158" t="s">
        <v>1377</v>
      </c>
      <c r="F112" s="164" t="s">
        <v>701</v>
      </c>
      <c r="G112" s="158" t="s">
        <v>702</v>
      </c>
      <c r="H112" s="158" t="str">
        <f>MID(テーブル3[[#This Row],[住所]],4,FIND("区",テーブル3[[#This Row],[住所]])-FIND("市",テーブル3[[#This Row],[住所]]))</f>
        <v>中央区</v>
      </c>
      <c r="I112" s="158" t="str">
        <f>MID(テーブル3[[#This Row],[住所]],FIND("区",テーブル3[[#This Row],[住所]])+1,MIN(FIND({0,1,2,3,4,5,6,7,8,9},ASC(テーブル3[[#This Row],[住所]])&amp;1234567890))-FIND("区",テーブル3[[#This Row],[住所]])-1)</f>
        <v>九品寺</v>
      </c>
      <c r="J112" s="164" t="s">
        <v>703</v>
      </c>
      <c r="K112" s="164" t="s">
        <v>704</v>
      </c>
      <c r="L112" s="158"/>
      <c r="M112" s="164" t="s">
        <v>705</v>
      </c>
      <c r="N112" s="158" t="s">
        <v>2212</v>
      </c>
      <c r="O112" s="164" t="s">
        <v>703</v>
      </c>
      <c r="P112" s="161" t="s">
        <v>179</v>
      </c>
      <c r="Q112" s="161" t="s">
        <v>179</v>
      </c>
      <c r="R112" s="161" t="s">
        <v>179</v>
      </c>
      <c r="S112" s="161" t="s">
        <v>179</v>
      </c>
      <c r="T112" s="161" t="s">
        <v>179</v>
      </c>
      <c r="U112" s="161" t="s">
        <v>179</v>
      </c>
      <c r="V112" s="164" t="s">
        <v>191</v>
      </c>
      <c r="W112" s="161" t="s">
        <v>2016</v>
      </c>
      <c r="X112" s="164" t="s">
        <v>207</v>
      </c>
      <c r="Y112" s="164" t="s">
        <v>191</v>
      </c>
      <c r="Z112" s="163" t="s">
        <v>2059</v>
      </c>
      <c r="AA112" s="162"/>
      <c r="AB112" s="159">
        <v>1</v>
      </c>
      <c r="AC112" s="164" t="s">
        <v>201</v>
      </c>
      <c r="AD112" s="159">
        <v>30</v>
      </c>
      <c r="AE112" s="159" t="s">
        <v>1912</v>
      </c>
      <c r="AF112" s="160" t="s">
        <v>183</v>
      </c>
      <c r="AG112" s="159" t="s">
        <v>2012</v>
      </c>
      <c r="AH112" s="159"/>
      <c r="AI112" s="159" t="s">
        <v>2012</v>
      </c>
      <c r="AJ112" s="160" t="s">
        <v>184</v>
      </c>
      <c r="AK112" s="174" t="s">
        <v>184</v>
      </c>
    </row>
    <row r="113" spans="4:37" ht="49.5" customHeight="1">
      <c r="D113" s="172">
        <v>111</v>
      </c>
      <c r="E113" s="158" t="s">
        <v>706</v>
      </c>
      <c r="F113" s="164" t="s">
        <v>707</v>
      </c>
      <c r="G113" s="158" t="s">
        <v>708</v>
      </c>
      <c r="H113" s="158" t="str">
        <f>MID(テーブル3[[#This Row],[住所]],4,FIND("区",テーブル3[[#This Row],[住所]])-FIND("市",テーブル3[[#This Row],[住所]]))</f>
        <v>中央区</v>
      </c>
      <c r="I113" s="158" t="str">
        <f>MID(テーブル3[[#This Row],[住所]],FIND("区",テーブル3[[#This Row],[住所]])+1,MIN(FIND({0,1,2,3,4,5,6,7,8,9},ASC(テーブル3[[#This Row],[住所]])&amp;1234567890))-FIND("区",テーブル3[[#This Row],[住所]])-1)</f>
        <v>新町</v>
      </c>
      <c r="J113" s="164" t="s">
        <v>709</v>
      </c>
      <c r="K113" s="164" t="s">
        <v>710</v>
      </c>
      <c r="L113" s="158"/>
      <c r="M113" s="164" t="s">
        <v>189</v>
      </c>
      <c r="N113" s="158" t="s">
        <v>2210</v>
      </c>
      <c r="O113" s="164" t="s">
        <v>709</v>
      </c>
      <c r="P113" s="161" t="s">
        <v>179</v>
      </c>
      <c r="Q113" s="161" t="s">
        <v>179</v>
      </c>
      <c r="R113" s="161" t="s">
        <v>179</v>
      </c>
      <c r="S113" s="161" t="s">
        <v>179</v>
      </c>
      <c r="T113" s="161" t="s">
        <v>179</v>
      </c>
      <c r="U113" s="161" t="s">
        <v>179</v>
      </c>
      <c r="V113" s="164" t="s">
        <v>180</v>
      </c>
      <c r="W113" s="161" t="s">
        <v>2043</v>
      </c>
      <c r="X113" s="164" t="s">
        <v>207</v>
      </c>
      <c r="Y113" s="164" t="s">
        <v>180</v>
      </c>
      <c r="Z113" s="163" t="s">
        <v>2059</v>
      </c>
      <c r="AA113" s="162"/>
      <c r="AB113" s="159">
        <v>3</v>
      </c>
      <c r="AC113" s="164" t="s">
        <v>182</v>
      </c>
      <c r="AD113" s="159">
        <v>1</v>
      </c>
      <c r="AE113" s="159" t="s">
        <v>1425</v>
      </c>
      <c r="AF113" s="160" t="s">
        <v>183</v>
      </c>
      <c r="AG113" s="159" t="s">
        <v>2012</v>
      </c>
      <c r="AH113" s="159"/>
      <c r="AI113" s="159" t="s">
        <v>2012</v>
      </c>
      <c r="AJ113" s="160" t="s">
        <v>184</v>
      </c>
      <c r="AK113" s="174" t="s">
        <v>184</v>
      </c>
    </row>
    <row r="114" spans="4:37" ht="49.5" customHeight="1">
      <c r="D114" s="172">
        <v>112</v>
      </c>
      <c r="E114" s="158" t="s">
        <v>711</v>
      </c>
      <c r="F114" s="164" t="s">
        <v>712</v>
      </c>
      <c r="G114" s="158" t="s">
        <v>713</v>
      </c>
      <c r="H114" s="158" t="str">
        <f>MID(テーブル3[[#This Row],[住所]],4,FIND("区",テーブル3[[#This Row],[住所]])-FIND("市",テーブル3[[#This Row],[住所]]))</f>
        <v>中央区</v>
      </c>
      <c r="I114" s="158" t="str">
        <f>MID(テーブル3[[#This Row],[住所]],FIND("区",テーブル3[[#This Row],[住所]])+1,MIN(FIND({0,1,2,3,4,5,6,7,8,9},ASC(テーブル3[[#This Row],[住所]])&amp;1234567890))-FIND("区",テーブル3[[#This Row],[住所]])-1)</f>
        <v>新屋敷</v>
      </c>
      <c r="J114" s="164" t="s">
        <v>714</v>
      </c>
      <c r="K114" s="164" t="s">
        <v>714</v>
      </c>
      <c r="L114" s="158"/>
      <c r="M114" s="164" t="s">
        <v>586</v>
      </c>
      <c r="N114" s="158" t="s">
        <v>2249</v>
      </c>
      <c r="O114" s="164"/>
      <c r="P114" s="161" t="s">
        <v>179</v>
      </c>
      <c r="Q114" s="161" t="s">
        <v>179</v>
      </c>
      <c r="R114" s="161" t="s">
        <v>179</v>
      </c>
      <c r="S114" s="161" t="s">
        <v>1425</v>
      </c>
      <c r="T114" s="161" t="s">
        <v>179</v>
      </c>
      <c r="U114" s="161" t="s">
        <v>1425</v>
      </c>
      <c r="V114" s="164" t="s">
        <v>180</v>
      </c>
      <c r="W114" s="161" t="s">
        <v>1425</v>
      </c>
      <c r="X114" s="164" t="s">
        <v>207</v>
      </c>
      <c r="Y114" s="164" t="s">
        <v>180</v>
      </c>
      <c r="Z114" s="163" t="s">
        <v>2059</v>
      </c>
      <c r="AA114" s="162"/>
      <c r="AB114" s="159"/>
      <c r="AC114" s="164" t="s">
        <v>250</v>
      </c>
      <c r="AD114" s="159"/>
      <c r="AE114" s="159" t="s">
        <v>1425</v>
      </c>
      <c r="AF114" s="160" t="s">
        <v>183</v>
      </c>
      <c r="AG114" s="159" t="s">
        <v>2012</v>
      </c>
      <c r="AH114" s="159"/>
      <c r="AI114" s="159" t="s">
        <v>2012</v>
      </c>
      <c r="AJ114" s="160" t="s">
        <v>191</v>
      </c>
      <c r="AK114" s="174" t="s">
        <v>191</v>
      </c>
    </row>
    <row r="115" spans="4:37" ht="49.5" customHeight="1">
      <c r="D115" s="172">
        <v>113</v>
      </c>
      <c r="E115" s="158" t="s">
        <v>715</v>
      </c>
      <c r="F115" s="164" t="s">
        <v>716</v>
      </c>
      <c r="G115" s="158" t="s">
        <v>717</v>
      </c>
      <c r="H115" s="158" t="str">
        <f>MID(テーブル3[[#This Row],[住所]],4,FIND("区",テーブル3[[#This Row],[住所]])-FIND("市",テーブル3[[#This Row],[住所]]))</f>
        <v>中央区</v>
      </c>
      <c r="I115" s="158" t="str">
        <f>MID(テーブル3[[#This Row],[住所]],FIND("区",テーブル3[[#This Row],[住所]])+1,MIN(FIND({0,1,2,3,4,5,6,7,8,9},ASC(テーブル3[[#This Row],[住所]])&amp;1234567890))-FIND("区",テーブル3[[#This Row],[住所]])-1)</f>
        <v>世安町</v>
      </c>
      <c r="J115" s="164" t="s">
        <v>718</v>
      </c>
      <c r="K115" s="164" t="s">
        <v>719</v>
      </c>
      <c r="L115" s="158"/>
      <c r="M115" s="164" t="s">
        <v>189</v>
      </c>
      <c r="N115" s="158" t="s">
        <v>2250</v>
      </c>
      <c r="O115" s="164"/>
      <c r="P115" s="161" t="s">
        <v>1425</v>
      </c>
      <c r="Q115" s="161" t="s">
        <v>179</v>
      </c>
      <c r="R115" s="161" t="s">
        <v>179</v>
      </c>
      <c r="S115" s="161" t="s">
        <v>1425</v>
      </c>
      <c r="T115" s="161" t="s">
        <v>179</v>
      </c>
      <c r="U115" s="161" t="s">
        <v>179</v>
      </c>
      <c r="V115" s="164" t="s">
        <v>191</v>
      </c>
      <c r="W115" s="159" t="s">
        <v>2016</v>
      </c>
      <c r="X115" s="164" t="s">
        <v>207</v>
      </c>
      <c r="Y115" s="164" t="s">
        <v>180</v>
      </c>
      <c r="Z115" s="163" t="s">
        <v>2059</v>
      </c>
      <c r="AA115" s="162"/>
      <c r="AB115" s="159">
        <v>2</v>
      </c>
      <c r="AC115" s="164" t="s">
        <v>250</v>
      </c>
      <c r="AD115" s="159"/>
      <c r="AE115" s="159" t="s">
        <v>1425</v>
      </c>
      <c r="AF115" s="160" t="s">
        <v>183</v>
      </c>
      <c r="AG115" s="159" t="s">
        <v>2012</v>
      </c>
      <c r="AH115" s="159"/>
      <c r="AI115" s="159" t="s">
        <v>2012</v>
      </c>
      <c r="AJ115" s="160" t="s">
        <v>183</v>
      </c>
      <c r="AK115" s="174" t="s">
        <v>183</v>
      </c>
    </row>
    <row r="116" spans="4:37" ht="49.5" customHeight="1">
      <c r="D116" s="172">
        <v>114</v>
      </c>
      <c r="E116" s="158" t="s">
        <v>720</v>
      </c>
      <c r="F116" s="164" t="s">
        <v>679</v>
      </c>
      <c r="G116" s="158" t="s">
        <v>721</v>
      </c>
      <c r="H116" s="158" t="str">
        <f>MID(テーブル3[[#This Row],[住所]],4,FIND("区",テーブル3[[#This Row],[住所]])-FIND("市",テーブル3[[#This Row],[住所]]))</f>
        <v>中央区</v>
      </c>
      <c r="I116" s="158" t="str">
        <f>MID(テーブル3[[#This Row],[住所]],FIND("区",テーブル3[[#This Row],[住所]])+1,MIN(FIND({0,1,2,3,4,5,6,7,8,9},ASC(テーブル3[[#This Row],[住所]])&amp;1234567890))-FIND("区",テーブル3[[#This Row],[住所]])-1)</f>
        <v>坪井</v>
      </c>
      <c r="J116" s="164" t="s">
        <v>722</v>
      </c>
      <c r="K116" s="164" t="s">
        <v>723</v>
      </c>
      <c r="L116" s="158"/>
      <c r="M116" s="164" t="s">
        <v>189</v>
      </c>
      <c r="N116" s="158" t="s">
        <v>2251</v>
      </c>
      <c r="O116" s="164" t="s">
        <v>2252</v>
      </c>
      <c r="P116" s="161" t="s">
        <v>179</v>
      </c>
      <c r="Q116" s="161" t="s">
        <v>179</v>
      </c>
      <c r="R116" s="161" t="s">
        <v>179</v>
      </c>
      <c r="S116" s="161" t="s">
        <v>179</v>
      </c>
      <c r="T116" s="161" t="s">
        <v>179</v>
      </c>
      <c r="U116" s="161" t="s">
        <v>1425</v>
      </c>
      <c r="V116" s="164" t="s">
        <v>191</v>
      </c>
      <c r="W116" s="161" t="s">
        <v>2044</v>
      </c>
      <c r="X116" s="164" t="s">
        <v>224</v>
      </c>
      <c r="Y116" s="164" t="s">
        <v>180</v>
      </c>
      <c r="Z116" s="163" t="s">
        <v>2059</v>
      </c>
      <c r="AA116" s="162"/>
      <c r="AB116" s="159">
        <v>3</v>
      </c>
      <c r="AC116" s="164" t="s">
        <v>182</v>
      </c>
      <c r="AD116" s="159">
        <v>6</v>
      </c>
      <c r="AE116" s="159" t="s">
        <v>1425</v>
      </c>
      <c r="AF116" s="160" t="s">
        <v>183</v>
      </c>
      <c r="AG116" s="159" t="s">
        <v>2012</v>
      </c>
      <c r="AH116" s="159"/>
      <c r="AI116" s="159" t="s">
        <v>2012</v>
      </c>
      <c r="AJ116" s="160" t="s">
        <v>184</v>
      </c>
      <c r="AK116" s="174" t="s">
        <v>184</v>
      </c>
    </row>
    <row r="117" spans="4:37" ht="49.5" customHeight="1">
      <c r="D117" s="172">
        <v>115</v>
      </c>
      <c r="E117" s="158" t="s">
        <v>724</v>
      </c>
      <c r="F117" s="164" t="s">
        <v>725</v>
      </c>
      <c r="G117" s="158" t="s">
        <v>726</v>
      </c>
      <c r="H117" s="158" t="str">
        <f>MID(テーブル3[[#This Row],[住所]],4,FIND("区",テーブル3[[#This Row],[住所]])-FIND("市",テーブル3[[#This Row],[住所]]))</f>
        <v>中央区</v>
      </c>
      <c r="I117" s="158" t="str">
        <f>MID(テーブル3[[#This Row],[住所]],FIND("区",テーブル3[[#This Row],[住所]])+1,MIN(FIND({0,1,2,3,4,5,6,7,8,9},ASC(テーブル3[[#This Row],[住所]])&amp;1234567890))-FIND("区",テーブル3[[#This Row],[住所]])-1)</f>
        <v>本荘</v>
      </c>
      <c r="J117" s="164" t="s">
        <v>727</v>
      </c>
      <c r="K117" s="164" t="s">
        <v>728</v>
      </c>
      <c r="L117" s="158"/>
      <c r="M117" s="164" t="s">
        <v>189</v>
      </c>
      <c r="N117" s="158" t="s">
        <v>2253</v>
      </c>
      <c r="O117" s="164"/>
      <c r="P117" s="161" t="s">
        <v>179</v>
      </c>
      <c r="Q117" s="161" t="s">
        <v>179</v>
      </c>
      <c r="R117" s="161" t="s">
        <v>179</v>
      </c>
      <c r="S117" s="161" t="s">
        <v>179</v>
      </c>
      <c r="T117" s="161" t="s">
        <v>179</v>
      </c>
      <c r="U117" s="161" t="s">
        <v>179</v>
      </c>
      <c r="V117" s="164" t="s">
        <v>180</v>
      </c>
      <c r="W117" s="161" t="s">
        <v>2045</v>
      </c>
      <c r="X117" s="164" t="s">
        <v>207</v>
      </c>
      <c r="Y117" s="164" t="s">
        <v>180</v>
      </c>
      <c r="Z117" s="163" t="s">
        <v>2059</v>
      </c>
      <c r="AA117" s="162"/>
      <c r="AB117" s="159">
        <v>1</v>
      </c>
      <c r="AC117" s="164" t="s">
        <v>182</v>
      </c>
      <c r="AD117" s="159">
        <v>1</v>
      </c>
      <c r="AE117" s="159" t="s">
        <v>1425</v>
      </c>
      <c r="AF117" s="160" t="s">
        <v>183</v>
      </c>
      <c r="AG117" s="159" t="s">
        <v>2012</v>
      </c>
      <c r="AH117" s="159"/>
      <c r="AI117" s="159" t="s">
        <v>2012</v>
      </c>
      <c r="AJ117" s="160" t="s">
        <v>183</v>
      </c>
      <c r="AK117" s="174" t="s">
        <v>184</v>
      </c>
    </row>
    <row r="118" spans="4:37" ht="49.5" customHeight="1">
      <c r="D118" s="172">
        <v>116</v>
      </c>
      <c r="E118" s="158" t="s">
        <v>1378</v>
      </c>
      <c r="F118" s="164" t="s">
        <v>621</v>
      </c>
      <c r="G118" s="158" t="s">
        <v>729</v>
      </c>
      <c r="H118" s="158" t="str">
        <f>MID(テーブル3[[#This Row],[住所]],4,FIND("区",テーブル3[[#This Row],[住所]])-FIND("市",テーブル3[[#This Row],[住所]]))</f>
        <v>中央区</v>
      </c>
      <c r="I118" s="158" t="str">
        <f>MID(テーブル3[[#This Row],[住所]],FIND("区",テーブル3[[#This Row],[住所]])+1,MIN(FIND({0,1,2,3,4,5,6,7,8,9},ASC(テーブル3[[#This Row],[住所]])&amp;1234567890))-FIND("区",テーブル3[[#This Row],[住所]])-1)</f>
        <v>帯山</v>
      </c>
      <c r="J118" s="164" t="s">
        <v>730</v>
      </c>
      <c r="K118" s="164" t="s">
        <v>731</v>
      </c>
      <c r="L118" s="158"/>
      <c r="M118" s="164" t="s">
        <v>189</v>
      </c>
      <c r="N118" s="158" t="s">
        <v>2254</v>
      </c>
      <c r="O118" s="164" t="s">
        <v>730</v>
      </c>
      <c r="P118" s="161" t="s">
        <v>179</v>
      </c>
      <c r="Q118" s="161" t="s">
        <v>179</v>
      </c>
      <c r="R118" s="161" t="s">
        <v>179</v>
      </c>
      <c r="S118" s="161" t="s">
        <v>179</v>
      </c>
      <c r="T118" s="161" t="s">
        <v>179</v>
      </c>
      <c r="U118" s="161" t="s">
        <v>179</v>
      </c>
      <c r="V118" s="164" t="s">
        <v>180</v>
      </c>
      <c r="W118" s="161" t="s">
        <v>179</v>
      </c>
      <c r="X118" s="164" t="s">
        <v>181</v>
      </c>
      <c r="Y118" s="164" t="s">
        <v>180</v>
      </c>
      <c r="Z118" s="163" t="s">
        <v>2059</v>
      </c>
      <c r="AA118" s="163" t="s">
        <v>2057</v>
      </c>
      <c r="AB118" s="159">
        <v>2</v>
      </c>
      <c r="AC118" s="164" t="s">
        <v>182</v>
      </c>
      <c r="AD118" s="159">
        <v>2</v>
      </c>
      <c r="AE118" s="159" t="s">
        <v>1425</v>
      </c>
      <c r="AF118" s="160" t="s">
        <v>183</v>
      </c>
      <c r="AG118" s="159" t="s">
        <v>2012</v>
      </c>
      <c r="AH118" s="159"/>
      <c r="AI118" s="159" t="s">
        <v>2012</v>
      </c>
      <c r="AJ118" s="160" t="s">
        <v>184</v>
      </c>
      <c r="AK118" s="174" t="s">
        <v>184</v>
      </c>
    </row>
    <row r="119" spans="4:37" ht="49.5" customHeight="1">
      <c r="D119" s="172">
        <v>117</v>
      </c>
      <c r="E119" s="158" t="s">
        <v>1379</v>
      </c>
      <c r="F119" s="164" t="s">
        <v>725</v>
      </c>
      <c r="G119" s="158" t="s">
        <v>732</v>
      </c>
      <c r="H119" s="158" t="str">
        <f>MID(テーブル3[[#This Row],[住所]],4,FIND("区",テーブル3[[#This Row],[住所]])-FIND("市",テーブル3[[#This Row],[住所]]))</f>
        <v>中央区</v>
      </c>
      <c r="I119" s="158" t="str">
        <f>MID(テーブル3[[#This Row],[住所]],FIND("区",テーブル3[[#This Row],[住所]])+1,MIN(FIND({0,1,2,3,4,5,6,7,8,9},ASC(テーブル3[[#This Row],[住所]])&amp;1234567890))-FIND("区",テーブル3[[#This Row],[住所]])-1)</f>
        <v>本荘</v>
      </c>
      <c r="J119" s="164" t="s">
        <v>733</v>
      </c>
      <c r="K119" s="164" t="s">
        <v>734</v>
      </c>
      <c r="L119" s="158"/>
      <c r="M119" s="164" t="s">
        <v>189</v>
      </c>
      <c r="N119" s="158" t="s">
        <v>1380</v>
      </c>
      <c r="O119" s="164" t="s">
        <v>735</v>
      </c>
      <c r="P119" s="161" t="s">
        <v>179</v>
      </c>
      <c r="Q119" s="161" t="s">
        <v>179</v>
      </c>
      <c r="R119" s="161" t="s">
        <v>179</v>
      </c>
      <c r="S119" s="161" t="s">
        <v>179</v>
      </c>
      <c r="T119" s="161" t="s">
        <v>179</v>
      </c>
      <c r="U119" s="161" t="s">
        <v>179</v>
      </c>
      <c r="V119" s="164" t="s">
        <v>191</v>
      </c>
      <c r="W119" s="161" t="s">
        <v>179</v>
      </c>
      <c r="X119" s="164" t="s">
        <v>207</v>
      </c>
      <c r="Y119" s="164" t="s">
        <v>180</v>
      </c>
      <c r="Z119" s="163" t="s">
        <v>2059</v>
      </c>
      <c r="AA119" s="162"/>
      <c r="AB119" s="159">
        <v>2</v>
      </c>
      <c r="AC119" s="164" t="s">
        <v>182</v>
      </c>
      <c r="AD119" s="159">
        <v>13</v>
      </c>
      <c r="AE119" s="159" t="s">
        <v>1425</v>
      </c>
      <c r="AF119" s="160" t="s">
        <v>183</v>
      </c>
      <c r="AG119" s="159" t="s">
        <v>2012</v>
      </c>
      <c r="AH119" s="159"/>
      <c r="AI119" s="159" t="s">
        <v>2012</v>
      </c>
      <c r="AJ119" s="160" t="s">
        <v>191</v>
      </c>
      <c r="AK119" s="174" t="s">
        <v>191</v>
      </c>
    </row>
    <row r="120" spans="4:37" ht="49.5" customHeight="1">
      <c r="D120" s="172">
        <v>118</v>
      </c>
      <c r="E120" s="158" t="s">
        <v>1381</v>
      </c>
      <c r="F120" s="164" t="s">
        <v>736</v>
      </c>
      <c r="G120" s="158" t="s">
        <v>737</v>
      </c>
      <c r="H120" s="158" t="str">
        <f>MID(テーブル3[[#This Row],[住所]],4,FIND("区",テーブル3[[#This Row],[住所]])-FIND("市",テーブル3[[#This Row],[住所]]))</f>
        <v>中央区</v>
      </c>
      <c r="I120" s="158" t="str">
        <f>MID(テーブル3[[#This Row],[住所]],FIND("区",テーブル3[[#This Row],[住所]])+1,MIN(FIND({0,1,2,3,4,5,6,7,8,9},ASC(テーブル3[[#This Row],[住所]])&amp;1234567890))-FIND("区",テーブル3[[#This Row],[住所]])-1)</f>
        <v>南千反畑町</v>
      </c>
      <c r="J120" s="164" t="s">
        <v>738</v>
      </c>
      <c r="K120" s="164" t="s">
        <v>739</v>
      </c>
      <c r="L120" s="158"/>
      <c r="M120" s="164" t="s">
        <v>189</v>
      </c>
      <c r="N120" s="158" t="s">
        <v>2255</v>
      </c>
      <c r="O120" s="164" t="s">
        <v>740</v>
      </c>
      <c r="P120" s="161" t="s">
        <v>179</v>
      </c>
      <c r="Q120" s="161" t="s">
        <v>179</v>
      </c>
      <c r="R120" s="161" t="s">
        <v>179</v>
      </c>
      <c r="S120" s="161" t="s">
        <v>179</v>
      </c>
      <c r="T120" s="161" t="s">
        <v>179</v>
      </c>
      <c r="U120" s="161" t="s">
        <v>179</v>
      </c>
      <c r="V120" s="164" t="s">
        <v>191</v>
      </c>
      <c r="W120" s="161" t="s">
        <v>1425</v>
      </c>
      <c r="X120" s="164" t="s">
        <v>181</v>
      </c>
      <c r="Y120" s="164" t="s">
        <v>180</v>
      </c>
      <c r="Z120" s="163" t="s">
        <v>2059</v>
      </c>
      <c r="AA120" s="162"/>
      <c r="AB120" s="159"/>
      <c r="AC120" s="164" t="s">
        <v>201</v>
      </c>
      <c r="AD120" s="159"/>
      <c r="AE120" s="159" t="s">
        <v>1425</v>
      </c>
      <c r="AF120" s="160" t="s">
        <v>183</v>
      </c>
      <c r="AG120" s="159" t="s">
        <v>2012</v>
      </c>
      <c r="AH120" s="159"/>
      <c r="AI120" s="159" t="s">
        <v>2012</v>
      </c>
      <c r="AJ120" s="160" t="s">
        <v>191</v>
      </c>
      <c r="AK120" s="174" t="s">
        <v>191</v>
      </c>
    </row>
    <row r="121" spans="4:37" ht="49.5" customHeight="1">
      <c r="D121" s="172">
        <v>119</v>
      </c>
      <c r="E121" s="158" t="s">
        <v>742</v>
      </c>
      <c r="F121" s="164" t="s">
        <v>743</v>
      </c>
      <c r="G121" s="158" t="s">
        <v>744</v>
      </c>
      <c r="H121" s="158" t="str">
        <f>MID(テーブル3[[#This Row],[住所]],4,FIND("区",テーブル3[[#This Row],[住所]])-FIND("市",テーブル3[[#This Row],[住所]]))</f>
        <v>中央区</v>
      </c>
      <c r="I121" s="158" t="str">
        <f>MID(テーブル3[[#This Row],[住所]],FIND("区",テーブル3[[#This Row],[住所]])+1,MIN(FIND({0,1,2,3,4,5,6,7,8,9},ASC(テーブル3[[#This Row],[住所]])&amp;1234567890))-FIND("区",テーブル3[[#This Row],[住所]])-1)</f>
        <v>白山</v>
      </c>
      <c r="J121" s="164" t="s">
        <v>745</v>
      </c>
      <c r="K121" s="164" t="s">
        <v>746</v>
      </c>
      <c r="L121" s="158"/>
      <c r="M121" s="164" t="s">
        <v>189</v>
      </c>
      <c r="N121" s="158" t="s">
        <v>2212</v>
      </c>
      <c r="O121" s="164" t="s">
        <v>1382</v>
      </c>
      <c r="P121" s="161" t="s">
        <v>179</v>
      </c>
      <c r="Q121" s="161" t="s">
        <v>179</v>
      </c>
      <c r="R121" s="161" t="s">
        <v>179</v>
      </c>
      <c r="S121" s="161" t="s">
        <v>179</v>
      </c>
      <c r="T121" s="161" t="s">
        <v>179</v>
      </c>
      <c r="U121" s="161" t="s">
        <v>1425</v>
      </c>
      <c r="V121" s="164" t="s">
        <v>180</v>
      </c>
      <c r="W121" s="161" t="s">
        <v>2046</v>
      </c>
      <c r="X121" s="164" t="s">
        <v>224</v>
      </c>
      <c r="Y121" s="164" t="s">
        <v>180</v>
      </c>
      <c r="Z121" s="163" t="s">
        <v>2059</v>
      </c>
      <c r="AA121" s="162"/>
      <c r="AB121" s="159">
        <v>1</v>
      </c>
      <c r="AC121" s="164" t="s">
        <v>250</v>
      </c>
      <c r="AD121" s="159">
        <v>2</v>
      </c>
      <c r="AE121" s="159" t="s">
        <v>1425</v>
      </c>
      <c r="AF121" s="160" t="s">
        <v>183</v>
      </c>
      <c r="AG121" s="159" t="s">
        <v>2012</v>
      </c>
      <c r="AH121" s="159"/>
      <c r="AI121" s="159" t="s">
        <v>2012</v>
      </c>
      <c r="AJ121" s="160" t="s">
        <v>184</v>
      </c>
      <c r="AK121" s="174" t="s">
        <v>191</v>
      </c>
    </row>
    <row r="122" spans="4:37" ht="49.5" customHeight="1">
      <c r="D122" s="172">
        <v>120</v>
      </c>
      <c r="E122" s="158" t="s">
        <v>2256</v>
      </c>
      <c r="F122" s="164" t="s">
        <v>671</v>
      </c>
      <c r="G122" s="158" t="s">
        <v>747</v>
      </c>
      <c r="H122" s="158" t="str">
        <f>MID(テーブル3[[#This Row],[住所]],4,FIND("区",テーブル3[[#This Row],[住所]])-FIND("市",テーブル3[[#This Row],[住所]]))</f>
        <v>中央区</v>
      </c>
      <c r="I122" s="158" t="str">
        <f>MID(テーブル3[[#This Row],[住所]],FIND("区",テーブル3[[#This Row],[住所]])+1,MIN(FIND({0,1,2,3,4,5,6,7,8,9},ASC(テーブル3[[#This Row],[住所]])&amp;1234567890))-FIND("区",テーブル3[[#This Row],[住所]])-1)</f>
        <v>水前寺公園</v>
      </c>
      <c r="J122" s="164" t="s">
        <v>748</v>
      </c>
      <c r="K122" s="164" t="s">
        <v>748</v>
      </c>
      <c r="L122" s="158"/>
      <c r="M122" s="164" t="s">
        <v>189</v>
      </c>
      <c r="N122" s="158" t="s">
        <v>2220</v>
      </c>
      <c r="O122" s="164" t="s">
        <v>1382</v>
      </c>
      <c r="P122" s="161" t="s">
        <v>179</v>
      </c>
      <c r="Q122" s="161" t="s">
        <v>179</v>
      </c>
      <c r="R122" s="161" t="s">
        <v>179</v>
      </c>
      <c r="S122" s="161" t="s">
        <v>179</v>
      </c>
      <c r="T122" s="161" t="s">
        <v>179</v>
      </c>
      <c r="U122" s="161" t="s">
        <v>1425</v>
      </c>
      <c r="V122" s="164" t="s">
        <v>180</v>
      </c>
      <c r="W122" s="161" t="s">
        <v>1425</v>
      </c>
      <c r="X122" s="164" t="s">
        <v>224</v>
      </c>
      <c r="Y122" s="164" t="s">
        <v>180</v>
      </c>
      <c r="Z122" s="163" t="s">
        <v>2059</v>
      </c>
      <c r="AA122" s="162"/>
      <c r="AB122" s="159"/>
      <c r="AC122" s="164" t="s">
        <v>250</v>
      </c>
      <c r="AD122" s="159"/>
      <c r="AE122" s="159" t="s">
        <v>1425</v>
      </c>
      <c r="AF122" s="160" t="s">
        <v>183</v>
      </c>
      <c r="AG122" s="159" t="s">
        <v>2012</v>
      </c>
      <c r="AH122" s="159"/>
      <c r="AI122" s="159" t="s">
        <v>2012</v>
      </c>
      <c r="AJ122" s="160" t="s">
        <v>184</v>
      </c>
      <c r="AK122" s="174" t="s">
        <v>191</v>
      </c>
    </row>
    <row r="123" spans="4:37" ht="49.5" customHeight="1">
      <c r="D123" s="172">
        <v>121</v>
      </c>
      <c r="E123" s="158" t="s">
        <v>2257</v>
      </c>
      <c r="F123" s="164" t="s">
        <v>743</v>
      </c>
      <c r="G123" s="158" t="s">
        <v>749</v>
      </c>
      <c r="H123" s="158" t="str">
        <f>MID(テーブル3[[#This Row],[住所]],4,FIND("区",テーブル3[[#This Row],[住所]])-FIND("市",テーブル3[[#This Row],[住所]]))</f>
        <v>中央区</v>
      </c>
      <c r="I123" s="158" t="str">
        <f>MID(テーブル3[[#This Row],[住所]],FIND("区",テーブル3[[#This Row],[住所]])+1,MIN(FIND({0,1,2,3,4,5,6,7,8,9},ASC(テーブル3[[#This Row],[住所]])&amp;1234567890))-FIND("区",テーブル3[[#This Row],[住所]])-1)</f>
        <v>白山</v>
      </c>
      <c r="J123" s="164" t="s">
        <v>750</v>
      </c>
      <c r="K123" s="164" t="s">
        <v>750</v>
      </c>
      <c r="L123" s="158"/>
      <c r="M123" s="164" t="s">
        <v>189</v>
      </c>
      <c r="N123" s="158" t="s">
        <v>2258</v>
      </c>
      <c r="O123" s="164" t="s">
        <v>1382</v>
      </c>
      <c r="P123" s="161" t="s">
        <v>179</v>
      </c>
      <c r="Q123" s="161" t="s">
        <v>179</v>
      </c>
      <c r="R123" s="161" t="s">
        <v>179</v>
      </c>
      <c r="S123" s="161" t="s">
        <v>179</v>
      </c>
      <c r="T123" s="161" t="s">
        <v>179</v>
      </c>
      <c r="U123" s="161" t="s">
        <v>1425</v>
      </c>
      <c r="V123" s="164" t="s">
        <v>191</v>
      </c>
      <c r="W123" s="161" t="s">
        <v>2047</v>
      </c>
      <c r="X123" s="164" t="s">
        <v>224</v>
      </c>
      <c r="Y123" s="164" t="s">
        <v>180</v>
      </c>
      <c r="Z123" s="163" t="s">
        <v>2059</v>
      </c>
      <c r="AA123" s="162"/>
      <c r="AB123" s="159">
        <v>1</v>
      </c>
      <c r="AC123" s="164" t="s">
        <v>250</v>
      </c>
      <c r="AD123" s="159">
        <v>2</v>
      </c>
      <c r="AE123" s="159" t="s">
        <v>1425</v>
      </c>
      <c r="AF123" s="160" t="s">
        <v>183</v>
      </c>
      <c r="AG123" s="159" t="s">
        <v>2012</v>
      </c>
      <c r="AH123" s="159"/>
      <c r="AI123" s="159" t="s">
        <v>2012</v>
      </c>
      <c r="AJ123" s="160" t="s">
        <v>184</v>
      </c>
      <c r="AK123" s="174" t="s">
        <v>191</v>
      </c>
    </row>
    <row r="124" spans="4:37" ht="49.5" customHeight="1">
      <c r="D124" s="172">
        <v>122</v>
      </c>
      <c r="E124" s="158" t="s">
        <v>751</v>
      </c>
      <c r="F124" s="164" t="s">
        <v>741</v>
      </c>
      <c r="G124" s="158" t="s">
        <v>752</v>
      </c>
      <c r="H124" s="158" t="str">
        <f>MID(テーブル3[[#This Row],[住所]],4,FIND("区",テーブル3[[#This Row],[住所]])-FIND("市",テーブル3[[#This Row],[住所]]))</f>
        <v>中央区</v>
      </c>
      <c r="I124" s="158" t="str">
        <f>MID(テーブル3[[#This Row],[住所]],FIND("区",テーブル3[[#This Row],[住所]])+1,MIN(FIND({0,1,2,3,4,5,6,7,8,9},ASC(テーブル3[[#This Row],[住所]])&amp;1234567890))-FIND("区",テーブル3[[#This Row],[住所]])-1)</f>
        <v>新市街</v>
      </c>
      <c r="J124" s="164" t="s">
        <v>1383</v>
      </c>
      <c r="K124" s="164" t="s">
        <v>1384</v>
      </c>
      <c r="L124" t="s">
        <v>1385</v>
      </c>
      <c r="M124" s="164" t="s">
        <v>189</v>
      </c>
      <c r="N124" s="158" t="s">
        <v>2259</v>
      </c>
      <c r="O124" s="164" t="s">
        <v>753</v>
      </c>
      <c r="P124" s="161" t="s">
        <v>179</v>
      </c>
      <c r="Q124" s="161" t="s">
        <v>179</v>
      </c>
      <c r="R124" s="161" t="s">
        <v>179</v>
      </c>
      <c r="S124" s="161" t="s">
        <v>179</v>
      </c>
      <c r="T124" s="161" t="s">
        <v>179</v>
      </c>
      <c r="U124" s="161" t="s">
        <v>1425</v>
      </c>
      <c r="V124" s="164" t="s">
        <v>180</v>
      </c>
      <c r="W124" s="161" t="s">
        <v>1425</v>
      </c>
      <c r="X124" s="164" t="s">
        <v>181</v>
      </c>
      <c r="Y124" s="164" t="s">
        <v>183</v>
      </c>
      <c r="Z124" s="163" t="s">
        <v>2059</v>
      </c>
      <c r="AA124" s="162"/>
      <c r="AB124" s="159">
        <v>1</v>
      </c>
      <c r="AC124" s="164" t="s">
        <v>250</v>
      </c>
      <c r="AD124" s="159"/>
      <c r="AE124" s="159" t="s">
        <v>1425</v>
      </c>
      <c r="AF124" s="160" t="s">
        <v>183</v>
      </c>
      <c r="AG124" s="159" t="s">
        <v>2012</v>
      </c>
      <c r="AH124" s="159"/>
      <c r="AI124" s="159" t="s">
        <v>2012</v>
      </c>
      <c r="AJ124" s="160" t="s">
        <v>183</v>
      </c>
      <c r="AK124" s="174" t="s">
        <v>183</v>
      </c>
    </row>
    <row r="125" spans="4:37" ht="49.5" customHeight="1">
      <c r="D125" s="172">
        <v>123</v>
      </c>
      <c r="E125" s="158" t="s">
        <v>2619</v>
      </c>
      <c r="F125" s="164" t="s">
        <v>2620</v>
      </c>
      <c r="G125" s="158" t="s">
        <v>2618</v>
      </c>
      <c r="H125" s="158" t="str">
        <f>MID(テーブル3[[#This Row],[住所]],4,FIND("区",テーブル3[[#This Row],[住所]])-FIND("市",テーブル3[[#This Row],[住所]]))</f>
        <v>熊本市</v>
      </c>
      <c r="I125" s="158" t="str">
        <f>MID(テーブル3[[#This Row],[住所]],FIND("区",テーブル3[[#This Row],[住所]])+1,MIN(FIND({0,1,2,3,4,5,6,7,8,9},ASC(テーブル3[[#This Row],[住所]])&amp;1234567890))-FIND("区",テーブル3[[#This Row],[住所]])-1)</f>
        <v>大江</v>
      </c>
      <c r="J125" s="164" t="s">
        <v>2621</v>
      </c>
      <c r="K125" s="164" t="s">
        <v>2622</v>
      </c>
      <c r="L125" s="158"/>
      <c r="M125" s="164" t="s">
        <v>461</v>
      </c>
      <c r="N125" s="158" t="s">
        <v>2210</v>
      </c>
      <c r="O125" s="164" t="s">
        <v>754</v>
      </c>
      <c r="P125" s="161" t="s">
        <v>179</v>
      </c>
      <c r="Q125" s="161" t="s">
        <v>179</v>
      </c>
      <c r="R125" s="161" t="s">
        <v>179</v>
      </c>
      <c r="S125" s="161" t="s">
        <v>1425</v>
      </c>
      <c r="T125" s="161" t="s">
        <v>179</v>
      </c>
      <c r="U125" s="161" t="s">
        <v>179</v>
      </c>
      <c r="V125" s="164" t="s">
        <v>191</v>
      </c>
      <c r="W125" s="161" t="s">
        <v>1425</v>
      </c>
      <c r="X125" s="164" t="s">
        <v>207</v>
      </c>
      <c r="Y125" s="164" t="s">
        <v>180</v>
      </c>
      <c r="Z125" s="163" t="s">
        <v>2059</v>
      </c>
      <c r="AA125" s="162"/>
      <c r="AB125" s="159"/>
      <c r="AC125" s="164" t="s">
        <v>182</v>
      </c>
      <c r="AD125" s="159">
        <v>22</v>
      </c>
      <c r="AE125" s="159" t="s">
        <v>1425</v>
      </c>
      <c r="AF125" s="160" t="s">
        <v>183</v>
      </c>
      <c r="AG125" s="159" t="s">
        <v>2012</v>
      </c>
      <c r="AH125" s="159"/>
      <c r="AI125" s="159" t="s">
        <v>2012</v>
      </c>
      <c r="AJ125" s="160" t="s">
        <v>183</v>
      </c>
      <c r="AK125" s="174" t="s">
        <v>184</v>
      </c>
    </row>
    <row r="126" spans="4:37" ht="49.5" customHeight="1">
      <c r="D126" s="172">
        <v>124</v>
      </c>
      <c r="E126" s="158" t="s">
        <v>755</v>
      </c>
      <c r="F126" s="164" t="s">
        <v>650</v>
      </c>
      <c r="G126" s="158" t="s">
        <v>756</v>
      </c>
      <c r="H126" s="158" t="str">
        <f>MID(テーブル3[[#This Row],[住所]],4,FIND("区",テーブル3[[#This Row],[住所]])-FIND("市",テーブル3[[#This Row],[住所]]))</f>
        <v>中央区</v>
      </c>
      <c r="I126" s="158" t="str">
        <f>MID(テーブル3[[#This Row],[住所]],FIND("区",テーブル3[[#This Row],[住所]])+1,MIN(FIND({0,1,2,3,4,5,6,7,8,9},ASC(テーブル3[[#This Row],[住所]])&amp;1234567890))-FIND("区",テーブル3[[#This Row],[住所]])-1)</f>
        <v>南熊本</v>
      </c>
      <c r="J126" s="164" t="s">
        <v>757</v>
      </c>
      <c r="K126" s="164" t="s">
        <v>758</v>
      </c>
      <c r="L126" s="226" t="s">
        <v>1386</v>
      </c>
      <c r="M126" s="164" t="s">
        <v>189</v>
      </c>
      <c r="N126" s="158" t="s">
        <v>2260</v>
      </c>
      <c r="O126" s="164" t="s">
        <v>757</v>
      </c>
      <c r="P126" s="161" t="s">
        <v>179</v>
      </c>
      <c r="Q126" s="161" t="s">
        <v>179</v>
      </c>
      <c r="R126" s="161" t="s">
        <v>179</v>
      </c>
      <c r="S126" s="161" t="s">
        <v>179</v>
      </c>
      <c r="T126" s="161" t="s">
        <v>179</v>
      </c>
      <c r="U126" s="161" t="s">
        <v>1425</v>
      </c>
      <c r="V126" s="164" t="s">
        <v>191</v>
      </c>
      <c r="W126" s="161" t="s">
        <v>179</v>
      </c>
      <c r="X126" s="164" t="s">
        <v>181</v>
      </c>
      <c r="Y126" s="164" t="s">
        <v>180</v>
      </c>
      <c r="Z126" s="163" t="s">
        <v>2059</v>
      </c>
      <c r="AA126" s="162"/>
      <c r="AB126" s="159">
        <v>2</v>
      </c>
      <c r="AC126" s="164" t="s">
        <v>182</v>
      </c>
      <c r="AD126" s="159">
        <v>2</v>
      </c>
      <c r="AE126" s="159" t="s">
        <v>1912</v>
      </c>
      <c r="AF126" s="160" t="s">
        <v>183</v>
      </c>
      <c r="AG126" s="159" t="s">
        <v>2012</v>
      </c>
      <c r="AH126" s="159"/>
      <c r="AI126" s="159" t="s">
        <v>2012</v>
      </c>
      <c r="AJ126" s="160" t="s">
        <v>184</v>
      </c>
      <c r="AK126" s="174" t="s">
        <v>191</v>
      </c>
    </row>
    <row r="127" spans="4:37" ht="49.5" customHeight="1">
      <c r="D127" s="172">
        <v>125</v>
      </c>
      <c r="E127" s="158" t="s">
        <v>1387</v>
      </c>
      <c r="F127" s="164" t="s">
        <v>759</v>
      </c>
      <c r="G127" s="158" t="s">
        <v>760</v>
      </c>
      <c r="H127" s="158" t="str">
        <f>MID(テーブル3[[#This Row],[住所]],4,FIND("区",テーブル3[[#This Row],[住所]])-FIND("市",テーブル3[[#This Row],[住所]]))</f>
        <v>中央区</v>
      </c>
      <c r="I127" s="158" t="str">
        <f>MID(テーブル3[[#This Row],[住所]],FIND("区",テーブル3[[#This Row],[住所]])+1,MIN(FIND({0,1,2,3,4,5,6,7,8,9},ASC(テーブル3[[#This Row],[住所]])&amp;1234567890))-FIND("区",テーブル3[[#This Row],[住所]])-1)</f>
        <v>上通町</v>
      </c>
      <c r="J127" s="164" t="s">
        <v>761</v>
      </c>
      <c r="K127" s="164" t="s">
        <v>762</v>
      </c>
      <c r="L127" s="158"/>
      <c r="M127" s="164" t="s">
        <v>542</v>
      </c>
      <c r="N127" s="158" t="s">
        <v>2261</v>
      </c>
      <c r="O127" s="164" t="s">
        <v>1388</v>
      </c>
      <c r="P127" s="161" t="s">
        <v>179</v>
      </c>
      <c r="Q127" s="161" t="s">
        <v>179</v>
      </c>
      <c r="R127" s="161" t="s">
        <v>179</v>
      </c>
      <c r="S127" s="161" t="s">
        <v>179</v>
      </c>
      <c r="T127" s="161" t="s">
        <v>179</v>
      </c>
      <c r="U127" s="161" t="s">
        <v>179</v>
      </c>
      <c r="V127" s="164" t="s">
        <v>180</v>
      </c>
      <c r="W127" s="161" t="s">
        <v>1425</v>
      </c>
      <c r="X127" s="164" t="s">
        <v>181</v>
      </c>
      <c r="Y127" s="164" t="s">
        <v>180</v>
      </c>
      <c r="Z127" s="163" t="s">
        <v>2059</v>
      </c>
      <c r="AA127" s="162"/>
      <c r="AB127" s="159">
        <v>1</v>
      </c>
      <c r="AC127" s="164" t="s">
        <v>182</v>
      </c>
      <c r="AD127" s="159">
        <v>2</v>
      </c>
      <c r="AE127" s="159" t="s">
        <v>1425</v>
      </c>
      <c r="AF127" s="160" t="s">
        <v>183</v>
      </c>
      <c r="AG127" s="159" t="s">
        <v>2012</v>
      </c>
      <c r="AH127" s="159"/>
      <c r="AI127" s="159" t="s">
        <v>2012</v>
      </c>
      <c r="AJ127" s="160" t="s">
        <v>184</v>
      </c>
      <c r="AK127" s="174" t="s">
        <v>184</v>
      </c>
    </row>
    <row r="128" spans="4:37" ht="49.5" customHeight="1">
      <c r="D128" s="172">
        <v>126</v>
      </c>
      <c r="E128" s="158" t="s">
        <v>763</v>
      </c>
      <c r="F128" s="164" t="s">
        <v>764</v>
      </c>
      <c r="G128" s="158" t="s">
        <v>765</v>
      </c>
      <c r="H128" s="158" t="str">
        <f>MID(テーブル3[[#This Row],[住所]],4,FIND("区",テーブル3[[#This Row],[住所]])-FIND("市",テーブル3[[#This Row],[住所]]))</f>
        <v>中央区</v>
      </c>
      <c r="I128" s="158" t="str">
        <f>MID(テーブル3[[#This Row],[住所]],FIND("区",テーブル3[[#This Row],[住所]])+1,MIN(FIND({0,1,2,3,4,5,6,7,8,9},ASC(テーブル3[[#This Row],[住所]])&amp;1234567890))-FIND("区",テーブル3[[#This Row],[住所]])-1)</f>
        <v>薬園町</v>
      </c>
      <c r="J128" s="164" t="s">
        <v>766</v>
      </c>
      <c r="K128" s="164" t="s">
        <v>767</v>
      </c>
      <c r="L128" s="158"/>
      <c r="M128" s="164" t="s">
        <v>189</v>
      </c>
      <c r="N128" s="158" t="s">
        <v>2212</v>
      </c>
      <c r="O128" s="164" t="s">
        <v>1389</v>
      </c>
      <c r="P128" s="161" t="s">
        <v>179</v>
      </c>
      <c r="Q128" s="161" t="s">
        <v>179</v>
      </c>
      <c r="R128" s="161" t="s">
        <v>179</v>
      </c>
      <c r="S128" s="161" t="s">
        <v>179</v>
      </c>
      <c r="T128" s="161" t="s">
        <v>179</v>
      </c>
      <c r="U128" s="161" t="s">
        <v>179</v>
      </c>
      <c r="V128" s="164" t="s">
        <v>180</v>
      </c>
      <c r="W128" s="159" t="s">
        <v>2048</v>
      </c>
      <c r="X128" s="164" t="s">
        <v>207</v>
      </c>
      <c r="Y128" s="164" t="s">
        <v>180</v>
      </c>
      <c r="Z128" s="163" t="s">
        <v>2059</v>
      </c>
      <c r="AA128" s="162"/>
      <c r="AB128" s="159">
        <v>2</v>
      </c>
      <c r="AC128" s="164" t="s">
        <v>182</v>
      </c>
      <c r="AD128" s="159"/>
      <c r="AE128" s="159" t="s">
        <v>1425</v>
      </c>
      <c r="AF128" s="160" t="s">
        <v>183</v>
      </c>
      <c r="AG128" s="159" t="s">
        <v>2012</v>
      </c>
      <c r="AH128" s="159"/>
      <c r="AI128" s="159" t="s">
        <v>2012</v>
      </c>
      <c r="AJ128" s="160" t="s">
        <v>184</v>
      </c>
      <c r="AK128" s="174" t="s">
        <v>184</v>
      </c>
    </row>
    <row r="129" spans="4:37" ht="49.5" customHeight="1">
      <c r="D129" s="172">
        <v>127</v>
      </c>
      <c r="E129" s="158" t="s">
        <v>1390</v>
      </c>
      <c r="F129" s="164" t="s">
        <v>338</v>
      </c>
      <c r="G129" s="158" t="s">
        <v>768</v>
      </c>
      <c r="H129" s="158" t="str">
        <f>MID(テーブル3[[#This Row],[住所]],4,FIND("区",テーブル3[[#This Row],[住所]])-FIND("市",テーブル3[[#This Row],[住所]]))</f>
        <v>中央区</v>
      </c>
      <c r="I129" s="158" t="str">
        <f>MID(テーブル3[[#This Row],[住所]],FIND("区",テーブル3[[#This Row],[住所]])+1,MIN(FIND({0,1,2,3,4,5,6,7,8,9},ASC(テーブル3[[#This Row],[住所]])&amp;1234567890))-FIND("区",テーブル3[[#This Row],[住所]])-1)</f>
        <v>島崎</v>
      </c>
      <c r="J129" s="164" t="s">
        <v>769</v>
      </c>
      <c r="K129" s="164" t="s">
        <v>770</v>
      </c>
      <c r="L129" s="158"/>
      <c r="M129" s="164" t="s">
        <v>189</v>
      </c>
      <c r="N129" s="158" t="s">
        <v>2259</v>
      </c>
      <c r="O129" s="164" t="s">
        <v>1319</v>
      </c>
      <c r="P129" s="161" t="s">
        <v>179</v>
      </c>
      <c r="Q129" s="161" t="s">
        <v>179</v>
      </c>
      <c r="R129" s="161" t="s">
        <v>179</v>
      </c>
      <c r="S129" s="161" t="s">
        <v>179</v>
      </c>
      <c r="T129" s="161" t="s">
        <v>179</v>
      </c>
      <c r="U129" s="161" t="s">
        <v>1425</v>
      </c>
      <c r="V129" s="164" t="s">
        <v>183</v>
      </c>
      <c r="W129" s="161" t="s">
        <v>1425</v>
      </c>
      <c r="X129" s="164" t="s">
        <v>181</v>
      </c>
      <c r="Y129" s="164" t="s">
        <v>180</v>
      </c>
      <c r="Z129" s="163" t="s">
        <v>2059</v>
      </c>
      <c r="AA129" s="162"/>
      <c r="AB129" s="159"/>
      <c r="AC129" s="160"/>
      <c r="AD129" s="159">
        <v>14</v>
      </c>
      <c r="AE129" s="159" t="s">
        <v>1425</v>
      </c>
      <c r="AF129" s="160" t="s">
        <v>183</v>
      </c>
      <c r="AG129" s="159" t="s">
        <v>2012</v>
      </c>
      <c r="AH129" s="159"/>
      <c r="AI129" s="159" t="s">
        <v>2012</v>
      </c>
      <c r="AJ129" s="160" t="s">
        <v>183</v>
      </c>
      <c r="AK129" s="174" t="s">
        <v>183</v>
      </c>
    </row>
    <row r="130" spans="4:37" ht="49.5" customHeight="1">
      <c r="D130" s="172">
        <v>128</v>
      </c>
      <c r="E130" s="158" t="s">
        <v>771</v>
      </c>
      <c r="F130" s="164" t="s">
        <v>707</v>
      </c>
      <c r="G130" s="158" t="s">
        <v>772</v>
      </c>
      <c r="H130" s="158" t="str">
        <f>MID(テーブル3[[#This Row],[住所]],4,FIND("区",テーブル3[[#This Row],[住所]])-FIND("市",テーブル3[[#This Row],[住所]]))</f>
        <v>中央区</v>
      </c>
      <c r="I130" s="158" t="str">
        <f>MID(テーブル3[[#This Row],[住所]],FIND("区",テーブル3[[#This Row],[住所]])+1,MIN(FIND({0,1,2,3,4,5,6,7,8,9},ASC(テーブル3[[#This Row],[住所]])&amp;1234567890))-FIND("区",テーブル3[[#This Row],[住所]])-1)</f>
        <v>新町</v>
      </c>
      <c r="J130" s="164" t="s">
        <v>773</v>
      </c>
      <c r="K130" s="164" t="s">
        <v>774</v>
      </c>
      <c r="L130" s="158"/>
      <c r="M130" s="164" t="s">
        <v>189</v>
      </c>
      <c r="N130" s="158" t="s">
        <v>2220</v>
      </c>
      <c r="O130" s="164" t="s">
        <v>1391</v>
      </c>
      <c r="P130" s="161" t="s">
        <v>179</v>
      </c>
      <c r="Q130" s="161" t="s">
        <v>179</v>
      </c>
      <c r="R130" s="161" t="s">
        <v>179</v>
      </c>
      <c r="S130" s="161" t="s">
        <v>179</v>
      </c>
      <c r="T130" s="161" t="s">
        <v>179</v>
      </c>
      <c r="U130" s="161" t="s">
        <v>1425</v>
      </c>
      <c r="V130" s="164" t="s">
        <v>191</v>
      </c>
      <c r="W130" s="161" t="s">
        <v>1425</v>
      </c>
      <c r="X130" s="164" t="s">
        <v>181</v>
      </c>
      <c r="Y130" s="164" t="s">
        <v>180</v>
      </c>
      <c r="Z130" s="163" t="s">
        <v>2059</v>
      </c>
      <c r="AA130" s="162"/>
      <c r="AB130" s="159">
        <v>1</v>
      </c>
      <c r="AC130" s="164" t="s">
        <v>201</v>
      </c>
      <c r="AD130" s="159">
        <v>4</v>
      </c>
      <c r="AE130" s="159" t="s">
        <v>1425</v>
      </c>
      <c r="AF130" s="160" t="s">
        <v>183</v>
      </c>
      <c r="AG130" s="159" t="s">
        <v>2012</v>
      </c>
      <c r="AH130" s="159"/>
      <c r="AI130" s="159" t="s">
        <v>2012</v>
      </c>
      <c r="AJ130" s="160" t="s">
        <v>191</v>
      </c>
      <c r="AK130" s="174" t="s">
        <v>191</v>
      </c>
    </row>
    <row r="131" spans="4:37" ht="49.5" customHeight="1">
      <c r="D131" s="172">
        <v>129</v>
      </c>
      <c r="E131" s="158" t="s">
        <v>775</v>
      </c>
      <c r="F131" s="164" t="s">
        <v>776</v>
      </c>
      <c r="G131" s="158" t="s">
        <v>777</v>
      </c>
      <c r="H131" s="158" t="str">
        <f>MID(テーブル3[[#This Row],[住所]],4,FIND("区",テーブル3[[#This Row],[住所]])-FIND("市",テーブル3[[#This Row],[住所]]))</f>
        <v>中央区</v>
      </c>
      <c r="I131" s="158" t="str">
        <f>MID(テーブル3[[#This Row],[住所]],FIND("区",テーブル3[[#This Row],[住所]])+1,MIN(FIND({0,1,2,3,4,5,6,7,8,9},ASC(テーブル3[[#This Row],[住所]])&amp;1234567890))-FIND("区",テーブル3[[#This Row],[住所]])-1)</f>
        <v>岡田町</v>
      </c>
      <c r="J131" s="164" t="s">
        <v>778</v>
      </c>
      <c r="K131" s="164" t="s">
        <v>779</v>
      </c>
      <c r="L131" s="158"/>
      <c r="M131" s="164" t="s">
        <v>189</v>
      </c>
      <c r="N131" s="177"/>
      <c r="O131" s="164" t="s">
        <v>1392</v>
      </c>
      <c r="P131" s="161" t="s">
        <v>179</v>
      </c>
      <c r="Q131" s="161" t="s">
        <v>179</v>
      </c>
      <c r="R131" s="161" t="s">
        <v>179</v>
      </c>
      <c r="S131" s="161" t="s">
        <v>179</v>
      </c>
      <c r="T131" s="161" t="s">
        <v>179</v>
      </c>
      <c r="U131" s="161" t="s">
        <v>179</v>
      </c>
      <c r="V131" s="164" t="s">
        <v>191</v>
      </c>
      <c r="W131" s="161" t="s">
        <v>2016</v>
      </c>
      <c r="X131" s="164" t="s">
        <v>224</v>
      </c>
      <c r="Y131" s="164" t="s">
        <v>180</v>
      </c>
      <c r="Z131" s="163" t="s">
        <v>2059</v>
      </c>
      <c r="AA131" s="162"/>
      <c r="AB131" s="159">
        <v>1</v>
      </c>
      <c r="AC131" s="164" t="s">
        <v>182</v>
      </c>
      <c r="AD131" s="159"/>
      <c r="AE131" s="159" t="s">
        <v>1425</v>
      </c>
      <c r="AF131" s="160" t="s">
        <v>183</v>
      </c>
      <c r="AG131" s="159" t="s">
        <v>2012</v>
      </c>
      <c r="AH131" s="159"/>
      <c r="AI131" s="159" t="s">
        <v>2012</v>
      </c>
      <c r="AJ131" s="160" t="s">
        <v>191</v>
      </c>
      <c r="AK131" s="174" t="s">
        <v>191</v>
      </c>
    </row>
    <row r="132" spans="4:37" ht="49.5" customHeight="1">
      <c r="D132" s="172">
        <v>130</v>
      </c>
      <c r="E132" s="158" t="s">
        <v>780</v>
      </c>
      <c r="F132" s="164" t="s">
        <v>707</v>
      </c>
      <c r="G132" s="158" t="s">
        <v>781</v>
      </c>
      <c r="H132" s="158" t="str">
        <f>MID(テーブル3[[#This Row],[住所]],4,FIND("区",テーブル3[[#This Row],[住所]])-FIND("市",テーブル3[[#This Row],[住所]]))</f>
        <v>中央区</v>
      </c>
      <c r="I132" s="158" t="str">
        <f>MID(テーブル3[[#This Row],[住所]],FIND("区",テーブル3[[#This Row],[住所]])+1,MIN(FIND({0,1,2,3,4,5,6,7,8,9},ASC(テーブル3[[#This Row],[住所]])&amp;1234567890))-FIND("区",テーブル3[[#This Row],[住所]])-1)</f>
        <v>新町</v>
      </c>
      <c r="J132" s="164" t="s">
        <v>782</v>
      </c>
      <c r="K132" s="164" t="s">
        <v>783</v>
      </c>
      <c r="L132" s="158"/>
      <c r="M132" s="164" t="s">
        <v>189</v>
      </c>
      <c r="N132" s="158" t="s">
        <v>2262</v>
      </c>
      <c r="O132" s="164"/>
      <c r="P132" s="161" t="s">
        <v>179</v>
      </c>
      <c r="Q132" s="161" t="s">
        <v>179</v>
      </c>
      <c r="R132" s="161" t="s">
        <v>179</v>
      </c>
      <c r="S132" s="161" t="s">
        <v>1425</v>
      </c>
      <c r="T132" s="161" t="s">
        <v>179</v>
      </c>
      <c r="U132" s="161" t="s">
        <v>1425</v>
      </c>
      <c r="V132" s="164" t="s">
        <v>180</v>
      </c>
      <c r="W132" s="159" t="s">
        <v>2049</v>
      </c>
      <c r="X132" s="164" t="s">
        <v>181</v>
      </c>
      <c r="Y132" s="164" t="s">
        <v>180</v>
      </c>
      <c r="Z132" s="163" t="s">
        <v>2059</v>
      </c>
      <c r="AA132" s="162"/>
      <c r="AB132" s="159">
        <v>2</v>
      </c>
      <c r="AC132" s="164" t="s">
        <v>182</v>
      </c>
      <c r="AD132" s="159">
        <v>3</v>
      </c>
      <c r="AE132" s="159" t="s">
        <v>1425</v>
      </c>
      <c r="AF132" s="160" t="s">
        <v>183</v>
      </c>
      <c r="AG132" s="159" t="s">
        <v>2012</v>
      </c>
      <c r="AH132" s="159"/>
      <c r="AI132" s="159" t="s">
        <v>2012</v>
      </c>
      <c r="AJ132" s="160" t="s">
        <v>184</v>
      </c>
      <c r="AK132" s="174" t="s">
        <v>184</v>
      </c>
    </row>
    <row r="133" spans="4:37" ht="49.5" customHeight="1">
      <c r="D133" s="172">
        <v>131</v>
      </c>
      <c r="E133" s="158" t="s">
        <v>784</v>
      </c>
      <c r="F133" s="164" t="s">
        <v>660</v>
      </c>
      <c r="G133" s="158" t="s">
        <v>785</v>
      </c>
      <c r="H133" s="158" t="str">
        <f>MID(テーブル3[[#This Row],[住所]],4,FIND("区",テーブル3[[#This Row],[住所]])-FIND("市",テーブル3[[#This Row],[住所]]))</f>
        <v>中央区</v>
      </c>
      <c r="I133" s="158" t="str">
        <f>MID(テーブル3[[#This Row],[住所]],FIND("区",テーブル3[[#This Row],[住所]])+1,MIN(FIND({0,1,2,3,4,5,6,7,8,9},ASC(テーブル3[[#This Row],[住所]])&amp;1234567890))-FIND("区",テーブル3[[#This Row],[住所]])-1)</f>
        <v>神水</v>
      </c>
      <c r="J133" s="164" t="s">
        <v>786</v>
      </c>
      <c r="K133" s="164" t="s">
        <v>787</v>
      </c>
      <c r="L133" s="158"/>
      <c r="M133" s="164" t="s">
        <v>189</v>
      </c>
      <c r="N133" s="158" t="s">
        <v>2263</v>
      </c>
      <c r="O133" s="164" t="s">
        <v>786</v>
      </c>
      <c r="P133" s="161" t="s">
        <v>179</v>
      </c>
      <c r="Q133" s="161" t="s">
        <v>179</v>
      </c>
      <c r="R133" s="161" t="s">
        <v>179</v>
      </c>
      <c r="S133" s="161" t="s">
        <v>179</v>
      </c>
      <c r="T133" s="161" t="s">
        <v>179</v>
      </c>
      <c r="U133" s="161" t="s">
        <v>179</v>
      </c>
      <c r="V133" s="164" t="s">
        <v>191</v>
      </c>
      <c r="W133" s="161" t="s">
        <v>2264</v>
      </c>
      <c r="X133" s="164" t="s">
        <v>207</v>
      </c>
      <c r="Y133" s="164" t="s">
        <v>180</v>
      </c>
      <c r="Z133" s="163" t="s">
        <v>2011</v>
      </c>
      <c r="AA133" s="162"/>
      <c r="AB133" s="159">
        <v>9</v>
      </c>
      <c r="AC133" s="160"/>
      <c r="AD133" s="159">
        <v>8</v>
      </c>
      <c r="AE133" s="159" t="s">
        <v>1425</v>
      </c>
      <c r="AF133" s="160" t="s">
        <v>183</v>
      </c>
      <c r="AG133" s="159" t="s">
        <v>2012</v>
      </c>
      <c r="AH133" s="159"/>
      <c r="AI133" s="159" t="s">
        <v>2012</v>
      </c>
      <c r="AJ133" s="160" t="s">
        <v>184</v>
      </c>
      <c r="AK133" s="174" t="s">
        <v>184</v>
      </c>
    </row>
    <row r="134" spans="4:37" ht="49.5" customHeight="1">
      <c r="D134" s="172">
        <v>132</v>
      </c>
      <c r="E134" s="158" t="s">
        <v>788</v>
      </c>
      <c r="F134" s="164" t="s">
        <v>789</v>
      </c>
      <c r="G134" s="158" t="s">
        <v>790</v>
      </c>
      <c r="H134" s="158" t="str">
        <f>MID(テーブル3[[#This Row],[住所]],4,FIND("区",テーブル3[[#This Row],[住所]])-FIND("市",テーブル3[[#This Row],[住所]]))</f>
        <v>中央区</v>
      </c>
      <c r="I134" s="158" t="str">
        <f>MID(テーブル3[[#This Row],[住所]],FIND("区",テーブル3[[#This Row],[住所]])+1,MIN(FIND({0,1,2,3,4,5,6,7,8,9},ASC(テーブル3[[#This Row],[住所]])&amp;1234567890))-FIND("区",テーブル3[[#This Row],[住所]])-1)</f>
        <v>出水</v>
      </c>
      <c r="J134" s="164" t="s">
        <v>791</v>
      </c>
      <c r="K134" s="164" t="s">
        <v>792</v>
      </c>
      <c r="L134" s="158"/>
      <c r="M134" s="164" t="s">
        <v>189</v>
      </c>
      <c r="N134" s="158" t="s">
        <v>2265</v>
      </c>
      <c r="O134" s="164" t="s">
        <v>1393</v>
      </c>
      <c r="P134" s="161" t="s">
        <v>179</v>
      </c>
      <c r="Q134" s="161" t="s">
        <v>179</v>
      </c>
      <c r="R134" s="161" t="s">
        <v>179</v>
      </c>
      <c r="S134" s="161" t="s">
        <v>1425</v>
      </c>
      <c r="T134" s="161" t="s">
        <v>179</v>
      </c>
      <c r="U134" s="161" t="s">
        <v>179</v>
      </c>
      <c r="V134" s="164" t="s">
        <v>180</v>
      </c>
      <c r="W134" s="161" t="s">
        <v>1425</v>
      </c>
      <c r="X134" s="164" t="s">
        <v>207</v>
      </c>
      <c r="Y134" s="164" t="s">
        <v>180</v>
      </c>
      <c r="Z134" s="163" t="s">
        <v>2059</v>
      </c>
      <c r="AA134" s="162"/>
      <c r="AB134" s="159"/>
      <c r="AC134" s="164" t="s">
        <v>250</v>
      </c>
      <c r="AD134" s="159">
        <v>4</v>
      </c>
      <c r="AE134" s="159" t="s">
        <v>1425</v>
      </c>
      <c r="AF134" s="160" t="s">
        <v>183</v>
      </c>
      <c r="AG134" s="159" t="s">
        <v>2012</v>
      </c>
      <c r="AH134" s="159"/>
      <c r="AI134" s="159" t="s">
        <v>2012</v>
      </c>
      <c r="AJ134" s="160" t="s">
        <v>184</v>
      </c>
      <c r="AK134" s="174" t="s">
        <v>184</v>
      </c>
    </row>
    <row r="135" spans="4:37" ht="49.5" customHeight="1">
      <c r="D135" s="172">
        <v>133</v>
      </c>
      <c r="E135" s="158" t="s">
        <v>2266</v>
      </c>
      <c r="F135" s="164" t="s">
        <v>793</v>
      </c>
      <c r="G135" s="158" t="s">
        <v>794</v>
      </c>
      <c r="H135" s="158" t="str">
        <f>MID(テーブル3[[#This Row],[住所]],4,FIND("区",テーブル3[[#This Row],[住所]])-FIND("市",テーブル3[[#This Row],[住所]]))</f>
        <v>中央区</v>
      </c>
      <c r="I135" s="158" t="str">
        <f>MID(テーブル3[[#This Row],[住所]],FIND("区",テーブル3[[#This Row],[住所]])+1,MIN(FIND({0,1,2,3,4,5,6,7,8,9},ASC(テーブル3[[#This Row],[住所]])&amp;1234567890))-FIND("区",テーブル3[[#This Row],[住所]])-1)</f>
        <v>八王寺町</v>
      </c>
      <c r="J135" s="164" t="s">
        <v>795</v>
      </c>
      <c r="K135" s="164" t="s">
        <v>796</v>
      </c>
      <c r="L135" s="158"/>
      <c r="M135" s="164" t="s">
        <v>189</v>
      </c>
      <c r="N135" s="158" t="s">
        <v>2267</v>
      </c>
      <c r="O135" s="164" t="s">
        <v>797</v>
      </c>
      <c r="P135" s="161" t="s">
        <v>179</v>
      </c>
      <c r="Q135" s="161" t="s">
        <v>179</v>
      </c>
      <c r="R135" s="161" t="s">
        <v>179</v>
      </c>
      <c r="S135" s="161" t="s">
        <v>179</v>
      </c>
      <c r="T135" s="161" t="s">
        <v>179</v>
      </c>
      <c r="U135" s="161" t="s">
        <v>179</v>
      </c>
      <c r="V135" s="164" t="s">
        <v>191</v>
      </c>
      <c r="W135" s="161" t="s">
        <v>1425</v>
      </c>
      <c r="X135" s="164" t="s">
        <v>181</v>
      </c>
      <c r="Y135" s="164" t="s">
        <v>180</v>
      </c>
      <c r="Z135" s="163" t="s">
        <v>2059</v>
      </c>
      <c r="AA135" s="162"/>
      <c r="AB135" s="159">
        <v>1</v>
      </c>
      <c r="AC135" s="164" t="s">
        <v>182</v>
      </c>
      <c r="AD135" s="159">
        <v>7</v>
      </c>
      <c r="AE135" s="159" t="s">
        <v>1425</v>
      </c>
      <c r="AF135" s="160" t="s">
        <v>183</v>
      </c>
      <c r="AG135" s="159" t="s">
        <v>2012</v>
      </c>
      <c r="AH135" s="159"/>
      <c r="AI135" s="159" t="s">
        <v>2012</v>
      </c>
      <c r="AJ135" s="160" t="s">
        <v>191</v>
      </c>
      <c r="AK135" s="174" t="s">
        <v>191</v>
      </c>
    </row>
    <row r="136" spans="4:37" ht="49.5" customHeight="1">
      <c r="D136" s="172">
        <v>134</v>
      </c>
      <c r="E136" s="158" t="s">
        <v>798</v>
      </c>
      <c r="F136" s="164" t="s">
        <v>631</v>
      </c>
      <c r="G136" s="158" t="s">
        <v>799</v>
      </c>
      <c r="H136" s="158" t="str">
        <f>MID(テーブル3[[#This Row],[住所]],4,FIND("区",テーブル3[[#This Row],[住所]])-FIND("市",テーブル3[[#This Row],[住所]]))</f>
        <v>中央区</v>
      </c>
      <c r="I136" s="158" t="str">
        <f>MID(テーブル3[[#This Row],[住所]],FIND("区",テーブル3[[#This Row],[住所]])+1,MIN(FIND({0,1,2,3,4,5,6,7,8,9},ASC(テーブル3[[#This Row],[住所]])&amp;1234567890))-FIND("区",テーブル3[[#This Row],[住所]])-1)</f>
        <v>水前寺</v>
      </c>
      <c r="J136" s="164" t="s">
        <v>800</v>
      </c>
      <c r="K136" s="164" t="s">
        <v>801</v>
      </c>
      <c r="L136" s="158"/>
      <c r="M136" s="164" t="s">
        <v>189</v>
      </c>
      <c r="N136" s="158" t="s">
        <v>2251</v>
      </c>
      <c r="O136" s="164" t="s">
        <v>802</v>
      </c>
      <c r="P136" s="161" t="s">
        <v>179</v>
      </c>
      <c r="Q136" s="161" t="s">
        <v>179</v>
      </c>
      <c r="R136" s="161" t="s">
        <v>179</v>
      </c>
      <c r="S136" s="161" t="s">
        <v>179</v>
      </c>
      <c r="T136" s="161" t="s">
        <v>1425</v>
      </c>
      <c r="U136" s="161" t="s">
        <v>1425</v>
      </c>
      <c r="V136" s="164" t="s">
        <v>180</v>
      </c>
      <c r="W136" s="161" t="s">
        <v>1425</v>
      </c>
      <c r="X136" s="164" t="s">
        <v>181</v>
      </c>
      <c r="Y136" s="164" t="s">
        <v>180</v>
      </c>
      <c r="Z136" s="163" t="s">
        <v>2059</v>
      </c>
      <c r="AA136" s="162"/>
      <c r="AB136" s="159"/>
      <c r="AC136" s="164" t="s">
        <v>250</v>
      </c>
      <c r="AD136" s="159"/>
      <c r="AE136" s="159" t="s">
        <v>1425</v>
      </c>
      <c r="AF136" s="160" t="s">
        <v>183</v>
      </c>
      <c r="AG136" s="159" t="s">
        <v>2012</v>
      </c>
      <c r="AH136" s="159"/>
      <c r="AI136" s="159" t="s">
        <v>2012</v>
      </c>
      <c r="AJ136" s="160" t="s">
        <v>184</v>
      </c>
      <c r="AK136" s="174" t="s">
        <v>184</v>
      </c>
    </row>
    <row r="137" spans="4:37" ht="49.5" customHeight="1">
      <c r="D137" s="172">
        <v>135</v>
      </c>
      <c r="E137" s="158" t="s">
        <v>803</v>
      </c>
      <c r="F137" s="164" t="s">
        <v>697</v>
      </c>
      <c r="G137" s="158" t="s">
        <v>804</v>
      </c>
      <c r="H137" s="158" t="str">
        <f>MID(テーブル3[[#This Row],[住所]],4,FIND("区",テーブル3[[#This Row],[住所]])-FIND("市",テーブル3[[#This Row],[住所]]))</f>
        <v>中央区</v>
      </c>
      <c r="I137" s="158" t="str">
        <f>MID(テーブル3[[#This Row],[住所]],FIND("区",テーブル3[[#This Row],[住所]])+1,MIN(FIND({0,1,2,3,4,5,6,7,8,9},ASC(テーブル3[[#This Row],[住所]])&amp;1234567890))-FIND("区",テーブル3[[#This Row],[住所]])-1)</f>
        <v>北千反畑町</v>
      </c>
      <c r="J137" s="164" t="s">
        <v>805</v>
      </c>
      <c r="K137" s="164" t="s">
        <v>806</v>
      </c>
      <c r="L137" s="158"/>
      <c r="M137" s="164" t="s">
        <v>189</v>
      </c>
      <c r="N137" s="158" t="s">
        <v>2220</v>
      </c>
      <c r="O137" s="164"/>
      <c r="P137" s="161" t="s">
        <v>179</v>
      </c>
      <c r="Q137" s="161" t="s">
        <v>179</v>
      </c>
      <c r="R137" s="161" t="s">
        <v>179</v>
      </c>
      <c r="S137" s="161" t="s">
        <v>179</v>
      </c>
      <c r="T137" s="161" t="s">
        <v>179</v>
      </c>
      <c r="U137" s="161" t="s">
        <v>179</v>
      </c>
      <c r="V137" s="164" t="s">
        <v>191</v>
      </c>
      <c r="W137" s="161" t="s">
        <v>2017</v>
      </c>
      <c r="X137" s="164" t="s">
        <v>207</v>
      </c>
      <c r="Y137" s="164" t="s">
        <v>180</v>
      </c>
      <c r="Z137" s="163" t="s">
        <v>2059</v>
      </c>
      <c r="AA137" s="162"/>
      <c r="AB137" s="159">
        <v>2</v>
      </c>
      <c r="AC137" s="164" t="s">
        <v>182</v>
      </c>
      <c r="AD137" s="159">
        <v>2</v>
      </c>
      <c r="AE137" s="159" t="s">
        <v>179</v>
      </c>
      <c r="AF137" s="160" t="s">
        <v>183</v>
      </c>
      <c r="AG137" s="159" t="s">
        <v>2012</v>
      </c>
      <c r="AH137" s="159"/>
      <c r="AI137" s="159" t="s">
        <v>2012</v>
      </c>
      <c r="AJ137" s="160" t="s">
        <v>191</v>
      </c>
      <c r="AK137" s="174" t="s">
        <v>191</v>
      </c>
    </row>
    <row r="138" spans="4:37" ht="49.5" customHeight="1">
      <c r="D138" s="172">
        <v>136</v>
      </c>
      <c r="E138" s="158" t="s">
        <v>807</v>
      </c>
      <c r="F138" s="164" t="s">
        <v>701</v>
      </c>
      <c r="G138" s="158" t="s">
        <v>808</v>
      </c>
      <c r="H138" s="158" t="str">
        <f>MID(テーブル3[[#This Row],[住所]],4,FIND("区",テーブル3[[#This Row],[住所]])-FIND("市",テーブル3[[#This Row],[住所]]))</f>
        <v>中央区</v>
      </c>
      <c r="I138" s="158" t="str">
        <f>MID(テーブル3[[#This Row],[住所]],FIND("区",テーブル3[[#This Row],[住所]])+1,MIN(FIND({0,1,2,3,4,5,6,7,8,9},ASC(テーブル3[[#This Row],[住所]])&amp;1234567890))-FIND("区",テーブル3[[#This Row],[住所]])-1)</f>
        <v>九品寺</v>
      </c>
      <c r="J138" s="164" t="s">
        <v>809</v>
      </c>
      <c r="K138" s="164" t="s">
        <v>810</v>
      </c>
      <c r="L138" s="158"/>
      <c r="M138" s="164" t="s">
        <v>811</v>
      </c>
      <c r="N138" s="158" t="s">
        <v>2212</v>
      </c>
      <c r="O138" s="164" t="s">
        <v>1394</v>
      </c>
      <c r="P138" s="161" t="s">
        <v>179</v>
      </c>
      <c r="Q138" s="161" t="s">
        <v>179</v>
      </c>
      <c r="R138" s="161" t="s">
        <v>179</v>
      </c>
      <c r="S138" s="161" t="s">
        <v>179</v>
      </c>
      <c r="T138" s="161" t="s">
        <v>179</v>
      </c>
      <c r="U138" s="161" t="s">
        <v>179</v>
      </c>
      <c r="V138" s="164" t="s">
        <v>180</v>
      </c>
      <c r="W138" s="161" t="s">
        <v>2050</v>
      </c>
      <c r="X138" s="164" t="s">
        <v>181</v>
      </c>
      <c r="Y138" s="164" t="s">
        <v>180</v>
      </c>
      <c r="Z138" s="163" t="s">
        <v>2059</v>
      </c>
      <c r="AA138" s="162"/>
      <c r="AB138" s="159">
        <v>2</v>
      </c>
      <c r="AC138" s="164" t="s">
        <v>182</v>
      </c>
      <c r="AD138" s="159"/>
      <c r="AE138" s="159" t="s">
        <v>1425</v>
      </c>
      <c r="AF138" s="160" t="s">
        <v>183</v>
      </c>
      <c r="AG138" s="159" t="s">
        <v>2012</v>
      </c>
      <c r="AH138" s="159"/>
      <c r="AI138" s="159" t="s">
        <v>2012</v>
      </c>
      <c r="AJ138" s="160" t="s">
        <v>184</v>
      </c>
      <c r="AK138" s="174" t="s">
        <v>184</v>
      </c>
    </row>
    <row r="139" spans="4:37" ht="49.5" customHeight="1">
      <c r="D139" s="172">
        <v>137</v>
      </c>
      <c r="E139" s="158" t="s">
        <v>812</v>
      </c>
      <c r="F139" s="164" t="s">
        <v>813</v>
      </c>
      <c r="G139" s="158" t="s">
        <v>814</v>
      </c>
      <c r="H139" s="158" t="str">
        <f>MID(テーブル3[[#This Row],[住所]],4,FIND("区",テーブル3[[#This Row],[住所]])-FIND("市",テーブル3[[#This Row],[住所]]))</f>
        <v>中央区</v>
      </c>
      <c r="I139" s="158" t="str">
        <f>MID(テーブル3[[#This Row],[住所]],FIND("区",テーブル3[[#This Row],[住所]])+1,MIN(FIND({0,1,2,3,4,5,6,7,8,9},ASC(テーブル3[[#This Row],[住所]])&amp;1234567890))-FIND("区",テーブル3[[#This Row],[住所]])-1)</f>
        <v>本荘町</v>
      </c>
      <c r="J139" s="164" t="s">
        <v>815</v>
      </c>
      <c r="K139" s="164" t="s">
        <v>816</v>
      </c>
      <c r="L139" s="158"/>
      <c r="M139" s="164" t="s">
        <v>189</v>
      </c>
      <c r="N139" s="158" t="s">
        <v>2268</v>
      </c>
      <c r="O139" s="164" t="s">
        <v>815</v>
      </c>
      <c r="P139" s="161" t="s">
        <v>179</v>
      </c>
      <c r="Q139" s="161" t="s">
        <v>179</v>
      </c>
      <c r="R139" s="161" t="s">
        <v>179</v>
      </c>
      <c r="S139" s="161" t="s">
        <v>179</v>
      </c>
      <c r="T139" s="161" t="s">
        <v>179</v>
      </c>
      <c r="U139" s="161" t="s">
        <v>1425</v>
      </c>
      <c r="V139" s="164" t="s">
        <v>180</v>
      </c>
      <c r="W139" s="161" t="s">
        <v>1425</v>
      </c>
      <c r="X139" s="164" t="s">
        <v>181</v>
      </c>
      <c r="Y139" s="164" t="s">
        <v>180</v>
      </c>
      <c r="Z139" s="163" t="s">
        <v>2059</v>
      </c>
      <c r="AA139" s="162"/>
      <c r="AB139" s="159">
        <v>2</v>
      </c>
      <c r="AC139" s="164" t="s">
        <v>250</v>
      </c>
      <c r="AD139" s="159"/>
      <c r="AE139" s="159" t="s">
        <v>1425</v>
      </c>
      <c r="AF139" s="160" t="s">
        <v>183</v>
      </c>
      <c r="AG139" s="159" t="s">
        <v>2012</v>
      </c>
      <c r="AH139" s="159"/>
      <c r="AI139" s="159" t="s">
        <v>2012</v>
      </c>
      <c r="AJ139" s="160" t="s">
        <v>184</v>
      </c>
      <c r="AK139" s="174" t="s">
        <v>184</v>
      </c>
    </row>
    <row r="140" spans="4:37" ht="49.5" customHeight="1">
      <c r="D140" s="172">
        <v>138</v>
      </c>
      <c r="E140" s="158" t="s">
        <v>817</v>
      </c>
      <c r="F140" s="164" t="s">
        <v>650</v>
      </c>
      <c r="G140" s="158" t="s">
        <v>818</v>
      </c>
      <c r="H140" s="158" t="str">
        <f>MID(テーブル3[[#This Row],[住所]],4,FIND("区",テーブル3[[#This Row],[住所]])-FIND("市",テーブル3[[#This Row],[住所]]))</f>
        <v>中央区</v>
      </c>
      <c r="I140" s="158" t="str">
        <f>MID(テーブル3[[#This Row],[住所]],FIND("区",テーブル3[[#This Row],[住所]])+1,MIN(FIND({0,1,2,3,4,5,6,7,8,9},ASC(テーブル3[[#This Row],[住所]])&amp;1234567890))-FIND("区",テーブル3[[#This Row],[住所]])-1)</f>
        <v>南熊本</v>
      </c>
      <c r="J140" s="164" t="s">
        <v>819</v>
      </c>
      <c r="K140" s="164" t="s">
        <v>820</v>
      </c>
      <c r="L140" s="158"/>
      <c r="M140" s="164" t="s">
        <v>189</v>
      </c>
      <c r="N140" s="158" t="s">
        <v>2220</v>
      </c>
      <c r="O140" s="164" t="s">
        <v>1395</v>
      </c>
      <c r="P140" s="161" t="s">
        <v>179</v>
      </c>
      <c r="Q140" s="161" t="s">
        <v>179</v>
      </c>
      <c r="R140" s="161" t="s">
        <v>179</v>
      </c>
      <c r="S140" s="161" t="s">
        <v>179</v>
      </c>
      <c r="T140" s="161" t="s">
        <v>179</v>
      </c>
      <c r="U140" s="161" t="s">
        <v>1425</v>
      </c>
      <c r="V140" s="164" t="s">
        <v>180</v>
      </c>
      <c r="W140" s="161" t="s">
        <v>2051</v>
      </c>
      <c r="X140" s="164" t="s">
        <v>181</v>
      </c>
      <c r="Y140" s="164" t="s">
        <v>180</v>
      </c>
      <c r="Z140" s="163" t="s">
        <v>2059</v>
      </c>
      <c r="AA140" s="162"/>
      <c r="AB140" s="159">
        <v>2</v>
      </c>
      <c r="AC140" s="164" t="s">
        <v>250</v>
      </c>
      <c r="AD140" s="159">
        <v>1</v>
      </c>
      <c r="AE140" s="159" t="s">
        <v>1425</v>
      </c>
      <c r="AF140" s="160" t="s">
        <v>183</v>
      </c>
      <c r="AG140" s="159" t="s">
        <v>2012</v>
      </c>
      <c r="AH140" s="159"/>
      <c r="AI140" s="159" t="s">
        <v>2012</v>
      </c>
      <c r="AJ140" s="160" t="s">
        <v>183</v>
      </c>
      <c r="AK140" s="174" t="s">
        <v>184</v>
      </c>
    </row>
    <row r="141" spans="4:37" ht="49.5" customHeight="1">
      <c r="D141" s="172">
        <v>139</v>
      </c>
      <c r="E141" s="158" t="s">
        <v>821</v>
      </c>
      <c r="F141" s="164" t="s">
        <v>666</v>
      </c>
      <c r="G141" s="158" t="s">
        <v>2009</v>
      </c>
      <c r="H141" s="158" t="str">
        <f>MID(テーブル3[[#This Row],[住所]],4,FIND("区",テーブル3[[#This Row],[住所]])-FIND("市",テーブル3[[#This Row],[住所]]))</f>
        <v>中央区</v>
      </c>
      <c r="I141" s="158" t="str">
        <f>MID(テーブル3[[#This Row],[住所]],FIND("区",テーブル3[[#This Row],[住所]])+1,MIN(FIND({0,1,2,3,4,5,6,7,8,9},ASC(テーブル3[[#This Row],[住所]])&amp;1234567890))-FIND("区",テーブル3[[#This Row],[住所]])-1)</f>
        <v>黒髪</v>
      </c>
      <c r="J141" s="164" t="s">
        <v>822</v>
      </c>
      <c r="K141" s="164" t="s">
        <v>1396</v>
      </c>
      <c r="L141" s="158"/>
      <c r="M141" s="164" t="s">
        <v>189</v>
      </c>
      <c r="N141" s="158" t="s">
        <v>2220</v>
      </c>
      <c r="O141" s="164" t="s">
        <v>1397</v>
      </c>
      <c r="P141" s="161" t="s">
        <v>179</v>
      </c>
      <c r="Q141" s="161" t="s">
        <v>179</v>
      </c>
      <c r="R141" s="161" t="s">
        <v>179</v>
      </c>
      <c r="S141" s="161" t="s">
        <v>179</v>
      </c>
      <c r="T141" s="161" t="s">
        <v>179</v>
      </c>
      <c r="U141" s="161" t="s">
        <v>179</v>
      </c>
      <c r="V141" s="164" t="s">
        <v>191</v>
      </c>
      <c r="W141" s="161" t="s">
        <v>2052</v>
      </c>
      <c r="X141" s="164" t="s">
        <v>181</v>
      </c>
      <c r="Y141" s="164" t="s">
        <v>191</v>
      </c>
      <c r="Z141" s="163" t="s">
        <v>488</v>
      </c>
      <c r="AA141" s="162"/>
      <c r="AB141" s="159">
        <v>1</v>
      </c>
      <c r="AC141" s="164" t="s">
        <v>182</v>
      </c>
      <c r="AD141" s="159"/>
      <c r="AE141" s="159" t="s">
        <v>1425</v>
      </c>
      <c r="AF141" s="160" t="s">
        <v>266</v>
      </c>
      <c r="AG141" s="159" t="s">
        <v>2012</v>
      </c>
      <c r="AH141" s="159"/>
      <c r="AI141" s="159" t="s">
        <v>2012</v>
      </c>
      <c r="AJ141" s="160" t="s">
        <v>184</v>
      </c>
      <c r="AK141" s="174" t="s">
        <v>184</v>
      </c>
    </row>
    <row r="142" spans="4:37" ht="49.5" customHeight="1">
      <c r="D142" s="172">
        <v>140</v>
      </c>
      <c r="E142" s="158" t="s">
        <v>823</v>
      </c>
      <c r="F142" s="164" t="s">
        <v>793</v>
      </c>
      <c r="G142" s="158" t="s">
        <v>824</v>
      </c>
      <c r="H142" s="158" t="str">
        <f>MID(テーブル3[[#This Row],[住所]],4,FIND("区",テーブル3[[#This Row],[住所]])-FIND("市",テーブル3[[#This Row],[住所]]))</f>
        <v>中央区</v>
      </c>
      <c r="I142" s="158" t="str">
        <f>MID(テーブル3[[#This Row],[住所]],FIND("区",テーブル3[[#This Row],[住所]])+1,MIN(FIND({0,1,2,3,4,5,6,7,8,9},ASC(テーブル3[[#This Row],[住所]])&amp;1234567890))-FIND("区",テーブル3[[#This Row],[住所]])-1)</f>
        <v>八王寺町</v>
      </c>
      <c r="J142" s="164" t="s">
        <v>825</v>
      </c>
      <c r="K142" s="164" t="s">
        <v>826</v>
      </c>
      <c r="L142" s="158"/>
      <c r="M142" s="164" t="s">
        <v>189</v>
      </c>
      <c r="N142" s="158" t="s">
        <v>2269</v>
      </c>
      <c r="O142" s="164" t="s">
        <v>825</v>
      </c>
      <c r="P142" s="161" t="s">
        <v>179</v>
      </c>
      <c r="Q142" s="161" t="s">
        <v>179</v>
      </c>
      <c r="R142" s="161" t="s">
        <v>179</v>
      </c>
      <c r="S142" s="161" t="s">
        <v>179</v>
      </c>
      <c r="T142" s="161" t="s">
        <v>179</v>
      </c>
      <c r="U142" s="161" t="s">
        <v>1425</v>
      </c>
      <c r="V142" s="164" t="s">
        <v>191</v>
      </c>
      <c r="W142" s="161" t="s">
        <v>2053</v>
      </c>
      <c r="X142" s="164" t="s">
        <v>181</v>
      </c>
      <c r="Y142" s="164" t="s">
        <v>180</v>
      </c>
      <c r="Z142" s="163" t="s">
        <v>2059</v>
      </c>
      <c r="AA142" s="162"/>
      <c r="AB142" s="159">
        <v>1</v>
      </c>
      <c r="AC142" s="164" t="s">
        <v>201</v>
      </c>
      <c r="AD142" s="159">
        <v>1</v>
      </c>
      <c r="AE142" s="159" t="s">
        <v>1425</v>
      </c>
      <c r="AF142" s="160" t="s">
        <v>183</v>
      </c>
      <c r="AG142" s="159" t="s">
        <v>2012</v>
      </c>
      <c r="AH142" s="159"/>
      <c r="AI142" s="159" t="s">
        <v>2012</v>
      </c>
      <c r="AJ142" s="160" t="s">
        <v>184</v>
      </c>
      <c r="AK142" s="174" t="s">
        <v>184</v>
      </c>
    </row>
    <row r="143" spans="4:37" ht="49.5" customHeight="1">
      <c r="D143" s="172">
        <v>141</v>
      </c>
      <c r="E143" s="158" t="s">
        <v>827</v>
      </c>
      <c r="F143" s="164" t="s">
        <v>683</v>
      </c>
      <c r="G143" s="158" t="s">
        <v>828</v>
      </c>
      <c r="H143" s="158" t="str">
        <f>MID(テーブル3[[#This Row],[住所]],4,FIND("区",テーブル3[[#This Row],[住所]])-FIND("市",テーブル3[[#This Row],[住所]]))</f>
        <v>中央区</v>
      </c>
      <c r="I143" s="158" t="str">
        <f>MID(テーブル3[[#This Row],[住所]],FIND("区",テーブル3[[#This Row],[住所]])+1,MIN(FIND({0,1,2,3,4,5,6,7,8,9},ASC(テーブル3[[#This Row],[住所]])&amp;1234567890))-FIND("区",テーブル3[[#This Row],[住所]])-1)</f>
        <v>本山</v>
      </c>
      <c r="J143" s="164" t="s">
        <v>829</v>
      </c>
      <c r="K143" s="164" t="s">
        <v>830</v>
      </c>
      <c r="L143" s="158"/>
      <c r="M143" s="164" t="s">
        <v>189</v>
      </c>
      <c r="N143" s="158" t="s">
        <v>2270</v>
      </c>
      <c r="O143" s="164" t="s">
        <v>831</v>
      </c>
      <c r="P143" s="161" t="s">
        <v>179</v>
      </c>
      <c r="Q143" s="161" t="s">
        <v>179</v>
      </c>
      <c r="R143" s="161" t="s">
        <v>179</v>
      </c>
      <c r="S143" s="161" t="s">
        <v>179</v>
      </c>
      <c r="T143" s="161" t="s">
        <v>179</v>
      </c>
      <c r="U143" s="161" t="s">
        <v>1425</v>
      </c>
      <c r="V143" s="164" t="s">
        <v>191</v>
      </c>
      <c r="W143" s="161" t="s">
        <v>1425</v>
      </c>
      <c r="X143" s="164" t="s">
        <v>181</v>
      </c>
      <c r="Y143" s="164" t="s">
        <v>180</v>
      </c>
      <c r="Z143" s="163" t="s">
        <v>2059</v>
      </c>
      <c r="AA143" s="162"/>
      <c r="AB143" s="159"/>
      <c r="AC143" s="164" t="s">
        <v>182</v>
      </c>
      <c r="AD143" s="159">
        <v>1</v>
      </c>
      <c r="AE143" s="159" t="s">
        <v>179</v>
      </c>
      <c r="AF143" s="160" t="s">
        <v>183</v>
      </c>
      <c r="AG143" s="159" t="s">
        <v>2012</v>
      </c>
      <c r="AH143" s="159"/>
      <c r="AI143" s="159" t="s">
        <v>2012</v>
      </c>
      <c r="AJ143" s="160" t="s">
        <v>184</v>
      </c>
      <c r="AK143" s="174" t="s">
        <v>184</v>
      </c>
    </row>
    <row r="144" spans="4:37" ht="49.5" customHeight="1">
      <c r="D144" s="172">
        <v>142</v>
      </c>
      <c r="E144" s="158" t="s">
        <v>832</v>
      </c>
      <c r="F144" s="164" t="s">
        <v>701</v>
      </c>
      <c r="G144" s="158" t="s">
        <v>833</v>
      </c>
      <c r="H144" s="158" t="str">
        <f>MID(テーブル3[[#This Row],[住所]],4,FIND("区",テーブル3[[#This Row],[住所]])-FIND("市",テーブル3[[#This Row],[住所]]))</f>
        <v>中央区</v>
      </c>
      <c r="I144" s="158" t="str">
        <f>MID(テーブル3[[#This Row],[住所]],FIND("区",テーブル3[[#This Row],[住所]])+1,MIN(FIND({0,1,2,3,4,5,6,7,8,9},ASC(テーブル3[[#This Row],[住所]])&amp;1234567890))-FIND("区",テーブル3[[#This Row],[住所]])-1)</f>
        <v>九品寺</v>
      </c>
      <c r="J144" s="164" t="s">
        <v>834</v>
      </c>
      <c r="K144" s="164" t="s">
        <v>835</v>
      </c>
      <c r="L144" s="226" t="s">
        <v>2626</v>
      </c>
      <c r="M144" s="164" t="s">
        <v>189</v>
      </c>
      <c r="N144" s="169" t="s">
        <v>2627</v>
      </c>
      <c r="O144" s="164" t="s">
        <v>2628</v>
      </c>
      <c r="P144" s="161" t="s">
        <v>179</v>
      </c>
      <c r="Q144" s="161" t="s">
        <v>179</v>
      </c>
      <c r="R144" s="161" t="s">
        <v>179</v>
      </c>
      <c r="S144" s="161" t="s">
        <v>179</v>
      </c>
      <c r="T144" s="161" t="s">
        <v>179</v>
      </c>
      <c r="U144" s="161" t="s">
        <v>179</v>
      </c>
      <c r="V144" s="164" t="s">
        <v>180</v>
      </c>
      <c r="W144" s="161" t="s">
        <v>2629</v>
      </c>
      <c r="X144" s="164" t="s">
        <v>224</v>
      </c>
      <c r="Y144" s="164" t="s">
        <v>180</v>
      </c>
      <c r="Z144" s="163" t="s">
        <v>2059</v>
      </c>
      <c r="AA144" s="162"/>
      <c r="AB144" s="159">
        <v>1</v>
      </c>
      <c r="AC144" s="164" t="s">
        <v>201</v>
      </c>
      <c r="AD144" s="159"/>
      <c r="AE144" s="159" t="s">
        <v>1425</v>
      </c>
      <c r="AF144" s="160" t="s">
        <v>183</v>
      </c>
      <c r="AG144" s="159" t="s">
        <v>2012</v>
      </c>
      <c r="AH144" s="159"/>
      <c r="AI144" s="159" t="s">
        <v>2012</v>
      </c>
      <c r="AJ144" s="160" t="s">
        <v>184</v>
      </c>
      <c r="AK144" s="174" t="s">
        <v>184</v>
      </c>
    </row>
    <row r="145" spans="4:38" s="32" customFormat="1" ht="49.5" customHeight="1">
      <c r="D145" s="229">
        <v>143</v>
      </c>
      <c r="E145" s="158" t="s">
        <v>1398</v>
      </c>
      <c r="F145" s="164" t="s">
        <v>1913</v>
      </c>
      <c r="G145" s="178" t="s">
        <v>1914</v>
      </c>
      <c r="H145" s="178" t="str">
        <f>MID(テーブル3[[#This Row],[住所]],4,FIND("区",テーブル3[[#This Row],[住所]])-FIND("市",テーブル3[[#This Row],[住所]]))</f>
        <v>中央区</v>
      </c>
      <c r="I145" s="178" t="str">
        <f>MID(テーブル3[[#This Row],[住所]],FIND("区",テーブル3[[#This Row],[住所]])+1,MIN(FIND({0,1,2,3,4,5,6,7,8,9},ASC(テーブル3[[#This Row],[住所]])&amp;1234567890))-FIND("区",テーブル3[[#This Row],[住所]])-1)</f>
        <v>南熊本</v>
      </c>
      <c r="J145" s="164" t="s">
        <v>1915</v>
      </c>
      <c r="K145" s="164" t="s">
        <v>1916</v>
      </c>
      <c r="L145" s="227" t="s">
        <v>1917</v>
      </c>
      <c r="M145" s="164" t="s">
        <v>189</v>
      </c>
      <c r="N145" s="158" t="s">
        <v>1399</v>
      </c>
      <c r="O145" s="164" t="s">
        <v>1918</v>
      </c>
      <c r="P145" s="161" t="s">
        <v>179</v>
      </c>
      <c r="Q145" s="161" t="s">
        <v>179</v>
      </c>
      <c r="R145" s="161" t="s">
        <v>179</v>
      </c>
      <c r="S145" s="161" t="s">
        <v>179</v>
      </c>
      <c r="T145" s="161" t="s">
        <v>179</v>
      </c>
      <c r="U145" s="161" t="s">
        <v>179</v>
      </c>
      <c r="V145" s="164" t="s">
        <v>191</v>
      </c>
      <c r="W145" s="161" t="s">
        <v>2054</v>
      </c>
      <c r="X145" s="164" t="s">
        <v>224</v>
      </c>
      <c r="Y145" s="164" t="s">
        <v>191</v>
      </c>
      <c r="Z145" s="163" t="s">
        <v>2058</v>
      </c>
      <c r="AA145" s="163" t="s">
        <v>2058</v>
      </c>
      <c r="AB145" s="161">
        <v>5</v>
      </c>
      <c r="AC145" s="164" t="s">
        <v>182</v>
      </c>
      <c r="AD145" s="161">
        <v>46</v>
      </c>
      <c r="AE145" s="161" t="s">
        <v>1425</v>
      </c>
      <c r="AF145" s="165" t="s">
        <v>1919</v>
      </c>
      <c r="AG145" s="161"/>
      <c r="AH145" s="161"/>
      <c r="AI145" s="161" t="s">
        <v>2012</v>
      </c>
      <c r="AJ145" s="164" t="s">
        <v>191</v>
      </c>
      <c r="AK145" s="173" t="s">
        <v>191</v>
      </c>
    </row>
    <row r="146" spans="4:38" s="8" customFormat="1" ht="49.5" customHeight="1">
      <c r="D146" s="172">
        <v>144</v>
      </c>
      <c r="E146" s="82" t="s">
        <v>2283</v>
      </c>
      <c r="F146" s="104" t="s">
        <v>2284</v>
      </c>
      <c r="G146" s="87" t="s">
        <v>2285</v>
      </c>
      <c r="H146" s="87" t="str">
        <f>MID(テーブル3[[#This Row],[住所]],4,FIND("区",テーブル3[[#This Row],[住所]])-FIND("市",テーブル3[[#This Row],[住所]]))</f>
        <v>東区</v>
      </c>
      <c r="I146" s="87" t="str">
        <f>MID(テーブル3[[#This Row],[住所]],FIND("区",テーブル3[[#This Row],[住所]])+1,MIN(FIND({0,1,2,3,4,5,6,7,8,9},ASC(テーブル3[[#This Row],[住所]])&amp;1234567890))-FIND("区",テーブル3[[#This Row],[住所]])-1)</f>
        <v>江津</v>
      </c>
      <c r="J146" s="111" t="s">
        <v>2286</v>
      </c>
      <c r="K146" s="111" t="s">
        <v>2287</v>
      </c>
      <c r="L146" s="227" t="s">
        <v>2288</v>
      </c>
      <c r="M146" s="164" t="s">
        <v>189</v>
      </c>
      <c r="N146" s="92" t="s">
        <v>2289</v>
      </c>
      <c r="O146" s="166" t="s">
        <v>2290</v>
      </c>
      <c r="P146" s="111" t="s">
        <v>179</v>
      </c>
      <c r="Q146" s="111" t="s">
        <v>179</v>
      </c>
      <c r="R146" s="166" t="s">
        <v>179</v>
      </c>
      <c r="S146" s="101" t="s">
        <v>179</v>
      </c>
      <c r="T146" s="101" t="s">
        <v>179</v>
      </c>
      <c r="U146" s="101"/>
      <c r="V146" s="164" t="s">
        <v>180</v>
      </c>
      <c r="W146" s="101">
        <v>169</v>
      </c>
      <c r="X146" s="101" t="s">
        <v>207</v>
      </c>
      <c r="Y146" s="164" t="s">
        <v>180</v>
      </c>
      <c r="Z146" s="101"/>
      <c r="AA146" s="101"/>
      <c r="AB146" s="101">
        <v>3</v>
      </c>
      <c r="AC146" s="101" t="s">
        <v>182</v>
      </c>
      <c r="AD146" s="101">
        <v>8</v>
      </c>
      <c r="AE146" s="82"/>
      <c r="AF146" s="101" t="s">
        <v>183</v>
      </c>
      <c r="AG146" s="101"/>
      <c r="AH146" s="101"/>
      <c r="AI146" s="101"/>
      <c r="AJ146" s="101" t="s">
        <v>183</v>
      </c>
      <c r="AK146" s="173" t="s">
        <v>184</v>
      </c>
      <c r="AL146" s="46"/>
    </row>
    <row r="147" spans="4:38" s="47" customFormat="1" ht="49.5" customHeight="1">
      <c r="D147" s="172">
        <v>145</v>
      </c>
      <c r="E147" s="167" t="s">
        <v>2327</v>
      </c>
      <c r="F147" s="164" t="s">
        <v>2328</v>
      </c>
      <c r="G147" s="158" t="s">
        <v>2329</v>
      </c>
      <c r="H147" s="158" t="str">
        <f>MID(テーブル3[[#This Row],[住所]],4,FIND("区",テーブル3[[#This Row],[住所]])-FIND("市",テーブル3[[#This Row],[住所]]))</f>
        <v>中央区</v>
      </c>
      <c r="I147" s="158" t="str">
        <f>MID(テーブル3[[#This Row],[住所]],FIND("区",テーブル3[[#This Row],[住所]])+1,MIN(FIND({0,1,2,3,4,5,6,7,8,9},ASC(テーブル3[[#This Row],[住所]])&amp;1234567890))-FIND("区",テーブル3[[#This Row],[住所]])-1)</f>
        <v>水前寺</v>
      </c>
      <c r="J147" s="164" t="s">
        <v>2330</v>
      </c>
      <c r="K147" s="164" t="s">
        <v>2331</v>
      </c>
      <c r="L147" s="228" t="s">
        <v>2332</v>
      </c>
      <c r="M147" s="179" t="s">
        <v>189</v>
      </c>
      <c r="N147" s="158" t="s">
        <v>2333</v>
      </c>
      <c r="O147" s="164" t="s">
        <v>2334</v>
      </c>
      <c r="P147" s="161" t="s">
        <v>179</v>
      </c>
      <c r="Q147" s="161" t="s">
        <v>179</v>
      </c>
      <c r="R147" s="161" t="s">
        <v>179</v>
      </c>
      <c r="S147" s="161" t="s">
        <v>179</v>
      </c>
      <c r="T147" s="161" t="s">
        <v>179</v>
      </c>
      <c r="U147" s="161" t="s">
        <v>179</v>
      </c>
      <c r="V147" s="164" t="s">
        <v>180</v>
      </c>
      <c r="W147" s="159" t="s">
        <v>2335</v>
      </c>
      <c r="X147" s="164" t="s">
        <v>224</v>
      </c>
      <c r="Y147" s="164" t="s">
        <v>180</v>
      </c>
      <c r="Z147" s="161" t="s">
        <v>1912</v>
      </c>
      <c r="AA147" s="159"/>
      <c r="AB147" s="161">
        <v>4</v>
      </c>
      <c r="AC147" s="164" t="s">
        <v>250</v>
      </c>
      <c r="AD147" s="161">
        <v>5</v>
      </c>
      <c r="AE147" s="159"/>
      <c r="AF147" s="159" t="s">
        <v>266</v>
      </c>
      <c r="AG147" s="159" t="s">
        <v>1912</v>
      </c>
      <c r="AH147" s="159"/>
      <c r="AI147" s="159" t="s">
        <v>1912</v>
      </c>
      <c r="AJ147" s="160" t="s">
        <v>184</v>
      </c>
      <c r="AK147" s="174" t="s">
        <v>184</v>
      </c>
    </row>
    <row r="148" spans="4:38" s="47" customFormat="1" ht="28">
      <c r="D148" s="172">
        <v>146</v>
      </c>
      <c r="E148" s="168" t="s">
        <v>2336</v>
      </c>
      <c r="F148" s="180" t="s">
        <v>2337</v>
      </c>
      <c r="G148" s="169" t="s">
        <v>2338</v>
      </c>
      <c r="H148" s="169" t="str">
        <f>MID(テーブル3[[#This Row],[住所]],4,FIND("区",テーブル3[[#This Row],[住所]])-FIND("市",テーブル3[[#This Row],[住所]]))</f>
        <v>東区</v>
      </c>
      <c r="I148" s="169" t="str">
        <f>MID(テーブル3[[#This Row],[住所]],FIND("区",テーブル3[[#This Row],[住所]])+1,MIN(FIND({0,1,2,3,4,5,6,7,8,9},ASC(テーブル3[[#This Row],[住所]])&amp;1234567890))-FIND("区",テーブル3[[#This Row],[住所]])-1)</f>
        <v>尾ノ上</v>
      </c>
      <c r="J148" s="180" t="s">
        <v>2339</v>
      </c>
      <c r="K148" s="180" t="s">
        <v>2340</v>
      </c>
      <c r="L148" s="228" t="s">
        <v>2341</v>
      </c>
      <c r="M148" s="181" t="s">
        <v>189</v>
      </c>
      <c r="N148" s="169" t="s">
        <v>2342</v>
      </c>
      <c r="O148" s="180" t="s">
        <v>2343</v>
      </c>
      <c r="P148" s="170" t="s">
        <v>179</v>
      </c>
      <c r="Q148" s="170" t="s">
        <v>179</v>
      </c>
      <c r="R148" s="170" t="s">
        <v>179</v>
      </c>
      <c r="S148" s="170" t="s">
        <v>179</v>
      </c>
      <c r="T148" s="170" t="s">
        <v>179</v>
      </c>
      <c r="U148" s="170" t="s">
        <v>179</v>
      </c>
      <c r="V148" s="180" t="s">
        <v>180</v>
      </c>
      <c r="W148" s="170" t="s">
        <v>2344</v>
      </c>
      <c r="X148" s="180" t="s">
        <v>224</v>
      </c>
      <c r="Y148" s="180" t="s">
        <v>180</v>
      </c>
      <c r="Z148" s="170"/>
      <c r="AA148" s="170"/>
      <c r="AB148" s="170">
        <v>3</v>
      </c>
      <c r="AC148" s="180" t="s">
        <v>250</v>
      </c>
      <c r="AD148" s="170"/>
      <c r="AE148" s="170"/>
      <c r="AF148" s="171" t="s">
        <v>266</v>
      </c>
      <c r="AG148" s="170"/>
      <c r="AH148" s="170"/>
      <c r="AI148" s="170"/>
      <c r="AJ148" s="182" t="s">
        <v>184</v>
      </c>
      <c r="AK148" s="183" t="s">
        <v>184</v>
      </c>
    </row>
  </sheetData>
  <sheetProtection algorithmName="SHA-512" hashValue="UVOTRK5wdF8EZedTcxdlgWt+k5ZJOgecx+rcbTwZ005Tj8u0E/HfH9LHnQtbY1VMomDbbuQRFf5TsrsckSWP7Q==" saltValue="zZvWOao9OEvIr/wWROr6kg==" spinCount="100000" sheet="1" autoFilter="0"/>
  <phoneticPr fontId="2"/>
  <dataValidations count="10">
    <dataValidation type="list" allowBlank="1" showInputMessage="1" showErrorMessage="1" sqref="M40 M64" xr:uid="{00000000-0002-0000-0200-000000000000}">
      <formula1>"月水木金土日,月火木金土,月火水金土"</formula1>
    </dataValidation>
    <dataValidation type="list" allowBlank="1" showInputMessage="1" showErrorMessage="1" sqref="M3 M74 M85 M51" xr:uid="{00000000-0002-0000-0200-000001000000}">
      <formula1>"月火水木金土祝,月火木金土,月火水金土"</formula1>
    </dataValidation>
    <dataValidation type="list" allowBlank="1" showInputMessage="1" showErrorMessage="1" sqref="M31 M9" xr:uid="{00000000-0002-0000-0200-000002000000}">
      <formula1>"月火水木金,月火木金土,月火水金土"</formula1>
    </dataValidation>
    <dataValidation type="list" allowBlank="1" showInputMessage="1" showErrorMessage="1" sqref="M126 M111 M75:M76 M65 M128:M137 M103:M109 M89:M101 M86:M87 M83:M84 M78:M81 M72:M73 M67:M70 M61:M62 M52:M54 M32:M39 M4:M8 M56:M59 M10:M30 M41:M50 M139:M148 M113:M124" xr:uid="{00000000-0002-0000-0200-000003000000}">
      <formula1>"月火水木金土,月火木金土,月火水金土"</formula1>
    </dataValidation>
    <dataValidation type="list" allowBlank="1" showInputMessage="1" showErrorMessage="1" sqref="AI12 AI28 AG70 AG74 AG76 AG51:AG54 AI20:AI26 AI15:AI18 AG12:AG18 AG20:AG48 P3:U148 AE3:AE147" xr:uid="{00000000-0002-0000-0200-000004000000}">
      <formula1>"有,無"</formula1>
    </dataValidation>
    <dataValidation type="list" allowBlank="1" showInputMessage="1" showErrorMessage="1" sqref="AF3:AF148" xr:uid="{00000000-0002-0000-0200-000005000000}">
      <formula1>"可（共同利用も含む）,不可"</formula1>
    </dataValidation>
    <dataValidation type="list" allowBlank="1" showInputMessage="1" showErrorMessage="1" sqref="AC3:AC148" xr:uid="{00000000-0002-0000-0200-000006000000}">
      <formula1>"薬局の近隣,周辺地区,特に制限無し"</formula1>
    </dataValidation>
    <dataValidation type="list" allowBlank="1" showInputMessage="1" showErrorMessage="1" sqref="X3:X148" xr:uid="{00000000-0002-0000-0200-000007000000}">
      <formula1>"随時,開局時間のみ,閉局後,応相談"</formula1>
    </dataValidation>
    <dataValidation type="list" allowBlank="1" showInputMessage="1" showErrorMessage="1" sqref="Y3:Y148 V3:V148" xr:uid="{00000000-0002-0000-0200-000008000000}">
      <formula1>"可,状況に応じ可,不可"</formula1>
    </dataValidation>
    <dataValidation type="list" allowBlank="1" showInputMessage="1" showErrorMessage="1" sqref="AJ3:AK148" xr:uid="{00000000-0002-0000-0200-000009000000}">
      <formula1>"可,品目によって可,不可"</formula1>
    </dataValidation>
  </dataValidations>
  <pageMargins left="0" right="0" top="0.74803149606299213" bottom="0.74803149606299213" header="0.31496062992125984" footer="0.31496062992125984"/>
  <pageSetup paperSize="9" scale="2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D1:AM174"/>
  <sheetViews>
    <sheetView tabSelected="1" view="pageBreakPreview" zoomScale="73" zoomScaleNormal="80" zoomScaleSheetLayoutView="73" workbookViewId="0">
      <pane xSplit="5" ySplit="4" topLeftCell="F9" activePane="bottomRight" state="frozen"/>
      <selection activeCell="F12" sqref="F12"/>
      <selection pane="topRight" activeCell="F12" sqref="F12"/>
      <selection pane="bottomLeft" activeCell="F12" sqref="F12"/>
      <selection pane="bottomRight" activeCell="F41" sqref="F41"/>
    </sheetView>
  </sheetViews>
  <sheetFormatPr defaultColWidth="9" defaultRowHeight="13"/>
  <cols>
    <col min="1" max="1" width="1.36328125" style="1" customWidth="1"/>
    <col min="2" max="3" width="20.6328125" style="1" customWidth="1"/>
    <col min="4" max="4" width="5.7265625" style="1" customWidth="1"/>
    <col min="5" max="5" width="26.453125" style="33" customWidth="1"/>
    <col min="6" max="6" width="14.36328125" style="34" customWidth="1"/>
    <col min="7" max="7" width="29.81640625" style="15" customWidth="1"/>
    <col min="8" max="9" width="11.81640625" style="1" hidden="1" customWidth="1"/>
    <col min="10" max="10" width="13.81640625" style="42" bestFit="1" customWidth="1"/>
    <col min="11" max="11" width="14.6328125" style="42" bestFit="1" customWidth="1"/>
    <col min="12" max="12" width="21.36328125" style="43" bestFit="1" customWidth="1"/>
    <col min="13" max="13" width="34.7265625" style="45" customWidth="1"/>
    <col min="14" max="14" width="10.6328125" style="42" customWidth="1"/>
    <col min="15" max="15" width="21.7265625" style="44" customWidth="1"/>
    <col min="16" max="16" width="13.7265625" style="45" bestFit="1" customWidth="1"/>
    <col min="17" max="17" width="15.1796875" style="45" customWidth="1"/>
    <col min="18" max="18" width="32.1796875" style="17" customWidth="1"/>
    <col min="19" max="22" width="7.36328125" style="1" customWidth="1"/>
    <col min="23" max="23" width="10.6328125" style="1" customWidth="1"/>
    <col min="24" max="26" width="7.453125" style="15" customWidth="1"/>
    <col min="27" max="30" width="7.26953125" style="1" customWidth="1"/>
    <col min="31" max="31" width="7.26953125" style="17" customWidth="1"/>
    <col min="32" max="36" width="5.6328125" style="1" customWidth="1"/>
    <col min="37" max="37" width="12.6328125" style="17" customWidth="1"/>
    <col min="38" max="38" width="20" style="17" customWidth="1"/>
    <col min="39" max="39" width="5.81640625" style="1" customWidth="1"/>
    <col min="40" max="40" width="1.36328125" style="1" customWidth="1"/>
    <col min="41" max="16384" width="9" style="1"/>
  </cols>
  <sheetData>
    <row r="1" spans="4:39" ht="24.75" customHeight="1">
      <c r="D1" s="60" t="s">
        <v>2402</v>
      </c>
      <c r="J1" s="35"/>
      <c r="K1" s="35"/>
      <c r="L1" s="36"/>
      <c r="M1" s="37"/>
      <c r="N1" s="35"/>
      <c r="O1" s="20"/>
      <c r="P1" s="37"/>
      <c r="Q1" s="37"/>
    </row>
    <row r="2" spans="4:39" ht="19.5" customHeight="1">
      <c r="D2" s="48"/>
      <c r="E2" s="49"/>
      <c r="F2" s="50"/>
      <c r="G2" s="48"/>
      <c r="H2" s="51"/>
      <c r="I2" s="51"/>
      <c r="J2" s="50"/>
      <c r="K2" s="50"/>
      <c r="L2" s="52"/>
      <c r="M2" s="53"/>
      <c r="N2" s="234" t="s">
        <v>6</v>
      </c>
      <c r="O2" s="235"/>
      <c r="P2" s="236"/>
      <c r="Q2" s="236"/>
      <c r="R2" s="237"/>
      <c r="S2" s="230" t="s">
        <v>7</v>
      </c>
      <c r="T2" s="231"/>
      <c r="U2" s="231"/>
      <c r="V2" s="231"/>
      <c r="W2" s="231"/>
      <c r="X2" s="231"/>
      <c r="Y2" s="231"/>
      <c r="Z2" s="231"/>
      <c r="AA2" s="231"/>
      <c r="AB2" s="231"/>
      <c r="AC2" s="231"/>
      <c r="AD2" s="231"/>
      <c r="AE2" s="232"/>
      <c r="AF2" s="231"/>
      <c r="AG2" s="231"/>
      <c r="AH2" s="231"/>
      <c r="AI2" s="231"/>
      <c r="AJ2" s="231"/>
      <c r="AK2" s="232"/>
      <c r="AL2" s="233"/>
      <c r="AM2" s="51"/>
    </row>
    <row r="3" spans="4:39" ht="19.5" customHeight="1">
      <c r="D3" s="54"/>
      <c r="E3" s="55"/>
      <c r="F3" s="56"/>
      <c r="G3" s="54"/>
      <c r="H3" s="57"/>
      <c r="I3" s="57"/>
      <c r="J3" s="56"/>
      <c r="K3" s="56"/>
      <c r="L3" s="58"/>
      <c r="M3" s="59"/>
      <c r="N3" s="238"/>
      <c r="O3" s="239"/>
      <c r="P3" s="240"/>
      <c r="Q3" s="240"/>
      <c r="R3" s="241"/>
      <c r="S3" s="230" t="s">
        <v>14</v>
      </c>
      <c r="T3" s="231"/>
      <c r="U3" s="231"/>
      <c r="V3" s="231"/>
      <c r="W3" s="231"/>
      <c r="X3" s="231"/>
      <c r="Y3" s="231"/>
      <c r="Z3" s="231"/>
      <c r="AA3" s="231"/>
      <c r="AB3" s="231"/>
      <c r="AC3" s="231"/>
      <c r="AD3" s="231"/>
      <c r="AE3" s="233"/>
      <c r="AF3" s="230" t="s">
        <v>15</v>
      </c>
      <c r="AG3" s="231"/>
      <c r="AH3" s="231"/>
      <c r="AI3" s="231"/>
      <c r="AJ3" s="231"/>
      <c r="AK3" s="232"/>
      <c r="AL3" s="233"/>
      <c r="AM3" s="57"/>
    </row>
    <row r="4" spans="4:39" s="8" customFormat="1" ht="162.75" customHeight="1">
      <c r="D4" s="61" t="s">
        <v>2072</v>
      </c>
      <c r="E4" s="62" t="s">
        <v>0</v>
      </c>
      <c r="F4" s="63" t="s">
        <v>1</v>
      </c>
      <c r="G4" s="64" t="s">
        <v>2</v>
      </c>
      <c r="H4" s="65" t="s">
        <v>2348</v>
      </c>
      <c r="I4" s="65" t="s">
        <v>2349</v>
      </c>
      <c r="J4" s="63" t="s">
        <v>3</v>
      </c>
      <c r="K4" s="63" t="s">
        <v>4</v>
      </c>
      <c r="L4" s="63" t="s">
        <v>2073</v>
      </c>
      <c r="M4" s="66" t="s">
        <v>2074</v>
      </c>
      <c r="N4" s="50" t="s">
        <v>9</v>
      </c>
      <c r="O4" s="67" t="s">
        <v>10</v>
      </c>
      <c r="P4" s="68" t="s">
        <v>11</v>
      </c>
      <c r="Q4" s="68" t="s">
        <v>12</v>
      </c>
      <c r="R4" s="67" t="s">
        <v>13</v>
      </c>
      <c r="S4" s="69" t="s">
        <v>16</v>
      </c>
      <c r="T4" s="69" t="s">
        <v>17</v>
      </c>
      <c r="U4" s="69" t="s">
        <v>18</v>
      </c>
      <c r="V4" s="69" t="s">
        <v>19</v>
      </c>
      <c r="W4" s="69" t="s">
        <v>20</v>
      </c>
      <c r="X4" s="69" t="s">
        <v>21</v>
      </c>
      <c r="Y4" s="70" t="s">
        <v>22</v>
      </c>
      <c r="Z4" s="70" t="s">
        <v>23</v>
      </c>
      <c r="AA4" s="69" t="s">
        <v>24</v>
      </c>
      <c r="AB4" s="69" t="s">
        <v>25</v>
      </c>
      <c r="AC4" s="69" t="s">
        <v>26</v>
      </c>
      <c r="AD4" s="69" t="s">
        <v>27</v>
      </c>
      <c r="AE4" s="71" t="s">
        <v>28</v>
      </c>
      <c r="AF4" s="72" t="s">
        <v>29</v>
      </c>
      <c r="AG4" s="72" t="s">
        <v>30</v>
      </c>
      <c r="AH4" s="72" t="s">
        <v>31</v>
      </c>
      <c r="AI4" s="72" t="s">
        <v>32</v>
      </c>
      <c r="AJ4" s="72" t="s">
        <v>33</v>
      </c>
      <c r="AK4" s="72" t="s">
        <v>2351</v>
      </c>
      <c r="AL4" s="73" t="s">
        <v>2352</v>
      </c>
      <c r="AM4" s="74" t="s">
        <v>8</v>
      </c>
    </row>
    <row r="5" spans="4:39" ht="57" customHeight="1">
      <c r="D5" s="99">
        <v>1</v>
      </c>
      <c r="E5" s="76" t="s">
        <v>34</v>
      </c>
      <c r="F5" s="83" t="s">
        <v>675</v>
      </c>
      <c r="G5" s="78" t="s">
        <v>35</v>
      </c>
      <c r="H5" s="78" t="str">
        <f>MID(テーブル4[[#This Row],[住所]],4,FIND("区",テーブル4[[#This Row],[住所]])-FIND("市",テーブル4[[#This Row],[住所]]))</f>
        <v>中央区</v>
      </c>
      <c r="I5" s="78" t="str">
        <f>MID(テーブル4[[#This Row],[住所]],FIND("区",テーブル4[[#This Row],[住所]])+1,MIN(FIND({0,1,2,3,4,5,6,7,8,9},ASC(テーブル4[[#This Row],[住所]])&amp;1234567890))-FIND("区",テーブル4[[#This Row],[住所]])-1)</f>
        <v>小飼本町</v>
      </c>
      <c r="J5" s="100" t="s">
        <v>2075</v>
      </c>
      <c r="K5" s="100" t="s">
        <v>2076</v>
      </c>
      <c r="L5" s="78"/>
      <c r="M5" s="81" t="s">
        <v>2077</v>
      </c>
      <c r="N5" s="83" t="s">
        <v>36</v>
      </c>
      <c r="O5" s="78" t="s">
        <v>37</v>
      </c>
      <c r="P5" s="78" t="s">
        <v>2078</v>
      </c>
      <c r="Q5" s="78" t="s">
        <v>38</v>
      </c>
      <c r="R5" s="82" t="s">
        <v>2482</v>
      </c>
      <c r="S5" s="83" t="s">
        <v>2079</v>
      </c>
      <c r="T5" s="83" t="s">
        <v>2079</v>
      </c>
      <c r="U5" s="83" t="s">
        <v>2079</v>
      </c>
      <c r="V5" s="83" t="s">
        <v>2079</v>
      </c>
      <c r="W5" s="83" t="s">
        <v>2079</v>
      </c>
      <c r="X5" s="101"/>
      <c r="Y5" s="101"/>
      <c r="Z5" s="101"/>
      <c r="AA5" s="101"/>
      <c r="AB5" s="101"/>
      <c r="AC5" s="101"/>
      <c r="AD5" s="101"/>
      <c r="AE5" s="82"/>
      <c r="AF5" s="83" t="s">
        <v>2079</v>
      </c>
      <c r="AG5" s="83" t="s">
        <v>2079</v>
      </c>
      <c r="AH5" s="83" t="s">
        <v>2079</v>
      </c>
      <c r="AI5" s="83" t="s">
        <v>2079</v>
      </c>
      <c r="AJ5" s="83" t="s">
        <v>2079</v>
      </c>
      <c r="AK5" s="78" t="s">
        <v>2080</v>
      </c>
      <c r="AL5" s="82"/>
      <c r="AM5" s="102"/>
    </row>
    <row r="6" spans="4:39" ht="81" customHeight="1">
      <c r="D6" s="99">
        <v>2</v>
      </c>
      <c r="E6" s="76" t="s">
        <v>39</v>
      </c>
      <c r="F6" s="83" t="s">
        <v>671</v>
      </c>
      <c r="G6" s="86" t="s">
        <v>40</v>
      </c>
      <c r="H6" s="86" t="str">
        <f>MID(テーブル4[[#This Row],[住所]],4,FIND("区",テーブル4[[#This Row],[住所]])-FIND("市",テーブル4[[#This Row],[住所]]))</f>
        <v>中央区</v>
      </c>
      <c r="I6" s="86" t="str">
        <f>MID(テーブル4[[#This Row],[住所]],FIND("区",テーブル4[[#This Row],[住所]])+1,MIN(FIND({0,1,2,3,4,5,6,7,8,9},ASC(テーブル4[[#This Row],[住所]])&amp;1234567890))-FIND("区",テーブル4[[#This Row],[住所]])-1)</f>
        <v>水前寺公園</v>
      </c>
      <c r="J6" s="100" t="s">
        <v>2082</v>
      </c>
      <c r="K6" s="100" t="s">
        <v>2083</v>
      </c>
      <c r="L6" s="78"/>
      <c r="M6" s="81" t="s">
        <v>2084</v>
      </c>
      <c r="N6" s="83" t="s">
        <v>36</v>
      </c>
      <c r="O6" s="78" t="s">
        <v>41</v>
      </c>
      <c r="P6" s="78" t="s">
        <v>2085</v>
      </c>
      <c r="Q6" s="78" t="s">
        <v>38</v>
      </c>
      <c r="R6" s="82"/>
      <c r="S6" s="83" t="s">
        <v>2086</v>
      </c>
      <c r="T6" s="83" t="s">
        <v>2086</v>
      </c>
      <c r="U6" s="83" t="s">
        <v>2086</v>
      </c>
      <c r="V6" s="83" t="s">
        <v>2086</v>
      </c>
      <c r="W6" s="101"/>
      <c r="X6" s="101"/>
      <c r="Y6" s="101"/>
      <c r="Z6" s="101"/>
      <c r="AA6" s="101"/>
      <c r="AB6" s="101"/>
      <c r="AC6" s="101"/>
      <c r="AD6" s="101"/>
      <c r="AE6" s="82"/>
      <c r="AF6" s="83" t="s">
        <v>2086</v>
      </c>
      <c r="AG6" s="83" t="s">
        <v>2086</v>
      </c>
      <c r="AH6" s="83" t="s">
        <v>2086</v>
      </c>
      <c r="AI6" s="83" t="s">
        <v>2086</v>
      </c>
      <c r="AJ6" s="101"/>
      <c r="AK6" s="78" t="s">
        <v>42</v>
      </c>
      <c r="AL6" s="82" t="s">
        <v>2318</v>
      </c>
      <c r="AM6" s="103"/>
    </row>
    <row r="7" spans="4:39" ht="86.25" customHeight="1">
      <c r="D7" s="99">
        <v>3</v>
      </c>
      <c r="E7" s="76" t="s">
        <v>43</v>
      </c>
      <c r="F7" s="104" t="s">
        <v>1712</v>
      </c>
      <c r="G7" s="87" t="s">
        <v>44</v>
      </c>
      <c r="H7" s="87" t="str">
        <f>MID(テーブル4[[#This Row],[住所]],4,FIND("区",テーブル4[[#This Row],[住所]])-FIND("市",テーブル4[[#This Row],[住所]]))</f>
        <v>中央区</v>
      </c>
      <c r="I7" s="87" t="str">
        <f>MID(テーブル4[[#This Row],[住所]],FIND("区",テーブル4[[#This Row],[住所]])+1,MIN(FIND({0,1,2,3,4,5,6,7,8,9},ASC(テーブル4[[#This Row],[住所]])&amp;1234567890))-FIND("区",テーブル4[[#This Row],[住所]])-1)</f>
        <v>安政町</v>
      </c>
      <c r="J7" s="104" t="s">
        <v>2087</v>
      </c>
      <c r="K7" s="104" t="s">
        <v>2088</v>
      </c>
      <c r="L7" s="78"/>
      <c r="M7" s="81" t="s">
        <v>2089</v>
      </c>
      <c r="N7" s="83" t="s">
        <v>2090</v>
      </c>
      <c r="O7" s="78" t="s">
        <v>45</v>
      </c>
      <c r="P7" s="78" t="s">
        <v>2091</v>
      </c>
      <c r="Q7" s="78" t="s">
        <v>46</v>
      </c>
      <c r="R7" s="82" t="s">
        <v>47</v>
      </c>
      <c r="S7" s="83" t="s">
        <v>881</v>
      </c>
      <c r="T7" s="83" t="s">
        <v>881</v>
      </c>
      <c r="U7" s="83" t="s">
        <v>881</v>
      </c>
      <c r="V7" s="83" t="s">
        <v>881</v>
      </c>
      <c r="W7" s="83" t="s">
        <v>881</v>
      </c>
      <c r="X7" s="101"/>
      <c r="Y7" s="101"/>
      <c r="Z7" s="83" t="s">
        <v>881</v>
      </c>
      <c r="AA7" s="83" t="s">
        <v>881</v>
      </c>
      <c r="AB7" s="83" t="s">
        <v>881</v>
      </c>
      <c r="AC7" s="83" t="s">
        <v>881</v>
      </c>
      <c r="AD7" s="101"/>
      <c r="AE7" s="82"/>
      <c r="AF7" s="83" t="s">
        <v>881</v>
      </c>
      <c r="AG7" s="83" t="s">
        <v>881</v>
      </c>
      <c r="AH7" s="83" t="s">
        <v>881</v>
      </c>
      <c r="AI7" s="83" t="s">
        <v>881</v>
      </c>
      <c r="AJ7" s="101"/>
      <c r="AK7" s="82"/>
      <c r="AL7" s="82"/>
      <c r="AM7" s="103"/>
    </row>
    <row r="8" spans="4:39" ht="78.75" customHeight="1">
      <c r="D8" s="99">
        <v>4</v>
      </c>
      <c r="E8" s="76" t="s">
        <v>2092</v>
      </c>
      <c r="F8" s="83" t="s">
        <v>2093</v>
      </c>
      <c r="G8" s="78" t="s">
        <v>48</v>
      </c>
      <c r="H8" s="78" t="str">
        <f>MID(テーブル4[[#This Row],[住所]],4,FIND("区",テーブル4[[#This Row],[住所]])-FIND("市",テーブル4[[#This Row],[住所]]))</f>
        <v>西区</v>
      </c>
      <c r="I8" s="78" t="str">
        <f>MID(テーブル4[[#This Row],[住所]],FIND("区",テーブル4[[#This Row],[住所]])+1,MIN(FIND({0,1,2,3,4,5,6,7,8,9},ASC(テーブル4[[#This Row],[住所]])&amp;1234567890))-FIND("区",テーブル4[[#This Row],[住所]])-1)</f>
        <v>池田</v>
      </c>
      <c r="J8" s="100" t="s">
        <v>2094</v>
      </c>
      <c r="K8" s="100"/>
      <c r="L8" s="78"/>
      <c r="M8" s="81" t="s">
        <v>2095</v>
      </c>
      <c r="N8" s="83" t="s">
        <v>2397</v>
      </c>
      <c r="O8" s="78" t="s">
        <v>2551</v>
      </c>
      <c r="P8" s="78" t="s">
        <v>2135</v>
      </c>
      <c r="Q8" s="78" t="s">
        <v>2462</v>
      </c>
      <c r="R8" s="76" t="s">
        <v>2552</v>
      </c>
      <c r="S8" s="83" t="s">
        <v>2086</v>
      </c>
      <c r="T8" s="83" t="s">
        <v>2086</v>
      </c>
      <c r="U8" s="83" t="s">
        <v>2086</v>
      </c>
      <c r="V8" s="83" t="s">
        <v>2086</v>
      </c>
      <c r="W8" s="105"/>
      <c r="X8" s="105"/>
      <c r="Y8" s="105"/>
      <c r="Z8" s="105"/>
      <c r="AA8" s="105"/>
      <c r="AB8" s="105"/>
      <c r="AC8" s="105"/>
      <c r="AD8" s="105"/>
      <c r="AE8" s="76"/>
      <c r="AF8" s="83" t="s">
        <v>2086</v>
      </c>
      <c r="AG8" s="83" t="s">
        <v>2086</v>
      </c>
      <c r="AH8" s="83" t="s">
        <v>2086</v>
      </c>
      <c r="AI8" s="83" t="s">
        <v>2086</v>
      </c>
      <c r="AJ8" s="105"/>
      <c r="AK8" s="76"/>
      <c r="AL8" s="76"/>
      <c r="AM8" s="106"/>
    </row>
    <row r="9" spans="4:39" ht="37.5" customHeight="1">
      <c r="D9" s="99">
        <v>5</v>
      </c>
      <c r="E9" s="76" t="s">
        <v>50</v>
      </c>
      <c r="F9" s="83" t="s">
        <v>2096</v>
      </c>
      <c r="G9" s="78" t="s">
        <v>2097</v>
      </c>
      <c r="H9" s="78" t="str">
        <f>MID(テーブル4[[#This Row],[住所]],4,FIND("区",テーブル4[[#This Row],[住所]])-FIND("市",テーブル4[[#This Row],[住所]]))</f>
        <v>西区</v>
      </c>
      <c r="I9" s="78" t="str">
        <f>MID(テーブル4[[#This Row],[住所]],FIND("区",テーブル4[[#This Row],[住所]])+1,MIN(FIND({0,1,2,3,4,5,6,7,8,9},ASC(テーブル4[[#This Row],[住所]])&amp;1234567890))-FIND("区",テーブル4[[#This Row],[住所]])-1)</f>
        <v>蓮台寺</v>
      </c>
      <c r="J9" s="100" t="s">
        <v>2098</v>
      </c>
      <c r="K9" s="100"/>
      <c r="L9" s="81"/>
      <c r="M9" s="78" t="s">
        <v>2630</v>
      </c>
      <c r="N9" s="83" t="s">
        <v>36</v>
      </c>
      <c r="O9" s="78" t="s">
        <v>2631</v>
      </c>
      <c r="P9" s="78" t="s">
        <v>2099</v>
      </c>
      <c r="Q9" s="78" t="s">
        <v>38</v>
      </c>
      <c r="R9" s="82"/>
      <c r="S9" s="83" t="s">
        <v>2100</v>
      </c>
      <c r="T9" s="83" t="s">
        <v>2100</v>
      </c>
      <c r="U9" s="83" t="s">
        <v>2100</v>
      </c>
      <c r="V9" s="83" t="s">
        <v>2100</v>
      </c>
      <c r="W9" s="83" t="s">
        <v>2100</v>
      </c>
      <c r="X9" s="101"/>
      <c r="Y9" s="101"/>
      <c r="Z9" s="101"/>
      <c r="AA9" s="101"/>
      <c r="AB9" s="101"/>
      <c r="AC9" s="83"/>
      <c r="AD9" s="83"/>
      <c r="AE9" s="82"/>
      <c r="AF9" s="83" t="s">
        <v>2100</v>
      </c>
      <c r="AG9" s="83" t="s">
        <v>2100</v>
      </c>
      <c r="AH9" s="83" t="s">
        <v>2100</v>
      </c>
      <c r="AI9" s="83" t="s">
        <v>2100</v>
      </c>
      <c r="AJ9" s="83"/>
      <c r="AK9" s="82"/>
      <c r="AL9" s="82"/>
      <c r="AM9" s="103"/>
    </row>
    <row r="10" spans="4:39" ht="37.5" customHeight="1">
      <c r="D10" s="99">
        <v>6</v>
      </c>
      <c r="E10" s="82" t="s">
        <v>2101</v>
      </c>
      <c r="F10" s="83" t="s">
        <v>2102</v>
      </c>
      <c r="G10" s="78" t="s">
        <v>2103</v>
      </c>
      <c r="H10" s="78" t="str">
        <f>MID(テーブル4[[#This Row],[住所]],4,FIND("区",テーブル4[[#This Row],[住所]])-FIND("市",テーブル4[[#This Row],[住所]]))</f>
        <v>南区</v>
      </c>
      <c r="I10" s="78" t="str">
        <f>MID(テーブル4[[#This Row],[住所]],FIND("区",テーブル4[[#This Row],[住所]])+1,MIN(FIND({0,1,2,3,4,5,6,7,8,9},ASC(テーブル4[[#This Row],[住所]])&amp;1234567890))-FIND("区",テーブル4[[#This Row],[住所]])-1)</f>
        <v>島町</v>
      </c>
      <c r="J10" s="100" t="s">
        <v>2104</v>
      </c>
      <c r="K10" s="100" t="s">
        <v>2104</v>
      </c>
      <c r="L10" s="78"/>
      <c r="M10" s="78"/>
      <c r="N10" s="83" t="s">
        <v>36</v>
      </c>
      <c r="O10" s="78" t="s">
        <v>51</v>
      </c>
      <c r="P10" s="78" t="s">
        <v>2105</v>
      </c>
      <c r="Q10" s="78" t="s">
        <v>52</v>
      </c>
      <c r="R10" s="82"/>
      <c r="S10" s="83" t="s">
        <v>2100</v>
      </c>
      <c r="T10" s="83" t="s">
        <v>2100</v>
      </c>
      <c r="U10" s="83" t="s">
        <v>2100</v>
      </c>
      <c r="V10" s="83" t="s">
        <v>2100</v>
      </c>
      <c r="W10" s="101"/>
      <c r="X10" s="101"/>
      <c r="Y10" s="101"/>
      <c r="Z10" s="101"/>
      <c r="AA10" s="101"/>
      <c r="AB10" s="101"/>
      <c r="AC10" s="101"/>
      <c r="AD10" s="101"/>
      <c r="AE10" s="82"/>
      <c r="AF10" s="83" t="s">
        <v>2100</v>
      </c>
      <c r="AG10" s="83" t="s">
        <v>2100</v>
      </c>
      <c r="AH10" s="83" t="s">
        <v>2100</v>
      </c>
      <c r="AI10" s="83" t="s">
        <v>2100</v>
      </c>
      <c r="AJ10" s="101"/>
      <c r="AK10" s="82"/>
      <c r="AL10" s="82"/>
      <c r="AM10" s="103"/>
    </row>
    <row r="11" spans="4:39" ht="37.5" customHeight="1">
      <c r="D11" s="99">
        <v>7</v>
      </c>
      <c r="E11" s="76" t="s">
        <v>53</v>
      </c>
      <c r="F11" s="83" t="s">
        <v>2106</v>
      </c>
      <c r="G11" s="78" t="s">
        <v>54</v>
      </c>
      <c r="H11" s="78" t="str">
        <f>MID(テーブル4[[#This Row],[住所]],4,FIND("区",テーブル4[[#This Row],[住所]])-FIND("市",テーブル4[[#This Row],[住所]]))</f>
        <v>東区</v>
      </c>
      <c r="I11" s="78" t="str">
        <f>MID(テーブル4[[#This Row],[住所]],FIND("区",テーブル4[[#This Row],[住所]])+1,MIN(FIND({0,1,2,3,4,5,6,7,8,9},ASC(テーブル4[[#This Row],[住所]])&amp;1234567890))-FIND("区",テーブル4[[#This Row],[住所]])-1)</f>
        <v>長嶺南</v>
      </c>
      <c r="J11" s="100" t="s">
        <v>2107</v>
      </c>
      <c r="K11" s="100"/>
      <c r="L11" s="78"/>
      <c r="M11" s="78"/>
      <c r="N11" s="83" t="s">
        <v>55</v>
      </c>
      <c r="O11" s="78" t="s">
        <v>56</v>
      </c>
      <c r="P11" s="78" t="s">
        <v>2108</v>
      </c>
      <c r="Q11" s="78" t="s">
        <v>57</v>
      </c>
      <c r="R11" s="76" t="s">
        <v>58</v>
      </c>
      <c r="S11" s="83" t="s">
        <v>2086</v>
      </c>
      <c r="T11" s="83" t="s">
        <v>2086</v>
      </c>
      <c r="U11" s="83" t="s">
        <v>2086</v>
      </c>
      <c r="V11" s="83" t="s">
        <v>2086</v>
      </c>
      <c r="W11" s="105" t="s">
        <v>2086</v>
      </c>
      <c r="X11" s="105"/>
      <c r="Y11" s="105"/>
      <c r="Z11" s="105"/>
      <c r="AA11" s="105"/>
      <c r="AB11" s="105"/>
      <c r="AC11" s="105"/>
      <c r="AD11" s="105"/>
      <c r="AE11" s="76"/>
      <c r="AF11" s="83" t="s">
        <v>2086</v>
      </c>
      <c r="AG11" s="83" t="s">
        <v>2086</v>
      </c>
      <c r="AH11" s="83" t="s">
        <v>2086</v>
      </c>
      <c r="AI11" s="83" t="s">
        <v>2086</v>
      </c>
      <c r="AJ11" s="105"/>
      <c r="AK11" s="76"/>
      <c r="AL11" s="76"/>
      <c r="AM11" s="107"/>
    </row>
    <row r="12" spans="4:39" ht="37.5" customHeight="1">
      <c r="D12" s="99">
        <v>8</v>
      </c>
      <c r="E12" s="76" t="s">
        <v>59</v>
      </c>
      <c r="F12" s="83" t="s">
        <v>764</v>
      </c>
      <c r="G12" s="86" t="s">
        <v>60</v>
      </c>
      <c r="H12" s="86" t="str">
        <f>MID(テーブル4[[#This Row],[住所]],4,FIND("区",テーブル4[[#This Row],[住所]])-FIND("市",テーブル4[[#This Row],[住所]]))</f>
        <v>中央区</v>
      </c>
      <c r="I12" s="86" t="str">
        <f>MID(テーブル4[[#This Row],[住所]],FIND("区",テーブル4[[#This Row],[住所]])+1,MIN(FIND({0,1,2,3,4,5,6,7,8,9},ASC(テーブル4[[#This Row],[住所]])&amp;1234567890))-FIND("区",テーブル4[[#This Row],[住所]])-1)</f>
        <v>薬園町</v>
      </c>
      <c r="J12" s="100" t="s">
        <v>2109</v>
      </c>
      <c r="K12" s="100" t="s">
        <v>2110</v>
      </c>
      <c r="L12" s="78"/>
      <c r="M12" s="78"/>
      <c r="N12" s="83" t="s">
        <v>36</v>
      </c>
      <c r="O12" s="78" t="s">
        <v>61</v>
      </c>
      <c r="P12" s="78" t="s">
        <v>2111</v>
      </c>
      <c r="Q12" s="78" t="s">
        <v>52</v>
      </c>
      <c r="R12" s="82" t="s">
        <v>62</v>
      </c>
      <c r="S12" s="83" t="s">
        <v>2086</v>
      </c>
      <c r="T12" s="83"/>
      <c r="U12" s="83" t="s">
        <v>2086</v>
      </c>
      <c r="V12" s="101"/>
      <c r="W12" s="101"/>
      <c r="X12" s="101"/>
      <c r="Y12" s="101"/>
      <c r="Z12" s="101"/>
      <c r="AA12" s="101"/>
      <c r="AB12" s="101"/>
      <c r="AC12" s="101"/>
      <c r="AD12" s="101"/>
      <c r="AE12" s="82"/>
      <c r="AF12" s="83" t="s">
        <v>2086</v>
      </c>
      <c r="AG12" s="83" t="s">
        <v>2086</v>
      </c>
      <c r="AH12" s="83" t="s">
        <v>2086</v>
      </c>
      <c r="AI12" s="83" t="s">
        <v>2086</v>
      </c>
      <c r="AJ12" s="101"/>
      <c r="AK12" s="82"/>
      <c r="AL12" s="82"/>
      <c r="AM12" s="103"/>
    </row>
    <row r="13" spans="4:39" ht="37.5" customHeight="1">
      <c r="D13" s="99">
        <v>9</v>
      </c>
      <c r="E13" s="82" t="s">
        <v>63</v>
      </c>
      <c r="F13" s="83" t="s">
        <v>174</v>
      </c>
      <c r="G13" s="78" t="s">
        <v>2112</v>
      </c>
      <c r="H13" s="78" t="str">
        <f>MID(テーブル4[[#This Row],[住所]],4,FIND("区",テーブル4[[#This Row],[住所]])-FIND("市",テーブル4[[#This Row],[住所]]))</f>
        <v>東区</v>
      </c>
      <c r="I13" s="78" t="str">
        <f>MID(テーブル4[[#This Row],[住所]],FIND("区",テーブル4[[#This Row],[住所]])+1,MIN(FIND({0,1,2,3,4,5,6,7,8,9},ASC(テーブル4[[#This Row],[住所]])&amp;1234567890))-FIND("区",テーブル4[[#This Row],[住所]])-1)</f>
        <v>花立</v>
      </c>
      <c r="J13" s="100" t="s">
        <v>2113</v>
      </c>
      <c r="K13" s="100" t="s">
        <v>2114</v>
      </c>
      <c r="L13" s="78"/>
      <c r="M13" s="81" t="s">
        <v>2115</v>
      </c>
      <c r="N13" s="83" t="s">
        <v>2116</v>
      </c>
      <c r="O13" s="78" t="s">
        <v>64</v>
      </c>
      <c r="P13" s="78" t="s">
        <v>2117</v>
      </c>
      <c r="Q13" s="78" t="s">
        <v>65</v>
      </c>
      <c r="R13" s="76" t="s">
        <v>2203</v>
      </c>
      <c r="S13" s="83" t="s">
        <v>881</v>
      </c>
      <c r="T13" s="83" t="s">
        <v>881</v>
      </c>
      <c r="U13" s="83" t="s">
        <v>881</v>
      </c>
      <c r="V13" s="83" t="s">
        <v>881</v>
      </c>
      <c r="W13" s="83" t="s">
        <v>881</v>
      </c>
      <c r="X13" s="83"/>
      <c r="Y13" s="101"/>
      <c r="Z13" s="101"/>
      <c r="AA13" s="101"/>
      <c r="AB13" s="101"/>
      <c r="AC13" s="101"/>
      <c r="AD13" s="101"/>
      <c r="AE13" s="82"/>
      <c r="AF13" s="83" t="s">
        <v>881</v>
      </c>
      <c r="AG13" s="83" t="s">
        <v>881</v>
      </c>
      <c r="AH13" s="83" t="s">
        <v>881</v>
      </c>
      <c r="AI13" s="83" t="s">
        <v>881</v>
      </c>
      <c r="AJ13" s="101"/>
      <c r="AK13" s="82"/>
      <c r="AL13" s="82"/>
      <c r="AM13" s="103"/>
    </row>
    <row r="14" spans="4:39" ht="37.5" customHeight="1">
      <c r="D14" s="99">
        <v>10</v>
      </c>
      <c r="E14" s="76" t="s">
        <v>66</v>
      </c>
      <c r="F14" s="83" t="s">
        <v>2118</v>
      </c>
      <c r="G14" s="78" t="s">
        <v>67</v>
      </c>
      <c r="H14" s="78" t="str">
        <f>MID(テーブル4[[#This Row],[住所]],4,FIND("区",テーブル4[[#This Row],[住所]])-FIND("市",テーブル4[[#This Row],[住所]]))</f>
        <v>西区</v>
      </c>
      <c r="I14" s="78" t="str">
        <f>MID(テーブル4[[#This Row],[住所]],FIND("区",テーブル4[[#This Row],[住所]])+1,MIN(FIND({0,1,2,3,4,5,6,7,8,9},ASC(テーブル4[[#This Row],[住所]])&amp;1234567890))-FIND("区",テーブル4[[#This Row],[住所]])-1)</f>
        <v>小島</v>
      </c>
      <c r="J14" s="100" t="s">
        <v>2119</v>
      </c>
      <c r="K14" s="100" t="s">
        <v>2120</v>
      </c>
      <c r="L14" s="78"/>
      <c r="M14" s="81" t="s">
        <v>2378</v>
      </c>
      <c r="N14" s="83" t="s">
        <v>55</v>
      </c>
      <c r="O14" s="78" t="s">
        <v>2379</v>
      </c>
      <c r="P14" s="78" t="s">
        <v>2380</v>
      </c>
      <c r="Q14" s="78" t="s">
        <v>2381</v>
      </c>
      <c r="R14" s="76"/>
      <c r="S14" s="83" t="s">
        <v>2086</v>
      </c>
      <c r="T14" s="83" t="s">
        <v>2086</v>
      </c>
      <c r="U14" s="83" t="s">
        <v>2086</v>
      </c>
      <c r="V14" s="83" t="s">
        <v>2086</v>
      </c>
      <c r="W14" s="83" t="s">
        <v>2382</v>
      </c>
      <c r="X14" s="83"/>
      <c r="Y14" s="105"/>
      <c r="Z14" s="105"/>
      <c r="AA14" s="105"/>
      <c r="AB14" s="105"/>
      <c r="AC14" s="105"/>
      <c r="AD14" s="105"/>
      <c r="AE14" s="76"/>
      <c r="AF14" s="105" t="s">
        <v>881</v>
      </c>
      <c r="AG14" s="105" t="s">
        <v>881</v>
      </c>
      <c r="AH14" s="105" t="s">
        <v>881</v>
      </c>
      <c r="AI14" s="105" t="s">
        <v>881</v>
      </c>
      <c r="AJ14" s="105" t="s">
        <v>881</v>
      </c>
      <c r="AK14" s="78"/>
      <c r="AL14" s="76"/>
      <c r="AM14" s="108"/>
    </row>
    <row r="15" spans="4:39" ht="37.5" customHeight="1">
      <c r="D15" s="99">
        <v>11</v>
      </c>
      <c r="E15" s="76" t="s">
        <v>68</v>
      </c>
      <c r="F15" s="83"/>
      <c r="G15" s="86"/>
      <c r="H15" s="86"/>
      <c r="I15" s="86"/>
      <c r="J15" s="100"/>
      <c r="K15" s="100"/>
      <c r="L15" s="81"/>
      <c r="M15" s="81"/>
      <c r="N15" s="83" t="s">
        <v>36</v>
      </c>
      <c r="O15" s="78" t="s">
        <v>2121</v>
      </c>
      <c r="P15" s="78" t="s">
        <v>2122</v>
      </c>
      <c r="Q15" s="78" t="s">
        <v>38</v>
      </c>
      <c r="R15" s="82"/>
      <c r="S15" s="83" t="s">
        <v>2086</v>
      </c>
      <c r="T15" s="83" t="s">
        <v>2086</v>
      </c>
      <c r="U15" s="83" t="s">
        <v>2086</v>
      </c>
      <c r="V15" s="83"/>
      <c r="W15" s="83"/>
      <c r="X15" s="101"/>
      <c r="Y15" s="101"/>
      <c r="Z15" s="101"/>
      <c r="AA15" s="101"/>
      <c r="AB15" s="101"/>
      <c r="AC15" s="101"/>
      <c r="AD15" s="101"/>
      <c r="AE15" s="82"/>
      <c r="AF15" s="83" t="s">
        <v>2086</v>
      </c>
      <c r="AG15" s="83" t="s">
        <v>2086</v>
      </c>
      <c r="AH15" s="83" t="s">
        <v>2086</v>
      </c>
      <c r="AI15" s="83" t="s">
        <v>2086</v>
      </c>
      <c r="AJ15" s="101"/>
      <c r="AK15" s="82"/>
      <c r="AL15" s="82"/>
      <c r="AM15" s="103"/>
    </row>
    <row r="16" spans="4:39" ht="99" customHeight="1">
      <c r="D16" s="99">
        <v>12</v>
      </c>
      <c r="E16" s="76" t="s">
        <v>69</v>
      </c>
      <c r="F16" s="83" t="s">
        <v>2123</v>
      </c>
      <c r="G16" s="86" t="s">
        <v>2124</v>
      </c>
      <c r="H16" s="86" t="str">
        <f>MID(テーブル4[[#This Row],[住所]],4,FIND("区",テーブル4[[#This Row],[住所]])-FIND("市",テーブル4[[#This Row],[住所]]))</f>
        <v>南区</v>
      </c>
      <c r="I16" s="86" t="str">
        <f>MID(テーブル4[[#This Row],[住所]],FIND("区",テーブル4[[#This Row],[住所]])+1,MIN(FIND({0,1,2,3,4,5,6,7,8,9},ASC(テーブル4[[#This Row],[住所]])&amp;1234567890))-FIND("区",テーブル4[[#This Row],[住所]])-1)</f>
        <v>十禅寺</v>
      </c>
      <c r="J16" s="100" t="s">
        <v>2125</v>
      </c>
      <c r="K16" s="100" t="s">
        <v>2125</v>
      </c>
      <c r="L16" s="78"/>
      <c r="M16" s="81"/>
      <c r="N16" s="83" t="s">
        <v>36</v>
      </c>
      <c r="O16" s="78" t="s">
        <v>2126</v>
      </c>
      <c r="P16" s="78"/>
      <c r="Q16" s="78" t="s">
        <v>49</v>
      </c>
      <c r="R16" s="82" t="s">
        <v>836</v>
      </c>
      <c r="S16" s="83" t="s">
        <v>2086</v>
      </c>
      <c r="T16" s="101"/>
      <c r="U16" s="101"/>
      <c r="V16" s="101"/>
      <c r="W16" s="101"/>
      <c r="X16" s="101"/>
      <c r="Y16" s="101"/>
      <c r="Z16" s="101"/>
      <c r="AA16" s="101"/>
      <c r="AB16" s="101"/>
      <c r="AC16" s="101"/>
      <c r="AD16" s="101"/>
      <c r="AE16" s="82"/>
      <c r="AF16" s="83" t="s">
        <v>2086</v>
      </c>
      <c r="AG16" s="83" t="s">
        <v>2086</v>
      </c>
      <c r="AH16" s="83" t="s">
        <v>2086</v>
      </c>
      <c r="AI16" s="83" t="s">
        <v>2086</v>
      </c>
      <c r="AJ16" s="83" t="s">
        <v>2086</v>
      </c>
      <c r="AK16" s="82"/>
      <c r="AL16" s="82"/>
      <c r="AM16" s="103"/>
    </row>
    <row r="17" spans="4:39" ht="52.5" customHeight="1">
      <c r="D17" s="99">
        <v>13</v>
      </c>
      <c r="E17" s="76" t="s">
        <v>70</v>
      </c>
      <c r="F17" s="83" t="s">
        <v>2127</v>
      </c>
      <c r="G17" s="78" t="s">
        <v>71</v>
      </c>
      <c r="H17" s="78" t="str">
        <f>MID(テーブル4[[#This Row],[住所]],4,FIND("区",テーブル4[[#This Row],[住所]])-FIND("市",テーブル4[[#This Row],[住所]]))</f>
        <v>中央区</v>
      </c>
      <c r="I17" s="78" t="str">
        <f>MID(テーブル4[[#This Row],[住所]],FIND("区",テーブル4[[#This Row],[住所]])+1,MIN(FIND({0,1,2,3,4,5,6,7,8,9},ASC(テーブル4[[#This Row],[住所]])&amp;1234567890))-FIND("区",テーブル4[[#This Row],[住所]])-1)</f>
        <v>上林町</v>
      </c>
      <c r="J17" s="100" t="s">
        <v>2128</v>
      </c>
      <c r="K17" s="100" t="s">
        <v>2129</v>
      </c>
      <c r="L17" s="81"/>
      <c r="M17" s="81"/>
      <c r="N17" s="83" t="s">
        <v>36</v>
      </c>
      <c r="O17" s="78" t="s">
        <v>2130</v>
      </c>
      <c r="P17" s="78"/>
      <c r="Q17" s="78" t="s">
        <v>38</v>
      </c>
      <c r="R17" s="76" t="s">
        <v>2319</v>
      </c>
      <c r="S17" s="83" t="s">
        <v>2086</v>
      </c>
      <c r="T17" s="83" t="s">
        <v>2086</v>
      </c>
      <c r="U17" s="83" t="s">
        <v>2086</v>
      </c>
      <c r="V17" s="83" t="s">
        <v>2086</v>
      </c>
      <c r="W17" s="83" t="s">
        <v>2086</v>
      </c>
      <c r="X17" s="105"/>
      <c r="Y17" s="105"/>
      <c r="Z17" s="88"/>
      <c r="AA17" s="88"/>
      <c r="AB17" s="88"/>
      <c r="AC17" s="88"/>
      <c r="AD17" s="83" t="s">
        <v>2086</v>
      </c>
      <c r="AE17" s="76"/>
      <c r="AF17" s="105" t="s">
        <v>881</v>
      </c>
      <c r="AG17" s="105" t="s">
        <v>881</v>
      </c>
      <c r="AH17" s="105" t="s">
        <v>881</v>
      </c>
      <c r="AI17" s="105" t="s">
        <v>881</v>
      </c>
      <c r="AJ17" s="105" t="s">
        <v>881</v>
      </c>
      <c r="AK17" s="78"/>
      <c r="AL17" s="76"/>
      <c r="AM17" s="107"/>
    </row>
    <row r="18" spans="4:39" ht="37.5" customHeight="1">
      <c r="D18" s="99">
        <v>14</v>
      </c>
      <c r="E18" s="76" t="s">
        <v>72</v>
      </c>
      <c r="F18" s="83" t="s">
        <v>334</v>
      </c>
      <c r="G18" s="78" t="s">
        <v>2131</v>
      </c>
      <c r="H18" s="78" t="str">
        <f>MID(テーブル4[[#This Row],[住所]],4,FIND("区",テーブル4[[#This Row],[住所]])-FIND("市",テーブル4[[#This Row],[住所]]))</f>
        <v>西区</v>
      </c>
      <c r="I18" s="78" t="str">
        <f>MID(テーブル4[[#This Row],[住所]],FIND("区",テーブル4[[#This Row],[住所]])+1,MIN(FIND({0,1,2,3,4,5,6,7,8,9},ASC(テーブル4[[#This Row],[住所]])&amp;1234567890))-FIND("区",テーブル4[[#This Row],[住所]])-1)</f>
        <v>春日</v>
      </c>
      <c r="J18" s="100" t="s">
        <v>2132</v>
      </c>
      <c r="K18" s="100" t="s">
        <v>2133</v>
      </c>
      <c r="L18" s="78"/>
      <c r="M18" s="81" t="s">
        <v>2134</v>
      </c>
      <c r="N18" s="83" t="s">
        <v>36</v>
      </c>
      <c r="O18" s="78" t="s">
        <v>2200</v>
      </c>
      <c r="P18" s="78" t="s">
        <v>2135</v>
      </c>
      <c r="Q18" s="78" t="s">
        <v>38</v>
      </c>
      <c r="R18" s="76"/>
      <c r="S18" s="83" t="s">
        <v>881</v>
      </c>
      <c r="T18" s="83" t="s">
        <v>881</v>
      </c>
      <c r="U18" s="83" t="s">
        <v>881</v>
      </c>
      <c r="V18" s="83" t="s">
        <v>881</v>
      </c>
      <c r="W18" s="105"/>
      <c r="X18" s="105"/>
      <c r="Y18" s="105"/>
      <c r="Z18" s="105"/>
      <c r="AA18" s="105"/>
      <c r="AB18" s="105"/>
      <c r="AC18" s="105"/>
      <c r="AD18" s="105"/>
      <c r="AE18" s="76"/>
      <c r="AF18" s="105" t="s">
        <v>881</v>
      </c>
      <c r="AG18" s="105" t="s">
        <v>881</v>
      </c>
      <c r="AH18" s="105" t="s">
        <v>881</v>
      </c>
      <c r="AI18" s="105" t="s">
        <v>881</v>
      </c>
      <c r="AJ18" s="105" t="s">
        <v>881</v>
      </c>
      <c r="AK18" s="76"/>
      <c r="AL18" s="76"/>
      <c r="AM18" s="106"/>
    </row>
    <row r="19" spans="4:39" ht="79.5" customHeight="1">
      <c r="D19" s="99">
        <v>15</v>
      </c>
      <c r="E19" s="76" t="s">
        <v>73</v>
      </c>
      <c r="F19" s="83" t="s">
        <v>1643</v>
      </c>
      <c r="G19" s="86" t="s">
        <v>74</v>
      </c>
      <c r="H19" s="86" t="str">
        <f>MID(テーブル4[[#This Row],[住所]],4,FIND("区",テーブル4[[#This Row],[住所]])-FIND("市",テーブル4[[#This Row],[住所]]))</f>
        <v>東区</v>
      </c>
      <c r="I19" s="86" t="str">
        <f>MID(テーブル4[[#This Row],[住所]],FIND("区",テーブル4[[#This Row],[住所]])+1,MIN(FIND({0,1,2,3,4,5,6,7,8,9},ASC(テーブル4[[#This Row],[住所]])&amp;1234567890))-FIND("区",テーブル4[[#This Row],[住所]])-1)</f>
        <v>健軍</v>
      </c>
      <c r="J19" s="100" t="s">
        <v>2136</v>
      </c>
      <c r="K19" s="100" t="s">
        <v>2137</v>
      </c>
      <c r="L19" s="81"/>
      <c r="M19" s="81" t="s">
        <v>2138</v>
      </c>
      <c r="N19" s="83" t="s">
        <v>36</v>
      </c>
      <c r="O19" s="78" t="s">
        <v>2139</v>
      </c>
      <c r="P19" s="78" t="s">
        <v>2111</v>
      </c>
      <c r="Q19" s="78" t="s">
        <v>49</v>
      </c>
      <c r="R19" s="82" t="s">
        <v>2320</v>
      </c>
      <c r="S19" s="83" t="s">
        <v>2086</v>
      </c>
      <c r="T19" s="83" t="s">
        <v>2086</v>
      </c>
      <c r="U19" s="83" t="s">
        <v>2086</v>
      </c>
      <c r="V19" s="101"/>
      <c r="W19" s="101"/>
      <c r="X19" s="101"/>
      <c r="Y19" s="101"/>
      <c r="Z19" s="101"/>
      <c r="AA19" s="101"/>
      <c r="AB19" s="101"/>
      <c r="AC19" s="101"/>
      <c r="AD19" s="101"/>
      <c r="AE19" s="82"/>
      <c r="AF19" s="83" t="s">
        <v>2086</v>
      </c>
      <c r="AG19" s="83" t="s">
        <v>2086</v>
      </c>
      <c r="AH19" s="83" t="s">
        <v>2086</v>
      </c>
      <c r="AI19" s="83" t="s">
        <v>2086</v>
      </c>
      <c r="AJ19" s="83" t="s">
        <v>2086</v>
      </c>
      <c r="AK19" s="82"/>
      <c r="AL19" s="82"/>
      <c r="AM19" s="103"/>
    </row>
    <row r="20" spans="4:39" ht="37.5" customHeight="1">
      <c r="D20" s="99">
        <v>16</v>
      </c>
      <c r="E20" s="76" t="s">
        <v>1409</v>
      </c>
      <c r="F20" s="83"/>
      <c r="G20" s="78"/>
      <c r="H20" s="78"/>
      <c r="I20" s="78"/>
      <c r="J20" s="100"/>
      <c r="K20" s="100"/>
      <c r="L20" s="78"/>
      <c r="M20" s="81"/>
      <c r="N20" s="83" t="s">
        <v>55</v>
      </c>
      <c r="O20" s="78" t="s">
        <v>2140</v>
      </c>
      <c r="P20" s="78" t="s">
        <v>2085</v>
      </c>
      <c r="Q20" s="78" t="s">
        <v>78</v>
      </c>
      <c r="R20" s="76" t="s">
        <v>1410</v>
      </c>
      <c r="S20" s="83" t="s">
        <v>2141</v>
      </c>
      <c r="T20" s="83" t="s">
        <v>2141</v>
      </c>
      <c r="U20" s="83"/>
      <c r="V20" s="83"/>
      <c r="W20" s="105"/>
      <c r="X20" s="105"/>
      <c r="Y20" s="105"/>
      <c r="Z20" s="105"/>
      <c r="AA20" s="105"/>
      <c r="AB20" s="105"/>
      <c r="AC20" s="105"/>
      <c r="AD20" s="105"/>
      <c r="AE20" s="76"/>
      <c r="AF20" s="83"/>
      <c r="AG20" s="83"/>
      <c r="AH20" s="105" t="s">
        <v>881</v>
      </c>
      <c r="AI20" s="83" t="s">
        <v>2141</v>
      </c>
      <c r="AJ20" s="105"/>
      <c r="AK20" s="76"/>
      <c r="AL20" s="76"/>
      <c r="AM20" s="106"/>
    </row>
    <row r="21" spans="4:39" ht="37.5" customHeight="1">
      <c r="D21" s="99">
        <v>17</v>
      </c>
      <c r="E21" s="76" t="s">
        <v>75</v>
      </c>
      <c r="F21" s="83" t="s">
        <v>1595</v>
      </c>
      <c r="G21" s="86" t="s">
        <v>76</v>
      </c>
      <c r="H21" s="86" t="str">
        <f>MID(テーブル4[[#This Row],[住所]],4,FIND("区",テーブル4[[#This Row],[住所]])-FIND("市",テーブル4[[#This Row],[住所]]))</f>
        <v>南区</v>
      </c>
      <c r="I21" s="86" t="str">
        <f>MID(テーブル4[[#This Row],[住所]],FIND("区",テーブル4[[#This Row],[住所]])+1,MIN(FIND({0,1,2,3,4,5,6,7,8,9},ASC(テーブル4[[#This Row],[住所]])&amp;1234567890))-FIND("区",テーブル4[[#This Row],[住所]])-1)</f>
        <v>銭塘町</v>
      </c>
      <c r="J21" s="100" t="s">
        <v>2142</v>
      </c>
      <c r="K21" s="100"/>
      <c r="L21" s="78"/>
      <c r="M21" s="81" t="s">
        <v>2143</v>
      </c>
      <c r="N21" s="83" t="s">
        <v>36</v>
      </c>
      <c r="O21" s="78" t="s">
        <v>2201</v>
      </c>
      <c r="P21" s="78" t="s">
        <v>2144</v>
      </c>
      <c r="Q21" s="78" t="s">
        <v>49</v>
      </c>
      <c r="R21" s="82" t="s">
        <v>77</v>
      </c>
      <c r="S21" s="83" t="s">
        <v>881</v>
      </c>
      <c r="T21" s="83" t="s">
        <v>881</v>
      </c>
      <c r="U21" s="83" t="s">
        <v>881</v>
      </c>
      <c r="V21" s="83" t="s">
        <v>881</v>
      </c>
      <c r="W21" s="83" t="s">
        <v>881</v>
      </c>
      <c r="X21" s="101"/>
      <c r="Y21" s="83" t="s">
        <v>881</v>
      </c>
      <c r="Z21" s="83" t="s">
        <v>881</v>
      </c>
      <c r="AA21" s="83" t="s">
        <v>881</v>
      </c>
      <c r="AB21" s="83" t="s">
        <v>881</v>
      </c>
      <c r="AC21" s="83" t="s">
        <v>881</v>
      </c>
      <c r="AD21" s="83" t="s">
        <v>881</v>
      </c>
      <c r="AE21" s="82"/>
      <c r="AF21" s="83" t="s">
        <v>881</v>
      </c>
      <c r="AG21" s="83" t="s">
        <v>881</v>
      </c>
      <c r="AH21" s="83" t="s">
        <v>881</v>
      </c>
      <c r="AI21" s="83" t="s">
        <v>881</v>
      </c>
      <c r="AJ21" s="83" t="s">
        <v>881</v>
      </c>
      <c r="AK21" s="82" t="s">
        <v>2145</v>
      </c>
      <c r="AL21" s="82"/>
      <c r="AM21" s="103"/>
    </row>
    <row r="22" spans="4:39" ht="37.5" customHeight="1">
      <c r="D22" s="99">
        <v>18</v>
      </c>
      <c r="E22" s="82" t="s">
        <v>2146</v>
      </c>
      <c r="F22" s="83" t="s">
        <v>257</v>
      </c>
      <c r="G22" s="86" t="s">
        <v>2147</v>
      </c>
      <c r="H22" s="86" t="str">
        <f>MID(テーブル4[[#This Row],[住所]],4,FIND("区",テーブル4[[#This Row],[住所]])-FIND("市",テーブル4[[#This Row],[住所]]))</f>
        <v>東区</v>
      </c>
      <c r="I22" s="86" t="str">
        <f>MID(テーブル4[[#This Row],[住所]],FIND("区",テーブル4[[#This Row],[住所]])+1,MIN(FIND({0,1,2,3,4,5,6,7,8,9},ASC(テーブル4[[#This Row],[住所]])&amp;1234567890))-FIND("区",テーブル4[[#This Row],[住所]])-1)</f>
        <v>下江津</v>
      </c>
      <c r="J22" s="100" t="s">
        <v>2148</v>
      </c>
      <c r="K22" s="100" t="s">
        <v>2149</v>
      </c>
      <c r="L22" s="81"/>
      <c r="M22" s="81" t="s">
        <v>2150</v>
      </c>
      <c r="N22" s="83" t="s">
        <v>55</v>
      </c>
      <c r="O22" s="78" t="s">
        <v>2151</v>
      </c>
      <c r="P22" s="78" t="s">
        <v>2152</v>
      </c>
      <c r="Q22" s="78" t="s">
        <v>78</v>
      </c>
      <c r="R22" s="82"/>
      <c r="S22" s="83" t="s">
        <v>2141</v>
      </c>
      <c r="T22" s="83" t="s">
        <v>2141</v>
      </c>
      <c r="U22" s="83" t="s">
        <v>2141</v>
      </c>
      <c r="V22" s="101"/>
      <c r="W22" s="83" t="s">
        <v>2141</v>
      </c>
      <c r="X22" s="101"/>
      <c r="Y22" s="101"/>
      <c r="Z22" s="101"/>
      <c r="AA22" s="101"/>
      <c r="AB22" s="101"/>
      <c r="AC22" s="83" t="s">
        <v>2141</v>
      </c>
      <c r="AD22" s="101"/>
      <c r="AE22" s="82"/>
      <c r="AF22" s="83" t="s">
        <v>2141</v>
      </c>
      <c r="AG22" s="83" t="s">
        <v>2141</v>
      </c>
      <c r="AH22" s="83" t="s">
        <v>2141</v>
      </c>
      <c r="AI22" s="83" t="s">
        <v>2141</v>
      </c>
      <c r="AJ22" s="83" t="s">
        <v>2141</v>
      </c>
      <c r="AK22" s="82"/>
      <c r="AL22" s="82"/>
      <c r="AM22" s="103"/>
    </row>
    <row r="23" spans="4:39" ht="37.5" customHeight="1">
      <c r="D23" s="99">
        <v>19</v>
      </c>
      <c r="E23" s="82" t="s">
        <v>79</v>
      </c>
      <c r="F23" s="83" t="s">
        <v>650</v>
      </c>
      <c r="G23" s="86" t="s">
        <v>80</v>
      </c>
      <c r="H23" s="86" t="str">
        <f>MID(テーブル4[[#This Row],[住所]],4,FIND("区",テーブル4[[#This Row],[住所]])-FIND("市",テーブル4[[#This Row],[住所]]))</f>
        <v>中央区</v>
      </c>
      <c r="I23" s="86" t="str">
        <f>MID(テーブル4[[#This Row],[住所]],FIND("区",テーブル4[[#This Row],[住所]])+1,MIN(FIND({0,1,2,3,4,5,6,7,8,9},ASC(テーブル4[[#This Row],[住所]])&amp;1234567890))-FIND("区",テーブル4[[#This Row],[住所]])-1)</f>
        <v>南熊本</v>
      </c>
      <c r="J23" s="100" t="s">
        <v>2153</v>
      </c>
      <c r="K23" s="100" t="s">
        <v>2154</v>
      </c>
      <c r="L23" s="81" t="s">
        <v>2155</v>
      </c>
      <c r="M23" s="81" t="s">
        <v>2156</v>
      </c>
      <c r="N23" s="83" t="s">
        <v>36</v>
      </c>
      <c r="O23" s="78" t="s">
        <v>2157</v>
      </c>
      <c r="P23" s="78" t="s">
        <v>2158</v>
      </c>
      <c r="Q23" s="78" t="s">
        <v>49</v>
      </c>
      <c r="R23" s="82"/>
      <c r="S23" s="83" t="s">
        <v>2141</v>
      </c>
      <c r="T23" s="83" t="s">
        <v>2141</v>
      </c>
      <c r="U23" s="83" t="s">
        <v>2141</v>
      </c>
      <c r="V23" s="83"/>
      <c r="W23" s="83"/>
      <c r="X23" s="83"/>
      <c r="Y23" s="101"/>
      <c r="Z23" s="101"/>
      <c r="AA23" s="101"/>
      <c r="AB23" s="101"/>
      <c r="AC23" s="101"/>
      <c r="AD23" s="101"/>
      <c r="AE23" s="82"/>
      <c r="AF23" s="83" t="s">
        <v>2141</v>
      </c>
      <c r="AG23" s="83" t="s">
        <v>2141</v>
      </c>
      <c r="AH23" s="83" t="s">
        <v>2141</v>
      </c>
      <c r="AI23" s="83" t="s">
        <v>2141</v>
      </c>
      <c r="AJ23" s="101"/>
      <c r="AK23" s="82"/>
      <c r="AL23" s="82"/>
      <c r="AM23" s="103"/>
    </row>
    <row r="24" spans="4:39" ht="56">
      <c r="D24" s="99">
        <v>20</v>
      </c>
      <c r="E24" s="82" t="s">
        <v>81</v>
      </c>
      <c r="F24" s="83" t="s">
        <v>203</v>
      </c>
      <c r="G24" s="86" t="s">
        <v>82</v>
      </c>
      <c r="H24" s="86" t="str">
        <f>MID(テーブル4[[#This Row],[住所]],4,FIND("区",テーブル4[[#This Row],[住所]])-FIND("市",テーブル4[[#This Row],[住所]]))</f>
        <v>東区</v>
      </c>
      <c r="I24" s="86" t="str">
        <f>MID(テーブル4[[#This Row],[住所]],FIND("区",テーブル4[[#This Row],[住所]])+1,MIN(FIND({0,1,2,3,4,5,6,7,8,9},ASC(テーブル4[[#This Row],[住所]])&amp;1234567890))-FIND("区",テーブル4[[#This Row],[住所]])-1)</f>
        <v>若葉</v>
      </c>
      <c r="J24" s="100" t="s">
        <v>2159</v>
      </c>
      <c r="K24" s="100" t="s">
        <v>2159</v>
      </c>
      <c r="L24" s="81" t="s">
        <v>2160</v>
      </c>
      <c r="M24" s="81" t="s">
        <v>2161</v>
      </c>
      <c r="N24" s="83" t="s">
        <v>36</v>
      </c>
      <c r="O24" s="78" t="s">
        <v>2390</v>
      </c>
      <c r="P24" s="78" t="s">
        <v>2117</v>
      </c>
      <c r="Q24" s="78" t="s">
        <v>38</v>
      </c>
      <c r="R24" s="82"/>
      <c r="S24" s="83" t="s">
        <v>881</v>
      </c>
      <c r="T24" s="83" t="s">
        <v>881</v>
      </c>
      <c r="U24" s="83" t="s">
        <v>881</v>
      </c>
      <c r="V24" s="83"/>
      <c r="W24" s="101"/>
      <c r="X24" s="101"/>
      <c r="Y24" s="101"/>
      <c r="Z24" s="101"/>
      <c r="AA24" s="101"/>
      <c r="AB24" s="101"/>
      <c r="AC24" s="101"/>
      <c r="AD24" s="101"/>
      <c r="AE24" s="82"/>
      <c r="AF24" s="83" t="s">
        <v>881</v>
      </c>
      <c r="AG24" s="83" t="s">
        <v>881</v>
      </c>
      <c r="AH24" s="83" t="s">
        <v>881</v>
      </c>
      <c r="AI24" s="83" t="s">
        <v>881</v>
      </c>
      <c r="AJ24" s="101"/>
      <c r="AK24" s="82"/>
      <c r="AL24" s="82"/>
      <c r="AM24" s="103"/>
    </row>
    <row r="25" spans="4:39" ht="37.5" customHeight="1">
      <c r="D25" s="99">
        <v>21</v>
      </c>
      <c r="E25" s="82" t="s">
        <v>83</v>
      </c>
      <c r="F25" s="83" t="s">
        <v>621</v>
      </c>
      <c r="G25" s="86" t="s">
        <v>84</v>
      </c>
      <c r="H25" s="86" t="str">
        <f>MID(テーブル4[[#This Row],[住所]],4,FIND("区",テーブル4[[#This Row],[住所]])-FIND("市",テーブル4[[#This Row],[住所]]))</f>
        <v>中央区</v>
      </c>
      <c r="I25" s="86" t="str">
        <f>MID(テーブル4[[#This Row],[住所]],FIND("区",テーブル4[[#This Row],[住所]])+1,MIN(FIND({0,1,2,3,4,5,6,7,8,9},ASC(テーブル4[[#This Row],[住所]])&amp;1234567890))-FIND("区",テーブル4[[#This Row],[住所]])-1)</f>
        <v>帯山</v>
      </c>
      <c r="J25" s="100" t="s">
        <v>2162</v>
      </c>
      <c r="K25" s="100" t="s">
        <v>2163</v>
      </c>
      <c r="L25" s="81"/>
      <c r="M25" s="78"/>
      <c r="N25" s="83" t="s">
        <v>36</v>
      </c>
      <c r="O25" s="78" t="s">
        <v>2164</v>
      </c>
      <c r="P25" s="78" t="s">
        <v>2135</v>
      </c>
      <c r="Q25" s="78" t="s">
        <v>2165</v>
      </c>
      <c r="R25" s="82"/>
      <c r="S25" s="83" t="s">
        <v>881</v>
      </c>
      <c r="T25" s="83" t="s">
        <v>881</v>
      </c>
      <c r="U25" s="83" t="s">
        <v>881</v>
      </c>
      <c r="V25" s="101"/>
      <c r="W25" s="83"/>
      <c r="X25" s="101"/>
      <c r="Y25" s="101"/>
      <c r="Z25" s="101"/>
      <c r="AA25" s="101"/>
      <c r="AB25" s="101"/>
      <c r="AC25" s="101"/>
      <c r="AD25" s="101"/>
      <c r="AE25" s="82"/>
      <c r="AF25" s="83" t="s">
        <v>881</v>
      </c>
      <c r="AG25" s="83" t="s">
        <v>881</v>
      </c>
      <c r="AH25" s="83" t="s">
        <v>881</v>
      </c>
      <c r="AI25" s="83" t="s">
        <v>881</v>
      </c>
      <c r="AJ25" s="83" t="s">
        <v>881</v>
      </c>
      <c r="AK25" s="82"/>
      <c r="AL25" s="82"/>
      <c r="AM25" s="103"/>
    </row>
    <row r="26" spans="4:39" ht="37.5" customHeight="1">
      <c r="D26" s="99">
        <v>22</v>
      </c>
      <c r="E26" s="82" t="s">
        <v>85</v>
      </c>
      <c r="F26" s="83" t="s">
        <v>1709</v>
      </c>
      <c r="G26" s="86" t="s">
        <v>2166</v>
      </c>
      <c r="H26" s="86" t="str">
        <f>MID(テーブル4[[#This Row],[住所]],4,FIND("区",テーブル4[[#This Row],[住所]])-FIND("市",テーブル4[[#This Row],[住所]]))</f>
        <v>中央区</v>
      </c>
      <c r="I26" s="86" t="str">
        <f>MID(テーブル4[[#This Row],[住所]],FIND("区",テーブル4[[#This Row],[住所]])+1,MIN(FIND({0,1,2,3,4,5,6,7,8,9},ASC(テーブル4[[#This Row],[住所]])&amp;1234567890))-FIND("区",テーブル4[[#This Row],[住所]])-1)</f>
        <v>西子飼町</v>
      </c>
      <c r="J26" s="100" t="s">
        <v>2167</v>
      </c>
      <c r="K26" s="100" t="s">
        <v>2168</v>
      </c>
      <c r="L26" s="81"/>
      <c r="M26" s="81" t="s">
        <v>2169</v>
      </c>
      <c r="N26" s="83" t="s">
        <v>36</v>
      </c>
      <c r="O26" s="78" t="s">
        <v>86</v>
      </c>
      <c r="P26" s="78" t="s">
        <v>2170</v>
      </c>
      <c r="Q26" s="78" t="s">
        <v>38</v>
      </c>
      <c r="R26" s="82" t="s">
        <v>87</v>
      </c>
      <c r="S26" s="83" t="s">
        <v>2100</v>
      </c>
      <c r="T26" s="83" t="s">
        <v>2100</v>
      </c>
      <c r="U26" s="83" t="s">
        <v>2100</v>
      </c>
      <c r="V26" s="83" t="s">
        <v>2100</v>
      </c>
      <c r="W26" s="83" t="s">
        <v>2100</v>
      </c>
      <c r="X26" s="101"/>
      <c r="Y26" s="101"/>
      <c r="Z26" s="83"/>
      <c r="AA26" s="83"/>
      <c r="AB26" s="83"/>
      <c r="AC26" s="83"/>
      <c r="AD26" s="101"/>
      <c r="AE26" s="82"/>
      <c r="AF26" s="83" t="s">
        <v>2100</v>
      </c>
      <c r="AG26" s="83" t="s">
        <v>2100</v>
      </c>
      <c r="AH26" s="83" t="s">
        <v>2100</v>
      </c>
      <c r="AI26" s="83" t="s">
        <v>2100</v>
      </c>
      <c r="AJ26" s="101"/>
      <c r="AK26" s="82"/>
      <c r="AL26" s="82"/>
      <c r="AM26" s="103"/>
    </row>
    <row r="27" spans="4:39" ht="37.5" customHeight="1">
      <c r="D27" s="99">
        <v>23</v>
      </c>
      <c r="E27" s="76" t="s">
        <v>88</v>
      </c>
      <c r="F27" s="83" t="s">
        <v>1727</v>
      </c>
      <c r="G27" s="86" t="s">
        <v>89</v>
      </c>
      <c r="H27" s="86" t="str">
        <f>MID(テーブル4[[#This Row],[住所]],4,FIND("区",テーブル4[[#This Row],[住所]])-FIND("市",テーブル4[[#This Row],[住所]]))</f>
        <v>西区</v>
      </c>
      <c r="I27" s="86" t="str">
        <f>MID(テーブル4[[#This Row],[住所]],FIND("区",テーブル4[[#This Row],[住所]])+1,MIN(FIND({0,1,2,3,4,5,6,7,8,9},ASC(テーブル4[[#This Row],[住所]])&amp;1234567890))-FIND("区",テーブル4[[#This Row],[住所]])-1)</f>
        <v>横手</v>
      </c>
      <c r="J27" s="100" t="s">
        <v>2171</v>
      </c>
      <c r="K27" s="100" t="s">
        <v>2171</v>
      </c>
      <c r="L27" s="81"/>
      <c r="M27" s="81"/>
      <c r="N27" s="83" t="s">
        <v>36</v>
      </c>
      <c r="O27" s="78" t="s">
        <v>86</v>
      </c>
      <c r="P27" s="78" t="s">
        <v>2170</v>
      </c>
      <c r="Q27" s="78" t="s">
        <v>38</v>
      </c>
      <c r="R27" s="82"/>
      <c r="S27" s="83" t="s">
        <v>2100</v>
      </c>
      <c r="T27" s="83"/>
      <c r="U27" s="83"/>
      <c r="V27" s="83"/>
      <c r="W27" s="83"/>
      <c r="X27" s="101"/>
      <c r="Y27" s="101"/>
      <c r="Z27" s="101"/>
      <c r="AA27" s="101"/>
      <c r="AB27" s="101"/>
      <c r="AC27" s="101"/>
      <c r="AD27" s="101"/>
      <c r="AE27" s="82"/>
      <c r="AF27" s="83" t="s">
        <v>2100</v>
      </c>
      <c r="AG27" s="83"/>
      <c r="AH27" s="83" t="s">
        <v>2100</v>
      </c>
      <c r="AI27" s="83" t="s">
        <v>2100</v>
      </c>
      <c r="AJ27" s="83"/>
      <c r="AK27" s="82"/>
      <c r="AL27" s="82"/>
      <c r="AM27" s="103"/>
    </row>
    <row r="28" spans="4:39" ht="37.5" customHeight="1">
      <c r="D28" s="99">
        <v>24</v>
      </c>
      <c r="E28" s="76" t="s">
        <v>90</v>
      </c>
      <c r="F28" s="83" t="s">
        <v>621</v>
      </c>
      <c r="G28" s="86" t="s">
        <v>91</v>
      </c>
      <c r="H28" s="86" t="str">
        <f>MID(テーブル4[[#This Row],[住所]],4,FIND("区",テーブル4[[#This Row],[住所]])-FIND("市",テーブル4[[#This Row],[住所]]))</f>
        <v>中央区</v>
      </c>
      <c r="I28" s="86" t="str">
        <f>MID(テーブル4[[#This Row],[住所]],FIND("区",テーブル4[[#This Row],[住所]])+1,MIN(FIND({0,1,2,3,4,5,6,7,8,9},ASC(テーブル4[[#This Row],[住所]])&amp;1234567890))-FIND("区",テーブル4[[#This Row],[住所]])-1)</f>
        <v>帯山</v>
      </c>
      <c r="J28" s="100" t="s">
        <v>2173</v>
      </c>
      <c r="K28" s="100"/>
      <c r="L28" s="81"/>
      <c r="M28" s="81" t="s">
        <v>2174</v>
      </c>
      <c r="N28" s="83" t="s">
        <v>36</v>
      </c>
      <c r="O28" s="78" t="s">
        <v>2175</v>
      </c>
      <c r="P28" s="78" t="s">
        <v>2176</v>
      </c>
      <c r="Q28" s="78" t="s">
        <v>2165</v>
      </c>
      <c r="R28" s="82" t="s">
        <v>2321</v>
      </c>
      <c r="S28" s="83" t="s">
        <v>2100</v>
      </c>
      <c r="T28" s="83" t="s">
        <v>2100</v>
      </c>
      <c r="U28" s="83" t="s">
        <v>2100</v>
      </c>
      <c r="V28" s="83"/>
      <c r="W28" s="83"/>
      <c r="X28" s="101"/>
      <c r="Y28" s="101"/>
      <c r="Z28" s="101"/>
      <c r="AA28" s="101"/>
      <c r="AB28" s="101"/>
      <c r="AC28" s="101"/>
      <c r="AD28" s="101"/>
      <c r="AE28" s="82"/>
      <c r="AF28" s="83"/>
      <c r="AG28" s="83" t="s">
        <v>2100</v>
      </c>
      <c r="AH28" s="83"/>
      <c r="AI28" s="83" t="s">
        <v>2100</v>
      </c>
      <c r="AJ28" s="83"/>
      <c r="AK28" s="82"/>
      <c r="AL28" s="82"/>
      <c r="AM28" s="103"/>
    </row>
    <row r="29" spans="4:39" ht="37.5" customHeight="1">
      <c r="D29" s="99">
        <v>25</v>
      </c>
      <c r="E29" s="76" t="s">
        <v>92</v>
      </c>
      <c r="F29" s="83" t="s">
        <v>725</v>
      </c>
      <c r="G29" s="78" t="s">
        <v>2623</v>
      </c>
      <c r="H29" s="78" t="str">
        <f>MID(テーブル4[[#This Row],[住所]],4,FIND("区",テーブル4[[#This Row],[住所]])-FIND("市",テーブル4[[#This Row],[住所]]))</f>
        <v>中央区</v>
      </c>
      <c r="I29" s="78" t="str">
        <f>MID(テーブル4[[#This Row],[住所]],FIND("区",テーブル4[[#This Row],[住所]])+1,MIN(FIND({0,1,2,3,4,5,6,7,8,9},ASC(テーブル4[[#This Row],[住所]])&amp;1234567890))-FIND("区",テーブル4[[#This Row],[住所]])-1)</f>
        <v>本荘</v>
      </c>
      <c r="J29" s="100" t="s">
        <v>2177</v>
      </c>
      <c r="K29" s="100"/>
      <c r="L29" s="81"/>
      <c r="M29" s="81"/>
      <c r="N29" s="83" t="s">
        <v>2116</v>
      </c>
      <c r="O29" s="78" t="s">
        <v>2178</v>
      </c>
      <c r="P29" s="78" t="s">
        <v>2179</v>
      </c>
      <c r="Q29" s="78" t="s">
        <v>93</v>
      </c>
      <c r="R29" s="76"/>
      <c r="S29" s="83" t="s">
        <v>881</v>
      </c>
      <c r="T29" s="83" t="s">
        <v>881</v>
      </c>
      <c r="U29" s="83" t="s">
        <v>881</v>
      </c>
      <c r="V29" s="83" t="s">
        <v>881</v>
      </c>
      <c r="W29" s="83" t="s">
        <v>881</v>
      </c>
      <c r="X29" s="105"/>
      <c r="Y29" s="105"/>
      <c r="Z29" s="105"/>
      <c r="AA29" s="105"/>
      <c r="AB29" s="105"/>
      <c r="AC29" s="105"/>
      <c r="AD29" s="105"/>
      <c r="AE29" s="76"/>
      <c r="AF29" s="83" t="s">
        <v>881</v>
      </c>
      <c r="AG29" s="83" t="s">
        <v>881</v>
      </c>
      <c r="AH29" s="83" t="s">
        <v>881</v>
      </c>
      <c r="AI29" s="83" t="s">
        <v>881</v>
      </c>
      <c r="AJ29" s="83" t="s">
        <v>881</v>
      </c>
      <c r="AK29" s="76"/>
      <c r="AL29" s="76"/>
      <c r="AM29" s="106"/>
    </row>
    <row r="30" spans="4:39" ht="37.5" customHeight="1">
      <c r="D30" s="99">
        <v>26</v>
      </c>
      <c r="E30" s="82" t="s">
        <v>860</v>
      </c>
      <c r="F30" s="104" t="s">
        <v>2180</v>
      </c>
      <c r="G30" s="86" t="s">
        <v>861</v>
      </c>
      <c r="H30" s="86" t="str">
        <f>MID(テーブル4[[#This Row],[住所]],4,FIND("区",テーブル4[[#This Row],[住所]])-FIND("市",テーブル4[[#This Row],[住所]]))</f>
        <v>南区</v>
      </c>
      <c r="I30" s="86" t="str">
        <f>MID(テーブル4[[#This Row],[住所]],FIND("区",テーブル4[[#This Row],[住所]])+1,MIN(FIND({0,1,2,3,4,5,6,7,8,9},ASC(テーブル4[[#This Row],[住所]])&amp;1234567890))-FIND("区",テーブル4[[#This Row],[住所]])-1)</f>
        <v>城南町阿高</v>
      </c>
      <c r="J30" s="100" t="s">
        <v>2181</v>
      </c>
      <c r="K30" s="100" t="s">
        <v>2182</v>
      </c>
      <c r="L30" s="81"/>
      <c r="M30" s="81" t="s">
        <v>2183</v>
      </c>
      <c r="N30" s="83" t="s">
        <v>36</v>
      </c>
      <c r="O30" s="78" t="s">
        <v>2202</v>
      </c>
      <c r="P30" s="78" t="s">
        <v>2117</v>
      </c>
      <c r="Q30" s="78" t="s">
        <v>38</v>
      </c>
      <c r="R30" s="82" t="s">
        <v>862</v>
      </c>
      <c r="S30" s="83" t="s">
        <v>881</v>
      </c>
      <c r="T30" s="83" t="s">
        <v>881</v>
      </c>
      <c r="U30" s="83" t="s">
        <v>881</v>
      </c>
      <c r="V30" s="83"/>
      <c r="W30" s="101"/>
      <c r="X30" s="101"/>
      <c r="Y30" s="101"/>
      <c r="Z30" s="101"/>
      <c r="AA30" s="101"/>
      <c r="AB30" s="101"/>
      <c r="AC30" s="101"/>
      <c r="AD30" s="101"/>
      <c r="AE30" s="82"/>
      <c r="AF30" s="83" t="s">
        <v>881</v>
      </c>
      <c r="AG30" s="83" t="s">
        <v>881</v>
      </c>
      <c r="AH30" s="83" t="s">
        <v>881</v>
      </c>
      <c r="AI30" s="83" t="s">
        <v>881</v>
      </c>
      <c r="AJ30" s="101"/>
      <c r="AK30" s="82"/>
      <c r="AL30" s="82"/>
      <c r="AM30" s="103"/>
    </row>
    <row r="31" spans="4:39" ht="37.5" customHeight="1">
      <c r="D31" s="99">
        <v>27</v>
      </c>
      <c r="E31" s="76" t="s">
        <v>2184</v>
      </c>
      <c r="F31" s="83" t="s">
        <v>2185</v>
      </c>
      <c r="G31" s="76" t="s">
        <v>2186</v>
      </c>
      <c r="H31" s="76" t="str">
        <f>MID(テーブル4[[#This Row],[住所]],4,FIND("区",テーブル4[[#This Row],[住所]])-FIND("市",テーブル4[[#This Row],[住所]]))</f>
        <v>西区</v>
      </c>
      <c r="I31" s="76" t="str">
        <f>MID(テーブル4[[#This Row],[住所]],FIND("区",テーブル4[[#This Row],[住所]])+1,MIN(FIND({0,1,2,3,4,5,6,7,8,9},ASC(テーブル4[[#This Row],[住所]])&amp;1234567890))-FIND("区",テーブル4[[#This Row],[住所]])-1)</f>
        <v>城山大塘</v>
      </c>
      <c r="J31" s="100" t="s">
        <v>2187</v>
      </c>
      <c r="K31" s="100" t="s">
        <v>2188</v>
      </c>
      <c r="L31" s="110"/>
      <c r="M31" s="89" t="s">
        <v>2189</v>
      </c>
      <c r="N31" s="100" t="s">
        <v>864</v>
      </c>
      <c r="O31" s="90" t="s">
        <v>2190</v>
      </c>
      <c r="P31" s="91" t="s">
        <v>2191</v>
      </c>
      <c r="Q31" s="91" t="s">
        <v>2192</v>
      </c>
      <c r="R31" s="76"/>
      <c r="S31" s="83" t="s">
        <v>2100</v>
      </c>
      <c r="T31" s="83" t="s">
        <v>2100</v>
      </c>
      <c r="U31" s="83" t="s">
        <v>2100</v>
      </c>
      <c r="V31" s="105"/>
      <c r="W31" s="105"/>
      <c r="X31" s="105"/>
      <c r="Y31" s="105"/>
      <c r="Z31" s="105"/>
      <c r="AA31" s="105"/>
      <c r="AB31" s="105"/>
      <c r="AC31" s="105"/>
      <c r="AD31" s="105"/>
      <c r="AE31" s="76"/>
      <c r="AF31" s="83" t="s">
        <v>2100</v>
      </c>
      <c r="AG31" s="83" t="s">
        <v>2100</v>
      </c>
      <c r="AH31" s="83" t="s">
        <v>2100</v>
      </c>
      <c r="AI31" s="83" t="s">
        <v>2100</v>
      </c>
      <c r="AJ31" s="105"/>
      <c r="AK31" s="76"/>
      <c r="AL31" s="76"/>
      <c r="AM31" s="106"/>
    </row>
    <row r="32" spans="4:39" ht="37.5" customHeight="1">
      <c r="D32" s="99">
        <v>28</v>
      </c>
      <c r="E32" s="82" t="s">
        <v>1405</v>
      </c>
      <c r="F32" s="104" t="s">
        <v>555</v>
      </c>
      <c r="G32" s="87" t="s">
        <v>2193</v>
      </c>
      <c r="H32" s="87" t="str">
        <f>MID(テーブル4[[#This Row],[住所]],4,FIND("区",テーブル4[[#This Row],[住所]])-FIND("市",テーブル4[[#This Row],[住所]]))</f>
        <v>北区</v>
      </c>
      <c r="I32" s="87" t="str">
        <f>MID(テーブル4[[#This Row],[住所]],FIND("区",テーブル4[[#This Row],[住所]])+1,MIN(FIND({0,1,2,3,4,5,6,7,8,9},ASC(テーブル4[[#This Row],[住所]])&amp;1234567890))-FIND("区",テーブル4[[#This Row],[住所]])-1)</f>
        <v>清水新地</v>
      </c>
      <c r="J32" s="111" t="s">
        <v>2194</v>
      </c>
      <c r="K32" s="111"/>
      <c r="L32" s="92"/>
      <c r="M32" s="92"/>
      <c r="N32" s="111" t="s">
        <v>1406</v>
      </c>
      <c r="O32" s="93" t="s">
        <v>64</v>
      </c>
      <c r="P32" s="92" t="s">
        <v>2099</v>
      </c>
      <c r="Q32" s="92" t="s">
        <v>863</v>
      </c>
      <c r="R32" s="82"/>
      <c r="S32" s="101" t="s">
        <v>2100</v>
      </c>
      <c r="T32" s="87"/>
      <c r="U32" s="87"/>
      <c r="V32" s="87"/>
      <c r="W32" s="87"/>
      <c r="X32" s="87"/>
      <c r="Y32" s="87"/>
      <c r="Z32" s="87"/>
      <c r="AA32" s="87"/>
      <c r="AB32" s="87"/>
      <c r="AC32" s="87"/>
      <c r="AD32" s="87"/>
      <c r="AE32" s="82"/>
      <c r="AF32" s="87"/>
      <c r="AG32" s="87"/>
      <c r="AH32" s="87"/>
      <c r="AI32" s="87"/>
      <c r="AJ32" s="87"/>
      <c r="AK32" s="82"/>
      <c r="AL32" s="82"/>
      <c r="AM32" s="103"/>
    </row>
    <row r="33" spans="4:39" s="8" customFormat="1" ht="37.5" customHeight="1">
      <c r="D33" s="99">
        <v>29</v>
      </c>
      <c r="E33" s="82" t="s">
        <v>1407</v>
      </c>
      <c r="F33" s="104" t="s">
        <v>2195</v>
      </c>
      <c r="G33" s="87" t="s">
        <v>1408</v>
      </c>
      <c r="H33" s="87" t="str">
        <f>MID(テーブル4[[#This Row],[住所]],4,FIND("区",テーブル4[[#This Row],[住所]])-FIND("市",テーブル4[[#This Row],[住所]]))</f>
        <v>東区</v>
      </c>
      <c r="I33" s="87" t="str">
        <f>MID(テーブル4[[#This Row],[住所]],FIND("区",テーブル4[[#This Row],[住所]])+1,MIN(FIND({0,1,2,3,4,5,6,7,8,9},ASC(テーブル4[[#This Row],[住所]])&amp;1234567890))-FIND("区",テーブル4[[#This Row],[住所]])-1)</f>
        <v>東町</v>
      </c>
      <c r="J33" s="111" t="s">
        <v>2196</v>
      </c>
      <c r="K33" s="111" t="s">
        <v>2197</v>
      </c>
      <c r="L33" s="92"/>
      <c r="M33" s="89" t="s">
        <v>2198</v>
      </c>
      <c r="N33" s="111" t="s">
        <v>36</v>
      </c>
      <c r="O33" s="93" t="s">
        <v>2199</v>
      </c>
      <c r="P33" s="92" t="s">
        <v>2176</v>
      </c>
      <c r="Q33" s="92" t="s">
        <v>49</v>
      </c>
      <c r="R33" s="93" t="s">
        <v>2322</v>
      </c>
      <c r="S33" s="101" t="s">
        <v>2100</v>
      </c>
      <c r="T33" s="101" t="s">
        <v>2100</v>
      </c>
      <c r="U33" s="101" t="s">
        <v>2100</v>
      </c>
      <c r="V33" s="101" t="s">
        <v>2100</v>
      </c>
      <c r="W33" s="101" t="s">
        <v>2100</v>
      </c>
      <c r="X33" s="101"/>
      <c r="Y33" s="101"/>
      <c r="Z33" s="101"/>
      <c r="AA33" s="101"/>
      <c r="AB33" s="101"/>
      <c r="AC33" s="101"/>
      <c r="AD33" s="101"/>
      <c r="AE33" s="82"/>
      <c r="AF33" s="101" t="s">
        <v>2100</v>
      </c>
      <c r="AG33" s="101" t="s">
        <v>2100</v>
      </c>
      <c r="AH33" s="101" t="s">
        <v>2100</v>
      </c>
      <c r="AI33" s="101" t="s">
        <v>2100</v>
      </c>
      <c r="AJ33" s="101" t="s">
        <v>2100</v>
      </c>
      <c r="AK33" s="82"/>
      <c r="AL33" s="82"/>
      <c r="AM33" s="112"/>
    </row>
    <row r="34" spans="4:39" s="8" customFormat="1" ht="37.5" customHeight="1">
      <c r="D34" s="99">
        <v>30</v>
      </c>
      <c r="E34" s="94" t="s">
        <v>2311</v>
      </c>
      <c r="F34" s="113" t="s">
        <v>498</v>
      </c>
      <c r="G34" s="95" t="s">
        <v>2312</v>
      </c>
      <c r="H34" s="95" t="str">
        <f>MID(テーブル4[[#This Row],[住所]],4,FIND("区",テーブル4[[#This Row],[住所]])-FIND("市",テーブル4[[#This Row],[住所]]))</f>
        <v>北区</v>
      </c>
      <c r="I34" s="95" t="str">
        <f>MID(テーブル4[[#This Row],[住所]],FIND("区",テーブル4[[#This Row],[住所]])+1,MIN(FIND({0,1,2,3,4,5,6,7,8,9},ASC(テーブル4[[#This Row],[住所]])&amp;1234567890))-FIND("区",テーブル4[[#This Row],[住所]])-1)</f>
        <v>麻生田</v>
      </c>
      <c r="J34" s="114" t="s">
        <v>2313</v>
      </c>
      <c r="K34" s="114" t="s">
        <v>2313</v>
      </c>
      <c r="L34" s="98"/>
      <c r="M34" s="96" t="s">
        <v>2314</v>
      </c>
      <c r="N34" s="114" t="s">
        <v>2315</v>
      </c>
      <c r="O34" s="97" t="s">
        <v>2316</v>
      </c>
      <c r="P34" s="98" t="s">
        <v>2172</v>
      </c>
      <c r="Q34" s="98" t="s">
        <v>2317</v>
      </c>
      <c r="R34" s="97"/>
      <c r="S34" s="115" t="s">
        <v>881</v>
      </c>
      <c r="T34" s="115" t="s">
        <v>881</v>
      </c>
      <c r="U34" s="115" t="s">
        <v>881</v>
      </c>
      <c r="V34" s="115" t="s">
        <v>881</v>
      </c>
      <c r="W34" s="115"/>
      <c r="X34" s="115"/>
      <c r="Y34" s="115"/>
      <c r="Z34" s="115"/>
      <c r="AA34" s="115"/>
      <c r="AB34" s="115"/>
      <c r="AC34" s="115"/>
      <c r="AD34" s="115"/>
      <c r="AE34" s="94"/>
      <c r="AF34" s="115" t="s">
        <v>881</v>
      </c>
      <c r="AG34" s="115" t="s">
        <v>881</v>
      </c>
      <c r="AH34" s="115" t="s">
        <v>881</v>
      </c>
      <c r="AI34" s="115" t="s">
        <v>881</v>
      </c>
      <c r="AJ34" s="115"/>
      <c r="AK34" s="94"/>
      <c r="AL34" s="94"/>
      <c r="AM34" s="116"/>
    </row>
    <row r="35" spans="4:39" s="8" customFormat="1" ht="37.5" customHeight="1">
      <c r="D35" s="99">
        <v>31</v>
      </c>
      <c r="E35" s="94" t="s">
        <v>2359</v>
      </c>
      <c r="F35" s="113" t="s">
        <v>2360</v>
      </c>
      <c r="G35" s="95" t="s">
        <v>2361</v>
      </c>
      <c r="H35" s="95" t="str">
        <f>MID(テーブル4[[#This Row],[住所]],4,FIND("区",テーブル4[[#This Row],[住所]])-FIND("市",テーブル4[[#This Row],[住所]]))</f>
        <v>西区</v>
      </c>
      <c r="I35" s="95" t="str">
        <f>MID(テーブル4[[#This Row],[住所]],FIND("区",テーブル4[[#This Row],[住所]])+1,MIN(FIND({0,1,2,3,4,5,6,7,8,9},ASC(テーブル4[[#This Row],[住所]])&amp;1234567890))-FIND("区",テーブル4[[#This Row],[住所]])-1)</f>
        <v>蓮台寺</v>
      </c>
      <c r="J35" s="114" t="s">
        <v>2362</v>
      </c>
      <c r="K35" s="114" t="s">
        <v>2363</v>
      </c>
      <c r="L35" s="98" t="s">
        <v>2364</v>
      </c>
      <c r="M35" s="96" t="s">
        <v>2365</v>
      </c>
      <c r="N35" s="114" t="s">
        <v>2366</v>
      </c>
      <c r="O35" s="97" t="s">
        <v>2367</v>
      </c>
      <c r="P35" s="98" t="s">
        <v>2368</v>
      </c>
      <c r="Q35" s="98" t="s">
        <v>2369</v>
      </c>
      <c r="R35" s="97"/>
      <c r="S35" s="115" t="s">
        <v>881</v>
      </c>
      <c r="T35" s="115" t="s">
        <v>881</v>
      </c>
      <c r="U35" s="115" t="s">
        <v>881</v>
      </c>
      <c r="V35" s="115" t="s">
        <v>881</v>
      </c>
      <c r="W35" s="115" t="s">
        <v>881</v>
      </c>
      <c r="X35" s="115"/>
      <c r="Y35" s="115" t="s">
        <v>881</v>
      </c>
      <c r="Z35" s="115"/>
      <c r="AA35" s="115"/>
      <c r="AB35" s="115"/>
      <c r="AC35" s="115"/>
      <c r="AD35" s="115"/>
      <c r="AE35" s="94"/>
      <c r="AF35" s="115" t="s">
        <v>881</v>
      </c>
      <c r="AG35" s="115" t="s">
        <v>881</v>
      </c>
      <c r="AH35" s="115" t="s">
        <v>881</v>
      </c>
      <c r="AI35" s="115" t="s">
        <v>881</v>
      </c>
      <c r="AJ35" s="115" t="s">
        <v>881</v>
      </c>
      <c r="AK35" s="94"/>
      <c r="AL35" s="94"/>
      <c r="AM35" s="116"/>
    </row>
    <row r="36" spans="4:39" ht="39" customHeight="1">
      <c r="D36" s="99">
        <v>32</v>
      </c>
      <c r="E36" s="94" t="s">
        <v>2383</v>
      </c>
      <c r="F36" s="113" t="s">
        <v>621</v>
      </c>
      <c r="G36" s="95" t="s">
        <v>2384</v>
      </c>
      <c r="H36" s="95" t="str">
        <f>MID(テーブル4[[#This Row],[住所]],4,FIND("区",テーブル4[[#This Row],[住所]])-FIND("市",テーブル4[[#This Row],[住所]]))</f>
        <v>中央区</v>
      </c>
      <c r="I36" s="95" t="str">
        <f>MID(テーブル4[[#This Row],[住所]],FIND("区",テーブル4[[#This Row],[住所]])+1,MIN(FIND({0,1,2,3,4,5,6,7,8,9},ASC(テーブル4[[#This Row],[住所]])&amp;1234567890))-FIND("区",テーブル4[[#This Row],[住所]])-1)</f>
        <v>帯山</v>
      </c>
      <c r="J36" s="114" t="s">
        <v>2385</v>
      </c>
      <c r="K36" s="114" t="s">
        <v>2386</v>
      </c>
      <c r="L36" t="s">
        <v>2389</v>
      </c>
      <c r="M36" s="96" t="s">
        <v>2387</v>
      </c>
      <c r="N36" s="114" t="s">
        <v>2366</v>
      </c>
      <c r="O36" s="97" t="s">
        <v>2388</v>
      </c>
      <c r="P36" s="98"/>
      <c r="Q36" s="98" t="s">
        <v>2369</v>
      </c>
      <c r="R36" s="97"/>
      <c r="S36" s="115" t="s">
        <v>881</v>
      </c>
      <c r="T36" s="115" t="s">
        <v>881</v>
      </c>
      <c r="U36" s="115" t="s">
        <v>881</v>
      </c>
      <c r="V36" s="115" t="s">
        <v>881</v>
      </c>
      <c r="W36" s="115" t="s">
        <v>881</v>
      </c>
      <c r="X36" s="115"/>
      <c r="Y36" s="115"/>
      <c r="Z36" s="115"/>
      <c r="AA36" s="115"/>
      <c r="AB36" s="115"/>
      <c r="AC36" s="115"/>
      <c r="AD36" s="115"/>
      <c r="AE36" s="94"/>
      <c r="AF36" s="115" t="s">
        <v>881</v>
      </c>
      <c r="AG36" s="115" t="s">
        <v>881</v>
      </c>
      <c r="AH36" s="115" t="s">
        <v>881</v>
      </c>
      <c r="AI36" s="115" t="s">
        <v>881</v>
      </c>
      <c r="AJ36" s="115" t="s">
        <v>881</v>
      </c>
      <c r="AK36" s="94"/>
      <c r="AL36" s="94"/>
      <c r="AM36" s="116"/>
    </row>
    <row r="37" spans="4:39" ht="39.75" customHeight="1">
      <c r="D37" s="99">
        <v>33</v>
      </c>
      <c r="E37" s="82" t="s">
        <v>2391</v>
      </c>
      <c r="F37" s="104" t="s">
        <v>196</v>
      </c>
      <c r="G37" s="87" t="s">
        <v>2392</v>
      </c>
      <c r="H37" s="87" t="str">
        <f>MID(テーブル4[[#This Row],[住所]],4,FIND("区",テーブル4[[#This Row],[住所]])-FIND("市",テーブル4[[#This Row],[住所]]))</f>
        <v>東区</v>
      </c>
      <c r="I37" s="87" t="str">
        <f>MID(テーブル4[[#This Row],[住所]],FIND("区",テーブル4[[#This Row],[住所]])+1,MIN(FIND({0,1,2,3,4,5,6,7,8,9},ASC(テーブル4[[#This Row],[住所]])&amp;1234567890))-FIND("区",テーブル4[[#This Row],[住所]])-1)</f>
        <v>月出</v>
      </c>
      <c r="J37" s="111" t="s">
        <v>2393</v>
      </c>
      <c r="K37" s="111" t="s">
        <v>2394</v>
      </c>
      <c r="L37" s="92" t="s">
        <v>2395</v>
      </c>
      <c r="M37" s="89" t="s">
        <v>2396</v>
      </c>
      <c r="N37" s="111" t="s">
        <v>2397</v>
      </c>
      <c r="O37" s="93" t="s">
        <v>2398</v>
      </c>
      <c r="P37" s="92" t="s">
        <v>2399</v>
      </c>
      <c r="Q37" s="92" t="s">
        <v>2400</v>
      </c>
      <c r="R37" s="93"/>
      <c r="S37" s="101" t="s">
        <v>881</v>
      </c>
      <c r="T37" s="101" t="s">
        <v>881</v>
      </c>
      <c r="U37" s="101"/>
      <c r="V37" s="101"/>
      <c r="W37" s="101" t="s">
        <v>881</v>
      </c>
      <c r="X37" s="101"/>
      <c r="Y37" s="101"/>
      <c r="Z37" s="101"/>
      <c r="AA37" s="101"/>
      <c r="AB37" s="101"/>
      <c r="AC37" s="101"/>
      <c r="AD37" s="101"/>
      <c r="AE37" s="82"/>
      <c r="AF37" s="101" t="s">
        <v>881</v>
      </c>
      <c r="AG37" s="101" t="s">
        <v>881</v>
      </c>
      <c r="AH37" s="101" t="s">
        <v>881</v>
      </c>
      <c r="AI37" s="101" t="s">
        <v>881</v>
      </c>
      <c r="AJ37" s="101" t="s">
        <v>881</v>
      </c>
      <c r="AK37" s="82" t="s">
        <v>2401</v>
      </c>
      <c r="AL37" s="82"/>
      <c r="AM37" s="112"/>
    </row>
    <row r="38" spans="4:39" s="203" customFormat="1" ht="39.75" customHeight="1">
      <c r="D38" s="99">
        <v>34</v>
      </c>
      <c r="E38" s="76" t="s">
        <v>2545</v>
      </c>
      <c r="F38" s="113" t="s">
        <v>1664</v>
      </c>
      <c r="G38" s="95" t="s">
        <v>2546</v>
      </c>
      <c r="H38" s="95" t="str">
        <f>MID(テーブル4[[#This Row],[住所]],4,FIND("区",テーブル4[[#This Row],[住所]])-FIND("市",テーブル4[[#This Row],[住所]]))</f>
        <v>東区</v>
      </c>
      <c r="I38" s="95" t="str">
        <f>MID(テーブル4[[#This Row],[住所]],FIND("区",テーブル4[[#This Row],[住所]])+1,MIN(FIND({0,1,2,3,4,5,6,7,8,9},ASC(テーブル4[[#This Row],[住所]])&amp;1234567890))-FIND("区",テーブル4[[#This Row],[住所]])-1)</f>
        <v>長嶺東</v>
      </c>
      <c r="J38" s="80" t="s">
        <v>2547</v>
      </c>
      <c r="K38" s="80" t="s">
        <v>2548</v>
      </c>
      <c r="L38" s="98"/>
      <c r="M38" s="89" t="s">
        <v>2549</v>
      </c>
      <c r="N38" s="100" t="s">
        <v>2550</v>
      </c>
      <c r="O38" s="200" t="s">
        <v>2553</v>
      </c>
      <c r="P38" s="91" t="s">
        <v>2078</v>
      </c>
      <c r="Q38" s="91" t="s">
        <v>863</v>
      </c>
      <c r="R38" s="200"/>
      <c r="S38" s="201" t="s">
        <v>881</v>
      </c>
      <c r="T38" s="201" t="s">
        <v>881</v>
      </c>
      <c r="U38" s="201" t="s">
        <v>881</v>
      </c>
      <c r="V38" s="201"/>
      <c r="W38" s="201" t="s">
        <v>881</v>
      </c>
      <c r="X38" s="201"/>
      <c r="Y38" s="201"/>
      <c r="Z38" s="201"/>
      <c r="AA38" s="201"/>
      <c r="AB38" s="201"/>
      <c r="AC38" s="201"/>
      <c r="AD38" s="201"/>
      <c r="AE38" s="202"/>
      <c r="AF38" s="201" t="s">
        <v>881</v>
      </c>
      <c r="AG38" s="201" t="s">
        <v>881</v>
      </c>
      <c r="AH38" s="201" t="s">
        <v>881</v>
      </c>
      <c r="AI38" s="201" t="s">
        <v>881</v>
      </c>
      <c r="AJ38" s="201" t="s">
        <v>881</v>
      </c>
      <c r="AK38" s="76"/>
      <c r="AL38" s="202"/>
      <c r="AM38" s="116"/>
    </row>
    <row r="39" spans="4:39">
      <c r="E39" s="1"/>
      <c r="F39" s="1"/>
      <c r="G39" s="1"/>
      <c r="J39" s="1"/>
      <c r="K39" s="1"/>
      <c r="L39" s="1"/>
      <c r="M39" s="1"/>
      <c r="N39" s="1"/>
      <c r="O39" s="1"/>
      <c r="P39" s="1"/>
      <c r="Q39" s="1"/>
      <c r="R39" s="1"/>
      <c r="X39" s="1"/>
      <c r="Y39" s="1"/>
      <c r="Z39" s="1"/>
      <c r="AE39" s="1"/>
      <c r="AK39" s="1"/>
      <c r="AL39" s="1"/>
    </row>
    <row r="40" spans="4:39" ht="39.75" customHeight="1">
      <c r="D40" s="4"/>
      <c r="E40" s="3"/>
      <c r="F40" s="7"/>
      <c r="G40" s="2"/>
      <c r="H40" s="4"/>
      <c r="I40" s="4"/>
      <c r="J40" s="38"/>
      <c r="K40" s="38"/>
      <c r="L40" s="39"/>
      <c r="M40" s="40"/>
      <c r="N40" s="38"/>
      <c r="O40" s="41"/>
      <c r="P40" s="40"/>
      <c r="Q40" s="40"/>
      <c r="R40" s="6"/>
      <c r="S40" s="4"/>
      <c r="T40" s="4"/>
      <c r="U40" s="4"/>
      <c r="V40" s="4"/>
      <c r="W40" s="4"/>
      <c r="X40" s="2"/>
      <c r="Y40" s="2"/>
      <c r="Z40" s="2"/>
      <c r="AA40" s="4"/>
      <c r="AB40" s="4"/>
      <c r="AC40" s="4"/>
      <c r="AD40" s="4"/>
      <c r="AE40" s="6"/>
      <c r="AF40" s="4"/>
      <c r="AG40" s="4"/>
      <c r="AH40" s="4"/>
      <c r="AI40" s="4"/>
      <c r="AJ40" s="4"/>
      <c r="AK40" s="6"/>
      <c r="AL40" s="6"/>
      <c r="AM40" s="4"/>
    </row>
    <row r="41" spans="4:39" ht="39.75" customHeight="1">
      <c r="D41" s="4"/>
      <c r="E41" s="3"/>
      <c r="F41" s="7"/>
      <c r="G41" s="2"/>
      <c r="H41" s="4"/>
      <c r="I41" s="4"/>
      <c r="J41" s="38"/>
      <c r="K41" s="38"/>
      <c r="L41" s="39"/>
      <c r="M41" s="40"/>
      <c r="N41" s="38"/>
      <c r="O41" s="41"/>
      <c r="P41" s="40"/>
      <c r="Q41" s="40"/>
      <c r="R41" s="6"/>
      <c r="S41" s="4"/>
      <c r="T41" s="4"/>
      <c r="U41" s="4"/>
      <c r="V41" s="4"/>
      <c r="W41" s="4"/>
      <c r="X41" s="2"/>
      <c r="Y41" s="2"/>
      <c r="Z41" s="2"/>
      <c r="AA41" s="4"/>
      <c r="AB41" s="4"/>
      <c r="AC41" s="4"/>
      <c r="AD41" s="4"/>
      <c r="AE41" s="6"/>
      <c r="AF41" s="4"/>
      <c r="AG41" s="4"/>
      <c r="AH41" s="4"/>
      <c r="AI41" s="4"/>
      <c r="AJ41" s="4"/>
      <c r="AK41" s="6"/>
      <c r="AL41" s="6"/>
      <c r="AM41" s="4"/>
    </row>
    <row r="42" spans="4:39" ht="39.75" customHeight="1">
      <c r="D42" s="4"/>
      <c r="E42" s="3"/>
      <c r="F42" s="7"/>
      <c r="G42" s="2"/>
      <c r="H42" s="4"/>
      <c r="I42" s="4"/>
      <c r="J42" s="38"/>
      <c r="K42" s="38"/>
      <c r="L42" s="39"/>
      <c r="M42" s="40"/>
      <c r="N42" s="38"/>
      <c r="O42" s="41"/>
      <c r="P42" s="40"/>
      <c r="Q42" s="40"/>
      <c r="R42" s="6"/>
      <c r="S42" s="4"/>
      <c r="T42" s="4"/>
      <c r="U42" s="4"/>
      <c r="V42" s="4"/>
      <c r="W42" s="4"/>
      <c r="X42" s="2"/>
      <c r="Y42" s="2"/>
      <c r="Z42" s="2"/>
      <c r="AA42" s="4"/>
      <c r="AB42" s="4"/>
      <c r="AC42" s="4"/>
      <c r="AD42" s="4"/>
      <c r="AE42" s="6"/>
      <c r="AF42" s="4"/>
      <c r="AG42" s="4"/>
      <c r="AH42" s="4"/>
      <c r="AI42" s="4"/>
      <c r="AJ42" s="4"/>
      <c r="AK42" s="6"/>
      <c r="AL42" s="6"/>
      <c r="AM42" s="4"/>
    </row>
    <row r="43" spans="4:39" ht="39.75" customHeight="1">
      <c r="D43" s="4"/>
      <c r="E43" s="3"/>
      <c r="F43" s="7"/>
      <c r="G43" s="2"/>
      <c r="H43" s="4"/>
      <c r="I43" s="4"/>
      <c r="J43" s="38"/>
      <c r="K43" s="38"/>
      <c r="L43" s="39"/>
      <c r="M43" s="40"/>
      <c r="N43" s="38"/>
      <c r="O43" s="41"/>
      <c r="P43" s="40"/>
      <c r="Q43" s="40"/>
      <c r="R43" s="6"/>
      <c r="S43" s="4"/>
      <c r="T43" s="4"/>
      <c r="U43" s="4"/>
      <c r="V43" s="4"/>
      <c r="W43" s="4"/>
      <c r="X43" s="2"/>
      <c r="Y43" s="2"/>
      <c r="Z43" s="2"/>
      <c r="AA43" s="4"/>
      <c r="AB43" s="4"/>
      <c r="AC43" s="4"/>
      <c r="AD43" s="4"/>
      <c r="AE43" s="6"/>
      <c r="AF43" s="4"/>
      <c r="AG43" s="4"/>
      <c r="AH43" s="4"/>
      <c r="AI43" s="4"/>
      <c r="AJ43" s="4"/>
      <c r="AK43" s="6"/>
      <c r="AL43" s="6"/>
      <c r="AM43" s="4"/>
    </row>
    <row r="44" spans="4:39" ht="39.75" customHeight="1">
      <c r="D44" s="4"/>
      <c r="E44" s="3"/>
      <c r="F44" s="7"/>
      <c r="G44" s="2"/>
      <c r="H44" s="4"/>
      <c r="I44" s="4"/>
      <c r="J44" s="38"/>
      <c r="K44" s="38"/>
      <c r="L44" s="39"/>
      <c r="M44" s="40"/>
      <c r="N44" s="38"/>
      <c r="O44" s="41"/>
      <c r="P44" s="40"/>
      <c r="Q44" s="40"/>
      <c r="R44" s="6"/>
      <c r="S44" s="4"/>
      <c r="T44" s="4"/>
      <c r="U44" s="4"/>
      <c r="V44" s="4"/>
      <c r="W44" s="4"/>
      <c r="X44" s="2"/>
      <c r="Y44" s="2"/>
      <c r="Z44" s="2"/>
      <c r="AA44" s="4"/>
      <c r="AB44" s="4"/>
      <c r="AC44" s="4"/>
      <c r="AD44" s="4"/>
      <c r="AE44" s="6"/>
      <c r="AF44" s="4"/>
      <c r="AG44" s="4"/>
      <c r="AH44" s="4"/>
      <c r="AI44" s="4"/>
      <c r="AJ44" s="4"/>
      <c r="AK44" s="6"/>
      <c r="AL44" s="6"/>
      <c r="AM44" s="4"/>
    </row>
    <row r="45" spans="4:39" ht="39.75" customHeight="1">
      <c r="D45" s="4"/>
      <c r="E45" s="3"/>
      <c r="F45" s="7"/>
      <c r="G45" s="2"/>
      <c r="H45" s="4"/>
      <c r="I45" s="4"/>
      <c r="J45" s="38"/>
      <c r="K45" s="38"/>
      <c r="L45" s="39"/>
      <c r="M45" s="40"/>
      <c r="N45" s="38"/>
      <c r="O45" s="41"/>
      <c r="P45" s="40"/>
      <c r="Q45" s="40"/>
      <c r="R45" s="6"/>
      <c r="S45" s="4"/>
      <c r="T45" s="4"/>
      <c r="U45" s="4"/>
      <c r="V45" s="4"/>
      <c r="W45" s="4"/>
      <c r="X45" s="2"/>
      <c r="Y45" s="2"/>
      <c r="Z45" s="2"/>
      <c r="AA45" s="4"/>
      <c r="AB45" s="4"/>
      <c r="AC45" s="4"/>
      <c r="AD45" s="4"/>
      <c r="AE45" s="6"/>
      <c r="AF45" s="4"/>
      <c r="AG45" s="4"/>
      <c r="AH45" s="4"/>
      <c r="AI45" s="4"/>
      <c r="AJ45" s="4"/>
      <c r="AK45" s="6"/>
      <c r="AL45" s="6"/>
      <c r="AM45" s="4"/>
    </row>
    <row r="46" spans="4:39" ht="39.75" customHeight="1">
      <c r="D46" s="4"/>
      <c r="E46" s="3"/>
      <c r="F46" s="7"/>
      <c r="G46" s="2"/>
      <c r="H46" s="4"/>
      <c r="I46" s="4"/>
      <c r="J46" s="38"/>
      <c r="K46" s="38"/>
      <c r="L46" s="39"/>
      <c r="M46" s="40"/>
      <c r="N46" s="38"/>
      <c r="O46" s="41"/>
      <c r="P46" s="40"/>
      <c r="Q46" s="40"/>
      <c r="R46" s="6"/>
      <c r="S46" s="4"/>
      <c r="T46" s="4"/>
      <c r="U46" s="4"/>
      <c r="V46" s="4"/>
      <c r="W46" s="4"/>
      <c r="X46" s="2"/>
      <c r="Y46" s="2"/>
      <c r="Z46" s="2"/>
      <c r="AA46" s="4"/>
      <c r="AB46" s="4"/>
      <c r="AC46" s="4"/>
      <c r="AD46" s="4"/>
      <c r="AE46" s="6"/>
      <c r="AF46" s="4"/>
      <c r="AG46" s="4"/>
      <c r="AH46" s="4"/>
      <c r="AI46" s="4"/>
      <c r="AJ46" s="4"/>
      <c r="AK46" s="6"/>
      <c r="AL46" s="6"/>
      <c r="AM46" s="4"/>
    </row>
    <row r="47" spans="4:39" ht="39.75" customHeight="1">
      <c r="D47" s="4"/>
      <c r="E47" s="3"/>
      <c r="F47" s="7"/>
      <c r="G47" s="2"/>
      <c r="H47" s="4"/>
      <c r="I47" s="4"/>
      <c r="J47" s="38"/>
      <c r="K47" s="38"/>
      <c r="L47" s="39"/>
      <c r="M47" s="40"/>
      <c r="N47" s="38"/>
      <c r="O47" s="41"/>
      <c r="P47" s="40"/>
      <c r="Q47" s="40"/>
      <c r="R47" s="6"/>
      <c r="S47" s="4"/>
      <c r="T47" s="4"/>
      <c r="U47" s="4"/>
      <c r="V47" s="4"/>
      <c r="W47" s="4"/>
      <c r="X47" s="2"/>
      <c r="Y47" s="2"/>
      <c r="Z47" s="2"/>
      <c r="AA47" s="4"/>
      <c r="AB47" s="4"/>
      <c r="AC47" s="4"/>
      <c r="AD47" s="4"/>
      <c r="AE47" s="6"/>
      <c r="AF47" s="4"/>
      <c r="AG47" s="4"/>
      <c r="AH47" s="4"/>
      <c r="AI47" s="4"/>
      <c r="AJ47" s="4"/>
      <c r="AK47" s="6"/>
      <c r="AL47" s="6"/>
      <c r="AM47" s="4"/>
    </row>
    <row r="48" spans="4:39" ht="39.75" customHeight="1">
      <c r="D48" s="4"/>
      <c r="E48" s="3"/>
      <c r="F48" s="7"/>
      <c r="G48" s="2"/>
      <c r="H48" s="4"/>
      <c r="I48" s="4"/>
      <c r="J48" s="38"/>
      <c r="K48" s="38"/>
      <c r="L48" s="39"/>
      <c r="M48" s="40"/>
      <c r="N48" s="38"/>
      <c r="O48" s="41"/>
      <c r="P48" s="40"/>
      <c r="Q48" s="40"/>
      <c r="R48" s="6"/>
      <c r="S48" s="4"/>
      <c r="T48" s="4"/>
      <c r="U48" s="4"/>
      <c r="V48" s="4"/>
      <c r="W48" s="4"/>
      <c r="X48" s="2"/>
      <c r="Y48" s="2"/>
      <c r="Z48" s="2"/>
      <c r="AA48" s="4"/>
      <c r="AB48" s="4"/>
      <c r="AC48" s="4"/>
      <c r="AD48" s="4"/>
      <c r="AE48" s="6"/>
      <c r="AF48" s="4"/>
      <c r="AG48" s="4"/>
      <c r="AH48" s="4"/>
      <c r="AI48" s="4"/>
      <c r="AJ48" s="4"/>
      <c r="AK48" s="6"/>
      <c r="AL48" s="6"/>
      <c r="AM48" s="4"/>
    </row>
    <row r="49" spans="4:39" ht="39.75" customHeight="1">
      <c r="D49" s="4"/>
      <c r="E49" s="3"/>
      <c r="F49" s="7"/>
      <c r="G49" s="2"/>
      <c r="H49" s="4"/>
      <c r="I49" s="4"/>
      <c r="J49" s="38"/>
      <c r="K49" s="38"/>
      <c r="L49" s="39"/>
      <c r="M49" s="40"/>
      <c r="N49" s="38"/>
      <c r="O49" s="41"/>
      <c r="P49" s="40"/>
      <c r="Q49" s="40"/>
      <c r="R49" s="6"/>
      <c r="S49" s="4"/>
      <c r="T49" s="4"/>
      <c r="U49" s="4"/>
      <c r="V49" s="4"/>
      <c r="W49" s="4"/>
      <c r="X49" s="2"/>
      <c r="Y49" s="2"/>
      <c r="Z49" s="2"/>
      <c r="AA49" s="4"/>
      <c r="AB49" s="4"/>
      <c r="AC49" s="4"/>
      <c r="AD49" s="4"/>
      <c r="AE49" s="6"/>
      <c r="AF49" s="4"/>
      <c r="AG49" s="4"/>
      <c r="AH49" s="4"/>
      <c r="AI49" s="4"/>
      <c r="AJ49" s="4"/>
      <c r="AK49" s="6"/>
      <c r="AL49" s="6"/>
      <c r="AM49" s="4"/>
    </row>
    <row r="50" spans="4:39" ht="39.75" customHeight="1">
      <c r="D50" s="4"/>
      <c r="E50" s="3"/>
      <c r="F50" s="7"/>
      <c r="G50" s="2"/>
      <c r="H50" s="4"/>
      <c r="I50" s="4"/>
      <c r="J50" s="38"/>
      <c r="K50" s="38"/>
      <c r="L50" s="39"/>
      <c r="M50" s="40"/>
      <c r="N50" s="38"/>
      <c r="O50" s="41"/>
      <c r="P50" s="40"/>
      <c r="Q50" s="40"/>
      <c r="R50" s="6"/>
      <c r="S50" s="4"/>
      <c r="T50" s="4"/>
      <c r="U50" s="4"/>
      <c r="V50" s="4"/>
      <c r="W50" s="4"/>
      <c r="X50" s="2"/>
      <c r="Y50" s="2"/>
      <c r="Z50" s="2"/>
      <c r="AA50" s="4"/>
      <c r="AB50" s="4"/>
      <c r="AC50" s="4"/>
      <c r="AD50" s="4"/>
      <c r="AE50" s="6"/>
      <c r="AF50" s="4"/>
      <c r="AG50" s="4"/>
      <c r="AH50" s="4"/>
      <c r="AI50" s="4"/>
      <c r="AJ50" s="4"/>
      <c r="AK50" s="6"/>
      <c r="AL50" s="6"/>
      <c r="AM50" s="4"/>
    </row>
    <row r="51" spans="4:39" ht="39.75" customHeight="1">
      <c r="D51" s="4"/>
      <c r="E51" s="3"/>
      <c r="F51" s="7"/>
      <c r="G51" s="2"/>
      <c r="H51" s="4"/>
      <c r="I51" s="4"/>
      <c r="J51" s="38"/>
      <c r="K51" s="38"/>
      <c r="L51" s="39"/>
      <c r="M51" s="40"/>
      <c r="N51" s="38"/>
      <c r="O51" s="41"/>
      <c r="P51" s="40"/>
      <c r="Q51" s="40"/>
      <c r="R51" s="6"/>
      <c r="S51" s="4"/>
      <c r="T51" s="4"/>
      <c r="U51" s="4"/>
      <c r="V51" s="4"/>
      <c r="W51" s="4"/>
      <c r="X51" s="2"/>
      <c r="Y51" s="2"/>
      <c r="Z51" s="2"/>
      <c r="AA51" s="4"/>
      <c r="AB51" s="4"/>
      <c r="AC51" s="4"/>
      <c r="AD51" s="4"/>
      <c r="AE51" s="6"/>
      <c r="AF51" s="4"/>
      <c r="AG51" s="4"/>
      <c r="AH51" s="4"/>
      <c r="AI51" s="4"/>
      <c r="AJ51" s="4"/>
      <c r="AK51" s="6"/>
      <c r="AL51" s="6"/>
      <c r="AM51" s="4"/>
    </row>
    <row r="52" spans="4:39" ht="39.75" customHeight="1">
      <c r="D52" s="4"/>
      <c r="E52" s="3"/>
      <c r="F52" s="7"/>
      <c r="G52" s="2"/>
      <c r="H52" s="4"/>
      <c r="I52" s="4"/>
      <c r="J52" s="38"/>
      <c r="K52" s="38"/>
      <c r="L52" s="39"/>
      <c r="M52" s="40"/>
      <c r="N52" s="38"/>
      <c r="O52" s="41"/>
      <c r="P52" s="40"/>
      <c r="Q52" s="40"/>
      <c r="R52" s="6"/>
      <c r="S52" s="4"/>
      <c r="T52" s="4"/>
      <c r="U52" s="4"/>
      <c r="V52" s="4"/>
      <c r="W52" s="4"/>
      <c r="X52" s="2"/>
      <c r="Y52" s="2"/>
      <c r="Z52" s="2"/>
      <c r="AA52" s="4"/>
      <c r="AB52" s="4"/>
      <c r="AC52" s="4"/>
      <c r="AD52" s="4"/>
      <c r="AE52" s="6"/>
      <c r="AF52" s="4"/>
      <c r="AG52" s="4"/>
      <c r="AH52" s="4"/>
      <c r="AI52" s="4"/>
      <c r="AJ52" s="4"/>
      <c r="AK52" s="6"/>
      <c r="AL52" s="6"/>
      <c r="AM52" s="4"/>
    </row>
    <row r="53" spans="4:39" ht="39.75" customHeight="1">
      <c r="D53" s="4"/>
      <c r="E53" s="3"/>
      <c r="F53" s="7"/>
      <c r="G53" s="2"/>
      <c r="H53" s="4"/>
      <c r="I53" s="4"/>
      <c r="J53" s="38"/>
      <c r="K53" s="38"/>
      <c r="L53" s="39"/>
      <c r="M53" s="40"/>
      <c r="N53" s="38"/>
      <c r="O53" s="41"/>
      <c r="P53" s="40"/>
      <c r="Q53" s="40"/>
      <c r="R53" s="6"/>
      <c r="S53" s="4"/>
      <c r="T53" s="4"/>
      <c r="U53" s="4"/>
      <c r="V53" s="4"/>
      <c r="W53" s="4"/>
      <c r="X53" s="2"/>
      <c r="Y53" s="2"/>
      <c r="Z53" s="2"/>
      <c r="AA53" s="4"/>
      <c r="AB53" s="4"/>
      <c r="AC53" s="4"/>
      <c r="AD53" s="4"/>
      <c r="AE53" s="6"/>
      <c r="AF53" s="4"/>
      <c r="AG53" s="4"/>
      <c r="AH53" s="4"/>
      <c r="AI53" s="4"/>
      <c r="AJ53" s="4"/>
      <c r="AK53" s="6"/>
      <c r="AL53" s="6"/>
      <c r="AM53" s="4"/>
    </row>
    <row r="54" spans="4:39" ht="39.75" customHeight="1">
      <c r="D54" s="4"/>
      <c r="E54" s="3"/>
      <c r="F54" s="7"/>
      <c r="G54" s="2"/>
      <c r="H54" s="4"/>
      <c r="I54" s="4"/>
      <c r="J54" s="38"/>
      <c r="K54" s="38"/>
      <c r="L54" s="39"/>
      <c r="M54" s="40"/>
      <c r="N54" s="38"/>
      <c r="O54" s="41"/>
      <c r="P54" s="40"/>
      <c r="Q54" s="40"/>
      <c r="R54" s="6"/>
      <c r="S54" s="4"/>
      <c r="T54" s="4"/>
      <c r="U54" s="4"/>
      <c r="V54" s="4"/>
      <c r="W54" s="4"/>
      <c r="X54" s="2"/>
      <c r="Y54" s="2"/>
      <c r="Z54" s="2"/>
      <c r="AA54" s="4"/>
      <c r="AB54" s="4"/>
      <c r="AC54" s="4"/>
      <c r="AD54" s="4"/>
      <c r="AE54" s="6"/>
      <c r="AF54" s="4"/>
      <c r="AG54" s="4"/>
      <c r="AH54" s="4"/>
      <c r="AI54" s="4"/>
      <c r="AJ54" s="4"/>
      <c r="AK54" s="6"/>
      <c r="AL54" s="6"/>
      <c r="AM54" s="4"/>
    </row>
    <row r="55" spans="4:39" ht="39.75" customHeight="1">
      <c r="D55" s="4"/>
      <c r="E55" s="3"/>
      <c r="F55" s="7"/>
      <c r="G55" s="2"/>
      <c r="H55" s="4"/>
      <c r="I55" s="4"/>
      <c r="J55" s="38"/>
      <c r="K55" s="38"/>
      <c r="L55" s="39"/>
      <c r="M55" s="40"/>
      <c r="N55" s="38"/>
      <c r="O55" s="41"/>
      <c r="P55" s="40"/>
      <c r="Q55" s="40"/>
      <c r="R55" s="6"/>
      <c r="S55" s="4"/>
      <c r="T55" s="4"/>
      <c r="U55" s="4"/>
      <c r="V55" s="4"/>
      <c r="W55" s="4"/>
      <c r="X55" s="2"/>
      <c r="Y55" s="2"/>
      <c r="Z55" s="2"/>
      <c r="AA55" s="4"/>
      <c r="AB55" s="4"/>
      <c r="AC55" s="4"/>
      <c r="AD55" s="4"/>
      <c r="AE55" s="6"/>
      <c r="AF55" s="4"/>
      <c r="AG55" s="4"/>
      <c r="AH55" s="4"/>
      <c r="AI55" s="4"/>
      <c r="AJ55" s="4"/>
      <c r="AK55" s="6"/>
      <c r="AL55" s="6"/>
      <c r="AM55" s="4"/>
    </row>
    <row r="56" spans="4:39" ht="39.75" customHeight="1">
      <c r="D56" s="4"/>
      <c r="E56" s="3"/>
      <c r="F56" s="7"/>
      <c r="G56" s="2"/>
      <c r="H56" s="4"/>
      <c r="I56" s="4"/>
      <c r="J56" s="38"/>
      <c r="K56" s="38"/>
      <c r="L56" s="39"/>
      <c r="M56" s="40"/>
      <c r="N56" s="38"/>
      <c r="O56" s="41"/>
      <c r="P56" s="40"/>
      <c r="Q56" s="40"/>
      <c r="R56" s="6"/>
      <c r="S56" s="4"/>
      <c r="T56" s="4"/>
      <c r="U56" s="4"/>
      <c r="V56" s="4"/>
      <c r="W56" s="4"/>
      <c r="X56" s="2"/>
      <c r="Y56" s="2"/>
      <c r="Z56" s="2"/>
      <c r="AA56" s="4"/>
      <c r="AB56" s="4"/>
      <c r="AC56" s="4"/>
      <c r="AD56" s="4"/>
      <c r="AE56" s="6"/>
      <c r="AF56" s="4"/>
      <c r="AG56" s="4"/>
      <c r="AH56" s="4"/>
      <c r="AI56" s="4"/>
      <c r="AJ56" s="4"/>
      <c r="AK56" s="6"/>
      <c r="AL56" s="6"/>
      <c r="AM56" s="4"/>
    </row>
    <row r="57" spans="4:39" ht="39.75" customHeight="1">
      <c r="D57" s="4"/>
      <c r="E57" s="3"/>
      <c r="F57" s="7"/>
      <c r="G57" s="2"/>
      <c r="H57" s="4"/>
      <c r="I57" s="4"/>
      <c r="J57" s="38"/>
      <c r="K57" s="38"/>
      <c r="L57" s="39"/>
      <c r="M57" s="40"/>
      <c r="N57" s="38"/>
      <c r="O57" s="41"/>
      <c r="P57" s="40"/>
      <c r="Q57" s="40"/>
      <c r="R57" s="6"/>
      <c r="S57" s="4"/>
      <c r="T57" s="4"/>
      <c r="U57" s="4"/>
      <c r="V57" s="4"/>
      <c r="W57" s="4"/>
      <c r="X57" s="2"/>
      <c r="Y57" s="2"/>
      <c r="Z57" s="2"/>
      <c r="AA57" s="4"/>
      <c r="AB57" s="4"/>
      <c r="AC57" s="4"/>
      <c r="AD57" s="4"/>
      <c r="AE57" s="6"/>
      <c r="AF57" s="4"/>
      <c r="AG57" s="4"/>
      <c r="AH57" s="4"/>
      <c r="AI57" s="4"/>
      <c r="AJ57" s="4"/>
      <c r="AK57" s="6"/>
      <c r="AL57" s="6"/>
      <c r="AM57" s="4"/>
    </row>
    <row r="58" spans="4:39" ht="39.75" customHeight="1">
      <c r="D58" s="4"/>
      <c r="E58" s="3"/>
      <c r="F58" s="7"/>
      <c r="G58" s="2"/>
      <c r="H58" s="4"/>
      <c r="I58" s="4"/>
      <c r="J58" s="38"/>
      <c r="K58" s="38"/>
      <c r="L58" s="39"/>
      <c r="M58" s="40"/>
      <c r="N58" s="38"/>
      <c r="O58" s="41"/>
      <c r="P58" s="40"/>
      <c r="Q58" s="40"/>
      <c r="R58" s="6"/>
      <c r="S58" s="4"/>
      <c r="T58" s="4"/>
      <c r="U58" s="4"/>
      <c r="V58" s="4"/>
      <c r="W58" s="4"/>
      <c r="X58" s="2"/>
      <c r="Y58" s="2"/>
      <c r="Z58" s="2"/>
      <c r="AA58" s="4"/>
      <c r="AB58" s="4"/>
      <c r="AC58" s="4"/>
      <c r="AD58" s="4"/>
      <c r="AE58" s="6"/>
      <c r="AF58" s="4"/>
      <c r="AG58" s="4"/>
      <c r="AH58" s="4"/>
      <c r="AI58" s="4"/>
      <c r="AJ58" s="4"/>
      <c r="AK58" s="6"/>
      <c r="AL58" s="6"/>
      <c r="AM58" s="4"/>
    </row>
    <row r="59" spans="4:39" ht="39.75" customHeight="1">
      <c r="D59" s="4"/>
      <c r="E59" s="3"/>
      <c r="F59" s="7"/>
      <c r="G59" s="2"/>
      <c r="H59" s="4"/>
      <c r="I59" s="4"/>
      <c r="J59" s="38"/>
      <c r="K59" s="38"/>
      <c r="L59" s="39"/>
      <c r="M59" s="40"/>
      <c r="N59" s="38"/>
      <c r="O59" s="41"/>
      <c r="P59" s="40"/>
      <c r="Q59" s="40"/>
      <c r="R59" s="6"/>
      <c r="S59" s="4"/>
      <c r="T59" s="4"/>
      <c r="U59" s="4"/>
      <c r="V59" s="4"/>
      <c r="W59" s="4"/>
      <c r="X59" s="2"/>
      <c r="Y59" s="2"/>
      <c r="Z59" s="2"/>
      <c r="AA59" s="4"/>
      <c r="AB59" s="4"/>
      <c r="AC59" s="4"/>
      <c r="AD59" s="4"/>
      <c r="AE59" s="6"/>
      <c r="AF59" s="4"/>
      <c r="AG59" s="4"/>
      <c r="AH59" s="4"/>
      <c r="AI59" s="4"/>
      <c r="AJ59" s="4"/>
      <c r="AK59" s="6"/>
      <c r="AL59" s="6"/>
      <c r="AM59" s="4"/>
    </row>
    <row r="60" spans="4:39" ht="39.75" customHeight="1">
      <c r="D60" s="4"/>
      <c r="E60" s="3"/>
      <c r="F60" s="7"/>
      <c r="G60" s="2"/>
      <c r="H60" s="4"/>
      <c r="I60" s="4"/>
      <c r="J60" s="38"/>
      <c r="K60" s="38"/>
      <c r="L60" s="39"/>
      <c r="M60" s="40"/>
      <c r="N60" s="38"/>
      <c r="O60" s="41"/>
      <c r="P60" s="40"/>
      <c r="Q60" s="40"/>
      <c r="R60" s="6"/>
      <c r="S60" s="4"/>
      <c r="T60" s="4"/>
      <c r="U60" s="4"/>
      <c r="V60" s="4"/>
      <c r="W60" s="4"/>
      <c r="X60" s="2"/>
      <c r="Y60" s="2"/>
      <c r="Z60" s="2"/>
      <c r="AA60" s="4"/>
      <c r="AB60" s="4"/>
      <c r="AC60" s="4"/>
      <c r="AD60" s="4"/>
      <c r="AE60" s="6"/>
      <c r="AF60" s="4"/>
      <c r="AG60" s="4"/>
      <c r="AH60" s="4"/>
      <c r="AI60" s="4"/>
      <c r="AJ60" s="4"/>
      <c r="AK60" s="6"/>
      <c r="AL60" s="6"/>
      <c r="AM60" s="4"/>
    </row>
    <row r="61" spans="4:39" ht="39.75" customHeight="1">
      <c r="D61" s="4"/>
      <c r="E61" s="3"/>
      <c r="F61" s="7"/>
      <c r="G61" s="2"/>
      <c r="H61" s="4"/>
      <c r="I61" s="4"/>
      <c r="J61" s="38"/>
      <c r="K61" s="38"/>
      <c r="L61" s="39"/>
      <c r="M61" s="40"/>
      <c r="N61" s="38"/>
      <c r="O61" s="41"/>
      <c r="P61" s="40"/>
      <c r="Q61" s="40"/>
      <c r="R61" s="6"/>
      <c r="S61" s="4"/>
      <c r="T61" s="4"/>
      <c r="U61" s="4"/>
      <c r="V61" s="4"/>
      <c r="W61" s="4"/>
      <c r="X61" s="2"/>
      <c r="Y61" s="2"/>
      <c r="Z61" s="2"/>
      <c r="AA61" s="4"/>
      <c r="AB61" s="4"/>
      <c r="AC61" s="4"/>
      <c r="AD61" s="4"/>
      <c r="AE61" s="6"/>
      <c r="AF61" s="4"/>
      <c r="AG61" s="4"/>
      <c r="AH61" s="4"/>
      <c r="AI61" s="4"/>
      <c r="AJ61" s="4"/>
      <c r="AK61" s="6"/>
      <c r="AL61" s="6"/>
      <c r="AM61" s="4"/>
    </row>
    <row r="62" spans="4:39" ht="39.75" customHeight="1">
      <c r="D62" s="4"/>
      <c r="E62" s="3"/>
      <c r="F62" s="7"/>
      <c r="G62" s="2"/>
      <c r="H62" s="4"/>
      <c r="I62" s="4"/>
      <c r="J62" s="38"/>
      <c r="K62" s="38"/>
      <c r="L62" s="39"/>
      <c r="M62" s="40"/>
      <c r="N62" s="38"/>
      <c r="O62" s="41"/>
      <c r="P62" s="40"/>
      <c r="Q62" s="40"/>
      <c r="R62" s="6"/>
      <c r="S62" s="4"/>
      <c r="T62" s="4"/>
      <c r="U62" s="4"/>
      <c r="V62" s="4"/>
      <c r="W62" s="4"/>
      <c r="X62" s="2"/>
      <c r="Y62" s="2"/>
      <c r="Z62" s="2"/>
      <c r="AA62" s="4"/>
      <c r="AB62" s="4"/>
      <c r="AC62" s="4"/>
      <c r="AD62" s="4"/>
      <c r="AE62" s="6"/>
      <c r="AF62" s="4"/>
      <c r="AG62" s="4"/>
      <c r="AH62" s="4"/>
      <c r="AI62" s="4"/>
      <c r="AJ62" s="4"/>
      <c r="AK62" s="6"/>
      <c r="AL62" s="6"/>
      <c r="AM62" s="4"/>
    </row>
    <row r="63" spans="4:39" ht="39.75" customHeight="1">
      <c r="D63" s="4"/>
      <c r="E63" s="3"/>
      <c r="F63" s="7"/>
      <c r="G63" s="2"/>
      <c r="H63" s="4"/>
      <c r="I63" s="4"/>
      <c r="J63" s="38"/>
      <c r="K63" s="38"/>
      <c r="L63" s="39"/>
      <c r="M63" s="40"/>
      <c r="N63" s="38"/>
      <c r="O63" s="41"/>
      <c r="P63" s="40"/>
      <c r="Q63" s="40"/>
      <c r="R63" s="6"/>
      <c r="S63" s="4"/>
      <c r="T63" s="4"/>
      <c r="U63" s="4"/>
      <c r="V63" s="4"/>
      <c r="W63" s="4"/>
      <c r="X63" s="2"/>
      <c r="Y63" s="2"/>
      <c r="Z63" s="2"/>
      <c r="AA63" s="4"/>
      <c r="AB63" s="4"/>
      <c r="AC63" s="4"/>
      <c r="AD63" s="4"/>
      <c r="AE63" s="6"/>
      <c r="AF63" s="4"/>
      <c r="AG63" s="4"/>
      <c r="AH63" s="4"/>
      <c r="AI63" s="4"/>
      <c r="AJ63" s="4"/>
      <c r="AK63" s="6"/>
      <c r="AL63" s="6"/>
      <c r="AM63" s="4"/>
    </row>
    <row r="64" spans="4:39" ht="39.75" customHeight="1">
      <c r="D64" s="4"/>
      <c r="E64" s="3"/>
      <c r="F64" s="7"/>
      <c r="G64" s="2"/>
      <c r="H64" s="4"/>
      <c r="I64" s="4"/>
      <c r="J64" s="38"/>
      <c r="K64" s="38"/>
      <c r="L64" s="39"/>
      <c r="M64" s="40"/>
      <c r="N64" s="38"/>
      <c r="O64" s="41"/>
      <c r="P64" s="40"/>
      <c r="Q64" s="40"/>
      <c r="R64" s="6"/>
      <c r="S64" s="4"/>
      <c r="T64" s="4"/>
      <c r="U64" s="4"/>
      <c r="V64" s="4"/>
      <c r="W64" s="4"/>
      <c r="X64" s="2"/>
      <c r="Y64" s="2"/>
      <c r="Z64" s="2"/>
      <c r="AA64" s="4"/>
      <c r="AB64" s="4"/>
      <c r="AC64" s="4"/>
      <c r="AD64" s="4"/>
      <c r="AE64" s="6"/>
      <c r="AF64" s="4"/>
      <c r="AG64" s="4"/>
      <c r="AH64" s="4"/>
      <c r="AI64" s="4"/>
      <c r="AJ64" s="4"/>
      <c r="AK64" s="6"/>
      <c r="AL64" s="6"/>
      <c r="AM64" s="4"/>
    </row>
    <row r="65" spans="4:39" ht="39.75" customHeight="1">
      <c r="D65" s="4"/>
      <c r="E65" s="3"/>
      <c r="F65" s="7"/>
      <c r="G65" s="2"/>
      <c r="H65" s="4"/>
      <c r="I65" s="4"/>
      <c r="J65" s="38"/>
      <c r="K65" s="38"/>
      <c r="L65" s="39"/>
      <c r="M65" s="40"/>
      <c r="N65" s="38"/>
      <c r="O65" s="41"/>
      <c r="P65" s="40"/>
      <c r="Q65" s="40"/>
      <c r="R65" s="6"/>
      <c r="S65" s="4"/>
      <c r="T65" s="4"/>
      <c r="U65" s="4"/>
      <c r="V65" s="4"/>
      <c r="W65" s="4"/>
      <c r="X65" s="2"/>
      <c r="Y65" s="2"/>
      <c r="Z65" s="2"/>
      <c r="AA65" s="4"/>
      <c r="AB65" s="4"/>
      <c r="AC65" s="4"/>
      <c r="AD65" s="4"/>
      <c r="AE65" s="6"/>
      <c r="AF65" s="4"/>
      <c r="AG65" s="4"/>
      <c r="AH65" s="4"/>
      <c r="AI65" s="4"/>
      <c r="AJ65" s="4"/>
      <c r="AK65" s="6"/>
      <c r="AL65" s="6"/>
      <c r="AM65" s="4"/>
    </row>
    <row r="66" spans="4:39" ht="39.75" customHeight="1">
      <c r="D66" s="4"/>
      <c r="E66" s="3"/>
      <c r="F66" s="7"/>
      <c r="G66" s="2"/>
      <c r="H66" s="4"/>
      <c r="I66" s="4"/>
      <c r="J66" s="38"/>
      <c r="K66" s="38"/>
      <c r="L66" s="39"/>
      <c r="M66" s="40"/>
      <c r="N66" s="38"/>
      <c r="O66" s="41"/>
      <c r="P66" s="40"/>
      <c r="Q66" s="40"/>
      <c r="R66" s="6"/>
      <c r="S66" s="4"/>
      <c r="T66" s="4"/>
      <c r="U66" s="4"/>
      <c r="V66" s="4"/>
      <c r="W66" s="4"/>
      <c r="X66" s="2"/>
      <c r="Y66" s="2"/>
      <c r="Z66" s="2"/>
      <c r="AA66" s="4"/>
      <c r="AB66" s="4"/>
      <c r="AC66" s="4"/>
      <c r="AD66" s="4"/>
      <c r="AE66" s="6"/>
      <c r="AF66" s="4"/>
      <c r="AG66" s="4"/>
      <c r="AH66" s="4"/>
      <c r="AI66" s="4"/>
      <c r="AJ66" s="4"/>
      <c r="AK66" s="6"/>
      <c r="AL66" s="6"/>
      <c r="AM66" s="4"/>
    </row>
    <row r="67" spans="4:39" ht="39.75" customHeight="1">
      <c r="D67" s="4"/>
      <c r="E67" s="3"/>
      <c r="F67" s="7"/>
      <c r="G67" s="2"/>
      <c r="H67" s="4"/>
      <c r="I67" s="4"/>
      <c r="J67" s="38"/>
      <c r="K67" s="38"/>
      <c r="L67" s="39"/>
      <c r="M67" s="40"/>
      <c r="N67" s="38"/>
      <c r="O67" s="41"/>
      <c r="P67" s="40"/>
      <c r="Q67" s="40"/>
      <c r="R67" s="6"/>
      <c r="S67" s="4"/>
      <c r="T67" s="4"/>
      <c r="U67" s="4"/>
      <c r="V67" s="4"/>
      <c r="W67" s="4"/>
      <c r="X67" s="2"/>
      <c r="Y67" s="2"/>
      <c r="Z67" s="2"/>
      <c r="AA67" s="4"/>
      <c r="AB67" s="4"/>
      <c r="AC67" s="4"/>
      <c r="AD67" s="4"/>
      <c r="AE67" s="6"/>
      <c r="AF67" s="4"/>
      <c r="AG67" s="4"/>
      <c r="AH67" s="4"/>
      <c r="AI67" s="4"/>
      <c r="AJ67" s="4"/>
      <c r="AK67" s="6"/>
      <c r="AL67" s="6"/>
      <c r="AM67" s="4"/>
    </row>
    <row r="68" spans="4:39" ht="39.75" customHeight="1">
      <c r="D68" s="4"/>
      <c r="E68" s="3"/>
      <c r="F68" s="7"/>
      <c r="G68" s="2"/>
      <c r="H68" s="4"/>
      <c r="I68" s="4"/>
      <c r="J68" s="38"/>
      <c r="K68" s="38"/>
      <c r="L68" s="39"/>
      <c r="M68" s="40"/>
      <c r="N68" s="38"/>
      <c r="O68" s="41"/>
      <c r="P68" s="40"/>
      <c r="Q68" s="40"/>
      <c r="R68" s="6"/>
      <c r="S68" s="4"/>
      <c r="T68" s="4"/>
      <c r="U68" s="4"/>
      <c r="V68" s="4"/>
      <c r="W68" s="4"/>
      <c r="X68" s="2"/>
      <c r="Y68" s="2"/>
      <c r="Z68" s="2"/>
      <c r="AA68" s="4"/>
      <c r="AB68" s="4"/>
      <c r="AC68" s="4"/>
      <c r="AD68" s="4"/>
      <c r="AE68" s="6"/>
      <c r="AF68" s="4"/>
      <c r="AG68" s="4"/>
      <c r="AH68" s="4"/>
      <c r="AI68" s="4"/>
      <c r="AJ68" s="4"/>
      <c r="AK68" s="6"/>
      <c r="AL68" s="6"/>
      <c r="AM68" s="4"/>
    </row>
    <row r="69" spans="4:39" ht="39.75" customHeight="1">
      <c r="D69" s="4"/>
      <c r="E69" s="3"/>
      <c r="F69" s="7"/>
      <c r="G69" s="2"/>
      <c r="H69" s="4"/>
      <c r="I69" s="4"/>
      <c r="J69" s="38"/>
      <c r="K69" s="38"/>
      <c r="L69" s="39"/>
      <c r="M69" s="40"/>
      <c r="N69" s="38"/>
      <c r="O69" s="41"/>
      <c r="P69" s="40"/>
      <c r="Q69" s="40"/>
      <c r="R69" s="6"/>
      <c r="S69" s="4"/>
      <c r="T69" s="4"/>
      <c r="U69" s="4"/>
      <c r="V69" s="4"/>
      <c r="W69" s="4"/>
      <c r="X69" s="2"/>
      <c r="Y69" s="2"/>
      <c r="Z69" s="2"/>
      <c r="AA69" s="4"/>
      <c r="AB69" s="4"/>
      <c r="AC69" s="4"/>
      <c r="AD69" s="4"/>
      <c r="AE69" s="6"/>
      <c r="AF69" s="4"/>
      <c r="AG69" s="4"/>
      <c r="AH69" s="4"/>
      <c r="AI69" s="4"/>
      <c r="AJ69" s="4"/>
      <c r="AK69" s="6"/>
      <c r="AL69" s="6"/>
      <c r="AM69" s="4"/>
    </row>
    <row r="70" spans="4:39" ht="39.75" customHeight="1">
      <c r="D70" s="4"/>
      <c r="E70" s="3"/>
      <c r="F70" s="7"/>
      <c r="G70" s="2"/>
      <c r="H70" s="4"/>
      <c r="I70" s="4"/>
      <c r="J70" s="38"/>
      <c r="K70" s="38"/>
      <c r="L70" s="39"/>
      <c r="M70" s="40"/>
      <c r="N70" s="38"/>
      <c r="O70" s="41"/>
      <c r="P70" s="40"/>
      <c r="Q70" s="40"/>
      <c r="R70" s="6"/>
      <c r="S70" s="4"/>
      <c r="T70" s="4"/>
      <c r="U70" s="4"/>
      <c r="V70" s="4"/>
      <c r="W70" s="4"/>
      <c r="X70" s="2"/>
      <c r="Y70" s="2"/>
      <c r="Z70" s="2"/>
      <c r="AA70" s="4"/>
      <c r="AB70" s="4"/>
      <c r="AC70" s="4"/>
      <c r="AD70" s="4"/>
      <c r="AE70" s="6"/>
      <c r="AF70" s="4"/>
      <c r="AG70" s="4"/>
      <c r="AH70" s="4"/>
      <c r="AI70" s="4"/>
      <c r="AJ70" s="4"/>
      <c r="AK70" s="6"/>
      <c r="AL70" s="6"/>
      <c r="AM70" s="4"/>
    </row>
    <row r="71" spans="4:39" ht="39.75" customHeight="1">
      <c r="D71" s="4"/>
      <c r="E71" s="3"/>
      <c r="F71" s="7"/>
      <c r="G71" s="2"/>
      <c r="H71" s="4"/>
      <c r="I71" s="4"/>
      <c r="J71" s="38"/>
      <c r="K71" s="38"/>
      <c r="L71" s="39"/>
      <c r="M71" s="40"/>
      <c r="N71" s="38"/>
      <c r="O71" s="41"/>
      <c r="P71" s="40"/>
      <c r="Q71" s="40"/>
      <c r="R71" s="6"/>
      <c r="S71" s="4"/>
      <c r="T71" s="4"/>
      <c r="U71" s="4"/>
      <c r="V71" s="4"/>
      <c r="W71" s="4"/>
      <c r="X71" s="2"/>
      <c r="Y71" s="2"/>
      <c r="Z71" s="2"/>
      <c r="AA71" s="4"/>
      <c r="AB71" s="4"/>
      <c r="AC71" s="4"/>
      <c r="AD71" s="4"/>
      <c r="AE71" s="6"/>
      <c r="AF71" s="4"/>
      <c r="AG71" s="4"/>
      <c r="AH71" s="4"/>
      <c r="AI71" s="4"/>
      <c r="AJ71" s="4"/>
      <c r="AK71" s="6"/>
      <c r="AL71" s="6"/>
      <c r="AM71" s="4"/>
    </row>
    <row r="72" spans="4:39" ht="39.75" customHeight="1">
      <c r="D72" s="4"/>
      <c r="E72" s="3"/>
      <c r="F72" s="7"/>
      <c r="G72" s="2"/>
      <c r="H72" s="4"/>
      <c r="I72" s="4"/>
      <c r="J72" s="38"/>
      <c r="K72" s="38"/>
      <c r="L72" s="39"/>
      <c r="M72" s="40"/>
      <c r="N72" s="38"/>
      <c r="O72" s="41"/>
      <c r="P72" s="40"/>
      <c r="Q72" s="40"/>
      <c r="R72" s="6"/>
      <c r="S72" s="4"/>
      <c r="T72" s="4"/>
      <c r="U72" s="4"/>
      <c r="V72" s="4"/>
      <c r="W72" s="4"/>
      <c r="X72" s="2"/>
      <c r="Y72" s="2"/>
      <c r="Z72" s="2"/>
      <c r="AA72" s="4"/>
      <c r="AB72" s="4"/>
      <c r="AC72" s="4"/>
      <c r="AD72" s="4"/>
      <c r="AE72" s="6"/>
      <c r="AF72" s="4"/>
      <c r="AG72" s="4"/>
      <c r="AH72" s="4"/>
      <c r="AI72" s="4"/>
      <c r="AJ72" s="4"/>
      <c r="AK72" s="6"/>
      <c r="AL72" s="6"/>
      <c r="AM72" s="4"/>
    </row>
    <row r="73" spans="4:39" ht="39.75" customHeight="1">
      <c r="D73" s="4"/>
      <c r="E73" s="3"/>
      <c r="F73" s="7"/>
      <c r="G73" s="2"/>
      <c r="H73" s="4"/>
      <c r="I73" s="4"/>
      <c r="J73" s="38"/>
      <c r="K73" s="38"/>
      <c r="L73" s="39"/>
      <c r="M73" s="40"/>
      <c r="N73" s="38"/>
      <c r="O73" s="41"/>
      <c r="P73" s="40"/>
      <c r="Q73" s="40"/>
      <c r="R73" s="6"/>
      <c r="S73" s="4"/>
      <c r="T73" s="4"/>
      <c r="U73" s="4"/>
      <c r="V73" s="4"/>
      <c r="W73" s="4"/>
      <c r="X73" s="2"/>
      <c r="Y73" s="2"/>
      <c r="Z73" s="2"/>
      <c r="AA73" s="4"/>
      <c r="AB73" s="4"/>
      <c r="AC73" s="4"/>
      <c r="AD73" s="4"/>
      <c r="AE73" s="6"/>
      <c r="AF73" s="4"/>
      <c r="AG73" s="4"/>
      <c r="AH73" s="4"/>
      <c r="AI73" s="4"/>
      <c r="AJ73" s="4"/>
      <c r="AK73" s="6"/>
      <c r="AL73" s="6"/>
      <c r="AM73" s="4"/>
    </row>
    <row r="74" spans="4:39" ht="39.75" customHeight="1">
      <c r="D74" s="4"/>
      <c r="E74" s="3"/>
      <c r="F74" s="7"/>
      <c r="G74" s="2"/>
      <c r="H74" s="4"/>
      <c r="I74" s="4"/>
      <c r="J74" s="38"/>
      <c r="K74" s="38"/>
      <c r="L74" s="39"/>
      <c r="M74" s="40"/>
      <c r="N74" s="38"/>
      <c r="O74" s="41"/>
      <c r="P74" s="40"/>
      <c r="Q74" s="40"/>
      <c r="R74" s="6"/>
      <c r="S74" s="4"/>
      <c r="T74" s="4"/>
      <c r="U74" s="4"/>
      <c r="V74" s="4"/>
      <c r="W74" s="4"/>
      <c r="X74" s="2"/>
      <c r="Y74" s="2"/>
      <c r="Z74" s="2"/>
      <c r="AA74" s="4"/>
      <c r="AB74" s="4"/>
      <c r="AC74" s="4"/>
      <c r="AD74" s="4"/>
      <c r="AE74" s="6"/>
      <c r="AF74" s="4"/>
      <c r="AG74" s="4"/>
      <c r="AH74" s="4"/>
      <c r="AI74" s="4"/>
      <c r="AJ74" s="4"/>
      <c r="AK74" s="6"/>
      <c r="AL74" s="6"/>
      <c r="AM74" s="4"/>
    </row>
    <row r="75" spans="4:39" ht="39.75" customHeight="1">
      <c r="D75" s="4"/>
      <c r="E75" s="3"/>
      <c r="F75" s="7"/>
      <c r="G75" s="2"/>
      <c r="H75" s="4"/>
      <c r="I75" s="4"/>
      <c r="J75" s="38"/>
      <c r="K75" s="38"/>
      <c r="L75" s="39"/>
      <c r="M75" s="40"/>
      <c r="N75" s="38"/>
      <c r="O75" s="41"/>
      <c r="P75" s="40"/>
      <c r="Q75" s="40"/>
      <c r="R75" s="6"/>
      <c r="S75" s="4"/>
      <c r="T75" s="4"/>
      <c r="U75" s="4"/>
      <c r="V75" s="4"/>
      <c r="W75" s="4"/>
      <c r="X75" s="2"/>
      <c r="Y75" s="2"/>
      <c r="Z75" s="2"/>
      <c r="AA75" s="4"/>
      <c r="AB75" s="4"/>
      <c r="AC75" s="4"/>
      <c r="AD75" s="4"/>
      <c r="AE75" s="6"/>
      <c r="AF75" s="4"/>
      <c r="AG75" s="4"/>
      <c r="AH75" s="4"/>
      <c r="AI75" s="4"/>
      <c r="AJ75" s="4"/>
      <c r="AK75" s="6"/>
      <c r="AL75" s="6"/>
      <c r="AM75" s="4"/>
    </row>
    <row r="76" spans="4:39" ht="39.75" customHeight="1">
      <c r="D76" s="4"/>
      <c r="E76" s="3"/>
      <c r="F76" s="7"/>
      <c r="G76" s="2"/>
      <c r="H76" s="4"/>
      <c r="I76" s="4"/>
      <c r="J76" s="38"/>
      <c r="K76" s="38"/>
      <c r="L76" s="39"/>
      <c r="M76" s="40"/>
      <c r="N76" s="38"/>
      <c r="O76" s="41"/>
      <c r="P76" s="40"/>
      <c r="Q76" s="40"/>
      <c r="R76" s="6"/>
      <c r="S76" s="4"/>
      <c r="T76" s="4"/>
      <c r="U76" s="4"/>
      <c r="V76" s="4"/>
      <c r="W76" s="4"/>
      <c r="X76" s="2"/>
      <c r="Y76" s="2"/>
      <c r="Z76" s="2"/>
      <c r="AA76" s="4"/>
      <c r="AB76" s="4"/>
      <c r="AC76" s="4"/>
      <c r="AD76" s="4"/>
      <c r="AE76" s="6"/>
      <c r="AF76" s="4"/>
      <c r="AG76" s="4"/>
      <c r="AH76" s="4"/>
      <c r="AI76" s="4"/>
      <c r="AJ76" s="4"/>
      <c r="AK76" s="6"/>
      <c r="AL76" s="6"/>
      <c r="AM76" s="4"/>
    </row>
    <row r="77" spans="4:39" ht="39.75" customHeight="1">
      <c r="D77" s="4"/>
      <c r="E77" s="3"/>
      <c r="F77" s="7"/>
      <c r="G77" s="2"/>
      <c r="H77" s="4"/>
      <c r="I77" s="4"/>
      <c r="J77" s="38"/>
      <c r="K77" s="38"/>
      <c r="L77" s="39"/>
      <c r="M77" s="40"/>
      <c r="N77" s="38"/>
      <c r="O77" s="41"/>
      <c r="P77" s="40"/>
      <c r="Q77" s="40"/>
      <c r="R77" s="6"/>
      <c r="S77" s="4"/>
      <c r="T77" s="4"/>
      <c r="U77" s="4"/>
      <c r="V77" s="4"/>
      <c r="W77" s="4"/>
      <c r="X77" s="2"/>
      <c r="Y77" s="2"/>
      <c r="Z77" s="2"/>
      <c r="AA77" s="4"/>
      <c r="AB77" s="4"/>
      <c r="AC77" s="4"/>
      <c r="AD77" s="4"/>
      <c r="AE77" s="6"/>
      <c r="AF77" s="4"/>
      <c r="AG77" s="4"/>
      <c r="AH77" s="4"/>
      <c r="AI77" s="4"/>
      <c r="AJ77" s="4"/>
      <c r="AK77" s="6"/>
      <c r="AL77" s="6"/>
      <c r="AM77" s="4"/>
    </row>
    <row r="78" spans="4:39" ht="39.75" customHeight="1">
      <c r="D78" s="4"/>
      <c r="E78" s="3"/>
      <c r="F78" s="7"/>
      <c r="G78" s="2"/>
      <c r="H78" s="4"/>
      <c r="I78" s="4"/>
      <c r="J78" s="38"/>
      <c r="K78" s="38"/>
      <c r="L78" s="39"/>
      <c r="M78" s="40"/>
      <c r="N78" s="38"/>
      <c r="O78" s="41"/>
      <c r="P78" s="40"/>
      <c r="Q78" s="40"/>
      <c r="R78" s="6"/>
      <c r="S78" s="4"/>
      <c r="T78" s="4"/>
      <c r="U78" s="4"/>
      <c r="V78" s="4"/>
      <c r="W78" s="4"/>
      <c r="X78" s="2"/>
      <c r="Y78" s="2"/>
      <c r="Z78" s="2"/>
      <c r="AA78" s="4"/>
      <c r="AB78" s="4"/>
      <c r="AC78" s="4"/>
      <c r="AD78" s="4"/>
      <c r="AE78" s="6"/>
      <c r="AF78" s="4"/>
      <c r="AG78" s="4"/>
      <c r="AH78" s="4"/>
      <c r="AI78" s="4"/>
      <c r="AJ78" s="4"/>
      <c r="AK78" s="6"/>
      <c r="AL78" s="6"/>
      <c r="AM78" s="4"/>
    </row>
    <row r="79" spans="4:39" ht="39.75" customHeight="1">
      <c r="D79" s="4"/>
      <c r="E79" s="3"/>
      <c r="F79" s="7"/>
      <c r="G79" s="2"/>
      <c r="H79" s="4"/>
      <c r="I79" s="4"/>
      <c r="J79" s="38"/>
      <c r="K79" s="38"/>
      <c r="L79" s="39"/>
      <c r="M79" s="40"/>
      <c r="N79" s="38"/>
      <c r="O79" s="41"/>
      <c r="P79" s="40"/>
      <c r="Q79" s="40"/>
      <c r="R79" s="6"/>
      <c r="S79" s="4"/>
      <c r="T79" s="4"/>
      <c r="U79" s="4"/>
      <c r="V79" s="4"/>
      <c r="W79" s="4"/>
      <c r="X79" s="2"/>
      <c r="Y79" s="2"/>
      <c r="Z79" s="2"/>
      <c r="AA79" s="4"/>
      <c r="AB79" s="4"/>
      <c r="AC79" s="4"/>
      <c r="AD79" s="4"/>
      <c r="AE79" s="6"/>
      <c r="AF79" s="4"/>
      <c r="AG79" s="4"/>
      <c r="AH79" s="4"/>
      <c r="AI79" s="4"/>
      <c r="AJ79" s="4"/>
      <c r="AK79" s="6"/>
      <c r="AL79" s="6"/>
      <c r="AM79" s="4"/>
    </row>
    <row r="80" spans="4:39" ht="39.75" customHeight="1">
      <c r="D80" s="4"/>
      <c r="E80" s="3"/>
      <c r="F80" s="7"/>
      <c r="G80" s="2"/>
      <c r="H80" s="4"/>
      <c r="I80" s="4"/>
      <c r="J80" s="38"/>
      <c r="K80" s="38"/>
      <c r="L80" s="39"/>
      <c r="M80" s="40"/>
      <c r="N80" s="38"/>
      <c r="O80" s="41"/>
      <c r="P80" s="40"/>
      <c r="Q80" s="40"/>
      <c r="R80" s="6"/>
      <c r="S80" s="4"/>
      <c r="T80" s="4"/>
      <c r="U80" s="4"/>
      <c r="V80" s="4"/>
      <c r="W80" s="4"/>
      <c r="X80" s="2"/>
      <c r="Y80" s="2"/>
      <c r="Z80" s="2"/>
      <c r="AA80" s="4"/>
      <c r="AB80" s="4"/>
      <c r="AC80" s="4"/>
      <c r="AD80" s="4"/>
      <c r="AE80" s="6"/>
      <c r="AF80" s="4"/>
      <c r="AG80" s="4"/>
      <c r="AH80" s="4"/>
      <c r="AI80" s="4"/>
      <c r="AJ80" s="4"/>
      <c r="AK80" s="6"/>
      <c r="AL80" s="6"/>
      <c r="AM80" s="4"/>
    </row>
    <row r="81" spans="4:39" ht="39.75" customHeight="1">
      <c r="D81" s="4"/>
      <c r="E81" s="3"/>
      <c r="F81" s="7"/>
      <c r="G81" s="2"/>
      <c r="H81" s="4"/>
      <c r="I81" s="4"/>
      <c r="J81" s="38"/>
      <c r="K81" s="38"/>
      <c r="L81" s="39"/>
      <c r="M81" s="40"/>
      <c r="N81" s="38"/>
      <c r="O81" s="41"/>
      <c r="P81" s="40"/>
      <c r="Q81" s="40"/>
      <c r="R81" s="6"/>
      <c r="S81" s="4"/>
      <c r="T81" s="4"/>
      <c r="U81" s="4"/>
      <c r="V81" s="4"/>
      <c r="W81" s="4"/>
      <c r="X81" s="2"/>
      <c r="Y81" s="2"/>
      <c r="Z81" s="2"/>
      <c r="AA81" s="4"/>
      <c r="AB81" s="4"/>
      <c r="AC81" s="4"/>
      <c r="AD81" s="4"/>
      <c r="AE81" s="6"/>
      <c r="AF81" s="4"/>
      <c r="AG81" s="4"/>
      <c r="AH81" s="4"/>
      <c r="AI81" s="4"/>
      <c r="AJ81" s="4"/>
      <c r="AK81" s="6"/>
      <c r="AL81" s="6"/>
      <c r="AM81" s="4"/>
    </row>
    <row r="82" spans="4:39" ht="39.75" customHeight="1">
      <c r="D82" s="4"/>
      <c r="E82" s="3"/>
      <c r="F82" s="7"/>
      <c r="G82" s="2"/>
      <c r="H82" s="4"/>
      <c r="I82" s="4"/>
      <c r="J82" s="38"/>
      <c r="K82" s="38"/>
      <c r="L82" s="39"/>
      <c r="M82" s="40"/>
      <c r="N82" s="38"/>
      <c r="O82" s="41"/>
      <c r="P82" s="40"/>
      <c r="Q82" s="40"/>
      <c r="R82" s="6"/>
      <c r="S82" s="4"/>
      <c r="T82" s="4"/>
      <c r="U82" s="4"/>
      <c r="V82" s="4"/>
      <c r="W82" s="4"/>
      <c r="X82" s="2"/>
      <c r="Y82" s="2"/>
      <c r="Z82" s="2"/>
      <c r="AA82" s="4"/>
      <c r="AB82" s="4"/>
      <c r="AC82" s="4"/>
      <c r="AD82" s="4"/>
      <c r="AE82" s="6"/>
      <c r="AF82" s="4"/>
      <c r="AG82" s="4"/>
      <c r="AH82" s="4"/>
      <c r="AI82" s="4"/>
      <c r="AJ82" s="4"/>
      <c r="AK82" s="6"/>
      <c r="AL82" s="6"/>
      <c r="AM82" s="4"/>
    </row>
    <row r="83" spans="4:39" ht="39.75" customHeight="1">
      <c r="D83" s="4"/>
      <c r="E83" s="3"/>
      <c r="F83" s="7"/>
      <c r="G83" s="2"/>
      <c r="H83" s="4"/>
      <c r="I83" s="4"/>
      <c r="J83" s="38"/>
      <c r="K83" s="38"/>
      <c r="L83" s="39"/>
      <c r="M83" s="40"/>
      <c r="N83" s="38"/>
      <c r="O83" s="41"/>
      <c r="P83" s="40"/>
      <c r="Q83" s="40"/>
      <c r="R83" s="6"/>
      <c r="S83" s="4"/>
      <c r="T83" s="4"/>
      <c r="U83" s="4"/>
      <c r="V83" s="4"/>
      <c r="W83" s="4"/>
      <c r="X83" s="2"/>
      <c r="Y83" s="2"/>
      <c r="Z83" s="2"/>
      <c r="AA83" s="4"/>
      <c r="AB83" s="4"/>
      <c r="AC83" s="4"/>
      <c r="AD83" s="4"/>
      <c r="AE83" s="6"/>
      <c r="AF83" s="4"/>
      <c r="AG83" s="4"/>
      <c r="AH83" s="4"/>
      <c r="AI83" s="4"/>
      <c r="AJ83" s="4"/>
      <c r="AK83" s="6"/>
      <c r="AL83" s="6"/>
      <c r="AM83" s="4"/>
    </row>
    <row r="84" spans="4:39" ht="39.75" customHeight="1">
      <c r="D84" s="4"/>
      <c r="E84" s="3"/>
      <c r="F84" s="7"/>
      <c r="G84" s="2"/>
      <c r="H84" s="4"/>
      <c r="I84" s="4"/>
      <c r="J84" s="38"/>
      <c r="K84" s="38"/>
      <c r="L84" s="39"/>
      <c r="M84" s="40"/>
      <c r="N84" s="38"/>
      <c r="O84" s="41"/>
      <c r="P84" s="40"/>
      <c r="Q84" s="40"/>
      <c r="R84" s="6"/>
      <c r="S84" s="4"/>
      <c r="T84" s="4"/>
      <c r="U84" s="4"/>
      <c r="V84" s="4"/>
      <c r="W84" s="4"/>
      <c r="X84" s="2"/>
      <c r="Y84" s="2"/>
      <c r="Z84" s="2"/>
      <c r="AA84" s="4"/>
      <c r="AB84" s="4"/>
      <c r="AC84" s="4"/>
      <c r="AD84" s="4"/>
      <c r="AE84" s="6"/>
      <c r="AF84" s="4"/>
      <c r="AG84" s="4"/>
      <c r="AH84" s="4"/>
      <c r="AI84" s="4"/>
      <c r="AJ84" s="4"/>
      <c r="AK84" s="6"/>
      <c r="AL84" s="6"/>
      <c r="AM84" s="4"/>
    </row>
    <row r="85" spans="4:39" ht="39.75" customHeight="1">
      <c r="D85" s="4"/>
      <c r="E85" s="3"/>
      <c r="F85" s="7"/>
      <c r="G85" s="2"/>
      <c r="H85" s="4"/>
      <c r="I85" s="4"/>
      <c r="J85" s="38"/>
      <c r="K85" s="38"/>
      <c r="L85" s="39"/>
      <c r="M85" s="40"/>
      <c r="N85" s="38"/>
      <c r="O85" s="41"/>
      <c r="P85" s="40"/>
      <c r="Q85" s="40"/>
      <c r="R85" s="6"/>
      <c r="S85" s="4"/>
      <c r="T85" s="4"/>
      <c r="U85" s="4"/>
      <c r="V85" s="4"/>
      <c r="W85" s="4"/>
      <c r="X85" s="2"/>
      <c r="Y85" s="2"/>
      <c r="Z85" s="2"/>
      <c r="AA85" s="4"/>
      <c r="AB85" s="4"/>
      <c r="AC85" s="4"/>
      <c r="AD85" s="4"/>
      <c r="AE85" s="6"/>
      <c r="AF85" s="4"/>
      <c r="AG85" s="4"/>
      <c r="AH85" s="4"/>
      <c r="AI85" s="4"/>
      <c r="AJ85" s="4"/>
      <c r="AK85" s="6"/>
      <c r="AL85" s="6"/>
      <c r="AM85" s="4"/>
    </row>
    <row r="86" spans="4:39" ht="39.75" customHeight="1">
      <c r="D86" s="4"/>
      <c r="E86" s="3"/>
      <c r="F86" s="7"/>
      <c r="G86" s="2"/>
      <c r="H86" s="4"/>
      <c r="I86" s="4"/>
      <c r="J86" s="38"/>
      <c r="K86" s="38"/>
      <c r="L86" s="39"/>
      <c r="M86" s="40"/>
      <c r="N86" s="38"/>
      <c r="O86" s="41"/>
      <c r="P86" s="40"/>
      <c r="Q86" s="40"/>
      <c r="R86" s="6"/>
      <c r="S86" s="4"/>
      <c r="T86" s="4"/>
      <c r="U86" s="4"/>
      <c r="V86" s="4"/>
      <c r="W86" s="4"/>
      <c r="X86" s="2"/>
      <c r="Y86" s="2"/>
      <c r="Z86" s="2"/>
      <c r="AA86" s="4"/>
      <c r="AB86" s="4"/>
      <c r="AC86" s="4"/>
      <c r="AD86" s="4"/>
      <c r="AE86" s="6"/>
      <c r="AF86" s="4"/>
      <c r="AG86" s="4"/>
      <c r="AH86" s="4"/>
      <c r="AI86" s="4"/>
      <c r="AJ86" s="4"/>
      <c r="AK86" s="6"/>
      <c r="AL86" s="6"/>
      <c r="AM86" s="4"/>
    </row>
    <row r="87" spans="4:39" ht="39.75" customHeight="1">
      <c r="D87" s="4"/>
      <c r="E87" s="3"/>
      <c r="F87" s="7"/>
      <c r="G87" s="2"/>
      <c r="H87" s="4"/>
      <c r="I87" s="4"/>
      <c r="J87" s="38"/>
      <c r="K87" s="38"/>
      <c r="L87" s="39"/>
      <c r="M87" s="40"/>
      <c r="N87" s="38"/>
      <c r="O87" s="41"/>
      <c r="P87" s="40"/>
      <c r="Q87" s="40"/>
      <c r="R87" s="6"/>
      <c r="S87" s="4"/>
      <c r="T87" s="4"/>
      <c r="U87" s="4"/>
      <c r="V87" s="4"/>
      <c r="W87" s="4"/>
      <c r="X87" s="2"/>
      <c r="Y87" s="2"/>
      <c r="Z87" s="2"/>
      <c r="AA87" s="4"/>
      <c r="AB87" s="4"/>
      <c r="AC87" s="4"/>
      <c r="AD87" s="4"/>
      <c r="AE87" s="6"/>
      <c r="AF87" s="4"/>
      <c r="AG87" s="4"/>
      <c r="AH87" s="4"/>
      <c r="AI87" s="4"/>
      <c r="AJ87" s="4"/>
      <c r="AK87" s="6"/>
      <c r="AL87" s="6"/>
      <c r="AM87" s="4"/>
    </row>
    <row r="88" spans="4:39" ht="39.75" customHeight="1">
      <c r="D88" s="4"/>
      <c r="E88" s="3"/>
      <c r="F88" s="7"/>
      <c r="G88" s="2"/>
      <c r="H88" s="4"/>
      <c r="I88" s="4"/>
      <c r="J88" s="38"/>
      <c r="K88" s="38"/>
      <c r="L88" s="39"/>
      <c r="M88" s="40"/>
      <c r="N88" s="38"/>
      <c r="O88" s="41"/>
      <c r="P88" s="40"/>
      <c r="Q88" s="40"/>
      <c r="R88" s="6"/>
      <c r="S88" s="4"/>
      <c r="T88" s="4"/>
      <c r="U88" s="4"/>
      <c r="V88" s="4"/>
      <c r="W88" s="4"/>
      <c r="X88" s="2"/>
      <c r="Y88" s="2"/>
      <c r="Z88" s="2"/>
      <c r="AA88" s="4"/>
      <c r="AB88" s="4"/>
      <c r="AC88" s="4"/>
      <c r="AD88" s="4"/>
      <c r="AE88" s="6"/>
      <c r="AF88" s="4"/>
      <c r="AG88" s="4"/>
      <c r="AH88" s="4"/>
      <c r="AI88" s="4"/>
      <c r="AJ88" s="4"/>
      <c r="AK88" s="6"/>
      <c r="AL88" s="6"/>
      <c r="AM88" s="4"/>
    </row>
    <row r="89" spans="4:39" ht="39.75" customHeight="1">
      <c r="D89" s="4"/>
      <c r="E89" s="3"/>
      <c r="F89" s="7"/>
      <c r="G89" s="2"/>
      <c r="H89" s="4"/>
      <c r="I89" s="4"/>
      <c r="J89" s="38"/>
      <c r="K89" s="38"/>
      <c r="L89" s="39"/>
      <c r="M89" s="40"/>
      <c r="N89" s="38"/>
      <c r="O89" s="41"/>
      <c r="P89" s="40"/>
      <c r="Q89" s="40"/>
      <c r="R89" s="6"/>
      <c r="S89" s="4"/>
      <c r="T89" s="4"/>
      <c r="U89" s="4"/>
      <c r="V89" s="4"/>
      <c r="W89" s="4"/>
      <c r="X89" s="2"/>
      <c r="Y89" s="2"/>
      <c r="Z89" s="2"/>
      <c r="AA89" s="4"/>
      <c r="AB89" s="4"/>
      <c r="AC89" s="4"/>
      <c r="AD89" s="4"/>
      <c r="AE89" s="6"/>
      <c r="AF89" s="4"/>
      <c r="AG89" s="4"/>
      <c r="AH89" s="4"/>
      <c r="AI89" s="4"/>
      <c r="AJ89" s="4"/>
      <c r="AK89" s="6"/>
      <c r="AL89" s="6"/>
      <c r="AM89" s="4"/>
    </row>
    <row r="90" spans="4:39" ht="39.75" customHeight="1">
      <c r="D90" s="4"/>
      <c r="E90" s="3"/>
      <c r="F90" s="7"/>
      <c r="G90" s="2"/>
      <c r="H90" s="4"/>
      <c r="I90" s="4"/>
      <c r="J90" s="38"/>
      <c r="K90" s="38"/>
      <c r="L90" s="39"/>
      <c r="M90" s="40"/>
      <c r="N90" s="38"/>
      <c r="O90" s="41"/>
      <c r="P90" s="40"/>
      <c r="Q90" s="40"/>
      <c r="R90" s="6"/>
      <c r="S90" s="4"/>
      <c r="T90" s="4"/>
      <c r="U90" s="4"/>
      <c r="V90" s="4"/>
      <c r="W90" s="4"/>
      <c r="X90" s="2"/>
      <c r="Y90" s="2"/>
      <c r="Z90" s="2"/>
      <c r="AA90" s="4"/>
      <c r="AB90" s="4"/>
      <c r="AC90" s="4"/>
      <c r="AD90" s="4"/>
      <c r="AE90" s="6"/>
      <c r="AF90" s="4"/>
      <c r="AG90" s="4"/>
      <c r="AH90" s="4"/>
      <c r="AI90" s="4"/>
      <c r="AJ90" s="4"/>
      <c r="AK90" s="6"/>
      <c r="AL90" s="6"/>
      <c r="AM90" s="4"/>
    </row>
    <row r="91" spans="4:39" ht="39.75" customHeight="1">
      <c r="D91" s="4"/>
      <c r="E91" s="3"/>
      <c r="F91" s="7"/>
      <c r="G91" s="2"/>
      <c r="H91" s="4"/>
      <c r="I91" s="4"/>
      <c r="J91" s="38"/>
      <c r="K91" s="38"/>
      <c r="L91" s="39"/>
      <c r="M91" s="40"/>
      <c r="N91" s="38"/>
      <c r="O91" s="41"/>
      <c r="P91" s="40"/>
      <c r="Q91" s="40"/>
      <c r="R91" s="6"/>
      <c r="S91" s="4"/>
      <c r="T91" s="4"/>
      <c r="U91" s="4"/>
      <c r="V91" s="4"/>
      <c r="W91" s="4"/>
      <c r="X91" s="2"/>
      <c r="Y91" s="2"/>
      <c r="Z91" s="2"/>
      <c r="AA91" s="4"/>
      <c r="AB91" s="4"/>
      <c r="AC91" s="4"/>
      <c r="AD91" s="4"/>
      <c r="AE91" s="6"/>
      <c r="AF91" s="4"/>
      <c r="AG91" s="4"/>
      <c r="AH91" s="4"/>
      <c r="AI91" s="4"/>
      <c r="AJ91" s="4"/>
      <c r="AK91" s="6"/>
      <c r="AL91" s="6"/>
      <c r="AM91" s="4"/>
    </row>
    <row r="92" spans="4:39" ht="39.75" customHeight="1">
      <c r="D92" s="4"/>
      <c r="E92" s="3"/>
      <c r="F92" s="7"/>
      <c r="G92" s="2"/>
      <c r="H92" s="4"/>
      <c r="I92" s="4"/>
      <c r="J92" s="38"/>
      <c r="K92" s="38"/>
      <c r="L92" s="39"/>
      <c r="M92" s="40"/>
      <c r="N92" s="38"/>
      <c r="O92" s="41"/>
      <c r="P92" s="40"/>
      <c r="Q92" s="40"/>
      <c r="R92" s="6"/>
      <c r="S92" s="4"/>
      <c r="T92" s="4"/>
      <c r="U92" s="4"/>
      <c r="V92" s="4"/>
      <c r="W92" s="4"/>
      <c r="X92" s="2"/>
      <c r="Y92" s="2"/>
      <c r="Z92" s="2"/>
      <c r="AA92" s="4"/>
      <c r="AB92" s="4"/>
      <c r="AC92" s="4"/>
      <c r="AD92" s="4"/>
      <c r="AE92" s="6"/>
      <c r="AF92" s="4"/>
      <c r="AG92" s="4"/>
      <c r="AH92" s="4"/>
      <c r="AI92" s="4"/>
      <c r="AJ92" s="4"/>
      <c r="AK92" s="6"/>
      <c r="AL92" s="6"/>
      <c r="AM92" s="4"/>
    </row>
    <row r="93" spans="4:39" ht="39.75" customHeight="1">
      <c r="D93" s="4"/>
      <c r="E93" s="3"/>
      <c r="F93" s="7"/>
      <c r="G93" s="2"/>
      <c r="H93" s="4"/>
      <c r="I93" s="4"/>
      <c r="J93" s="38"/>
      <c r="K93" s="38"/>
      <c r="L93" s="39"/>
      <c r="M93" s="40"/>
      <c r="N93" s="38"/>
      <c r="O93" s="41"/>
      <c r="P93" s="40"/>
      <c r="Q93" s="40"/>
      <c r="R93" s="6"/>
      <c r="S93" s="4"/>
      <c r="T93" s="4"/>
      <c r="U93" s="4"/>
      <c r="V93" s="4"/>
      <c r="W93" s="4"/>
      <c r="X93" s="2"/>
      <c r="Y93" s="2"/>
      <c r="Z93" s="2"/>
      <c r="AA93" s="4"/>
      <c r="AB93" s="4"/>
      <c r="AC93" s="4"/>
      <c r="AD93" s="4"/>
      <c r="AE93" s="6"/>
      <c r="AF93" s="4"/>
      <c r="AG93" s="4"/>
      <c r="AH93" s="4"/>
      <c r="AI93" s="4"/>
      <c r="AJ93" s="4"/>
      <c r="AK93" s="6"/>
      <c r="AL93" s="6"/>
      <c r="AM93" s="4"/>
    </row>
    <row r="94" spans="4:39" ht="39.75" customHeight="1">
      <c r="D94" s="4"/>
      <c r="E94" s="3"/>
      <c r="F94" s="7"/>
      <c r="G94" s="2"/>
      <c r="H94" s="4"/>
      <c r="I94" s="4"/>
      <c r="J94" s="38"/>
      <c r="K94" s="38"/>
      <c r="L94" s="39"/>
      <c r="M94" s="40"/>
      <c r="N94" s="38"/>
      <c r="O94" s="41"/>
      <c r="P94" s="40"/>
      <c r="Q94" s="40"/>
      <c r="R94" s="6"/>
      <c r="S94" s="4"/>
      <c r="T94" s="4"/>
      <c r="U94" s="4"/>
      <c r="V94" s="4"/>
      <c r="W94" s="4"/>
      <c r="X94" s="2"/>
      <c r="Y94" s="2"/>
      <c r="Z94" s="2"/>
      <c r="AA94" s="4"/>
      <c r="AB94" s="4"/>
      <c r="AC94" s="4"/>
      <c r="AD94" s="4"/>
      <c r="AE94" s="6"/>
      <c r="AF94" s="4"/>
      <c r="AG94" s="4"/>
      <c r="AH94" s="4"/>
      <c r="AI94" s="4"/>
      <c r="AJ94" s="4"/>
      <c r="AK94" s="6"/>
      <c r="AL94" s="6"/>
      <c r="AM94" s="4"/>
    </row>
    <row r="95" spans="4:39" ht="39.75" customHeight="1">
      <c r="D95" s="4"/>
      <c r="E95" s="3"/>
      <c r="F95" s="7"/>
      <c r="G95" s="2"/>
      <c r="H95" s="4"/>
      <c r="I95" s="4"/>
      <c r="J95" s="38"/>
      <c r="K95" s="38"/>
      <c r="L95" s="39"/>
      <c r="M95" s="40"/>
      <c r="N95" s="38"/>
      <c r="O95" s="41"/>
      <c r="P95" s="40"/>
      <c r="Q95" s="40"/>
      <c r="R95" s="6"/>
      <c r="S95" s="4"/>
      <c r="T95" s="4"/>
      <c r="U95" s="4"/>
      <c r="V95" s="4"/>
      <c r="W95" s="4"/>
      <c r="X95" s="2"/>
      <c r="Y95" s="2"/>
      <c r="Z95" s="2"/>
      <c r="AA95" s="4"/>
      <c r="AB95" s="4"/>
      <c r="AC95" s="4"/>
      <c r="AD95" s="4"/>
      <c r="AE95" s="6"/>
      <c r="AF95" s="4"/>
      <c r="AG95" s="4"/>
      <c r="AH95" s="4"/>
      <c r="AI95" s="4"/>
      <c r="AJ95" s="4"/>
      <c r="AK95" s="6"/>
      <c r="AL95" s="6"/>
      <c r="AM95" s="4"/>
    </row>
    <row r="96" spans="4:39" ht="39.75" customHeight="1">
      <c r="D96" s="4"/>
      <c r="E96" s="3"/>
      <c r="F96" s="7"/>
      <c r="G96" s="2"/>
      <c r="H96" s="4"/>
      <c r="I96" s="4"/>
      <c r="J96" s="38"/>
      <c r="K96" s="38"/>
      <c r="L96" s="39"/>
      <c r="M96" s="40"/>
      <c r="N96" s="38"/>
      <c r="O96" s="41"/>
      <c r="P96" s="40"/>
      <c r="Q96" s="40"/>
      <c r="R96" s="6"/>
      <c r="S96" s="4"/>
      <c r="T96" s="4"/>
      <c r="U96" s="4"/>
      <c r="V96" s="4"/>
      <c r="W96" s="4"/>
      <c r="X96" s="2"/>
      <c r="Y96" s="2"/>
      <c r="Z96" s="2"/>
      <c r="AA96" s="4"/>
      <c r="AB96" s="4"/>
      <c r="AC96" s="4"/>
      <c r="AD96" s="4"/>
      <c r="AE96" s="6"/>
      <c r="AF96" s="4"/>
      <c r="AG96" s="4"/>
      <c r="AH96" s="4"/>
      <c r="AI96" s="4"/>
      <c r="AJ96" s="4"/>
      <c r="AK96" s="6"/>
      <c r="AL96" s="6"/>
      <c r="AM96" s="4"/>
    </row>
    <row r="97" spans="4:39" ht="39.75" customHeight="1">
      <c r="D97" s="4"/>
      <c r="E97" s="3"/>
      <c r="F97" s="7"/>
      <c r="G97" s="2"/>
      <c r="H97" s="4"/>
      <c r="I97" s="4"/>
      <c r="J97" s="38"/>
      <c r="K97" s="38"/>
      <c r="L97" s="39"/>
      <c r="M97" s="40"/>
      <c r="N97" s="38"/>
      <c r="O97" s="41"/>
      <c r="P97" s="40"/>
      <c r="Q97" s="40"/>
      <c r="R97" s="6"/>
      <c r="S97" s="4"/>
      <c r="T97" s="4"/>
      <c r="U97" s="4"/>
      <c r="V97" s="4"/>
      <c r="W97" s="4"/>
      <c r="X97" s="2"/>
      <c r="Y97" s="2"/>
      <c r="Z97" s="2"/>
      <c r="AA97" s="4"/>
      <c r="AB97" s="4"/>
      <c r="AC97" s="4"/>
      <c r="AD97" s="4"/>
      <c r="AE97" s="6"/>
      <c r="AF97" s="4"/>
      <c r="AG97" s="4"/>
      <c r="AH97" s="4"/>
      <c r="AI97" s="4"/>
      <c r="AJ97" s="4"/>
      <c r="AK97" s="6"/>
      <c r="AL97" s="6"/>
      <c r="AM97" s="4"/>
    </row>
    <row r="98" spans="4:39" ht="39.75" customHeight="1">
      <c r="D98" s="4"/>
      <c r="E98" s="3"/>
      <c r="F98" s="7"/>
      <c r="G98" s="2"/>
      <c r="H98" s="4"/>
      <c r="I98" s="4"/>
      <c r="J98" s="38"/>
      <c r="K98" s="38"/>
      <c r="L98" s="39"/>
      <c r="M98" s="40"/>
      <c r="N98" s="38"/>
      <c r="O98" s="41"/>
      <c r="P98" s="40"/>
      <c r="Q98" s="40"/>
      <c r="R98" s="6"/>
      <c r="S98" s="4"/>
      <c r="T98" s="4"/>
      <c r="U98" s="4"/>
      <c r="V98" s="4"/>
      <c r="W98" s="4"/>
      <c r="X98" s="2"/>
      <c r="Y98" s="2"/>
      <c r="Z98" s="2"/>
      <c r="AA98" s="4"/>
      <c r="AB98" s="4"/>
      <c r="AC98" s="4"/>
      <c r="AD98" s="4"/>
      <c r="AE98" s="6"/>
      <c r="AF98" s="4"/>
      <c r="AG98" s="4"/>
      <c r="AH98" s="4"/>
      <c r="AI98" s="4"/>
      <c r="AJ98" s="4"/>
      <c r="AK98" s="6"/>
      <c r="AL98" s="6"/>
      <c r="AM98" s="4"/>
    </row>
    <row r="99" spans="4:39" ht="39.75" customHeight="1">
      <c r="D99" s="4"/>
      <c r="E99" s="3"/>
      <c r="F99" s="7"/>
      <c r="G99" s="2"/>
      <c r="H99" s="4"/>
      <c r="I99" s="4"/>
      <c r="J99" s="38"/>
      <c r="K99" s="38"/>
      <c r="L99" s="39"/>
      <c r="M99" s="40"/>
      <c r="N99" s="38"/>
      <c r="O99" s="41"/>
      <c r="P99" s="40"/>
      <c r="Q99" s="40"/>
      <c r="R99" s="6"/>
      <c r="S99" s="4"/>
      <c r="T99" s="4"/>
      <c r="U99" s="4"/>
      <c r="V99" s="4"/>
      <c r="W99" s="4"/>
      <c r="X99" s="2"/>
      <c r="Y99" s="2"/>
      <c r="Z99" s="2"/>
      <c r="AA99" s="4"/>
      <c r="AB99" s="4"/>
      <c r="AC99" s="4"/>
      <c r="AD99" s="4"/>
      <c r="AE99" s="6"/>
      <c r="AF99" s="4"/>
      <c r="AG99" s="4"/>
      <c r="AH99" s="4"/>
      <c r="AI99" s="4"/>
      <c r="AJ99" s="4"/>
      <c r="AK99" s="6"/>
      <c r="AL99" s="6"/>
      <c r="AM99" s="4"/>
    </row>
    <row r="100" spans="4:39" ht="39.75" customHeight="1">
      <c r="D100" s="4"/>
      <c r="E100" s="3"/>
      <c r="F100" s="7"/>
      <c r="G100" s="2"/>
      <c r="H100" s="4"/>
      <c r="I100" s="4"/>
      <c r="J100" s="38"/>
      <c r="K100" s="38"/>
      <c r="L100" s="39"/>
      <c r="M100" s="40"/>
      <c r="N100" s="38"/>
      <c r="O100" s="41"/>
      <c r="P100" s="40"/>
      <c r="Q100" s="40"/>
      <c r="R100" s="6"/>
      <c r="S100" s="4"/>
      <c r="T100" s="4"/>
      <c r="U100" s="4"/>
      <c r="V100" s="4"/>
      <c r="W100" s="4"/>
      <c r="X100" s="2"/>
      <c r="Y100" s="2"/>
      <c r="Z100" s="2"/>
      <c r="AA100" s="4"/>
      <c r="AB100" s="4"/>
      <c r="AC100" s="4"/>
      <c r="AD100" s="4"/>
      <c r="AE100" s="6"/>
      <c r="AF100" s="4"/>
      <c r="AG100" s="4"/>
      <c r="AH100" s="4"/>
      <c r="AI100" s="4"/>
      <c r="AJ100" s="4"/>
      <c r="AK100" s="6"/>
      <c r="AL100" s="6"/>
      <c r="AM100" s="4"/>
    </row>
    <row r="101" spans="4:39" ht="39.75" customHeight="1">
      <c r="D101" s="4"/>
      <c r="E101" s="3"/>
      <c r="F101" s="7"/>
      <c r="G101" s="2"/>
      <c r="H101" s="4"/>
      <c r="I101" s="4"/>
      <c r="J101" s="38"/>
      <c r="K101" s="38"/>
      <c r="L101" s="39"/>
      <c r="M101" s="40"/>
      <c r="N101" s="38"/>
      <c r="O101" s="41"/>
      <c r="P101" s="40"/>
      <c r="Q101" s="40"/>
      <c r="R101" s="6"/>
      <c r="S101" s="4"/>
      <c r="T101" s="4"/>
      <c r="U101" s="4"/>
      <c r="V101" s="4"/>
      <c r="W101" s="4"/>
      <c r="X101" s="2"/>
      <c r="Y101" s="2"/>
      <c r="Z101" s="2"/>
      <c r="AA101" s="4"/>
      <c r="AB101" s="4"/>
      <c r="AC101" s="4"/>
      <c r="AD101" s="4"/>
      <c r="AE101" s="6"/>
      <c r="AF101" s="4"/>
      <c r="AG101" s="4"/>
      <c r="AH101" s="4"/>
      <c r="AI101" s="4"/>
      <c r="AJ101" s="4"/>
      <c r="AK101" s="6"/>
      <c r="AL101" s="6"/>
      <c r="AM101" s="4"/>
    </row>
    <row r="102" spans="4:39" ht="39.75" customHeight="1">
      <c r="D102" s="4"/>
      <c r="E102" s="3"/>
      <c r="F102" s="7"/>
      <c r="G102" s="2"/>
      <c r="H102" s="4"/>
      <c r="I102" s="4"/>
      <c r="J102" s="38"/>
      <c r="K102" s="38"/>
      <c r="L102" s="39"/>
      <c r="M102" s="40"/>
      <c r="N102" s="38"/>
      <c r="O102" s="41"/>
      <c r="P102" s="40"/>
      <c r="Q102" s="40"/>
      <c r="R102" s="6"/>
      <c r="S102" s="4"/>
      <c r="T102" s="4"/>
      <c r="U102" s="4"/>
      <c r="V102" s="4"/>
      <c r="W102" s="4"/>
      <c r="X102" s="2"/>
      <c r="Y102" s="2"/>
      <c r="Z102" s="2"/>
      <c r="AA102" s="4"/>
      <c r="AB102" s="4"/>
      <c r="AC102" s="4"/>
      <c r="AD102" s="4"/>
      <c r="AE102" s="6"/>
      <c r="AF102" s="4"/>
      <c r="AG102" s="4"/>
      <c r="AH102" s="4"/>
      <c r="AI102" s="4"/>
      <c r="AJ102" s="4"/>
      <c r="AK102" s="6"/>
      <c r="AL102" s="6"/>
      <c r="AM102" s="4"/>
    </row>
    <row r="103" spans="4:39" ht="39.75" customHeight="1">
      <c r="D103" s="4"/>
      <c r="E103" s="3"/>
      <c r="F103" s="7"/>
      <c r="G103" s="2"/>
      <c r="H103" s="4"/>
      <c r="I103" s="4"/>
      <c r="J103" s="38"/>
      <c r="K103" s="38"/>
      <c r="L103" s="39"/>
      <c r="M103" s="40"/>
      <c r="N103" s="38"/>
      <c r="O103" s="41"/>
      <c r="P103" s="40"/>
      <c r="Q103" s="40"/>
      <c r="R103" s="6"/>
      <c r="S103" s="4"/>
      <c r="T103" s="4"/>
      <c r="U103" s="4"/>
      <c r="V103" s="4"/>
      <c r="W103" s="4"/>
      <c r="X103" s="2"/>
      <c r="Y103" s="2"/>
      <c r="Z103" s="2"/>
      <c r="AA103" s="4"/>
      <c r="AB103" s="4"/>
      <c r="AC103" s="4"/>
      <c r="AD103" s="4"/>
      <c r="AE103" s="6"/>
      <c r="AF103" s="4"/>
      <c r="AG103" s="4"/>
      <c r="AH103" s="4"/>
      <c r="AI103" s="4"/>
      <c r="AJ103" s="4"/>
      <c r="AK103" s="6"/>
      <c r="AL103" s="6"/>
      <c r="AM103" s="4"/>
    </row>
    <row r="104" spans="4:39" ht="39.75" customHeight="1">
      <c r="D104" s="4"/>
      <c r="E104" s="3"/>
      <c r="F104" s="7"/>
      <c r="G104" s="2"/>
      <c r="H104" s="4"/>
      <c r="I104" s="4"/>
      <c r="J104" s="38"/>
      <c r="K104" s="38"/>
      <c r="L104" s="39"/>
      <c r="M104" s="40"/>
      <c r="N104" s="38"/>
      <c r="O104" s="41"/>
      <c r="P104" s="40"/>
      <c r="Q104" s="40"/>
      <c r="R104" s="6"/>
      <c r="S104" s="4"/>
      <c r="T104" s="4"/>
      <c r="U104" s="4"/>
      <c r="V104" s="4"/>
      <c r="W104" s="4"/>
      <c r="X104" s="2"/>
      <c r="Y104" s="2"/>
      <c r="Z104" s="2"/>
      <c r="AA104" s="4"/>
      <c r="AB104" s="4"/>
      <c r="AC104" s="4"/>
      <c r="AD104" s="4"/>
      <c r="AE104" s="6"/>
      <c r="AF104" s="4"/>
      <c r="AG104" s="4"/>
      <c r="AH104" s="4"/>
      <c r="AI104" s="4"/>
      <c r="AJ104" s="4"/>
      <c r="AK104" s="6"/>
      <c r="AL104" s="6"/>
      <c r="AM104" s="4"/>
    </row>
    <row r="105" spans="4:39" ht="39.75" customHeight="1">
      <c r="D105" s="4"/>
      <c r="E105" s="3"/>
      <c r="F105" s="7"/>
      <c r="G105" s="2"/>
      <c r="H105" s="4"/>
      <c r="I105" s="4"/>
      <c r="J105" s="38"/>
      <c r="K105" s="38"/>
      <c r="L105" s="39"/>
      <c r="M105" s="40"/>
      <c r="N105" s="38"/>
      <c r="O105" s="41"/>
      <c r="P105" s="40"/>
      <c r="Q105" s="40"/>
      <c r="R105" s="6"/>
      <c r="S105" s="4"/>
      <c r="T105" s="4"/>
      <c r="U105" s="4"/>
      <c r="V105" s="4"/>
      <c r="W105" s="4"/>
      <c r="X105" s="2"/>
      <c r="Y105" s="2"/>
      <c r="Z105" s="2"/>
      <c r="AA105" s="4"/>
      <c r="AB105" s="4"/>
      <c r="AC105" s="4"/>
      <c r="AD105" s="4"/>
      <c r="AE105" s="6"/>
      <c r="AF105" s="4"/>
      <c r="AG105" s="4"/>
      <c r="AH105" s="4"/>
      <c r="AI105" s="4"/>
      <c r="AJ105" s="4"/>
      <c r="AK105" s="6"/>
      <c r="AL105" s="6"/>
      <c r="AM105" s="4"/>
    </row>
    <row r="106" spans="4:39" ht="39.75" customHeight="1">
      <c r="D106" s="4"/>
      <c r="E106" s="3"/>
      <c r="F106" s="7"/>
      <c r="G106" s="2"/>
      <c r="H106" s="4"/>
      <c r="I106" s="4"/>
      <c r="J106" s="38"/>
      <c r="K106" s="38"/>
      <c r="L106" s="39"/>
      <c r="M106" s="40"/>
      <c r="N106" s="38"/>
      <c r="O106" s="41"/>
      <c r="P106" s="40"/>
      <c r="Q106" s="40"/>
      <c r="R106" s="6"/>
      <c r="S106" s="4"/>
      <c r="T106" s="4"/>
      <c r="U106" s="4"/>
      <c r="V106" s="4"/>
      <c r="W106" s="4"/>
      <c r="X106" s="2"/>
      <c r="Y106" s="2"/>
      <c r="Z106" s="2"/>
      <c r="AA106" s="4"/>
      <c r="AB106" s="4"/>
      <c r="AC106" s="4"/>
      <c r="AD106" s="4"/>
      <c r="AE106" s="6"/>
      <c r="AF106" s="4"/>
      <c r="AG106" s="4"/>
      <c r="AH106" s="4"/>
      <c r="AI106" s="4"/>
      <c r="AJ106" s="4"/>
      <c r="AK106" s="6"/>
      <c r="AL106" s="6"/>
      <c r="AM106" s="4"/>
    </row>
    <row r="107" spans="4:39" ht="39.75" customHeight="1">
      <c r="D107" s="4"/>
      <c r="E107" s="3"/>
      <c r="F107" s="7"/>
      <c r="G107" s="2"/>
      <c r="H107" s="4"/>
      <c r="I107" s="4"/>
      <c r="J107" s="38"/>
      <c r="K107" s="38"/>
      <c r="L107" s="39"/>
      <c r="M107" s="40"/>
      <c r="N107" s="38"/>
      <c r="O107" s="41"/>
      <c r="P107" s="40"/>
      <c r="Q107" s="40"/>
      <c r="R107" s="6"/>
      <c r="S107" s="4"/>
      <c r="T107" s="4"/>
      <c r="U107" s="4"/>
      <c r="V107" s="4"/>
      <c r="W107" s="4"/>
      <c r="X107" s="2"/>
      <c r="Y107" s="2"/>
      <c r="Z107" s="2"/>
      <c r="AA107" s="4"/>
      <c r="AB107" s="4"/>
      <c r="AC107" s="4"/>
      <c r="AD107" s="4"/>
      <c r="AE107" s="6"/>
      <c r="AF107" s="4"/>
      <c r="AG107" s="4"/>
      <c r="AH107" s="4"/>
      <c r="AI107" s="4"/>
      <c r="AJ107" s="4"/>
      <c r="AK107" s="6"/>
      <c r="AL107" s="6"/>
      <c r="AM107" s="4"/>
    </row>
    <row r="108" spans="4:39" ht="39.75" customHeight="1">
      <c r="D108" s="4"/>
      <c r="E108" s="3"/>
      <c r="F108" s="7"/>
      <c r="G108" s="2"/>
      <c r="H108" s="4"/>
      <c r="I108" s="4"/>
      <c r="J108" s="38"/>
      <c r="K108" s="38"/>
      <c r="L108" s="39"/>
      <c r="M108" s="40"/>
      <c r="N108" s="38"/>
      <c r="O108" s="41"/>
      <c r="P108" s="40"/>
      <c r="Q108" s="40"/>
      <c r="R108" s="6"/>
      <c r="S108" s="4"/>
      <c r="T108" s="4"/>
      <c r="U108" s="4"/>
      <c r="V108" s="4"/>
      <c r="W108" s="4"/>
      <c r="X108" s="2"/>
      <c r="Y108" s="2"/>
      <c r="Z108" s="2"/>
      <c r="AA108" s="4"/>
      <c r="AB108" s="4"/>
      <c r="AC108" s="4"/>
      <c r="AD108" s="4"/>
      <c r="AE108" s="6"/>
      <c r="AF108" s="4"/>
      <c r="AG108" s="4"/>
      <c r="AH108" s="4"/>
      <c r="AI108" s="4"/>
      <c r="AJ108" s="4"/>
      <c r="AK108" s="6"/>
      <c r="AL108" s="6"/>
      <c r="AM108" s="4"/>
    </row>
    <row r="109" spans="4:39" ht="39.75" customHeight="1">
      <c r="D109" s="4"/>
      <c r="E109" s="3"/>
      <c r="F109" s="7"/>
      <c r="G109" s="2"/>
      <c r="H109" s="4"/>
      <c r="I109" s="4"/>
      <c r="J109" s="38"/>
      <c r="K109" s="38"/>
      <c r="L109" s="39"/>
      <c r="M109" s="40"/>
      <c r="N109" s="38"/>
      <c r="O109" s="41"/>
      <c r="P109" s="40"/>
      <c r="Q109" s="40"/>
      <c r="R109" s="6"/>
      <c r="S109" s="4"/>
      <c r="T109" s="4"/>
      <c r="U109" s="4"/>
      <c r="V109" s="4"/>
      <c r="W109" s="4"/>
      <c r="X109" s="2"/>
      <c r="Y109" s="2"/>
      <c r="Z109" s="2"/>
      <c r="AA109" s="4"/>
      <c r="AB109" s="4"/>
      <c r="AC109" s="4"/>
      <c r="AD109" s="4"/>
      <c r="AE109" s="6"/>
      <c r="AF109" s="4"/>
      <c r="AG109" s="4"/>
      <c r="AH109" s="4"/>
      <c r="AI109" s="4"/>
      <c r="AJ109" s="4"/>
      <c r="AK109" s="6"/>
      <c r="AL109" s="6"/>
      <c r="AM109" s="4"/>
    </row>
    <row r="110" spans="4:39" ht="39.75" customHeight="1">
      <c r="D110" s="4"/>
      <c r="E110" s="3"/>
      <c r="F110" s="7"/>
      <c r="G110" s="2"/>
      <c r="H110" s="4"/>
      <c r="I110" s="4"/>
      <c r="J110" s="38"/>
      <c r="K110" s="38"/>
      <c r="L110" s="39"/>
      <c r="M110" s="40"/>
      <c r="N110" s="38"/>
      <c r="O110" s="41"/>
      <c r="P110" s="40"/>
      <c r="Q110" s="40"/>
      <c r="R110" s="6"/>
      <c r="S110" s="4"/>
      <c r="T110" s="4"/>
      <c r="U110" s="4"/>
      <c r="V110" s="4"/>
      <c r="W110" s="4"/>
      <c r="X110" s="2"/>
      <c r="Y110" s="2"/>
      <c r="Z110" s="2"/>
      <c r="AA110" s="4"/>
      <c r="AB110" s="4"/>
      <c r="AC110" s="4"/>
      <c r="AD110" s="4"/>
      <c r="AE110" s="6"/>
      <c r="AF110" s="4"/>
      <c r="AG110" s="4"/>
      <c r="AH110" s="4"/>
      <c r="AI110" s="4"/>
      <c r="AJ110" s="4"/>
      <c r="AK110" s="6"/>
      <c r="AL110" s="6"/>
      <c r="AM110" s="4"/>
    </row>
    <row r="111" spans="4:39" ht="39.75" customHeight="1"/>
    <row r="112" spans="4:39" ht="39.75" customHeight="1"/>
    <row r="113" ht="39.75" customHeight="1"/>
    <row r="114" ht="39.75" customHeight="1"/>
    <row r="115" ht="39.75" customHeight="1"/>
    <row r="116" ht="39.75" customHeight="1"/>
    <row r="117" ht="39.75" customHeight="1"/>
    <row r="118" ht="39.75" customHeight="1"/>
    <row r="119" ht="39.75" customHeight="1"/>
    <row r="120" ht="39.75" customHeight="1"/>
    <row r="121" ht="39.75" customHeight="1"/>
    <row r="122" ht="39.75" customHeight="1"/>
    <row r="123" ht="39.75" customHeight="1"/>
    <row r="124" ht="39.75" customHeight="1"/>
    <row r="125" ht="39.75" customHeight="1"/>
    <row r="126" ht="39.75" customHeight="1"/>
    <row r="127" ht="39.75" customHeight="1"/>
    <row r="128" ht="39.75" customHeight="1"/>
    <row r="129" ht="39.75" customHeight="1"/>
    <row r="130" ht="39.75" customHeight="1"/>
    <row r="131" ht="39.75" customHeight="1"/>
    <row r="132" ht="39.75" customHeight="1"/>
    <row r="133" ht="39.75" customHeight="1"/>
    <row r="134" ht="39.75" customHeight="1"/>
    <row r="135" ht="39.75" customHeight="1"/>
    <row r="136" ht="39.75" customHeight="1"/>
    <row r="137" ht="39.75" customHeight="1"/>
    <row r="138" ht="39.75" customHeight="1"/>
    <row r="139" ht="39.75" customHeight="1"/>
    <row r="140" ht="39.75" customHeight="1"/>
    <row r="141" ht="39.75" customHeight="1"/>
    <row r="142" ht="39.75" customHeight="1"/>
    <row r="143" ht="39.75" customHeight="1"/>
    <row r="144" ht="39.75" customHeight="1"/>
    <row r="145" ht="39.75" customHeight="1"/>
    <row r="146" ht="39.75" customHeight="1"/>
    <row r="147" ht="39.75" customHeight="1"/>
    <row r="148" ht="39.75" customHeight="1"/>
    <row r="149" ht="39.75" customHeight="1"/>
    <row r="150" ht="39.75" customHeight="1"/>
    <row r="151" ht="39.75" customHeight="1"/>
    <row r="152" ht="39.75" customHeight="1"/>
    <row r="153" ht="39.75" customHeight="1"/>
    <row r="154" ht="39.75" customHeight="1"/>
    <row r="155" ht="39.75" customHeight="1"/>
    <row r="156" ht="39.75" customHeight="1"/>
    <row r="157" ht="39.75" customHeight="1"/>
    <row r="158" ht="39.75" customHeight="1"/>
    <row r="159" ht="39.75" customHeight="1"/>
    <row r="160" ht="39.75" customHeight="1"/>
    <row r="161" ht="39.75" customHeight="1"/>
    <row r="162" ht="39.75" customHeight="1"/>
    <row r="163" ht="39.75" customHeight="1"/>
    <row r="164" ht="39.75" customHeight="1"/>
    <row r="165" ht="39.75" customHeight="1"/>
    <row r="166" ht="39.75" customHeight="1"/>
    <row r="167" ht="39.75" customHeight="1"/>
    <row r="168" ht="39.75" customHeight="1"/>
    <row r="169" ht="39.75" customHeight="1"/>
    <row r="170" ht="39.75" customHeight="1"/>
    <row r="171" ht="39.75" customHeight="1"/>
    <row r="172" ht="39.75" customHeight="1"/>
    <row r="173" ht="39.75" customHeight="1"/>
    <row r="174" ht="39.75" customHeight="1"/>
  </sheetData>
  <sheetProtection algorithmName="SHA-512" hashValue="arA6ByLzhN6FT5pQZpWV+5TjaQAuljKA3MXYi3KEl7CEzD+UrcYeMVUclCv2cAAlZr15AK+mwhq+wT89du6yJQ==" saltValue="k/ICJcIwNx/nThnNT8dmXQ==" spinCount="100000" sheet="1" autoFilter="0"/>
  <mergeCells count="4">
    <mergeCell ref="S2:AL2"/>
    <mergeCell ref="N2:R3"/>
    <mergeCell ref="S3:AE3"/>
    <mergeCell ref="AF3:AL3"/>
  </mergeCells>
  <phoneticPr fontId="2"/>
  <hyperlinks>
    <hyperlink ref="L23" r:id="rId1" xr:uid="{00000000-0004-0000-0300-000000000000}"/>
    <hyperlink ref="L24" r:id="rId2" xr:uid="{00000000-0004-0000-0300-000001000000}"/>
    <hyperlink ref="M24" r:id="rId3" xr:uid="{00000000-0004-0000-0300-000002000000}"/>
    <hyperlink ref="M26" r:id="rId4" xr:uid="{00000000-0004-0000-0300-000003000000}"/>
    <hyperlink ref="M21" r:id="rId5" xr:uid="{00000000-0004-0000-0300-000004000000}"/>
    <hyperlink ref="M19" r:id="rId6" xr:uid="{00000000-0004-0000-0300-000005000000}"/>
    <hyperlink ref="M13" r:id="rId7" xr:uid="{00000000-0004-0000-0300-000006000000}"/>
    <hyperlink ref="M7" r:id="rId8" xr:uid="{00000000-0004-0000-0300-000007000000}"/>
    <hyperlink ref="M6" r:id="rId9" xr:uid="{00000000-0004-0000-0300-000008000000}"/>
    <hyperlink ref="M33" r:id="rId10" xr:uid="{00000000-0004-0000-0300-000009000000}"/>
    <hyperlink ref="M5" r:id="rId11" xr:uid="{00000000-0004-0000-0300-00000A000000}"/>
    <hyperlink ref="M8" r:id="rId12" xr:uid="{00000000-0004-0000-0300-00000B000000}"/>
    <hyperlink ref="M14" r:id="rId13" xr:uid="{00000000-0004-0000-0300-00000C000000}"/>
    <hyperlink ref="M31" r:id="rId14" xr:uid="{00000000-0004-0000-0300-00000D000000}"/>
    <hyperlink ref="M28" r:id="rId15" xr:uid="{00000000-0004-0000-0300-00000E000000}"/>
    <hyperlink ref="M22" r:id="rId16" xr:uid="{00000000-0004-0000-0300-00000F000000}"/>
    <hyperlink ref="M18" r:id="rId17" display="http://www.sshintoshin-dentqal.com" xr:uid="{00000000-0004-0000-0300-000010000000}"/>
    <hyperlink ref="M23" r:id="rId18" xr:uid="{00000000-0004-0000-0300-000011000000}"/>
    <hyperlink ref="M34" r:id="rId19" display="http://www.grand-dc.com" xr:uid="{00000000-0004-0000-0300-000012000000}"/>
  </hyperlinks>
  <printOptions horizontalCentered="1"/>
  <pageMargins left="0.39370078740157483" right="0.39370078740157483" top="0.59055118110236227" bottom="0.59055118110236227" header="0.31496062992125984" footer="0.31496062992125984"/>
  <pageSetup paperSize="9" scale="30" fitToHeight="0" orientation="landscape" r:id="rId20"/>
  <drawing r:id="rId21"/>
  <tableParts count="1">
    <tablePart r:id="rId22"/>
  </tableParts>
  <extLst>
    <ext xmlns:x15="http://schemas.microsoft.com/office/spreadsheetml/2010/11/main" uri="{3A4CF648-6AED-40f4-86FF-DC5316D8AED3}">
      <x14:slicerList xmlns:x14="http://schemas.microsoft.com/office/spreadsheetml/2009/9/main">
        <x14:slicer r:id="rId2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D1:AG251"/>
  <sheetViews>
    <sheetView view="pageBreakPreview" zoomScale="55" zoomScaleNormal="53" zoomScaleSheetLayoutView="55" workbookViewId="0">
      <pane xSplit="5" ySplit="3" topLeftCell="G4" activePane="bottomRight" state="frozen"/>
      <selection activeCell="F12" sqref="F12"/>
      <selection pane="topRight" activeCell="F12" sqref="F12"/>
      <selection pane="bottomLeft" activeCell="F12" sqref="F12"/>
      <selection pane="bottomRight" activeCell="E6" sqref="E6"/>
    </sheetView>
  </sheetViews>
  <sheetFormatPr defaultRowHeight="13"/>
  <cols>
    <col min="1" max="1" width="1.1796875" customWidth="1"/>
    <col min="2" max="3" width="20.6328125" customWidth="1"/>
    <col min="4" max="4" width="5.453125" customWidth="1"/>
    <col min="5" max="5" width="30.81640625" style="25" customWidth="1"/>
    <col min="6" max="6" width="11" style="13" customWidth="1"/>
    <col min="7" max="7" width="33.453125" style="23" customWidth="1"/>
    <col min="8" max="9" width="33.453125" style="23" hidden="1" customWidth="1"/>
    <col min="10" max="11" width="16.36328125" style="28" bestFit="1" customWidth="1"/>
    <col min="12" max="12" width="30.6328125" style="29" customWidth="1"/>
    <col min="13" max="13" width="27.7265625" style="29" customWidth="1"/>
    <col min="14" max="14" width="13.81640625" style="28" bestFit="1" customWidth="1"/>
    <col min="15" max="15" width="14.1796875" style="30" customWidth="1"/>
    <col min="16" max="16" width="22.36328125" style="31" bestFit="1" customWidth="1"/>
    <col min="17" max="29" width="7.7265625" customWidth="1"/>
    <col min="30" max="30" width="16" style="23" customWidth="1"/>
    <col min="31" max="31" width="6.1796875" customWidth="1"/>
    <col min="32" max="32" width="25.7265625" style="23" customWidth="1"/>
    <col min="33" max="33" width="17.453125" style="23" bestFit="1" customWidth="1"/>
    <col min="34" max="34" width="1.453125" customWidth="1"/>
  </cols>
  <sheetData>
    <row r="1" spans="4:33" ht="24.75" customHeight="1">
      <c r="D1" s="60" t="s">
        <v>1920</v>
      </c>
    </row>
    <row r="2" spans="4:33" ht="19.5" customHeight="1">
      <c r="D2" s="118"/>
      <c r="E2" s="184"/>
      <c r="F2" s="119"/>
      <c r="G2" s="120"/>
      <c r="H2" s="120"/>
      <c r="I2" s="120"/>
      <c r="J2" s="119"/>
      <c r="K2" s="119"/>
      <c r="L2" s="185"/>
      <c r="M2" s="185"/>
      <c r="N2" s="119"/>
      <c r="O2" s="120"/>
      <c r="P2" s="186"/>
      <c r="Q2" s="250" t="s">
        <v>113</v>
      </c>
      <c r="R2" s="231"/>
      <c r="S2" s="231"/>
      <c r="T2" s="231"/>
      <c r="U2" s="231"/>
      <c r="V2" s="231"/>
      <c r="W2" s="231"/>
      <c r="X2" s="243"/>
      <c r="Y2" s="250" t="s">
        <v>114</v>
      </c>
      <c r="Z2" s="231"/>
      <c r="AA2" s="231"/>
      <c r="AB2" s="231"/>
      <c r="AC2" s="231"/>
      <c r="AD2" s="233"/>
      <c r="AE2" s="250" t="s">
        <v>845</v>
      </c>
      <c r="AF2" s="233"/>
      <c r="AG2" s="120"/>
    </row>
    <row r="3" spans="4:33" s="26" customFormat="1" ht="162.75" customHeight="1">
      <c r="D3" s="61" t="s">
        <v>2353</v>
      </c>
      <c r="E3" s="64" t="s">
        <v>110</v>
      </c>
      <c r="F3" s="63" t="s">
        <v>1</v>
      </c>
      <c r="G3" s="65" t="s">
        <v>2</v>
      </c>
      <c r="H3" s="65" t="s">
        <v>2348</v>
      </c>
      <c r="I3" s="65" t="s">
        <v>2349</v>
      </c>
      <c r="J3" s="63" t="s">
        <v>3</v>
      </c>
      <c r="K3" s="56" t="s">
        <v>4</v>
      </c>
      <c r="L3" s="56" t="s">
        <v>5</v>
      </c>
      <c r="M3" s="63" t="s">
        <v>111</v>
      </c>
      <c r="N3" s="56" t="s">
        <v>9</v>
      </c>
      <c r="O3" s="65" t="s">
        <v>10</v>
      </c>
      <c r="P3" s="149" t="s">
        <v>112</v>
      </c>
      <c r="Q3" s="125" t="s">
        <v>115</v>
      </c>
      <c r="R3" s="125" t="s">
        <v>116</v>
      </c>
      <c r="S3" s="72" t="s">
        <v>117</v>
      </c>
      <c r="T3" s="72" t="s">
        <v>118</v>
      </c>
      <c r="U3" s="72" t="s">
        <v>119</v>
      </c>
      <c r="V3" s="72" t="s">
        <v>120</v>
      </c>
      <c r="W3" s="72" t="s">
        <v>121</v>
      </c>
      <c r="X3" s="72" t="s">
        <v>122</v>
      </c>
      <c r="Y3" s="72" t="s">
        <v>846</v>
      </c>
      <c r="Z3" s="72" t="s">
        <v>847</v>
      </c>
      <c r="AA3" s="72" t="s">
        <v>1921</v>
      </c>
      <c r="AB3" s="72" t="s">
        <v>123</v>
      </c>
      <c r="AC3" s="72" t="s">
        <v>124</v>
      </c>
      <c r="AD3" s="72" t="s">
        <v>28</v>
      </c>
      <c r="AE3" s="72" t="s">
        <v>125</v>
      </c>
      <c r="AF3" s="73" t="s">
        <v>2354</v>
      </c>
      <c r="AG3" s="74" t="s">
        <v>8</v>
      </c>
    </row>
    <row r="4" spans="4:33" s="1" customFormat="1" ht="57" customHeight="1">
      <c r="D4" s="99">
        <v>1</v>
      </c>
      <c r="E4" s="78" t="s">
        <v>126</v>
      </c>
      <c r="F4" s="83" t="s">
        <v>1922</v>
      </c>
      <c r="G4" s="78" t="s">
        <v>127</v>
      </c>
      <c r="H4" s="78" t="str">
        <f>MID(テーブル5[[#This Row],[住所]],4,FIND("区",G4)-FIND("市",テーブル5[[#This Row],[住所]]))</f>
        <v>東区</v>
      </c>
      <c r="I4" s="78" t="str">
        <f>MID(テーブル5[[#This Row],[住所]],FIND("区",テーブル5[[#This Row],[住所]])+1,MIN(FIND({0,1,2,3,4,5,6,7,8,9},ASC(テーブル5[[#This Row],[住所]])&amp;1234567890))-FIND("区",テーブル5[[#This Row],[住所]])-1)</f>
        <v>花立</v>
      </c>
      <c r="J4" s="100" t="s">
        <v>1923</v>
      </c>
      <c r="K4" s="100" t="s">
        <v>1924</v>
      </c>
      <c r="L4" t="s">
        <v>1925</v>
      </c>
      <c r="M4" s="89" t="s">
        <v>1926</v>
      </c>
      <c r="N4" s="100" t="s">
        <v>55</v>
      </c>
      <c r="O4" s="91" t="s">
        <v>1927</v>
      </c>
      <c r="P4" s="78" t="s">
        <v>848</v>
      </c>
      <c r="Q4" s="83" t="s">
        <v>1928</v>
      </c>
      <c r="R4" s="101"/>
      <c r="S4" s="101" t="s">
        <v>1928</v>
      </c>
      <c r="T4" s="101" t="s">
        <v>1928</v>
      </c>
      <c r="U4" s="101" t="s">
        <v>1928</v>
      </c>
      <c r="V4" s="101" t="s">
        <v>1928</v>
      </c>
      <c r="W4" s="101" t="s">
        <v>1928</v>
      </c>
      <c r="X4" s="101" t="s">
        <v>1928</v>
      </c>
      <c r="Y4" s="101" t="s">
        <v>1928</v>
      </c>
      <c r="Z4" s="101"/>
      <c r="AA4" s="101"/>
      <c r="AB4" s="101"/>
      <c r="AC4" s="101"/>
      <c r="AD4" s="82"/>
      <c r="AE4" s="101"/>
      <c r="AF4" s="82"/>
      <c r="AG4" s="126"/>
    </row>
    <row r="5" spans="4:33" s="1" customFormat="1" ht="57" customHeight="1">
      <c r="D5" s="99">
        <v>2</v>
      </c>
      <c r="E5" s="78" t="s">
        <v>128</v>
      </c>
      <c r="F5" s="83" t="s">
        <v>196</v>
      </c>
      <c r="G5" s="78" t="s">
        <v>129</v>
      </c>
      <c r="H5" s="78" t="str">
        <f>MID(テーブル5[[#This Row],[住所]],4,FIND("区",G5)-FIND("市",テーブル5[[#This Row],[住所]]))</f>
        <v>東区</v>
      </c>
      <c r="I5" s="78" t="str">
        <f>MID(テーブル5[[#This Row],[住所]],FIND("区",テーブル5[[#This Row],[住所]])+1,MIN(FIND({0,1,2,3,4,5,6,7,8,9},ASC(テーブル5[[#This Row],[住所]])&amp;1234567890))-FIND("区",テーブル5[[#This Row],[住所]])-1)</f>
        <v>月出</v>
      </c>
      <c r="J5" s="100" t="s">
        <v>1929</v>
      </c>
      <c r="K5" s="100" t="s">
        <v>1930</v>
      </c>
      <c r="L5" t="s">
        <v>1931</v>
      </c>
      <c r="M5" s="89" t="s">
        <v>1932</v>
      </c>
      <c r="N5" s="100" t="s">
        <v>36</v>
      </c>
      <c r="O5" s="91" t="s">
        <v>1933</v>
      </c>
      <c r="P5" s="78" t="s">
        <v>130</v>
      </c>
      <c r="Q5" s="83" t="s">
        <v>1928</v>
      </c>
      <c r="R5" s="101"/>
      <c r="S5" s="101" t="s">
        <v>1928</v>
      </c>
      <c r="T5" s="101" t="s">
        <v>1928</v>
      </c>
      <c r="U5" s="101" t="s">
        <v>1928</v>
      </c>
      <c r="V5" s="101" t="s">
        <v>1928</v>
      </c>
      <c r="W5" s="101" t="s">
        <v>1928</v>
      </c>
      <c r="X5" s="101" t="s">
        <v>1928</v>
      </c>
      <c r="Y5" s="101" t="s">
        <v>1928</v>
      </c>
      <c r="Z5" s="101"/>
      <c r="AA5" s="101"/>
      <c r="AB5" s="101"/>
      <c r="AC5" s="101"/>
      <c r="AD5" s="82"/>
      <c r="AE5" s="101" t="s">
        <v>131</v>
      </c>
      <c r="AF5" s="82" t="s">
        <v>132</v>
      </c>
      <c r="AG5" s="126"/>
    </row>
    <row r="6" spans="4:33" s="1" customFormat="1" ht="57" customHeight="1">
      <c r="D6" s="99">
        <v>3</v>
      </c>
      <c r="E6" s="78" t="s">
        <v>133</v>
      </c>
      <c r="F6" s="83" t="s">
        <v>1934</v>
      </c>
      <c r="G6" s="78" t="s">
        <v>134</v>
      </c>
      <c r="H6" s="78" t="str">
        <f>MID(テーブル5[[#This Row],[住所]],4,FIND("区",G6)-FIND("市",テーブル5[[#This Row],[住所]]))</f>
        <v>南区</v>
      </c>
      <c r="I6" s="78" t="str">
        <f>MID(テーブル5[[#This Row],[住所]],FIND("区",テーブル5[[#This Row],[住所]])+1,MIN(FIND({0,1,2,3,4,5,6,7,8,9},ASC(テーブル5[[#This Row],[住所]])&amp;1234567890))-FIND("区",テーブル5[[#This Row],[住所]])-1)</f>
        <v>御幸笛田</v>
      </c>
      <c r="J6" s="100" t="s">
        <v>1935</v>
      </c>
      <c r="K6" s="100" t="s">
        <v>1936</v>
      </c>
      <c r="L6" t="s">
        <v>1937</v>
      </c>
      <c r="M6" s="91" t="s">
        <v>135</v>
      </c>
      <c r="N6" s="100" t="s">
        <v>136</v>
      </c>
      <c r="O6" s="91" t="s">
        <v>1938</v>
      </c>
      <c r="P6" s="78" t="s">
        <v>136</v>
      </c>
      <c r="Q6" s="83" t="s">
        <v>1939</v>
      </c>
      <c r="R6" s="101"/>
      <c r="S6" s="101" t="s">
        <v>1939</v>
      </c>
      <c r="T6" s="101" t="s">
        <v>1939</v>
      </c>
      <c r="U6" s="101" t="s">
        <v>1939</v>
      </c>
      <c r="V6" s="101" t="s">
        <v>1939</v>
      </c>
      <c r="W6" s="101" t="s">
        <v>1939</v>
      </c>
      <c r="X6" s="101"/>
      <c r="Y6" s="101" t="s">
        <v>1939</v>
      </c>
      <c r="Z6" s="101"/>
      <c r="AA6" s="101"/>
      <c r="AB6" s="101" t="s">
        <v>1939</v>
      </c>
      <c r="AC6" s="101"/>
      <c r="AD6" s="82" t="s">
        <v>2492</v>
      </c>
      <c r="AE6" s="101"/>
      <c r="AF6" s="82"/>
      <c r="AG6" s="126"/>
    </row>
    <row r="7" spans="4:33" s="1" customFormat="1" ht="57" customHeight="1">
      <c r="D7" s="99">
        <v>4</v>
      </c>
      <c r="E7" s="78" t="s">
        <v>137</v>
      </c>
      <c r="F7" s="83" t="s">
        <v>1940</v>
      </c>
      <c r="G7" s="78" t="s">
        <v>138</v>
      </c>
      <c r="H7" s="78" t="str">
        <f>MID(テーブル5[[#This Row],[住所]],4,FIND("区",G7)-FIND("市",テーブル5[[#This Row],[住所]]))</f>
        <v>南区</v>
      </c>
      <c r="I7" s="78" t="str">
        <f>MID(テーブル5[[#This Row],[住所]],FIND("区",テーブル5[[#This Row],[住所]])+1,MIN(FIND({0,1,2,3,4,5,6,7,8,9},ASC(テーブル5[[#This Row],[住所]])&amp;1234567890))-FIND("区",テーブル5[[#This Row],[住所]])-1)</f>
        <v>近見</v>
      </c>
      <c r="J7" s="100" t="s">
        <v>1941</v>
      </c>
      <c r="K7" s="100" t="s">
        <v>1942</v>
      </c>
      <c r="L7" t="s">
        <v>1943</v>
      </c>
      <c r="M7" s="91"/>
      <c r="N7" s="100" t="s">
        <v>36</v>
      </c>
      <c r="O7" s="91" t="s">
        <v>1944</v>
      </c>
      <c r="P7" s="78" t="s">
        <v>139</v>
      </c>
      <c r="Q7" s="83" t="s">
        <v>1939</v>
      </c>
      <c r="R7" s="101" t="s">
        <v>1939</v>
      </c>
      <c r="S7" s="101" t="s">
        <v>1939</v>
      </c>
      <c r="T7" s="101" t="s">
        <v>1939</v>
      </c>
      <c r="U7" s="101"/>
      <c r="V7" s="101"/>
      <c r="W7" s="101"/>
      <c r="X7" s="101" t="s">
        <v>1939</v>
      </c>
      <c r="Y7" s="101"/>
      <c r="Z7" s="101"/>
      <c r="AA7" s="101"/>
      <c r="AB7" s="101"/>
      <c r="AC7" s="101"/>
      <c r="AD7" s="82"/>
      <c r="AE7" s="101"/>
      <c r="AF7" s="82"/>
      <c r="AG7" s="126"/>
    </row>
    <row r="8" spans="4:33" s="1" customFormat="1" ht="57" customHeight="1">
      <c r="D8" s="99">
        <v>5</v>
      </c>
      <c r="E8" s="78" t="s">
        <v>140</v>
      </c>
      <c r="F8" s="83" t="s">
        <v>1945</v>
      </c>
      <c r="G8" s="78" t="s">
        <v>141</v>
      </c>
      <c r="H8" s="78" t="str">
        <f>MID(テーブル5[[#This Row],[住所]],4,FIND("区",G8)-FIND("市",テーブル5[[#This Row],[住所]]))</f>
        <v>中央区</v>
      </c>
      <c r="I8" s="78" t="str">
        <f>MID(テーブル5[[#This Row],[住所]],FIND("区",テーブル5[[#This Row],[住所]])+1,MIN(FIND({0,1,2,3,4,5,6,7,8,9},ASC(テーブル5[[#This Row],[住所]])&amp;1234567890))-FIND("区",テーブル5[[#This Row],[住所]])-1)</f>
        <v>島崎</v>
      </c>
      <c r="J8" s="100" t="s">
        <v>1946</v>
      </c>
      <c r="K8" s="100" t="s">
        <v>1947</v>
      </c>
      <c r="L8" t="s">
        <v>1948</v>
      </c>
      <c r="M8" s="89" t="s">
        <v>1949</v>
      </c>
      <c r="N8" s="100" t="s">
        <v>36</v>
      </c>
      <c r="O8" s="91" t="s">
        <v>1950</v>
      </c>
      <c r="P8" s="78" t="s">
        <v>142</v>
      </c>
      <c r="Q8" s="83" t="s">
        <v>1939</v>
      </c>
      <c r="R8" s="101"/>
      <c r="S8" s="101" t="s">
        <v>1939</v>
      </c>
      <c r="T8" s="101" t="s">
        <v>1939</v>
      </c>
      <c r="U8" s="101" t="s">
        <v>1939</v>
      </c>
      <c r="V8" s="101" t="s">
        <v>1939</v>
      </c>
      <c r="W8" s="101" t="s">
        <v>1939</v>
      </c>
      <c r="X8" s="101"/>
      <c r="Y8" s="101" t="s">
        <v>1939</v>
      </c>
      <c r="Z8" s="101" t="s">
        <v>1939</v>
      </c>
      <c r="AA8" s="101"/>
      <c r="AB8" s="101"/>
      <c r="AC8" s="101"/>
      <c r="AD8" s="82"/>
      <c r="AE8" s="101"/>
      <c r="AF8" s="82"/>
      <c r="AG8" s="126"/>
    </row>
    <row r="9" spans="4:33" s="1" customFormat="1" ht="57" customHeight="1">
      <c r="D9" s="99">
        <v>6</v>
      </c>
      <c r="E9" s="78" t="s">
        <v>143</v>
      </c>
      <c r="F9" s="83" t="s">
        <v>1951</v>
      </c>
      <c r="G9" s="78" t="s">
        <v>144</v>
      </c>
      <c r="H9" s="78" t="str">
        <f>MID(テーブル5[[#This Row],[住所]],4,FIND("区",G9)-FIND("市",テーブル5[[#This Row],[住所]]))</f>
        <v>中央区</v>
      </c>
      <c r="I9" s="78" t="str">
        <f>MID(テーブル5[[#This Row],[住所]],FIND("区",テーブル5[[#This Row],[住所]])+1,MIN(FIND({0,1,2,3,4,5,6,7,8,9},ASC(テーブル5[[#This Row],[住所]])&amp;1234567890))-FIND("区",テーブル5[[#This Row],[住所]])-1)</f>
        <v>渡鹿</v>
      </c>
      <c r="J9" s="100" t="s">
        <v>1952</v>
      </c>
      <c r="K9" s="100" t="s">
        <v>1953</v>
      </c>
      <c r="L9" t="s">
        <v>1954</v>
      </c>
      <c r="M9" s="89" t="s">
        <v>1955</v>
      </c>
      <c r="N9" s="100" t="s">
        <v>36</v>
      </c>
      <c r="O9" s="91" t="s">
        <v>1956</v>
      </c>
      <c r="P9" s="78" t="s">
        <v>145</v>
      </c>
      <c r="Q9" s="83" t="s">
        <v>1939</v>
      </c>
      <c r="R9" s="101"/>
      <c r="S9" s="101" t="s">
        <v>1939</v>
      </c>
      <c r="T9" s="101" t="s">
        <v>1939</v>
      </c>
      <c r="U9" s="101" t="s">
        <v>1939</v>
      </c>
      <c r="V9" s="101" t="s">
        <v>1939</v>
      </c>
      <c r="W9" s="101" t="s">
        <v>1939</v>
      </c>
      <c r="X9" s="101" t="s">
        <v>1939</v>
      </c>
      <c r="Y9" s="101" t="s">
        <v>1939</v>
      </c>
      <c r="Z9" s="101" t="s">
        <v>1939</v>
      </c>
      <c r="AA9" s="101" t="s">
        <v>1939</v>
      </c>
      <c r="AB9" s="101"/>
      <c r="AC9" s="101"/>
      <c r="AD9" s="82"/>
      <c r="AE9" s="101"/>
      <c r="AF9" s="82"/>
      <c r="AG9" s="126"/>
    </row>
    <row r="10" spans="4:33" s="1" customFormat="1" ht="57" customHeight="1">
      <c r="D10" s="99">
        <v>7</v>
      </c>
      <c r="E10" s="109" t="s">
        <v>146</v>
      </c>
      <c r="F10" s="83" t="s">
        <v>1957</v>
      </c>
      <c r="G10" s="78" t="s">
        <v>147</v>
      </c>
      <c r="H10" s="78" t="str">
        <f>MID(テーブル5[[#This Row],[住所]],4,FIND("区",G10)-FIND("市",テーブル5[[#This Row],[住所]]))</f>
        <v>北区</v>
      </c>
      <c r="I10" s="78" t="str">
        <f>MID(テーブル5[[#This Row],[住所]],FIND("区",テーブル5[[#This Row],[住所]])+1,MIN(FIND({0,1,2,3,4,5,6,7,8,9},ASC(テーブル5[[#This Row],[住所]])&amp;1234567890))-FIND("区",テーブル5[[#This Row],[住所]])-1)</f>
        <v>飛田</v>
      </c>
      <c r="J10" s="100" t="s">
        <v>1958</v>
      </c>
      <c r="K10" s="100" t="s">
        <v>1959</v>
      </c>
      <c r="L10" t="s">
        <v>1960</v>
      </c>
      <c r="M10" s="91"/>
      <c r="N10" s="100" t="s">
        <v>148</v>
      </c>
      <c r="O10" s="91" t="s">
        <v>1944</v>
      </c>
      <c r="P10" s="78" t="s">
        <v>1961</v>
      </c>
      <c r="Q10" s="83" t="s">
        <v>1939</v>
      </c>
      <c r="R10" s="101" t="s">
        <v>1939</v>
      </c>
      <c r="S10" s="101" t="s">
        <v>1939</v>
      </c>
      <c r="T10" s="101" t="s">
        <v>1939</v>
      </c>
      <c r="U10" s="101" t="s">
        <v>1939</v>
      </c>
      <c r="V10" s="101"/>
      <c r="W10" s="101"/>
      <c r="X10" s="101" t="s">
        <v>1939</v>
      </c>
      <c r="Y10" s="101"/>
      <c r="Z10" s="101"/>
      <c r="AA10" s="101"/>
      <c r="AB10" s="101"/>
      <c r="AC10" s="101"/>
      <c r="AD10" s="82"/>
      <c r="AE10" s="101"/>
      <c r="AF10" s="82"/>
      <c r="AG10" s="126"/>
    </row>
    <row r="11" spans="4:33" s="1" customFormat="1" ht="57" customHeight="1">
      <c r="D11" s="99">
        <v>8</v>
      </c>
      <c r="E11" s="193" t="s">
        <v>149</v>
      </c>
      <c r="F11" s="83" t="s">
        <v>434</v>
      </c>
      <c r="G11" s="78" t="s">
        <v>2624</v>
      </c>
      <c r="H11" s="78" t="str">
        <f>MID(テーブル5[[#This Row],[住所]],4,FIND("区",G11)-FIND("市",テーブル5[[#This Row],[住所]]))</f>
        <v>南区</v>
      </c>
      <c r="I11" s="78" t="str">
        <f>MID(テーブル5[[#This Row],[住所]],FIND("区",テーブル5[[#This Row],[住所]])+1,MIN(FIND({0,1,2,3,4,5,6,7,8,9},ASC(テーブル5[[#This Row],[住所]])&amp;1234567890))-FIND("区",テーブル5[[#This Row],[住所]])-1)</f>
        <v>御幸笛田</v>
      </c>
      <c r="J11" s="100" t="s">
        <v>1962</v>
      </c>
      <c r="K11" s="100" t="s">
        <v>1963</v>
      </c>
      <c r="L11" t="s">
        <v>1964</v>
      </c>
      <c r="M11" s="89" t="s">
        <v>1965</v>
      </c>
      <c r="N11" s="100" t="s">
        <v>36</v>
      </c>
      <c r="O11" s="91" t="s">
        <v>1956</v>
      </c>
      <c r="P11" s="78" t="s">
        <v>150</v>
      </c>
      <c r="Q11" s="83" t="s">
        <v>1939</v>
      </c>
      <c r="R11" s="101"/>
      <c r="S11" s="101" t="s">
        <v>1939</v>
      </c>
      <c r="T11" s="101" t="s">
        <v>1939</v>
      </c>
      <c r="U11" s="101" t="s">
        <v>1939</v>
      </c>
      <c r="V11" s="101" t="s">
        <v>1939</v>
      </c>
      <c r="W11" s="101" t="s">
        <v>1939</v>
      </c>
      <c r="X11" s="101"/>
      <c r="Y11" s="101" t="s">
        <v>1939</v>
      </c>
      <c r="Z11" s="101" t="s">
        <v>1939</v>
      </c>
      <c r="AA11" s="101" t="s">
        <v>1939</v>
      </c>
      <c r="AB11" s="101"/>
      <c r="AC11" s="101"/>
      <c r="AD11" s="82" t="s">
        <v>151</v>
      </c>
      <c r="AE11" s="101"/>
      <c r="AF11" s="82"/>
      <c r="AG11" s="126"/>
    </row>
    <row r="12" spans="4:33" ht="57" customHeight="1">
      <c r="D12" s="99">
        <v>9</v>
      </c>
      <c r="E12" s="78" t="s">
        <v>837</v>
      </c>
      <c r="F12" s="83" t="s">
        <v>1966</v>
      </c>
      <c r="G12" s="78" t="s">
        <v>838</v>
      </c>
      <c r="H12" s="78" t="str">
        <f>MID(テーブル5[[#This Row],[住所]],4,FIND("区",G12)-FIND("市",テーブル5[[#This Row],[住所]]))</f>
        <v>西区</v>
      </c>
      <c r="I12" s="78" t="str">
        <f>MID(テーブル5[[#This Row],[住所]],FIND("区",テーブル5[[#This Row],[住所]])+1,MIN(FIND({0,1,2,3,4,5,6,7,8,9},ASC(テーブル5[[#This Row],[住所]])&amp;1234567890))-FIND("区",テーブル5[[#This Row],[住所]])-1)</f>
        <v>河内町船津</v>
      </c>
      <c r="J12" s="100" t="s">
        <v>1967</v>
      </c>
      <c r="K12" s="100" t="s">
        <v>1968</v>
      </c>
      <c r="L12" t="s">
        <v>1969</v>
      </c>
      <c r="M12" s="78" t="s">
        <v>839</v>
      </c>
      <c r="N12" s="100" t="s">
        <v>36</v>
      </c>
      <c r="O12" s="91" t="s">
        <v>1970</v>
      </c>
      <c r="P12" s="78" t="s">
        <v>38</v>
      </c>
      <c r="Q12" s="83" t="s">
        <v>1939</v>
      </c>
      <c r="R12" s="83" t="s">
        <v>1939</v>
      </c>
      <c r="S12" s="83" t="s">
        <v>1939</v>
      </c>
      <c r="T12" s="83" t="s">
        <v>1939</v>
      </c>
      <c r="U12" s="83" t="s">
        <v>1939</v>
      </c>
      <c r="V12" s="83" t="s">
        <v>1939</v>
      </c>
      <c r="W12" s="83" t="s">
        <v>1939</v>
      </c>
      <c r="X12" s="101"/>
      <c r="Y12" s="83" t="s">
        <v>1939</v>
      </c>
      <c r="Z12" s="83" t="s">
        <v>1939</v>
      </c>
      <c r="AA12" s="83" t="s">
        <v>1939</v>
      </c>
      <c r="AB12" s="101"/>
      <c r="AC12" s="101"/>
      <c r="AD12" s="82"/>
      <c r="AE12" s="101"/>
      <c r="AF12" s="82"/>
      <c r="AG12" s="126"/>
    </row>
    <row r="13" spans="4:33" ht="57" customHeight="1">
      <c r="D13" s="99">
        <v>10</v>
      </c>
      <c r="E13" s="109" t="s">
        <v>851</v>
      </c>
      <c r="F13" s="146" t="s">
        <v>1971</v>
      </c>
      <c r="G13" s="78" t="s">
        <v>2010</v>
      </c>
      <c r="H13" s="78" t="str">
        <f>MID(テーブル5[[#This Row],[住所]],4,FIND("区",G13)-FIND("市",テーブル5[[#This Row],[住所]]))</f>
        <v>中央区</v>
      </c>
      <c r="I13" s="78" t="str">
        <f>MID(テーブル5[[#This Row],[住所]],FIND("区",テーブル5[[#This Row],[住所]])+1,MIN(FIND({0,1,2,3,4,5,6,7,8,9},ASC(テーブル5[[#This Row],[住所]])&amp;1234567890))-FIND("区",テーブル5[[#This Row],[住所]])-1)</f>
        <v>本荘</v>
      </c>
      <c r="J13" s="134" t="s">
        <v>1972</v>
      </c>
      <c r="K13" s="194" t="s">
        <v>1973</v>
      </c>
      <c r="L13" t="s">
        <v>1974</v>
      </c>
      <c r="M13" s="192"/>
      <c r="N13" s="134" t="s">
        <v>852</v>
      </c>
      <c r="O13" s="138" t="s">
        <v>1944</v>
      </c>
      <c r="P13" s="78" t="s">
        <v>1412</v>
      </c>
      <c r="Q13" s="83" t="s">
        <v>1939</v>
      </c>
      <c r="R13" s="101"/>
      <c r="S13" s="101" t="s">
        <v>1939</v>
      </c>
      <c r="T13" s="101" t="s">
        <v>1939</v>
      </c>
      <c r="U13" s="101" t="s">
        <v>1939</v>
      </c>
      <c r="V13" s="101"/>
      <c r="W13" s="195" t="s">
        <v>842</v>
      </c>
      <c r="X13" s="101" t="s">
        <v>842</v>
      </c>
      <c r="Y13" s="101"/>
      <c r="Z13" s="101"/>
      <c r="AA13" s="101"/>
      <c r="AB13" s="101" t="s">
        <v>842</v>
      </c>
      <c r="AC13" s="101"/>
      <c r="AD13" s="82"/>
      <c r="AE13" s="101"/>
      <c r="AF13" s="82"/>
      <c r="AG13" s="126"/>
    </row>
    <row r="14" spans="4:33" ht="57" customHeight="1">
      <c r="D14" s="99">
        <v>11</v>
      </c>
      <c r="E14" s="109" t="s">
        <v>853</v>
      </c>
      <c r="F14" s="146" t="s">
        <v>428</v>
      </c>
      <c r="G14" s="78" t="s">
        <v>2625</v>
      </c>
      <c r="H14" s="78" t="str">
        <f>MID(テーブル5[[#This Row],[住所]],4,FIND("区",G14)-FIND("市",テーブル5[[#This Row],[住所]]))</f>
        <v>北区</v>
      </c>
      <c r="I14" s="78" t="str">
        <f>MID(テーブル5[[#This Row],[住所]],FIND("区",テーブル5[[#This Row],[住所]])+1,MIN(FIND({0,1,2,3,4,5,6,7,8,9},ASC(テーブル5[[#This Row],[住所]])&amp;1234567890))-FIND("区",テーブル5[[#This Row],[住所]])-1)</f>
        <v>徳王</v>
      </c>
      <c r="J14" s="134" t="s">
        <v>854</v>
      </c>
      <c r="K14" s="134" t="s">
        <v>855</v>
      </c>
      <c r="L14" t="s">
        <v>856</v>
      </c>
      <c r="M14" s="190" t="s">
        <v>857</v>
      </c>
      <c r="N14" s="134" t="s">
        <v>55</v>
      </c>
      <c r="O14" s="138" t="s">
        <v>849</v>
      </c>
      <c r="P14" s="78" t="s">
        <v>1413</v>
      </c>
      <c r="Q14" s="83" t="s">
        <v>842</v>
      </c>
      <c r="R14" s="83" t="s">
        <v>842</v>
      </c>
      <c r="S14" s="83" t="s">
        <v>842</v>
      </c>
      <c r="T14" s="83" t="s">
        <v>842</v>
      </c>
      <c r="U14" s="83" t="s">
        <v>842</v>
      </c>
      <c r="V14" s="83" t="s">
        <v>842</v>
      </c>
      <c r="W14" s="83" t="s">
        <v>842</v>
      </c>
      <c r="X14" s="101"/>
      <c r="Y14" s="101" t="s">
        <v>842</v>
      </c>
      <c r="Z14" s="101"/>
      <c r="AA14" s="101"/>
      <c r="AB14" s="101"/>
      <c r="AC14" s="101"/>
      <c r="AD14" s="82"/>
      <c r="AE14" s="101"/>
      <c r="AF14" s="82"/>
      <c r="AG14" s="126"/>
    </row>
    <row r="15" spans="4:33" s="1" customFormat="1" ht="57" customHeight="1">
      <c r="D15" s="99">
        <v>12</v>
      </c>
      <c r="E15" s="94" t="s">
        <v>2282</v>
      </c>
      <c r="F15" s="129" t="s">
        <v>2081</v>
      </c>
      <c r="G15" s="196" t="s">
        <v>2281</v>
      </c>
      <c r="H15" s="196" t="str">
        <f>MID(テーブル5[[#This Row],[住所]],4,FIND("区",G15)-FIND("市",テーブル5[[#This Row],[住所]]))</f>
        <v>中央区</v>
      </c>
      <c r="I15" s="196" t="str">
        <f>MID(テーブル5[[#This Row],[住所]],FIND("区",テーブル5[[#This Row],[住所]])+1,MIN(FIND({0,1,2,3,4,5,6,7,8,9},ASC(テーブル5[[#This Row],[住所]])&amp;1234567890))-FIND("区",テーブル5[[#This Row],[住所]])-1)</f>
        <v>大江</v>
      </c>
      <c r="J15" s="197" t="s">
        <v>2280</v>
      </c>
      <c r="K15" s="197" t="s">
        <v>2279</v>
      </c>
      <c r="L15" t="s">
        <v>2278</v>
      </c>
      <c r="M15" s="96" t="s">
        <v>135</v>
      </c>
      <c r="N15" s="197" t="s">
        <v>55</v>
      </c>
      <c r="O15" s="189" t="s">
        <v>2299</v>
      </c>
      <c r="P15" s="142" t="s">
        <v>2298</v>
      </c>
      <c r="Q15" s="129" t="s">
        <v>842</v>
      </c>
      <c r="R15" s="129" t="s">
        <v>842</v>
      </c>
      <c r="S15" s="115"/>
      <c r="T15" s="129" t="s">
        <v>842</v>
      </c>
      <c r="U15" s="115"/>
      <c r="V15" s="115"/>
      <c r="W15" s="115"/>
      <c r="X15" s="129" t="s">
        <v>842</v>
      </c>
      <c r="Y15" s="129" t="s">
        <v>842</v>
      </c>
      <c r="Z15" s="115"/>
      <c r="AA15" s="115"/>
      <c r="AB15" s="115"/>
      <c r="AC15" s="129" t="s">
        <v>842</v>
      </c>
      <c r="AD15" s="94"/>
      <c r="AE15" s="115"/>
      <c r="AF15" s="94"/>
      <c r="AG15" s="102"/>
    </row>
    <row r="16" spans="4:33" ht="57" customHeight="1">
      <c r="D16" s="99">
        <v>13</v>
      </c>
      <c r="E16" s="82" t="s">
        <v>2424</v>
      </c>
      <c r="F16" s="83" t="s">
        <v>636</v>
      </c>
      <c r="G16" s="78" t="s">
        <v>2425</v>
      </c>
      <c r="H16" s="78" t="str">
        <f>MID(テーブル5[[#This Row],[住所]],4,FIND("区",G16)-FIND("市",テーブル5[[#This Row],[住所]]))</f>
        <v>中央区</v>
      </c>
      <c r="I16" s="78" t="str">
        <f>MID(テーブル5[[#This Row],[住所]],FIND("区",テーブル5[[#This Row],[住所]])+1,MIN(FIND({0,1,2,3,4,5,6,7,8,9},ASC(テーブル5[[#This Row],[住所]])&amp;1234567890))-FIND("区",テーブル5[[#This Row],[住所]])-1)</f>
        <v>渡鹿</v>
      </c>
      <c r="J16" s="100" t="s">
        <v>2442</v>
      </c>
      <c r="K16" s="100" t="s">
        <v>2443</v>
      </c>
      <c r="L16" s="192" t="s">
        <v>2444</v>
      </c>
      <c r="M16" s="192" t="s">
        <v>2445</v>
      </c>
      <c r="N16" s="100" t="s">
        <v>2446</v>
      </c>
      <c r="O16" s="91" t="s">
        <v>1313</v>
      </c>
      <c r="P16" s="78" t="s">
        <v>2447</v>
      </c>
      <c r="Q16" s="83" t="s">
        <v>881</v>
      </c>
      <c r="R16" s="83" t="s">
        <v>881</v>
      </c>
      <c r="S16" s="101" t="s">
        <v>881</v>
      </c>
      <c r="T16" s="83" t="s">
        <v>881</v>
      </c>
      <c r="U16" s="101" t="s">
        <v>881</v>
      </c>
      <c r="V16" s="101" t="s">
        <v>881</v>
      </c>
      <c r="W16" s="87" t="s">
        <v>881</v>
      </c>
      <c r="X16" s="101" t="s">
        <v>881</v>
      </c>
      <c r="Y16" s="101" t="s">
        <v>881</v>
      </c>
      <c r="Z16" s="101" t="s">
        <v>881</v>
      </c>
      <c r="AA16" s="101" t="s">
        <v>881</v>
      </c>
      <c r="AB16" s="101"/>
      <c r="AC16" s="101"/>
      <c r="AD16" s="82"/>
      <c r="AE16" s="101"/>
      <c r="AF16" s="82"/>
      <c r="AG16" s="126" t="s">
        <v>2481</v>
      </c>
    </row>
    <row r="17" spans="4:33" ht="57" customHeight="1">
      <c r="D17" s="99">
        <v>14</v>
      </c>
      <c r="E17" s="82" t="s">
        <v>2426</v>
      </c>
      <c r="F17" s="83" t="s">
        <v>616</v>
      </c>
      <c r="G17" s="78" t="s">
        <v>2427</v>
      </c>
      <c r="H17" s="78" t="str">
        <f>MID(テーブル5[[#This Row],[住所]],4,FIND("区",G17)-FIND("市",テーブル5[[#This Row],[住所]]))</f>
        <v>北区</v>
      </c>
      <c r="I17" s="78" t="str">
        <f>MID(テーブル5[[#This Row],[住所]],FIND("区",テーブル5[[#This Row],[住所]])+1,MIN(FIND({0,1,2,3,4,5,6,7,8,9},ASC(テーブル5[[#This Row],[住所]])&amp;1234567890))-FIND("区",テーブル5[[#This Row],[住所]])-1)</f>
        <v>山室</v>
      </c>
      <c r="J17" s="100" t="s">
        <v>2448</v>
      </c>
      <c r="K17" s="100" t="s">
        <v>2449</v>
      </c>
      <c r="L17" s="192"/>
      <c r="M17" s="192" t="s">
        <v>2494</v>
      </c>
      <c r="N17" s="100" t="s">
        <v>2450</v>
      </c>
      <c r="O17" s="91" t="s">
        <v>1313</v>
      </c>
      <c r="P17" s="78" t="s">
        <v>2451</v>
      </c>
      <c r="Q17" s="83" t="s">
        <v>881</v>
      </c>
      <c r="R17" s="83" t="s">
        <v>881</v>
      </c>
      <c r="S17" s="101" t="s">
        <v>881</v>
      </c>
      <c r="T17" s="83" t="s">
        <v>881</v>
      </c>
      <c r="U17" s="101" t="s">
        <v>881</v>
      </c>
      <c r="V17" s="101" t="s">
        <v>881</v>
      </c>
      <c r="W17" s="87"/>
      <c r="X17" s="101" t="s">
        <v>881</v>
      </c>
      <c r="Y17" s="101" t="s">
        <v>881</v>
      </c>
      <c r="Z17" s="101"/>
      <c r="AA17" s="101"/>
      <c r="AB17" s="101"/>
      <c r="AC17" s="101"/>
      <c r="AD17" s="82"/>
      <c r="AE17" s="101"/>
      <c r="AF17" s="82"/>
      <c r="AG17" s="126"/>
    </row>
    <row r="18" spans="4:33" ht="57" customHeight="1">
      <c r="D18" s="99">
        <v>15</v>
      </c>
      <c r="E18" s="87" t="s">
        <v>2428</v>
      </c>
      <c r="F18" s="83" t="s">
        <v>428</v>
      </c>
      <c r="G18" s="78" t="s">
        <v>2429</v>
      </c>
      <c r="H18" s="78" t="str">
        <f>MID(テーブル5[[#This Row],[住所]],4,FIND("区",G18)-FIND("市",テーブル5[[#This Row],[住所]]))</f>
        <v>南区</v>
      </c>
      <c r="I18" s="78" t="str">
        <f>MID(テーブル5[[#This Row],[住所]],FIND("区",テーブル5[[#This Row],[住所]])+1,MIN(FIND({0,1,2,3,4,5,6,7,8,9},ASC(テーブル5[[#This Row],[住所]])&amp;1234567890))-FIND("区",テーブル5[[#This Row],[住所]])-1)</f>
        <v>田迎</v>
      </c>
      <c r="J18" s="100" t="s">
        <v>2452</v>
      </c>
      <c r="K18" s="100" t="s">
        <v>2453</v>
      </c>
      <c r="L18" s="87" t="s">
        <v>2454</v>
      </c>
      <c r="M18" s="87" t="s">
        <v>2455</v>
      </c>
      <c r="N18" s="100" t="s">
        <v>2456</v>
      </c>
      <c r="O18" s="91" t="s">
        <v>2457</v>
      </c>
      <c r="P18" s="78" t="s">
        <v>2458</v>
      </c>
      <c r="Q18" s="83" t="s">
        <v>881</v>
      </c>
      <c r="R18" s="83" t="s">
        <v>881</v>
      </c>
      <c r="S18" s="101" t="s">
        <v>881</v>
      </c>
      <c r="T18" s="83" t="s">
        <v>881</v>
      </c>
      <c r="U18" s="101" t="s">
        <v>881</v>
      </c>
      <c r="V18" s="101"/>
      <c r="W18" s="87" t="s">
        <v>881</v>
      </c>
      <c r="X18" s="101"/>
      <c r="Y18" s="101"/>
      <c r="Z18" s="101"/>
      <c r="AA18" s="101"/>
      <c r="AB18" s="101" t="s">
        <v>881</v>
      </c>
      <c r="AC18" s="101"/>
      <c r="AD18" s="82"/>
      <c r="AE18" s="101"/>
      <c r="AF18" s="82"/>
      <c r="AG18" s="126"/>
    </row>
    <row r="19" spans="4:33" ht="57" customHeight="1">
      <c r="D19" s="99">
        <v>16</v>
      </c>
      <c r="E19" s="87" t="s">
        <v>2430</v>
      </c>
      <c r="F19" s="83" t="s">
        <v>1571</v>
      </c>
      <c r="G19" s="78" t="s">
        <v>2431</v>
      </c>
      <c r="H19" s="78" t="str">
        <f>MID(テーブル5[[#This Row],[住所]],4,FIND("区",G19)-FIND("市",テーブル5[[#This Row],[住所]]))</f>
        <v>北区</v>
      </c>
      <c r="I19" s="78" t="str">
        <f>MID(テーブル5[[#This Row],[住所]],FIND("区",テーブル5[[#This Row],[住所]])+1,MIN(FIND({0,1,2,3,4,5,6,7,8,9},ASC(テーブル5[[#This Row],[住所]])&amp;1234567890))-FIND("区",テーブル5[[#This Row],[住所]])-1)</f>
        <v>飛田</v>
      </c>
      <c r="J19" s="100" t="s">
        <v>2459</v>
      </c>
      <c r="K19" s="100" t="s">
        <v>2460</v>
      </c>
      <c r="L19" s="87" t="s">
        <v>2461</v>
      </c>
      <c r="M19" s="87" t="s">
        <v>2445</v>
      </c>
      <c r="N19" s="100" t="s">
        <v>2397</v>
      </c>
      <c r="O19" s="91" t="s">
        <v>1313</v>
      </c>
      <c r="P19" s="78" t="s">
        <v>2462</v>
      </c>
      <c r="Q19" s="83" t="s">
        <v>881</v>
      </c>
      <c r="R19" s="83" t="s">
        <v>881</v>
      </c>
      <c r="S19" s="101" t="s">
        <v>881</v>
      </c>
      <c r="T19" s="83" t="s">
        <v>881</v>
      </c>
      <c r="U19" s="101" t="s">
        <v>881</v>
      </c>
      <c r="V19" s="101" t="s">
        <v>881</v>
      </c>
      <c r="W19" s="87" t="s">
        <v>881</v>
      </c>
      <c r="X19" s="101" t="s">
        <v>881</v>
      </c>
      <c r="Y19" s="101" t="s">
        <v>881</v>
      </c>
      <c r="Z19" s="101" t="s">
        <v>881</v>
      </c>
      <c r="AA19" s="101" t="s">
        <v>881</v>
      </c>
      <c r="AB19" s="101"/>
      <c r="AC19" s="101"/>
      <c r="AD19" s="82"/>
      <c r="AE19" s="101"/>
      <c r="AF19" s="82"/>
      <c r="AG19" s="126"/>
    </row>
    <row r="20" spans="4:33" ht="57" customHeight="1">
      <c r="D20" s="99">
        <v>17</v>
      </c>
      <c r="E20" s="87" t="s">
        <v>2432</v>
      </c>
      <c r="F20" s="83" t="s">
        <v>208</v>
      </c>
      <c r="G20" s="78" t="s">
        <v>2433</v>
      </c>
      <c r="H20" s="78" t="str">
        <f>MID(テーブル5[[#This Row],[住所]],4,FIND("区",G20)-FIND("市",テーブル5[[#This Row],[住所]]))</f>
        <v>東区</v>
      </c>
      <c r="I20" s="78" t="str">
        <f>MID(テーブル5[[#This Row],[住所]],FIND("区",テーブル5[[#This Row],[住所]])+1,MIN(FIND({0,1,2,3,4,5,6,7,8,9},ASC(テーブル5[[#This Row],[住所]])&amp;1234567890))-FIND("区",テーブル5[[#This Row],[住所]])-1)</f>
        <v>保田窪</v>
      </c>
      <c r="J20" s="100" t="s">
        <v>2463</v>
      </c>
      <c r="K20" s="100" t="s">
        <v>2464</v>
      </c>
      <c r="L20" s="87" t="s">
        <v>2465</v>
      </c>
      <c r="M20" s="87"/>
      <c r="N20" s="100" t="s">
        <v>2446</v>
      </c>
      <c r="O20" s="91" t="s">
        <v>1324</v>
      </c>
      <c r="P20" s="78" t="s">
        <v>2466</v>
      </c>
      <c r="Q20" s="83" t="s">
        <v>881</v>
      </c>
      <c r="R20" s="83" t="s">
        <v>881</v>
      </c>
      <c r="S20" s="101" t="s">
        <v>881</v>
      </c>
      <c r="T20" s="83" t="s">
        <v>881</v>
      </c>
      <c r="U20" s="101" t="s">
        <v>881</v>
      </c>
      <c r="V20" s="101"/>
      <c r="W20" s="87" t="s">
        <v>881</v>
      </c>
      <c r="X20" s="101" t="s">
        <v>881</v>
      </c>
      <c r="Y20" s="101"/>
      <c r="Z20" s="101"/>
      <c r="AA20" s="101"/>
      <c r="AB20" s="101"/>
      <c r="AC20" s="101"/>
      <c r="AD20" s="82" t="s">
        <v>2467</v>
      </c>
      <c r="AE20" s="101"/>
      <c r="AF20" s="82"/>
      <c r="AG20" s="126"/>
    </row>
    <row r="21" spans="4:33" ht="57" customHeight="1">
      <c r="D21" s="99">
        <v>18</v>
      </c>
      <c r="E21" s="87" t="s">
        <v>2434</v>
      </c>
      <c r="F21" s="83" t="s">
        <v>2435</v>
      </c>
      <c r="G21" s="78" t="s">
        <v>2436</v>
      </c>
      <c r="H21" s="78" t="str">
        <f>MID(テーブル5[[#This Row],[住所]],4,FIND("区",G21)-FIND("市",テーブル5[[#This Row],[住所]]))</f>
        <v>中央区</v>
      </c>
      <c r="I21" s="78" t="str">
        <f>MID(テーブル5[[#This Row],[住所]],FIND("区",テーブル5[[#This Row],[住所]])+1,MIN(FIND({0,1,2,3,4,5,6,7,8,9},ASC(テーブル5[[#This Row],[住所]])&amp;1234567890))-FIND("区",テーブル5[[#This Row],[住所]])-1)</f>
        <v>京町</v>
      </c>
      <c r="J21" s="100" t="s">
        <v>2493</v>
      </c>
      <c r="K21" s="100" t="s">
        <v>2468</v>
      </c>
      <c r="L21" s="87" t="s">
        <v>2469</v>
      </c>
      <c r="M21" s="87" t="s">
        <v>2445</v>
      </c>
      <c r="N21" s="100" t="s">
        <v>2446</v>
      </c>
      <c r="O21" s="91" t="s">
        <v>1313</v>
      </c>
      <c r="P21" s="78" t="s">
        <v>2470</v>
      </c>
      <c r="Q21" s="83" t="s">
        <v>881</v>
      </c>
      <c r="R21" s="83" t="s">
        <v>881</v>
      </c>
      <c r="S21" s="101" t="s">
        <v>881</v>
      </c>
      <c r="T21" s="83" t="s">
        <v>881</v>
      </c>
      <c r="U21" s="101" t="s">
        <v>881</v>
      </c>
      <c r="V21" s="101" t="s">
        <v>881</v>
      </c>
      <c r="W21" s="87" t="s">
        <v>881</v>
      </c>
      <c r="X21" s="101"/>
      <c r="Y21" s="101" t="s">
        <v>881</v>
      </c>
      <c r="Z21" s="101"/>
      <c r="AA21" s="101" t="s">
        <v>881</v>
      </c>
      <c r="AB21" s="101"/>
      <c r="AC21" s="101"/>
      <c r="AD21" s="82"/>
      <c r="AE21" s="101"/>
      <c r="AF21" s="82"/>
      <c r="AG21" s="126" t="s">
        <v>2481</v>
      </c>
    </row>
    <row r="22" spans="4:33" ht="57" customHeight="1">
      <c r="D22" s="99">
        <v>19</v>
      </c>
      <c r="E22" s="87" t="s">
        <v>2437</v>
      </c>
      <c r="F22" s="83" t="s">
        <v>1553</v>
      </c>
      <c r="G22" s="78" t="s">
        <v>2438</v>
      </c>
      <c r="H22" s="78" t="str">
        <f>MID(テーブル5[[#This Row],[住所]],4,FIND("区",G22)-FIND("市",テーブル5[[#This Row],[住所]]))</f>
        <v>北区</v>
      </c>
      <c r="I22" s="78" t="str">
        <f>MID(テーブル5[[#This Row],[住所]],FIND("区",テーブル5[[#This Row],[住所]])+1,MIN(FIND({0,1,2,3,4,5,6,7,8,9},ASC(テーブル5[[#This Row],[住所]])&amp;1234567890))-FIND("区",テーブル5[[#This Row],[住所]])-1)</f>
        <v>清水万石</v>
      </c>
      <c r="J22" s="100" t="s">
        <v>2471</v>
      </c>
      <c r="K22" s="100" t="s">
        <v>2472</v>
      </c>
      <c r="L22" s="87" t="s">
        <v>2473</v>
      </c>
      <c r="M22" s="87"/>
      <c r="N22" s="100" t="s">
        <v>2474</v>
      </c>
      <c r="O22" s="91" t="s">
        <v>1313</v>
      </c>
      <c r="P22" s="78" t="s">
        <v>2495</v>
      </c>
      <c r="Q22" s="83" t="s">
        <v>881</v>
      </c>
      <c r="R22" s="83" t="s">
        <v>881</v>
      </c>
      <c r="S22" s="101" t="s">
        <v>881</v>
      </c>
      <c r="T22" s="83" t="s">
        <v>881</v>
      </c>
      <c r="U22" s="101" t="s">
        <v>881</v>
      </c>
      <c r="V22" s="101"/>
      <c r="W22" s="87"/>
      <c r="X22" s="101"/>
      <c r="Y22" s="101"/>
      <c r="Z22" s="101"/>
      <c r="AA22" s="101"/>
      <c r="AB22" s="101"/>
      <c r="AC22" s="101"/>
      <c r="AD22" s="82"/>
      <c r="AE22" s="101"/>
      <c r="AF22" s="82"/>
      <c r="AG22" s="126"/>
    </row>
    <row r="23" spans="4:33" ht="57" customHeight="1">
      <c r="D23" s="99">
        <v>20</v>
      </c>
      <c r="E23" s="87" t="s">
        <v>2439</v>
      </c>
      <c r="F23" s="83" t="s">
        <v>2440</v>
      </c>
      <c r="G23" s="78" t="s">
        <v>2441</v>
      </c>
      <c r="H23" s="78" t="str">
        <f>MID(テーブル5[[#This Row],[住所]],4,FIND("区",G23)-FIND("市",テーブル5[[#This Row],[住所]]))</f>
        <v>北区</v>
      </c>
      <c r="I23" s="78" t="str">
        <f>MID(テーブル5[[#This Row],[住所]],FIND("区",テーブル5[[#This Row],[住所]])+1,MIN(FIND({0,1,2,3,4,5,6,7,8,9},ASC(テーブル5[[#This Row],[住所]])&amp;1234567890))-FIND("区",テーブル5[[#This Row],[住所]])-1)</f>
        <v>植木町舞尾</v>
      </c>
      <c r="J23" s="100" t="s">
        <v>2475</v>
      </c>
      <c r="K23" s="100" t="s">
        <v>2476</v>
      </c>
      <c r="L23" s="87" t="s">
        <v>2477</v>
      </c>
      <c r="M23" s="87" t="s">
        <v>2478</v>
      </c>
      <c r="N23" s="100" t="s">
        <v>2479</v>
      </c>
      <c r="O23" s="91" t="s">
        <v>1313</v>
      </c>
      <c r="P23" s="78" t="s">
        <v>2480</v>
      </c>
      <c r="Q23" s="83" t="s">
        <v>881</v>
      </c>
      <c r="R23" s="83" t="s">
        <v>881</v>
      </c>
      <c r="S23" s="101" t="s">
        <v>881</v>
      </c>
      <c r="T23" s="83" t="s">
        <v>881</v>
      </c>
      <c r="U23" s="101" t="s">
        <v>881</v>
      </c>
      <c r="V23" s="101" t="s">
        <v>881</v>
      </c>
      <c r="W23" s="87"/>
      <c r="X23" s="101"/>
      <c r="Y23" s="101" t="s">
        <v>881</v>
      </c>
      <c r="Z23" s="101" t="s">
        <v>881</v>
      </c>
      <c r="AA23" s="101" t="s">
        <v>881</v>
      </c>
      <c r="AB23" s="101"/>
      <c r="AC23" s="101"/>
      <c r="AD23" s="82"/>
      <c r="AE23" s="101"/>
      <c r="AF23" s="82"/>
      <c r="AG23" s="126"/>
    </row>
    <row r="24" spans="4:33" ht="57" customHeight="1">
      <c r="D24" s="99">
        <v>21</v>
      </c>
      <c r="E24" s="82" t="s">
        <v>2483</v>
      </c>
      <c r="F24" s="83" t="s">
        <v>2484</v>
      </c>
      <c r="G24" s="78" t="s">
        <v>2485</v>
      </c>
      <c r="H24" s="78" t="str">
        <f>MID(テーブル5[[#This Row],[住所]],4,FIND("区",G24)-FIND("市",テーブル5[[#This Row],[住所]]))</f>
        <v>南区</v>
      </c>
      <c r="I24" s="78" t="str">
        <f>MID(テーブル5[[#This Row],[住所]],FIND("区",テーブル5[[#This Row],[住所]])+1,MIN(FIND({0,1,2,3,4,5,6,7,8,9},ASC(テーブル5[[#This Row],[住所]])&amp;1234567890))-FIND("区",テーブル5[[#This Row],[住所]])-1)</f>
        <v>野田</v>
      </c>
      <c r="J24" s="100" t="s">
        <v>2486</v>
      </c>
      <c r="K24" s="100" t="s">
        <v>2487</v>
      </c>
      <c r="L24" s="192" t="s">
        <v>2488</v>
      </c>
      <c r="M24" s="192" t="s">
        <v>2489</v>
      </c>
      <c r="N24" s="100" t="s">
        <v>2490</v>
      </c>
      <c r="O24" s="91" t="s">
        <v>1313</v>
      </c>
      <c r="P24" s="78" t="s">
        <v>2491</v>
      </c>
      <c r="Q24" s="83" t="s">
        <v>881</v>
      </c>
      <c r="R24" s="83" t="s">
        <v>881</v>
      </c>
      <c r="S24" s="83" t="s">
        <v>881</v>
      </c>
      <c r="T24" s="83" t="s">
        <v>881</v>
      </c>
      <c r="U24" s="83" t="s">
        <v>881</v>
      </c>
      <c r="V24" s="83" t="s">
        <v>881</v>
      </c>
      <c r="W24" s="83" t="s">
        <v>881</v>
      </c>
      <c r="X24" s="83" t="s">
        <v>881</v>
      </c>
      <c r="Y24" s="83" t="s">
        <v>881</v>
      </c>
      <c r="Z24" s="101"/>
      <c r="AA24" s="101"/>
      <c r="AB24" s="101"/>
      <c r="AC24" s="101"/>
      <c r="AD24" s="82"/>
      <c r="AE24" s="101"/>
      <c r="AF24" s="82"/>
      <c r="AG24" s="126"/>
    </row>
    <row r="25" spans="4:33" ht="45.75" customHeight="1">
      <c r="D25" s="99">
        <v>22</v>
      </c>
      <c r="E25" s="82" t="s">
        <v>2496</v>
      </c>
      <c r="F25" s="77" t="s">
        <v>185</v>
      </c>
      <c r="G25" s="79" t="s">
        <v>2500</v>
      </c>
      <c r="H25" s="78" t="str">
        <f>MID(テーブル5[[#This Row],[住所]],4,FIND("区",G25)-FIND("市",テーブル5[[#This Row],[住所]]))</f>
        <v>東区</v>
      </c>
      <c r="I25" s="78" t="str">
        <f>MID(テーブル5[[#This Row],[住所]],FIND("区",テーブル5[[#This Row],[住所]])+1,MIN(FIND({0,1,2,3,4,5,6,7,8,9},ASC(テーブル5[[#This Row],[住所]])&amp;1234567890))-FIND("区",テーブル5[[#This Row],[住所]])-1)</f>
        <v>画図町所島</v>
      </c>
      <c r="J25" s="80" t="s">
        <v>2503</v>
      </c>
      <c r="K25" s="80" t="s">
        <v>2504</v>
      </c>
      <c r="L25" s="187" t="s">
        <v>2505</v>
      </c>
      <c r="M25" s="187"/>
      <c r="N25" s="80" t="s">
        <v>2506</v>
      </c>
      <c r="O25" s="91" t="s">
        <v>1313</v>
      </c>
      <c r="P25" s="78" t="s">
        <v>2507</v>
      </c>
      <c r="Q25" s="83" t="s">
        <v>881</v>
      </c>
      <c r="R25" s="83" t="s">
        <v>881</v>
      </c>
      <c r="S25" s="84" t="s">
        <v>881</v>
      </c>
      <c r="T25" s="83" t="s">
        <v>881</v>
      </c>
      <c r="U25" s="84" t="s">
        <v>881</v>
      </c>
      <c r="V25" s="84" t="s">
        <v>881</v>
      </c>
      <c r="W25" s="191"/>
      <c r="X25" s="84" t="s">
        <v>881</v>
      </c>
      <c r="Y25" s="84" t="s">
        <v>881</v>
      </c>
      <c r="Z25" s="84" t="s">
        <v>881</v>
      </c>
      <c r="AA25" s="84"/>
      <c r="AB25" s="84" t="s">
        <v>881</v>
      </c>
      <c r="AC25" s="84"/>
      <c r="AD25" s="85"/>
      <c r="AE25" s="84"/>
      <c r="AF25" s="85"/>
      <c r="AG25" s="127"/>
    </row>
    <row r="26" spans="4:33" ht="45.75" customHeight="1">
      <c r="D26" s="99">
        <v>23</v>
      </c>
      <c r="E26" s="82" t="s">
        <v>2497</v>
      </c>
      <c r="F26" s="77" t="s">
        <v>764</v>
      </c>
      <c r="G26" s="79" t="s">
        <v>2501</v>
      </c>
      <c r="H26" s="78" t="str">
        <f>MID(テーブル5[[#This Row],[住所]],4,FIND("区",G26)-FIND("市",テーブル5[[#This Row],[住所]]))</f>
        <v>中央区</v>
      </c>
      <c r="I26" s="78" t="str">
        <f>MID(テーブル5[[#This Row],[住所]],FIND("区",テーブル5[[#This Row],[住所]])+1,MIN(FIND({0,1,2,3,4,5,6,7,8,9},ASC(テーブル5[[#This Row],[住所]])&amp;1234567890))-FIND("区",テーブル5[[#This Row],[住所]])-1)</f>
        <v>薬園町</v>
      </c>
      <c r="J26" s="80" t="s">
        <v>2508</v>
      </c>
      <c r="K26" s="80" t="s">
        <v>2509</v>
      </c>
      <c r="L26" s="187" t="s">
        <v>2510</v>
      </c>
      <c r="M26" s="187" t="s">
        <v>2511</v>
      </c>
      <c r="N26" s="198" t="s">
        <v>2518</v>
      </c>
      <c r="O26" s="91" t="s">
        <v>1313</v>
      </c>
      <c r="P26" s="78" t="s">
        <v>2512</v>
      </c>
      <c r="Q26" s="83" t="s">
        <v>881</v>
      </c>
      <c r="R26" s="83" t="s">
        <v>881</v>
      </c>
      <c r="S26" s="84" t="s">
        <v>881</v>
      </c>
      <c r="T26" s="83" t="s">
        <v>881</v>
      </c>
      <c r="U26" s="84" t="s">
        <v>881</v>
      </c>
      <c r="V26" s="84"/>
      <c r="W26" s="84" t="s">
        <v>881</v>
      </c>
      <c r="X26" s="84" t="s">
        <v>881</v>
      </c>
      <c r="Y26" s="84"/>
      <c r="Z26" s="84"/>
      <c r="AA26" s="84"/>
      <c r="AB26" s="84"/>
      <c r="AC26" s="84"/>
      <c r="AD26" s="85"/>
      <c r="AE26" s="84"/>
      <c r="AF26" s="85"/>
      <c r="AG26" s="127"/>
    </row>
    <row r="27" spans="4:33" ht="79.5" customHeight="1">
      <c r="D27" s="99">
        <v>24</v>
      </c>
      <c r="E27" s="82" t="s">
        <v>2498</v>
      </c>
      <c r="F27" s="77" t="s">
        <v>2499</v>
      </c>
      <c r="G27" s="79" t="s">
        <v>2502</v>
      </c>
      <c r="H27" s="78" t="str">
        <f>MID(テーブル5[[#This Row],[住所]],4,FIND("区",G27)-FIND("市",テーブル5[[#This Row],[住所]]))</f>
        <v>北区</v>
      </c>
      <c r="I27" s="78" t="str">
        <f>MID(テーブル5[[#This Row],[住所]],FIND("区",テーブル5[[#This Row],[住所]])+1,MIN(FIND({0,1,2,3,4,5,6,7,8,9},ASC(テーブル5[[#This Row],[住所]])&amp;1234567890))-FIND("区",テーブル5[[#This Row],[住所]])-1)</f>
        <v>山室</v>
      </c>
      <c r="J27" s="80" t="s">
        <v>1428</v>
      </c>
      <c r="K27" s="80" t="s">
        <v>2513</v>
      </c>
      <c r="L27" s="187" t="s">
        <v>2514</v>
      </c>
      <c r="M27" s="187" t="s">
        <v>2515</v>
      </c>
      <c r="N27" s="100" t="s">
        <v>2456</v>
      </c>
      <c r="O27" s="91" t="s">
        <v>2519</v>
      </c>
      <c r="P27" s="78" t="s">
        <v>2516</v>
      </c>
      <c r="Q27" s="83" t="s">
        <v>881</v>
      </c>
      <c r="R27" s="83" t="s">
        <v>881</v>
      </c>
      <c r="S27" s="84" t="s">
        <v>881</v>
      </c>
      <c r="T27" s="83" t="s">
        <v>881</v>
      </c>
      <c r="U27" s="84" t="s">
        <v>881</v>
      </c>
      <c r="V27" s="84" t="s">
        <v>881</v>
      </c>
      <c r="W27" s="84" t="s">
        <v>881</v>
      </c>
      <c r="X27" s="84"/>
      <c r="Y27" s="84" t="s">
        <v>881</v>
      </c>
      <c r="Z27" s="84" t="s">
        <v>881</v>
      </c>
      <c r="AA27" s="84"/>
      <c r="AB27" s="84"/>
      <c r="AC27" s="84"/>
      <c r="AD27" s="85" t="s">
        <v>2517</v>
      </c>
      <c r="AE27" s="84"/>
      <c r="AF27" s="85"/>
      <c r="AG27" s="127"/>
    </row>
    <row r="28" spans="4:33" ht="45.75" customHeight="1">
      <c r="D28" s="99">
        <v>25</v>
      </c>
      <c r="E28" s="82" t="s">
        <v>2520</v>
      </c>
      <c r="F28" s="83" t="s">
        <v>793</v>
      </c>
      <c r="G28" s="78" t="s">
        <v>2521</v>
      </c>
      <c r="H28" s="78" t="str">
        <f>MID(テーブル5[[#This Row],[住所]],4,FIND("区",G28)-FIND("市",テーブル5[[#This Row],[住所]]))</f>
        <v>中央区</v>
      </c>
      <c r="I28" s="78" t="str">
        <f>MID(テーブル5[[#This Row],[住所]],FIND("区",テーブル5[[#This Row],[住所]])+1,MIN(FIND({0,1,2,3,4,5,6,7,8,9},ASC(テーブル5[[#This Row],[住所]])&amp;1234567890))-FIND("区",テーブル5[[#This Row],[住所]])-1)</f>
        <v>八王寺町</v>
      </c>
      <c r="J28" s="80" t="s">
        <v>2522</v>
      </c>
      <c r="K28" s="80" t="s">
        <v>2523</v>
      </c>
      <c r="L28" s="187" t="s">
        <v>2524</v>
      </c>
      <c r="M28" s="187" t="s">
        <v>2525</v>
      </c>
      <c r="N28" s="80" t="s">
        <v>2446</v>
      </c>
      <c r="O28" s="91" t="s">
        <v>2527</v>
      </c>
      <c r="P28" s="78" t="s">
        <v>2526</v>
      </c>
      <c r="Q28" s="83" t="s">
        <v>881</v>
      </c>
      <c r="R28" s="83" t="s">
        <v>881</v>
      </c>
      <c r="S28" s="84"/>
      <c r="T28" s="83"/>
      <c r="U28" s="84"/>
      <c r="V28" s="84" t="s">
        <v>881</v>
      </c>
      <c r="W28" s="191"/>
      <c r="X28" s="84" t="s">
        <v>881</v>
      </c>
      <c r="Y28" s="84" t="s">
        <v>881</v>
      </c>
      <c r="Z28" s="84"/>
      <c r="AA28" s="84"/>
      <c r="AB28" s="84"/>
      <c r="AC28" s="84"/>
      <c r="AD28" s="85"/>
      <c r="AE28" s="84"/>
      <c r="AF28" s="85"/>
      <c r="AG28" s="127"/>
    </row>
    <row r="29" spans="4:33" ht="45.75" customHeight="1">
      <c r="D29" s="99">
        <v>26</v>
      </c>
      <c r="E29" s="82" t="s">
        <v>2563</v>
      </c>
      <c r="F29" s="77" t="s">
        <v>789</v>
      </c>
      <c r="G29" s="79" t="s">
        <v>2564</v>
      </c>
      <c r="H29" s="78"/>
      <c r="I29" s="78"/>
      <c r="J29" s="80" t="s">
        <v>2565</v>
      </c>
      <c r="K29" s="80" t="s">
        <v>2566</v>
      </c>
      <c r="L29" s="187" t="s">
        <v>2567</v>
      </c>
      <c r="M29" s="187" t="s">
        <v>2568</v>
      </c>
      <c r="N29" s="100" t="s">
        <v>2569</v>
      </c>
      <c r="O29" s="91" t="s">
        <v>1313</v>
      </c>
      <c r="P29" s="78" t="s">
        <v>2570</v>
      </c>
      <c r="Q29" s="83" t="s">
        <v>881</v>
      </c>
      <c r="R29" s="83" t="s">
        <v>881</v>
      </c>
      <c r="S29" s="84" t="s">
        <v>881</v>
      </c>
      <c r="T29" s="83" t="s">
        <v>881</v>
      </c>
      <c r="U29" s="84" t="s">
        <v>881</v>
      </c>
      <c r="V29" s="84"/>
      <c r="W29" s="84" t="s">
        <v>881</v>
      </c>
      <c r="X29" s="84" t="s">
        <v>881</v>
      </c>
      <c r="Y29" s="84"/>
      <c r="Z29" s="84"/>
      <c r="AA29" s="84"/>
      <c r="AB29" s="84"/>
      <c r="AC29" s="84"/>
      <c r="AD29" s="85"/>
      <c r="AE29" s="84"/>
      <c r="AF29" s="85"/>
      <c r="AG29" s="127"/>
    </row>
    <row r="30" spans="4:33" ht="48.75" customHeight="1">
      <c r="D30" s="99">
        <v>27</v>
      </c>
      <c r="E30" s="3" t="s">
        <v>2572</v>
      </c>
      <c r="F30" s="205" t="s">
        <v>2578</v>
      </c>
      <c r="G30" s="206" t="s">
        <v>2574</v>
      </c>
      <c r="H30" s="207" t="s">
        <v>2575</v>
      </c>
      <c r="I30" s="207" t="s">
        <v>2579</v>
      </c>
      <c r="J30" s="207" t="s">
        <v>2581</v>
      </c>
      <c r="K30" s="207" t="s">
        <v>2582</v>
      </c>
      <c r="L30" s="187" t="s">
        <v>2573</v>
      </c>
      <c r="M30" s="212" t="s">
        <v>2583</v>
      </c>
      <c r="N30" s="198" t="s">
        <v>2576</v>
      </c>
      <c r="O30" s="208" t="s">
        <v>2580</v>
      </c>
      <c r="P30" s="209" t="s">
        <v>2577</v>
      </c>
      <c r="Q30" s="83" t="s">
        <v>881</v>
      </c>
      <c r="R30" s="83" t="s">
        <v>881</v>
      </c>
      <c r="S30" s="84" t="s">
        <v>881</v>
      </c>
      <c r="T30" s="83" t="s">
        <v>881</v>
      </c>
      <c r="U30" s="84" t="s">
        <v>881</v>
      </c>
      <c r="V30" s="84" t="s">
        <v>881</v>
      </c>
      <c r="W30" s="210"/>
      <c r="X30" s="84" t="s">
        <v>881</v>
      </c>
      <c r="Y30" s="211"/>
      <c r="Z30" s="84" t="s">
        <v>881</v>
      </c>
      <c r="AA30" s="210"/>
      <c r="AB30" s="211"/>
      <c r="AC30" s="211"/>
      <c r="AD30" s="6"/>
      <c r="AE30" s="84"/>
      <c r="AF30" s="85"/>
      <c r="AG30" s="127"/>
    </row>
    <row r="31" spans="4:33" ht="45.75" customHeight="1">
      <c r="D31" s="99">
        <v>28</v>
      </c>
      <c r="E31" s="213" t="s">
        <v>2584</v>
      </c>
      <c r="F31" s="214" t="s">
        <v>2585</v>
      </c>
      <c r="G31" s="215" t="s">
        <v>2586</v>
      </c>
      <c r="H31" s="79"/>
      <c r="I31" s="79"/>
      <c r="J31" s="216" t="s">
        <v>2590</v>
      </c>
      <c r="K31" s="216" t="s">
        <v>2591</v>
      </c>
      <c r="L31" t="s">
        <v>2587</v>
      </c>
      <c r="M31" s="212" t="s">
        <v>2588</v>
      </c>
      <c r="N31" s="217" t="s">
        <v>2589</v>
      </c>
      <c r="O31" s="218" t="s">
        <v>1313</v>
      </c>
      <c r="P31" s="220" t="s">
        <v>2592</v>
      </c>
      <c r="Q31" s="83" t="s">
        <v>881</v>
      </c>
      <c r="R31" s="83" t="s">
        <v>881</v>
      </c>
      <c r="S31" s="84" t="s">
        <v>881</v>
      </c>
      <c r="T31" s="83" t="s">
        <v>881</v>
      </c>
      <c r="U31" s="84" t="s">
        <v>881</v>
      </c>
      <c r="V31" s="219"/>
      <c r="W31" s="84" t="s">
        <v>881</v>
      </c>
      <c r="X31" s="84" t="s">
        <v>881</v>
      </c>
      <c r="Y31" s="84" t="s">
        <v>881</v>
      </c>
      <c r="Z31" s="84" t="s">
        <v>881</v>
      </c>
      <c r="AA31" s="84" t="s">
        <v>881</v>
      </c>
      <c r="AB31" s="84"/>
      <c r="AC31" s="84"/>
      <c r="AD31" s="85"/>
      <c r="AE31" s="84"/>
      <c r="AF31" s="85"/>
      <c r="AG31" s="127"/>
    </row>
    <row r="32" spans="4:33" s="1" customFormat="1"/>
    <row r="33" spans="4:33" ht="45.75" customHeight="1">
      <c r="D33" s="75">
        <v>29</v>
      </c>
      <c r="E33" s="82"/>
      <c r="F33" s="77"/>
      <c r="G33" s="79"/>
      <c r="H33" s="79"/>
      <c r="I33" s="79"/>
      <c r="J33" s="80"/>
      <c r="K33" s="80"/>
      <c r="L33" s="187"/>
      <c r="M33" s="187"/>
      <c r="N33" s="80"/>
      <c r="O33" s="91"/>
      <c r="P33" s="78"/>
      <c r="Q33" s="83"/>
      <c r="R33" s="83"/>
      <c r="S33" s="84"/>
      <c r="T33" s="83"/>
      <c r="U33" s="84"/>
      <c r="V33" s="84"/>
      <c r="W33" s="191"/>
      <c r="X33" s="84"/>
      <c r="Y33" s="84"/>
      <c r="Z33" s="84"/>
      <c r="AA33" s="84"/>
      <c r="AB33" s="84"/>
      <c r="AC33" s="84"/>
      <c r="AD33" s="85"/>
      <c r="AE33" s="84"/>
      <c r="AF33" s="85"/>
      <c r="AG33" s="127"/>
    </row>
    <row r="34" spans="4:33" ht="45.75" customHeight="1">
      <c r="D34" s="188">
        <v>30</v>
      </c>
      <c r="E34" s="82"/>
      <c r="F34" s="77"/>
      <c r="G34" s="79"/>
      <c r="H34" s="79"/>
      <c r="I34" s="79"/>
      <c r="J34" s="80"/>
      <c r="K34" s="80"/>
      <c r="L34" s="187"/>
      <c r="M34" s="187"/>
      <c r="N34" s="80"/>
      <c r="O34" s="91"/>
      <c r="P34" s="78"/>
      <c r="Q34" s="83"/>
      <c r="R34" s="83"/>
      <c r="S34" s="84"/>
      <c r="T34" s="83"/>
      <c r="U34" s="84"/>
      <c r="V34" s="84"/>
      <c r="W34" s="191"/>
      <c r="X34" s="84"/>
      <c r="Y34" s="84"/>
      <c r="Z34" s="84"/>
      <c r="AA34" s="84"/>
      <c r="AB34" s="84"/>
      <c r="AC34" s="84"/>
      <c r="AD34" s="85"/>
      <c r="AE34" s="84"/>
      <c r="AF34" s="85"/>
      <c r="AG34" s="127"/>
    </row>
    <row r="35" spans="4:33" ht="45.75" customHeight="1">
      <c r="D35" s="75">
        <v>31</v>
      </c>
      <c r="E35" s="82"/>
      <c r="F35" s="77"/>
      <c r="G35" s="79"/>
      <c r="H35" s="79"/>
      <c r="I35" s="79"/>
      <c r="J35" s="80"/>
      <c r="K35" s="80"/>
      <c r="L35" s="187"/>
      <c r="M35" s="187"/>
      <c r="N35" s="80"/>
      <c r="O35" s="91"/>
      <c r="P35" s="78"/>
      <c r="Q35" s="83"/>
      <c r="R35" s="83"/>
      <c r="S35" s="84"/>
      <c r="T35" s="83"/>
      <c r="U35" s="84"/>
      <c r="V35" s="84"/>
      <c r="W35" s="191"/>
      <c r="X35" s="84"/>
      <c r="Y35" s="84"/>
      <c r="Z35" s="84"/>
      <c r="AA35" s="84"/>
      <c r="AB35" s="84"/>
      <c r="AC35" s="84"/>
      <c r="AD35" s="85"/>
      <c r="AE35" s="84"/>
      <c r="AF35" s="85"/>
      <c r="AG35" s="127"/>
    </row>
    <row r="36" spans="4:33" ht="45.75" customHeight="1">
      <c r="D36" s="188">
        <v>32</v>
      </c>
      <c r="E36" s="82"/>
      <c r="F36" s="77"/>
      <c r="G36" s="79"/>
      <c r="H36" s="79"/>
      <c r="I36" s="79"/>
      <c r="J36" s="80"/>
      <c r="K36" s="80"/>
      <c r="L36" s="187"/>
      <c r="M36" s="187"/>
      <c r="N36" s="80"/>
      <c r="O36" s="91"/>
      <c r="P36" s="78"/>
      <c r="Q36" s="83"/>
      <c r="R36" s="83"/>
      <c r="S36" s="84"/>
      <c r="T36" s="83"/>
      <c r="U36" s="84"/>
      <c r="V36" s="84"/>
      <c r="W36" s="191"/>
      <c r="X36" s="84"/>
      <c r="Y36" s="84"/>
      <c r="Z36" s="84"/>
      <c r="AA36" s="84"/>
      <c r="AB36" s="84"/>
      <c r="AC36" s="84"/>
      <c r="AD36" s="85"/>
      <c r="AE36" s="84"/>
      <c r="AF36" s="85"/>
      <c r="AG36" s="127"/>
    </row>
    <row r="37" spans="4:33" ht="45.75" customHeight="1">
      <c r="D37" s="75">
        <v>33</v>
      </c>
      <c r="E37" s="82"/>
      <c r="F37" s="77"/>
      <c r="G37" s="79"/>
      <c r="H37" s="79"/>
      <c r="I37" s="79"/>
      <c r="J37" s="80"/>
      <c r="K37" s="80"/>
      <c r="L37" s="187"/>
      <c r="M37" s="187"/>
      <c r="N37" s="80"/>
      <c r="O37" s="91"/>
      <c r="P37" s="78"/>
      <c r="Q37" s="83"/>
      <c r="R37" s="83"/>
      <c r="S37" s="84"/>
      <c r="T37" s="83"/>
      <c r="U37" s="84"/>
      <c r="V37" s="84"/>
      <c r="W37" s="191"/>
      <c r="X37" s="84"/>
      <c r="Y37" s="84"/>
      <c r="Z37" s="84"/>
      <c r="AA37" s="84"/>
      <c r="AB37" s="84"/>
      <c r="AC37" s="84"/>
      <c r="AD37" s="85"/>
      <c r="AE37" s="84"/>
      <c r="AF37" s="85"/>
      <c r="AG37" s="127"/>
    </row>
    <row r="38" spans="4:33" ht="45.75" customHeight="1">
      <c r="D38" s="188">
        <v>34</v>
      </c>
      <c r="E38" s="82"/>
      <c r="F38" s="77"/>
      <c r="G38" s="79"/>
      <c r="H38" s="79"/>
      <c r="I38" s="79"/>
      <c r="J38" s="80"/>
      <c r="K38" s="80"/>
      <c r="L38" s="187"/>
      <c r="M38" s="187"/>
      <c r="N38" s="80"/>
      <c r="O38" s="91"/>
      <c r="P38" s="78"/>
      <c r="Q38" s="83"/>
      <c r="R38" s="83"/>
      <c r="S38" s="84"/>
      <c r="T38" s="83"/>
      <c r="U38" s="84"/>
      <c r="V38" s="84"/>
      <c r="W38" s="191"/>
      <c r="X38" s="84"/>
      <c r="Y38" s="84"/>
      <c r="Z38" s="84"/>
      <c r="AA38" s="84"/>
      <c r="AB38" s="84"/>
      <c r="AC38" s="84"/>
      <c r="AD38" s="85"/>
      <c r="AE38" s="84"/>
      <c r="AF38" s="85"/>
      <c r="AG38" s="127"/>
    </row>
    <row r="39" spans="4:33" ht="45.75" customHeight="1">
      <c r="D39" s="75">
        <v>35</v>
      </c>
      <c r="E39" s="82"/>
      <c r="F39" s="77"/>
      <c r="G39" s="79"/>
      <c r="H39" s="79"/>
      <c r="I39" s="79"/>
      <c r="J39" s="80"/>
      <c r="K39" s="80"/>
      <c r="L39" s="187"/>
      <c r="M39" s="187"/>
      <c r="N39" s="80"/>
      <c r="O39" s="91"/>
      <c r="P39" s="78"/>
      <c r="Q39" s="83"/>
      <c r="R39" s="83"/>
      <c r="S39" s="84"/>
      <c r="T39" s="83"/>
      <c r="U39" s="84"/>
      <c r="V39" s="84"/>
      <c r="W39" s="191"/>
      <c r="X39" s="84"/>
      <c r="Y39" s="84"/>
      <c r="Z39" s="84"/>
      <c r="AA39" s="84"/>
      <c r="AB39" s="84"/>
      <c r="AC39" s="84"/>
      <c r="AD39" s="85"/>
      <c r="AE39" s="84"/>
      <c r="AF39" s="85"/>
      <c r="AG39" s="127"/>
    </row>
    <row r="40" spans="4:33" ht="45.75" customHeight="1">
      <c r="D40" s="188">
        <v>36</v>
      </c>
      <c r="E40" s="82"/>
      <c r="F40" s="77"/>
      <c r="G40" s="79"/>
      <c r="H40" s="79"/>
      <c r="I40" s="79"/>
      <c r="J40" s="80"/>
      <c r="K40" s="80"/>
      <c r="L40" s="187"/>
      <c r="M40" s="187"/>
      <c r="N40" s="80"/>
      <c r="O40" s="91"/>
      <c r="P40" s="78"/>
      <c r="Q40" s="83"/>
      <c r="R40" s="83"/>
      <c r="S40" s="84"/>
      <c r="T40" s="83"/>
      <c r="U40" s="84"/>
      <c r="V40" s="84"/>
      <c r="W40" s="191"/>
      <c r="X40" s="84"/>
      <c r="Y40" s="84"/>
      <c r="Z40" s="84"/>
      <c r="AA40" s="84"/>
      <c r="AB40" s="84"/>
      <c r="AC40" s="84"/>
      <c r="AD40" s="85"/>
      <c r="AE40" s="84"/>
      <c r="AF40" s="85"/>
      <c r="AG40" s="127"/>
    </row>
    <row r="41" spans="4:33" ht="45.75" customHeight="1">
      <c r="D41" s="75">
        <v>37</v>
      </c>
      <c r="E41" s="82"/>
      <c r="F41" s="77"/>
      <c r="G41" s="79"/>
      <c r="H41" s="79"/>
      <c r="I41" s="79"/>
      <c r="J41" s="80"/>
      <c r="K41" s="80"/>
      <c r="L41" s="187"/>
      <c r="M41" s="187"/>
      <c r="N41" s="80"/>
      <c r="O41" s="91"/>
      <c r="P41" s="78"/>
      <c r="Q41" s="83"/>
      <c r="R41" s="83"/>
      <c r="S41" s="84"/>
      <c r="T41" s="83"/>
      <c r="U41" s="84"/>
      <c r="V41" s="84"/>
      <c r="W41" s="191"/>
      <c r="X41" s="84"/>
      <c r="Y41" s="84"/>
      <c r="Z41" s="84"/>
      <c r="AA41" s="84"/>
      <c r="AB41" s="84"/>
      <c r="AC41" s="84"/>
      <c r="AD41" s="85"/>
      <c r="AE41" s="84"/>
      <c r="AF41" s="85"/>
      <c r="AG41" s="127"/>
    </row>
    <row r="42" spans="4:33" ht="45.75" customHeight="1">
      <c r="D42" s="188">
        <v>38</v>
      </c>
      <c r="E42" s="82"/>
      <c r="F42" s="77"/>
      <c r="G42" s="79"/>
      <c r="H42" s="79"/>
      <c r="I42" s="79"/>
      <c r="J42" s="80"/>
      <c r="K42" s="80"/>
      <c r="L42" s="187"/>
      <c r="M42" s="187"/>
      <c r="N42" s="80"/>
      <c r="O42" s="91"/>
      <c r="P42" s="78"/>
      <c r="Q42" s="83"/>
      <c r="R42" s="83"/>
      <c r="S42" s="84"/>
      <c r="T42" s="83"/>
      <c r="U42" s="84"/>
      <c r="V42" s="84"/>
      <c r="W42" s="191"/>
      <c r="X42" s="84"/>
      <c r="Y42" s="84"/>
      <c r="Z42" s="84"/>
      <c r="AA42" s="84"/>
      <c r="AB42" s="84"/>
      <c r="AC42" s="84"/>
      <c r="AD42" s="85"/>
      <c r="AE42" s="84"/>
      <c r="AF42" s="85"/>
      <c r="AG42" s="127"/>
    </row>
    <row r="43" spans="4:33" ht="45.75" customHeight="1">
      <c r="D43" s="75">
        <v>39</v>
      </c>
      <c r="E43" s="82"/>
      <c r="F43" s="77"/>
      <c r="G43" s="79"/>
      <c r="H43" s="79"/>
      <c r="I43" s="79"/>
      <c r="J43" s="80"/>
      <c r="K43" s="80"/>
      <c r="L43" s="187"/>
      <c r="M43" s="187"/>
      <c r="N43" s="80"/>
      <c r="O43" s="91"/>
      <c r="P43" s="78"/>
      <c r="Q43" s="83"/>
      <c r="R43" s="83"/>
      <c r="S43" s="84"/>
      <c r="T43" s="83"/>
      <c r="U43" s="84"/>
      <c r="V43" s="84"/>
      <c r="W43" s="191"/>
      <c r="X43" s="84"/>
      <c r="Y43" s="84"/>
      <c r="Z43" s="84"/>
      <c r="AA43" s="84"/>
      <c r="AB43" s="84"/>
      <c r="AC43" s="84"/>
      <c r="AD43" s="85"/>
      <c r="AE43" s="84"/>
      <c r="AF43" s="85"/>
      <c r="AG43" s="127"/>
    </row>
    <row r="44" spans="4:33" ht="45.75" customHeight="1">
      <c r="D44" s="188">
        <v>40</v>
      </c>
      <c r="E44" s="82"/>
      <c r="F44" s="77"/>
      <c r="G44" s="79"/>
      <c r="H44" s="79"/>
      <c r="I44" s="79"/>
      <c r="J44" s="80"/>
      <c r="K44" s="80"/>
      <c r="L44" s="187"/>
      <c r="M44" s="187"/>
      <c r="N44" s="80"/>
      <c r="O44" s="91"/>
      <c r="P44" s="78"/>
      <c r="Q44" s="83"/>
      <c r="R44" s="83"/>
      <c r="S44" s="84"/>
      <c r="T44" s="83"/>
      <c r="U44" s="84"/>
      <c r="V44" s="84"/>
      <c r="W44" s="191"/>
      <c r="X44" s="84"/>
      <c r="Y44" s="84"/>
      <c r="Z44" s="84"/>
      <c r="AA44" s="84"/>
      <c r="AB44" s="84"/>
      <c r="AC44" s="84"/>
      <c r="AD44" s="85"/>
      <c r="AE44" s="84"/>
      <c r="AF44" s="85"/>
      <c r="AG44" s="85"/>
    </row>
    <row r="45" spans="4:33" ht="45.75" customHeight="1">
      <c r="D45" s="75">
        <v>41</v>
      </c>
      <c r="E45" s="82"/>
      <c r="F45" s="77"/>
      <c r="G45" s="79"/>
      <c r="H45" s="79"/>
      <c r="I45" s="79"/>
      <c r="J45" s="80"/>
      <c r="K45" s="80"/>
      <c r="L45" s="187"/>
      <c r="M45" s="187"/>
      <c r="N45" s="80"/>
      <c r="O45" s="91"/>
      <c r="P45" s="78"/>
      <c r="Q45" s="83"/>
      <c r="R45" s="83"/>
      <c r="S45" s="84"/>
      <c r="T45" s="83"/>
      <c r="U45" s="84"/>
      <c r="V45" s="84"/>
      <c r="W45" s="191"/>
      <c r="X45" s="84"/>
      <c r="Y45" s="84"/>
      <c r="Z45" s="84"/>
      <c r="AA45" s="84"/>
      <c r="AB45" s="84"/>
      <c r="AC45" s="84"/>
      <c r="AD45" s="85"/>
      <c r="AE45" s="84"/>
      <c r="AF45" s="85"/>
      <c r="AG45" s="85"/>
    </row>
    <row r="46" spans="4:33" ht="45.75" customHeight="1">
      <c r="D46" s="188">
        <v>42</v>
      </c>
      <c r="E46" s="82"/>
      <c r="F46" s="77"/>
      <c r="G46" s="79"/>
      <c r="H46" s="79"/>
      <c r="I46" s="79"/>
      <c r="J46" s="80"/>
      <c r="K46" s="80"/>
      <c r="L46" s="187"/>
      <c r="M46" s="187"/>
      <c r="N46" s="80"/>
      <c r="O46" s="91"/>
      <c r="P46" s="78"/>
      <c r="Q46" s="83"/>
      <c r="R46" s="83"/>
      <c r="S46" s="84"/>
      <c r="T46" s="83"/>
      <c r="U46" s="84"/>
      <c r="V46" s="84"/>
      <c r="W46" s="191"/>
      <c r="X46" s="84"/>
      <c r="Y46" s="84"/>
      <c r="Z46" s="84"/>
      <c r="AA46" s="84"/>
      <c r="AB46" s="84"/>
      <c r="AC46" s="84"/>
      <c r="AD46" s="85"/>
      <c r="AE46" s="84"/>
      <c r="AF46" s="85"/>
      <c r="AG46" s="85"/>
    </row>
    <row r="47" spans="4:33" ht="45.75" customHeight="1">
      <c r="D47" s="75">
        <v>43</v>
      </c>
      <c r="E47" s="82"/>
      <c r="F47" s="77"/>
      <c r="G47" s="79"/>
      <c r="H47" s="79"/>
      <c r="I47" s="79"/>
      <c r="J47" s="80"/>
      <c r="K47" s="80"/>
      <c r="L47" s="187"/>
      <c r="M47" s="187"/>
      <c r="N47" s="80"/>
      <c r="O47" s="91"/>
      <c r="P47" s="78"/>
      <c r="Q47" s="83"/>
      <c r="R47" s="83"/>
      <c r="S47" s="84"/>
      <c r="T47" s="83"/>
      <c r="U47" s="84"/>
      <c r="V47" s="84"/>
      <c r="W47" s="191"/>
      <c r="X47" s="84"/>
      <c r="Y47" s="84"/>
      <c r="Z47" s="84"/>
      <c r="AA47" s="84"/>
      <c r="AB47" s="84"/>
      <c r="AC47" s="84"/>
      <c r="AD47" s="85"/>
      <c r="AE47" s="84"/>
      <c r="AF47" s="85"/>
      <c r="AG47" s="85"/>
    </row>
    <row r="48" spans="4:33" ht="45.75" customHeight="1">
      <c r="D48" s="188">
        <v>44</v>
      </c>
      <c r="E48" s="82"/>
      <c r="F48" s="77"/>
      <c r="G48" s="79"/>
      <c r="H48" s="79"/>
      <c r="I48" s="79"/>
      <c r="J48" s="80"/>
      <c r="K48" s="80"/>
      <c r="L48" s="187"/>
      <c r="M48" s="187"/>
      <c r="N48" s="80"/>
      <c r="O48" s="91"/>
      <c r="P48" s="78"/>
      <c r="Q48" s="83"/>
      <c r="R48" s="83"/>
      <c r="S48" s="84"/>
      <c r="T48" s="83"/>
      <c r="U48" s="84"/>
      <c r="V48" s="84"/>
      <c r="W48" s="191"/>
      <c r="X48" s="84"/>
      <c r="Y48" s="84"/>
      <c r="Z48" s="84"/>
      <c r="AA48" s="84"/>
      <c r="AB48" s="84"/>
      <c r="AC48" s="84"/>
      <c r="AD48" s="85"/>
      <c r="AE48" s="84"/>
      <c r="AF48" s="85"/>
      <c r="AG48" s="85"/>
    </row>
    <row r="49" spans="4:33" ht="45.75" customHeight="1">
      <c r="D49" s="75">
        <v>45</v>
      </c>
      <c r="E49" s="82"/>
      <c r="F49" s="77"/>
      <c r="G49" s="79"/>
      <c r="H49" s="79"/>
      <c r="I49" s="79"/>
      <c r="J49" s="80"/>
      <c r="K49" s="80"/>
      <c r="L49" s="187"/>
      <c r="M49" s="187"/>
      <c r="N49" s="80"/>
      <c r="O49" s="91"/>
      <c r="P49" s="78"/>
      <c r="Q49" s="83"/>
      <c r="R49" s="83"/>
      <c r="S49" s="84"/>
      <c r="T49" s="83"/>
      <c r="U49" s="84"/>
      <c r="V49" s="84"/>
      <c r="W49" s="191"/>
      <c r="X49" s="84"/>
      <c r="Y49" s="84"/>
      <c r="Z49" s="84"/>
      <c r="AA49" s="84"/>
      <c r="AB49" s="84"/>
      <c r="AC49" s="84"/>
      <c r="AD49" s="85"/>
      <c r="AE49" s="84"/>
      <c r="AF49" s="85"/>
      <c r="AG49" s="85"/>
    </row>
    <row r="50" spans="4:33" ht="45.75" customHeight="1">
      <c r="D50" s="188">
        <v>46</v>
      </c>
      <c r="E50" s="82"/>
      <c r="F50" s="77"/>
      <c r="G50" s="79"/>
      <c r="H50" s="79"/>
      <c r="I50" s="79"/>
      <c r="J50" s="80"/>
      <c r="K50" s="80"/>
      <c r="L50" s="187"/>
      <c r="M50" s="187"/>
      <c r="N50" s="80"/>
      <c r="O50" s="91"/>
      <c r="P50" s="78"/>
      <c r="Q50" s="83"/>
      <c r="R50" s="83"/>
      <c r="S50" s="84"/>
      <c r="T50" s="83"/>
      <c r="U50" s="84"/>
      <c r="V50" s="84"/>
      <c r="W50" s="191"/>
      <c r="X50" s="84"/>
      <c r="Y50" s="84"/>
      <c r="Z50" s="84"/>
      <c r="AA50" s="84"/>
      <c r="AB50" s="84"/>
      <c r="AC50" s="84"/>
      <c r="AD50" s="85"/>
      <c r="AE50" s="84"/>
      <c r="AF50" s="85"/>
      <c r="AG50" s="85"/>
    </row>
    <row r="51" spans="4:33" ht="45.75" customHeight="1">
      <c r="D51" s="75">
        <v>47</v>
      </c>
      <c r="E51" s="82"/>
      <c r="F51" s="77"/>
      <c r="G51" s="79"/>
      <c r="H51" s="79"/>
      <c r="I51" s="79"/>
      <c r="J51" s="80"/>
      <c r="K51" s="80"/>
      <c r="L51" s="187"/>
      <c r="M51" s="187"/>
      <c r="N51" s="80"/>
      <c r="O51" s="91"/>
      <c r="P51" s="78"/>
      <c r="Q51" s="83"/>
      <c r="R51" s="83"/>
      <c r="S51" s="84"/>
      <c r="T51" s="83"/>
      <c r="U51" s="84"/>
      <c r="V51" s="84"/>
      <c r="W51" s="191"/>
      <c r="X51" s="84"/>
      <c r="Y51" s="84"/>
      <c r="Z51" s="84"/>
      <c r="AA51" s="84"/>
      <c r="AB51" s="84"/>
      <c r="AC51" s="84"/>
      <c r="AD51" s="85"/>
      <c r="AE51" s="84"/>
      <c r="AF51" s="85"/>
      <c r="AG51" s="85"/>
    </row>
    <row r="52" spans="4:33" ht="45.75" customHeight="1">
      <c r="D52" s="188">
        <v>48</v>
      </c>
      <c r="E52" s="82"/>
      <c r="F52" s="77"/>
      <c r="G52" s="79"/>
      <c r="H52" s="79"/>
      <c r="I52" s="79"/>
      <c r="J52" s="80"/>
      <c r="K52" s="80"/>
      <c r="L52" s="187"/>
      <c r="M52" s="187"/>
      <c r="N52" s="80"/>
      <c r="O52" s="91"/>
      <c r="P52" s="78"/>
      <c r="Q52" s="83"/>
      <c r="R52" s="83"/>
      <c r="S52" s="84"/>
      <c r="T52" s="83"/>
      <c r="U52" s="84"/>
      <c r="V52" s="84"/>
      <c r="W52" s="191"/>
      <c r="X52" s="84"/>
      <c r="Y52" s="84"/>
      <c r="Z52" s="84"/>
      <c r="AA52" s="84"/>
      <c r="AB52" s="84"/>
      <c r="AC52" s="84"/>
      <c r="AD52" s="85"/>
      <c r="AE52" s="84"/>
      <c r="AF52" s="85"/>
      <c r="AG52" s="85"/>
    </row>
    <row r="53" spans="4:33" ht="45.75" customHeight="1">
      <c r="D53" s="75">
        <v>49</v>
      </c>
      <c r="E53" s="82"/>
      <c r="F53" s="77"/>
      <c r="G53" s="79"/>
      <c r="H53" s="79"/>
      <c r="I53" s="79"/>
      <c r="J53" s="80"/>
      <c r="K53" s="80"/>
      <c r="L53" s="187"/>
      <c r="M53" s="187"/>
      <c r="N53" s="80"/>
      <c r="O53" s="91"/>
      <c r="P53" s="78"/>
      <c r="Q53" s="83"/>
      <c r="R53" s="83"/>
      <c r="S53" s="84"/>
      <c r="T53" s="83"/>
      <c r="U53" s="84"/>
      <c r="V53" s="84"/>
      <c r="W53" s="191"/>
      <c r="X53" s="84"/>
      <c r="Y53" s="84"/>
      <c r="Z53" s="84"/>
      <c r="AA53" s="84"/>
      <c r="AB53" s="84"/>
      <c r="AC53" s="84"/>
      <c r="AD53" s="85"/>
      <c r="AE53" s="84"/>
      <c r="AF53" s="85"/>
      <c r="AG53" s="85"/>
    </row>
    <row r="54" spans="4:33" ht="45.75" customHeight="1">
      <c r="D54" s="188">
        <v>50</v>
      </c>
      <c r="E54" s="82"/>
      <c r="F54" s="77"/>
      <c r="G54" s="79"/>
      <c r="H54" s="79"/>
      <c r="I54" s="79"/>
      <c r="J54" s="80"/>
      <c r="K54" s="80"/>
      <c r="L54" s="187"/>
      <c r="M54" s="187"/>
      <c r="N54" s="80"/>
      <c r="O54" s="91"/>
      <c r="P54" s="78"/>
      <c r="Q54" s="83"/>
      <c r="R54" s="83"/>
      <c r="S54" s="84"/>
      <c r="T54" s="83"/>
      <c r="U54" s="84"/>
      <c r="V54" s="84"/>
      <c r="W54" s="191"/>
      <c r="X54" s="84"/>
      <c r="Y54" s="84"/>
      <c r="Z54" s="84"/>
      <c r="AA54" s="84"/>
      <c r="AB54" s="84"/>
      <c r="AC54" s="84"/>
      <c r="AD54" s="85"/>
      <c r="AE54" s="84"/>
      <c r="AF54" s="85"/>
      <c r="AG54" s="85"/>
    </row>
    <row r="55" spans="4:33" ht="45.75" customHeight="1">
      <c r="D55" s="75">
        <v>51</v>
      </c>
      <c r="E55" s="82"/>
      <c r="F55" s="77"/>
      <c r="G55" s="79"/>
      <c r="H55" s="79"/>
      <c r="I55" s="79"/>
      <c r="J55" s="80"/>
      <c r="K55" s="80"/>
      <c r="L55" s="187"/>
      <c r="M55" s="187"/>
      <c r="N55" s="80"/>
      <c r="O55" s="91"/>
      <c r="P55" s="78"/>
      <c r="Q55" s="83"/>
      <c r="R55" s="83"/>
      <c r="S55" s="84"/>
      <c r="T55" s="83"/>
      <c r="U55" s="84"/>
      <c r="V55" s="84"/>
      <c r="W55" s="191"/>
      <c r="X55" s="84"/>
      <c r="Y55" s="84"/>
      <c r="Z55" s="84"/>
      <c r="AA55" s="84"/>
      <c r="AB55" s="84"/>
      <c r="AC55" s="84"/>
      <c r="AD55" s="85"/>
      <c r="AE55" s="84"/>
      <c r="AF55" s="85"/>
      <c r="AG55" s="85"/>
    </row>
    <row r="56" spans="4:33" ht="45.75" customHeight="1">
      <c r="D56" s="188">
        <v>52</v>
      </c>
      <c r="E56" s="82"/>
      <c r="F56" s="77"/>
      <c r="G56" s="79"/>
      <c r="H56" s="79"/>
      <c r="I56" s="79"/>
      <c r="J56" s="80"/>
      <c r="K56" s="80"/>
      <c r="L56" s="187"/>
      <c r="M56" s="187"/>
      <c r="N56" s="80"/>
      <c r="O56" s="91"/>
      <c r="P56" s="78"/>
      <c r="Q56" s="83"/>
      <c r="R56" s="83"/>
      <c r="S56" s="84"/>
      <c r="T56" s="83"/>
      <c r="U56" s="84"/>
      <c r="V56" s="84"/>
      <c r="W56" s="191"/>
      <c r="X56" s="84"/>
      <c r="Y56" s="84"/>
      <c r="Z56" s="84"/>
      <c r="AA56" s="84"/>
      <c r="AB56" s="84"/>
      <c r="AC56" s="84"/>
      <c r="AD56" s="85"/>
      <c r="AE56" s="84"/>
      <c r="AF56" s="85"/>
      <c r="AG56" s="85"/>
    </row>
    <row r="57" spans="4:33" ht="45.75" customHeight="1">
      <c r="D57" s="75">
        <v>53</v>
      </c>
      <c r="E57" s="82"/>
      <c r="F57" s="77"/>
      <c r="G57" s="79"/>
      <c r="H57" s="79"/>
      <c r="I57" s="79"/>
      <c r="J57" s="80"/>
      <c r="K57" s="80"/>
      <c r="L57" s="187"/>
      <c r="M57" s="187"/>
      <c r="N57" s="80"/>
      <c r="O57" s="91"/>
      <c r="P57" s="78"/>
      <c r="Q57" s="83"/>
      <c r="R57" s="83"/>
      <c r="S57" s="84"/>
      <c r="T57" s="83"/>
      <c r="U57" s="84"/>
      <c r="V57" s="84"/>
      <c r="W57" s="191"/>
      <c r="X57" s="84"/>
      <c r="Y57" s="84"/>
      <c r="Z57" s="84"/>
      <c r="AA57" s="84"/>
      <c r="AB57" s="84"/>
      <c r="AC57" s="84"/>
      <c r="AD57" s="85"/>
      <c r="AE57" s="84"/>
      <c r="AF57" s="85"/>
      <c r="AG57" s="85"/>
    </row>
    <row r="58" spans="4:33" ht="45.75" customHeight="1">
      <c r="D58" s="188">
        <v>54</v>
      </c>
      <c r="E58" s="82"/>
      <c r="F58" s="77"/>
      <c r="G58" s="79"/>
      <c r="H58" s="79"/>
      <c r="I58" s="79"/>
      <c r="J58" s="80"/>
      <c r="K58" s="80"/>
      <c r="L58" s="187"/>
      <c r="M58" s="187"/>
      <c r="N58" s="80"/>
      <c r="O58" s="91"/>
      <c r="P58" s="78"/>
      <c r="Q58" s="83"/>
      <c r="R58" s="83"/>
      <c r="S58" s="84"/>
      <c r="T58" s="83"/>
      <c r="U58" s="84"/>
      <c r="V58" s="84"/>
      <c r="W58" s="191"/>
      <c r="X58" s="84"/>
      <c r="Y58" s="84"/>
      <c r="Z58" s="84"/>
      <c r="AA58" s="84"/>
      <c r="AB58" s="84"/>
      <c r="AC58" s="84"/>
      <c r="AD58" s="85"/>
      <c r="AE58" s="84"/>
      <c r="AF58" s="85"/>
      <c r="AG58" s="85"/>
    </row>
    <row r="59" spans="4:33" ht="45.75" customHeight="1">
      <c r="D59" s="75">
        <v>55</v>
      </c>
      <c r="E59" s="82"/>
      <c r="F59" s="77"/>
      <c r="G59" s="79"/>
      <c r="H59" s="79"/>
      <c r="I59" s="79"/>
      <c r="J59" s="80"/>
      <c r="K59" s="80"/>
      <c r="L59" s="187"/>
      <c r="M59" s="187"/>
      <c r="N59" s="80"/>
      <c r="O59" s="91"/>
      <c r="P59" s="78"/>
      <c r="Q59" s="83"/>
      <c r="R59" s="83"/>
      <c r="S59" s="84"/>
      <c r="T59" s="83"/>
      <c r="U59" s="84"/>
      <c r="V59" s="84"/>
      <c r="W59" s="191"/>
      <c r="X59" s="84"/>
      <c r="Y59" s="84"/>
      <c r="Z59" s="84"/>
      <c r="AA59" s="84"/>
      <c r="AB59" s="84"/>
      <c r="AC59" s="84"/>
      <c r="AD59" s="85"/>
      <c r="AE59" s="84"/>
      <c r="AF59" s="85"/>
      <c r="AG59" s="85"/>
    </row>
    <row r="60" spans="4:33" ht="45.75" customHeight="1">
      <c r="D60" s="188">
        <v>56</v>
      </c>
      <c r="E60" s="82"/>
      <c r="F60" s="77"/>
      <c r="G60" s="79"/>
      <c r="H60" s="79"/>
      <c r="I60" s="79"/>
      <c r="J60" s="80"/>
      <c r="K60" s="80"/>
      <c r="L60" s="187"/>
      <c r="M60" s="187"/>
      <c r="N60" s="80"/>
      <c r="O60" s="91"/>
      <c r="P60" s="78"/>
      <c r="Q60" s="83"/>
      <c r="R60" s="83"/>
      <c r="S60" s="84"/>
      <c r="T60" s="83"/>
      <c r="U60" s="84"/>
      <c r="V60" s="84"/>
      <c r="W60" s="191"/>
      <c r="X60" s="84"/>
      <c r="Y60" s="84"/>
      <c r="Z60" s="84"/>
      <c r="AA60" s="84"/>
      <c r="AB60" s="84"/>
      <c r="AC60" s="84"/>
      <c r="AD60" s="85"/>
      <c r="AE60" s="84"/>
      <c r="AF60" s="85"/>
      <c r="AG60" s="85"/>
    </row>
    <row r="61" spans="4:33" ht="45.75" customHeight="1">
      <c r="D61" s="75">
        <v>57</v>
      </c>
      <c r="E61" s="82"/>
      <c r="F61" s="77"/>
      <c r="G61" s="79"/>
      <c r="H61" s="79"/>
      <c r="I61" s="79"/>
      <c r="J61" s="80"/>
      <c r="K61" s="80"/>
      <c r="L61" s="187"/>
      <c r="M61" s="187"/>
      <c r="N61" s="80"/>
      <c r="O61" s="91"/>
      <c r="P61" s="78"/>
      <c r="Q61" s="83"/>
      <c r="R61" s="83"/>
      <c r="S61" s="84"/>
      <c r="T61" s="83"/>
      <c r="U61" s="84"/>
      <c r="V61" s="84"/>
      <c r="W61" s="191"/>
      <c r="X61" s="84"/>
      <c r="Y61" s="84"/>
      <c r="Z61" s="84"/>
      <c r="AA61" s="84"/>
      <c r="AB61" s="84"/>
      <c r="AC61" s="84"/>
      <c r="AD61" s="85"/>
      <c r="AE61" s="84"/>
      <c r="AF61" s="85"/>
      <c r="AG61" s="85"/>
    </row>
    <row r="62" spans="4:33" ht="45.75" customHeight="1">
      <c r="D62" s="188">
        <v>58</v>
      </c>
      <c r="E62" s="82"/>
      <c r="F62" s="77"/>
      <c r="G62" s="79"/>
      <c r="H62" s="79"/>
      <c r="I62" s="79"/>
      <c r="J62" s="80"/>
      <c r="K62" s="80"/>
      <c r="L62" s="187"/>
      <c r="M62" s="187"/>
      <c r="N62" s="80"/>
      <c r="O62" s="91"/>
      <c r="P62" s="78"/>
      <c r="Q62" s="83"/>
      <c r="R62" s="83"/>
      <c r="S62" s="84"/>
      <c r="T62" s="83"/>
      <c r="U62" s="84"/>
      <c r="V62" s="84"/>
      <c r="W62" s="191"/>
      <c r="X62" s="84"/>
      <c r="Y62" s="84"/>
      <c r="Z62" s="84"/>
      <c r="AA62" s="84"/>
      <c r="AB62" s="84"/>
      <c r="AC62" s="84"/>
      <c r="AD62" s="85"/>
      <c r="AE62" s="84"/>
      <c r="AF62" s="85"/>
      <c r="AG62" s="85"/>
    </row>
    <row r="63" spans="4:33" ht="45.75" customHeight="1">
      <c r="D63" s="75">
        <v>59</v>
      </c>
      <c r="E63" s="82"/>
      <c r="F63" s="77"/>
      <c r="G63" s="79"/>
      <c r="H63" s="79"/>
      <c r="I63" s="79"/>
      <c r="J63" s="80"/>
      <c r="K63" s="80"/>
      <c r="L63" s="187"/>
      <c r="M63" s="187"/>
      <c r="N63" s="80"/>
      <c r="O63" s="91"/>
      <c r="P63" s="78"/>
      <c r="Q63" s="83"/>
      <c r="R63" s="83"/>
      <c r="S63" s="84"/>
      <c r="T63" s="83"/>
      <c r="U63" s="84"/>
      <c r="V63" s="84"/>
      <c r="W63" s="191"/>
      <c r="X63" s="84"/>
      <c r="Y63" s="84"/>
      <c r="Z63" s="84"/>
      <c r="AA63" s="84"/>
      <c r="AB63" s="84"/>
      <c r="AC63" s="84"/>
      <c r="AD63" s="85"/>
      <c r="AE63" s="84"/>
      <c r="AF63" s="85"/>
      <c r="AG63" s="85"/>
    </row>
    <row r="64" spans="4:33" ht="45.75" customHeight="1">
      <c r="D64" s="188">
        <v>60</v>
      </c>
      <c r="E64" s="82"/>
      <c r="F64" s="77"/>
      <c r="G64" s="79"/>
      <c r="H64" s="79"/>
      <c r="I64" s="79"/>
      <c r="J64" s="80"/>
      <c r="K64" s="80"/>
      <c r="L64" s="187"/>
      <c r="M64" s="187"/>
      <c r="N64" s="80"/>
      <c r="O64" s="91"/>
      <c r="P64" s="78"/>
      <c r="Q64" s="83"/>
      <c r="R64" s="83"/>
      <c r="S64" s="84"/>
      <c r="T64" s="83"/>
      <c r="U64" s="84"/>
      <c r="V64" s="84"/>
      <c r="W64" s="191"/>
      <c r="X64" s="84"/>
      <c r="Y64" s="84"/>
      <c r="Z64" s="84"/>
      <c r="AA64" s="84"/>
      <c r="AB64" s="84"/>
      <c r="AC64" s="84"/>
      <c r="AD64" s="85"/>
      <c r="AE64" s="84"/>
      <c r="AF64" s="85"/>
      <c r="AG64" s="85"/>
    </row>
    <row r="65" spans="4:33" ht="45.75" customHeight="1">
      <c r="D65" s="75">
        <v>61</v>
      </c>
      <c r="E65" s="82"/>
      <c r="F65" s="77"/>
      <c r="G65" s="79"/>
      <c r="H65" s="79"/>
      <c r="I65" s="79"/>
      <c r="J65" s="80"/>
      <c r="K65" s="80"/>
      <c r="L65" s="187"/>
      <c r="M65" s="187"/>
      <c r="N65" s="80"/>
      <c r="O65" s="91"/>
      <c r="P65" s="78"/>
      <c r="Q65" s="83"/>
      <c r="R65" s="83"/>
      <c r="S65" s="84"/>
      <c r="T65" s="83"/>
      <c r="U65" s="84"/>
      <c r="V65" s="84"/>
      <c r="W65" s="191"/>
      <c r="X65" s="84"/>
      <c r="Y65" s="84"/>
      <c r="Z65" s="84"/>
      <c r="AA65" s="84"/>
      <c r="AB65" s="84"/>
      <c r="AC65" s="84"/>
      <c r="AD65" s="85"/>
      <c r="AE65" s="84"/>
      <c r="AF65" s="85"/>
      <c r="AG65" s="85"/>
    </row>
    <row r="66" spans="4:33" ht="45.75" customHeight="1">
      <c r="D66" s="188">
        <v>62</v>
      </c>
      <c r="E66" s="82"/>
      <c r="F66" s="77"/>
      <c r="G66" s="79"/>
      <c r="H66" s="79"/>
      <c r="I66" s="79"/>
      <c r="J66" s="80"/>
      <c r="K66" s="80"/>
      <c r="L66" s="187"/>
      <c r="M66" s="187"/>
      <c r="N66" s="80"/>
      <c r="O66" s="91"/>
      <c r="P66" s="78"/>
      <c r="Q66" s="83"/>
      <c r="R66" s="83"/>
      <c r="S66" s="84"/>
      <c r="T66" s="83"/>
      <c r="U66" s="84"/>
      <c r="V66" s="84"/>
      <c r="W66" s="191"/>
      <c r="X66" s="84"/>
      <c r="Y66" s="84"/>
      <c r="Z66" s="84"/>
      <c r="AA66" s="84"/>
      <c r="AB66" s="84"/>
      <c r="AC66" s="84"/>
      <c r="AD66" s="85"/>
      <c r="AE66" s="84"/>
      <c r="AF66" s="85"/>
      <c r="AG66" s="85"/>
    </row>
    <row r="67" spans="4:33" ht="45.75" customHeight="1">
      <c r="D67" s="75">
        <v>63</v>
      </c>
      <c r="E67" s="82"/>
      <c r="F67" s="77"/>
      <c r="G67" s="79"/>
      <c r="H67" s="79"/>
      <c r="I67" s="79"/>
      <c r="J67" s="80"/>
      <c r="K67" s="80"/>
      <c r="L67" s="187"/>
      <c r="M67" s="187"/>
      <c r="N67" s="80"/>
      <c r="O67" s="91"/>
      <c r="P67" s="78"/>
      <c r="Q67" s="83"/>
      <c r="R67" s="83"/>
      <c r="S67" s="84"/>
      <c r="T67" s="83"/>
      <c r="U67" s="84"/>
      <c r="V67" s="84"/>
      <c r="W67" s="191"/>
      <c r="X67" s="84"/>
      <c r="Y67" s="84"/>
      <c r="Z67" s="84"/>
      <c r="AA67" s="84"/>
      <c r="AB67" s="84"/>
      <c r="AC67" s="84"/>
      <c r="AD67" s="85"/>
      <c r="AE67" s="84"/>
      <c r="AF67" s="85"/>
      <c r="AG67" s="85"/>
    </row>
    <row r="68" spans="4:33" ht="45.75" customHeight="1">
      <c r="D68" s="188">
        <v>64</v>
      </c>
      <c r="E68" s="82"/>
      <c r="F68" s="77"/>
      <c r="G68" s="79"/>
      <c r="H68" s="79"/>
      <c r="I68" s="79"/>
      <c r="J68" s="80"/>
      <c r="K68" s="80"/>
      <c r="L68" s="187"/>
      <c r="M68" s="187"/>
      <c r="N68" s="80"/>
      <c r="O68" s="91"/>
      <c r="P68" s="78"/>
      <c r="Q68" s="83"/>
      <c r="R68" s="83"/>
      <c r="S68" s="84"/>
      <c r="T68" s="83"/>
      <c r="U68" s="84"/>
      <c r="V68" s="84"/>
      <c r="W68" s="191"/>
      <c r="X68" s="84"/>
      <c r="Y68" s="84"/>
      <c r="Z68" s="84"/>
      <c r="AA68" s="84"/>
      <c r="AB68" s="84"/>
      <c r="AC68" s="84"/>
      <c r="AD68" s="85"/>
      <c r="AE68" s="84"/>
      <c r="AF68" s="85"/>
      <c r="AG68" s="85"/>
    </row>
    <row r="69" spans="4:33" ht="45.75" customHeight="1">
      <c r="D69" s="75">
        <v>65</v>
      </c>
      <c r="E69" s="82"/>
      <c r="F69" s="77"/>
      <c r="G69" s="79"/>
      <c r="H69" s="79"/>
      <c r="I69" s="79"/>
      <c r="J69" s="80"/>
      <c r="K69" s="80"/>
      <c r="L69" s="187"/>
      <c r="M69" s="187"/>
      <c r="N69" s="80"/>
      <c r="O69" s="91"/>
      <c r="P69" s="78"/>
      <c r="Q69" s="83"/>
      <c r="R69" s="83"/>
      <c r="S69" s="84"/>
      <c r="T69" s="83"/>
      <c r="U69" s="84"/>
      <c r="V69" s="84"/>
      <c r="W69" s="191"/>
      <c r="X69" s="84"/>
      <c r="Y69" s="84"/>
      <c r="Z69" s="84"/>
      <c r="AA69" s="84"/>
      <c r="AB69" s="84"/>
      <c r="AC69" s="84"/>
      <c r="AD69" s="85"/>
      <c r="AE69" s="84"/>
      <c r="AF69" s="85"/>
      <c r="AG69" s="85"/>
    </row>
    <row r="70" spans="4:33" ht="45.75" customHeight="1">
      <c r="D70" s="188">
        <v>66</v>
      </c>
      <c r="E70" s="82"/>
      <c r="F70" s="77"/>
      <c r="G70" s="79"/>
      <c r="H70" s="79"/>
      <c r="I70" s="79"/>
      <c r="J70" s="80"/>
      <c r="K70" s="80"/>
      <c r="L70" s="187"/>
      <c r="M70" s="187"/>
      <c r="N70" s="80"/>
      <c r="O70" s="91"/>
      <c r="P70" s="78"/>
      <c r="Q70" s="83"/>
      <c r="R70" s="83"/>
      <c r="S70" s="84"/>
      <c r="T70" s="83"/>
      <c r="U70" s="84"/>
      <c r="V70" s="84"/>
      <c r="W70" s="191"/>
      <c r="X70" s="84"/>
      <c r="Y70" s="84"/>
      <c r="Z70" s="84"/>
      <c r="AA70" s="84"/>
      <c r="AB70" s="84"/>
      <c r="AC70" s="84"/>
      <c r="AD70" s="85"/>
      <c r="AE70" s="84"/>
      <c r="AF70" s="85"/>
      <c r="AG70" s="85"/>
    </row>
    <row r="71" spans="4:33" ht="45.75" customHeight="1">
      <c r="D71" s="75">
        <v>67</v>
      </c>
      <c r="E71" s="82"/>
      <c r="F71" s="77"/>
      <c r="G71" s="79"/>
      <c r="H71" s="79"/>
      <c r="I71" s="79"/>
      <c r="J71" s="80"/>
      <c r="K71" s="80"/>
      <c r="L71" s="187"/>
      <c r="M71" s="187"/>
      <c r="N71" s="80"/>
      <c r="O71" s="91"/>
      <c r="P71" s="78"/>
      <c r="Q71" s="83"/>
      <c r="R71" s="83"/>
      <c r="S71" s="84"/>
      <c r="T71" s="83"/>
      <c r="U71" s="84"/>
      <c r="V71" s="84"/>
      <c r="W71" s="191"/>
      <c r="X71" s="84"/>
      <c r="Y71" s="84"/>
      <c r="Z71" s="84"/>
      <c r="AA71" s="84"/>
      <c r="AB71" s="84"/>
      <c r="AC71" s="84"/>
      <c r="AD71" s="85"/>
      <c r="AE71" s="84"/>
      <c r="AF71" s="85"/>
      <c r="AG71" s="85"/>
    </row>
    <row r="72" spans="4:33" ht="45.75" customHeight="1">
      <c r="D72" s="188">
        <v>68</v>
      </c>
      <c r="E72" s="82"/>
      <c r="F72" s="77"/>
      <c r="G72" s="79"/>
      <c r="H72" s="79"/>
      <c r="I72" s="79"/>
      <c r="J72" s="80"/>
      <c r="K72" s="80"/>
      <c r="L72" s="187"/>
      <c r="M72" s="187"/>
      <c r="N72" s="80"/>
      <c r="O72" s="91"/>
      <c r="P72" s="78"/>
      <c r="Q72" s="83"/>
      <c r="R72" s="83"/>
      <c r="S72" s="84"/>
      <c r="T72" s="83"/>
      <c r="U72" s="84"/>
      <c r="V72" s="84"/>
      <c r="W72" s="191"/>
      <c r="X72" s="84"/>
      <c r="Y72" s="84"/>
      <c r="Z72" s="84"/>
      <c r="AA72" s="84"/>
      <c r="AB72" s="84"/>
      <c r="AC72" s="84"/>
      <c r="AD72" s="85"/>
      <c r="AE72" s="84"/>
      <c r="AF72" s="85"/>
      <c r="AG72" s="85"/>
    </row>
    <row r="73" spans="4:33" ht="45.75" customHeight="1">
      <c r="D73" s="75">
        <v>69</v>
      </c>
      <c r="E73" s="82"/>
      <c r="F73" s="77"/>
      <c r="G73" s="79"/>
      <c r="H73" s="79"/>
      <c r="I73" s="79"/>
      <c r="J73" s="80"/>
      <c r="K73" s="80"/>
      <c r="L73" s="187"/>
      <c r="M73" s="187"/>
      <c r="N73" s="80"/>
      <c r="O73" s="91"/>
      <c r="P73" s="78"/>
      <c r="Q73" s="83"/>
      <c r="R73" s="83"/>
      <c r="S73" s="84"/>
      <c r="T73" s="83"/>
      <c r="U73" s="84"/>
      <c r="V73" s="84"/>
      <c r="W73" s="191"/>
      <c r="X73" s="84"/>
      <c r="Y73" s="84"/>
      <c r="Z73" s="84"/>
      <c r="AA73" s="84"/>
      <c r="AB73" s="84"/>
      <c r="AC73" s="84"/>
      <c r="AD73" s="85"/>
      <c r="AE73" s="84"/>
      <c r="AF73" s="85"/>
      <c r="AG73" s="85"/>
    </row>
    <row r="74" spans="4:33" ht="45.75" customHeight="1">
      <c r="D74" s="188">
        <v>70</v>
      </c>
      <c r="E74" s="82"/>
      <c r="F74" s="77"/>
      <c r="G74" s="79"/>
      <c r="H74" s="79"/>
      <c r="I74" s="79"/>
      <c r="J74" s="80"/>
      <c r="K74" s="80"/>
      <c r="L74" s="187"/>
      <c r="M74" s="187"/>
      <c r="N74" s="80"/>
      <c r="O74" s="91"/>
      <c r="P74" s="78"/>
      <c r="Q74" s="83"/>
      <c r="R74" s="83"/>
      <c r="S74" s="84"/>
      <c r="T74" s="83"/>
      <c r="U74" s="84"/>
      <c r="V74" s="84"/>
      <c r="W74" s="191"/>
      <c r="X74" s="84"/>
      <c r="Y74" s="84"/>
      <c r="Z74" s="84"/>
      <c r="AA74" s="84"/>
      <c r="AB74" s="84"/>
      <c r="AC74" s="84"/>
      <c r="AD74" s="85"/>
      <c r="AE74" s="84"/>
      <c r="AF74" s="85"/>
      <c r="AG74" s="85"/>
    </row>
    <row r="75" spans="4:33" ht="45.75" customHeight="1">
      <c r="D75" s="75">
        <v>71</v>
      </c>
      <c r="E75" s="82"/>
      <c r="F75" s="77"/>
      <c r="G75" s="79"/>
      <c r="H75" s="79"/>
      <c r="I75" s="79"/>
      <c r="J75" s="80"/>
      <c r="K75" s="80"/>
      <c r="L75" s="187"/>
      <c r="M75" s="187"/>
      <c r="N75" s="80"/>
      <c r="O75" s="91"/>
      <c r="P75" s="78"/>
      <c r="Q75" s="83"/>
      <c r="R75" s="83"/>
      <c r="S75" s="84"/>
      <c r="T75" s="83"/>
      <c r="U75" s="84"/>
      <c r="V75" s="84"/>
      <c r="W75" s="191"/>
      <c r="X75" s="84"/>
      <c r="Y75" s="84"/>
      <c r="Z75" s="84"/>
      <c r="AA75" s="84"/>
      <c r="AB75" s="84"/>
      <c r="AC75" s="84"/>
      <c r="AD75" s="85"/>
      <c r="AE75" s="84"/>
      <c r="AF75" s="85"/>
      <c r="AG75" s="85"/>
    </row>
    <row r="76" spans="4:33" ht="45.75" customHeight="1">
      <c r="D76" s="188">
        <v>72</v>
      </c>
      <c r="E76" s="82"/>
      <c r="F76" s="77"/>
      <c r="G76" s="79"/>
      <c r="H76" s="79"/>
      <c r="I76" s="79"/>
      <c r="J76" s="80"/>
      <c r="K76" s="80"/>
      <c r="L76" s="187"/>
      <c r="M76" s="187"/>
      <c r="N76" s="80"/>
      <c r="O76" s="91"/>
      <c r="P76" s="78"/>
      <c r="Q76" s="83"/>
      <c r="R76" s="83"/>
      <c r="S76" s="84"/>
      <c r="T76" s="83"/>
      <c r="U76" s="84"/>
      <c r="V76" s="84"/>
      <c r="W76" s="191"/>
      <c r="X76" s="84"/>
      <c r="Y76" s="84"/>
      <c r="Z76" s="84"/>
      <c r="AA76" s="84"/>
      <c r="AB76" s="84"/>
      <c r="AC76" s="84"/>
      <c r="AD76" s="85"/>
      <c r="AE76" s="84"/>
      <c r="AF76" s="85"/>
      <c r="AG76" s="85"/>
    </row>
    <row r="77" spans="4:33" ht="45.75" customHeight="1">
      <c r="D77" s="75">
        <v>73</v>
      </c>
      <c r="E77" s="82"/>
      <c r="F77" s="77"/>
      <c r="G77" s="79"/>
      <c r="H77" s="79"/>
      <c r="I77" s="79"/>
      <c r="J77" s="80"/>
      <c r="K77" s="80"/>
      <c r="L77" s="187"/>
      <c r="M77" s="187"/>
      <c r="N77" s="80"/>
      <c r="O77" s="91"/>
      <c r="P77" s="78"/>
      <c r="Q77" s="83"/>
      <c r="R77" s="83"/>
      <c r="S77" s="84"/>
      <c r="T77" s="83"/>
      <c r="U77" s="84"/>
      <c r="V77" s="84"/>
      <c r="W77" s="191"/>
      <c r="X77" s="84"/>
      <c r="Y77" s="84"/>
      <c r="Z77" s="84"/>
      <c r="AA77" s="84"/>
      <c r="AB77" s="84"/>
      <c r="AC77" s="84"/>
      <c r="AD77" s="85"/>
      <c r="AE77" s="84"/>
      <c r="AF77" s="85"/>
      <c r="AG77" s="85"/>
    </row>
    <row r="78" spans="4:33" ht="45.75" customHeight="1">
      <c r="D78" s="188">
        <v>74</v>
      </c>
      <c r="E78" s="82"/>
      <c r="F78" s="77"/>
      <c r="G78" s="79"/>
      <c r="H78" s="79"/>
      <c r="I78" s="79"/>
      <c r="J78" s="80"/>
      <c r="K78" s="80"/>
      <c r="L78" s="187"/>
      <c r="M78" s="187"/>
      <c r="N78" s="80"/>
      <c r="O78" s="91"/>
      <c r="P78" s="78"/>
      <c r="Q78" s="83"/>
      <c r="R78" s="83"/>
      <c r="S78" s="84"/>
      <c r="T78" s="83"/>
      <c r="U78" s="84"/>
      <c r="V78" s="84"/>
      <c r="W78" s="191"/>
      <c r="X78" s="84"/>
      <c r="Y78" s="84"/>
      <c r="Z78" s="84"/>
      <c r="AA78" s="84"/>
      <c r="AB78" s="84"/>
      <c r="AC78" s="84"/>
      <c r="AD78" s="85"/>
      <c r="AE78" s="84"/>
      <c r="AF78" s="85"/>
      <c r="AG78" s="85"/>
    </row>
    <row r="79" spans="4:33" ht="45.75" customHeight="1">
      <c r="D79" s="75">
        <v>75</v>
      </c>
      <c r="E79" s="82"/>
      <c r="F79" s="77"/>
      <c r="G79" s="79"/>
      <c r="H79" s="79"/>
      <c r="I79" s="79"/>
      <c r="J79" s="80"/>
      <c r="K79" s="80"/>
      <c r="L79" s="187"/>
      <c r="M79" s="187"/>
      <c r="N79" s="80"/>
      <c r="O79" s="91"/>
      <c r="P79" s="78"/>
      <c r="Q79" s="83"/>
      <c r="R79" s="83"/>
      <c r="S79" s="84"/>
      <c r="T79" s="83"/>
      <c r="U79" s="84"/>
      <c r="V79" s="84"/>
      <c r="W79" s="191"/>
      <c r="X79" s="84"/>
      <c r="Y79" s="84"/>
      <c r="Z79" s="84"/>
      <c r="AA79" s="84"/>
      <c r="AB79" s="84"/>
      <c r="AC79" s="84"/>
      <c r="AD79" s="85"/>
      <c r="AE79" s="84"/>
      <c r="AF79" s="85"/>
      <c r="AG79" s="85"/>
    </row>
    <row r="80" spans="4:33" ht="45.75" customHeight="1">
      <c r="D80" s="188">
        <v>76</v>
      </c>
      <c r="E80" s="82"/>
      <c r="F80" s="77"/>
      <c r="G80" s="79"/>
      <c r="H80" s="79"/>
      <c r="I80" s="79"/>
      <c r="J80" s="80"/>
      <c r="K80" s="80"/>
      <c r="L80" s="187"/>
      <c r="M80" s="187"/>
      <c r="N80" s="80"/>
      <c r="O80" s="91"/>
      <c r="P80" s="78"/>
      <c r="Q80" s="83"/>
      <c r="R80" s="83"/>
      <c r="S80" s="84"/>
      <c r="T80" s="83"/>
      <c r="U80" s="84"/>
      <c r="V80" s="84"/>
      <c r="W80" s="191"/>
      <c r="X80" s="84"/>
      <c r="Y80" s="84"/>
      <c r="Z80" s="84"/>
      <c r="AA80" s="84"/>
      <c r="AB80" s="84"/>
      <c r="AC80" s="84"/>
      <c r="AD80" s="85"/>
      <c r="AE80" s="84"/>
      <c r="AF80" s="85"/>
      <c r="AG80" s="85"/>
    </row>
    <row r="81" spans="4:33" ht="45.75" customHeight="1">
      <c r="D81" s="75">
        <v>77</v>
      </c>
      <c r="E81" s="82"/>
      <c r="F81" s="77"/>
      <c r="G81" s="79"/>
      <c r="H81" s="79"/>
      <c r="I81" s="79"/>
      <c r="J81" s="80"/>
      <c r="K81" s="80"/>
      <c r="L81" s="187"/>
      <c r="M81" s="187"/>
      <c r="N81" s="80"/>
      <c r="O81" s="91"/>
      <c r="P81" s="78"/>
      <c r="Q81" s="83"/>
      <c r="R81" s="83"/>
      <c r="S81" s="84"/>
      <c r="T81" s="83"/>
      <c r="U81" s="84"/>
      <c r="V81" s="84"/>
      <c r="W81" s="191"/>
      <c r="X81" s="84"/>
      <c r="Y81" s="84"/>
      <c r="Z81" s="84"/>
      <c r="AA81" s="84"/>
      <c r="AB81" s="84"/>
      <c r="AC81" s="84"/>
      <c r="AD81" s="85"/>
      <c r="AE81" s="84"/>
      <c r="AF81" s="85"/>
      <c r="AG81" s="85"/>
    </row>
    <row r="82" spans="4:33" ht="45.75" customHeight="1">
      <c r="D82" s="188">
        <v>78</v>
      </c>
      <c r="E82" s="82"/>
      <c r="F82" s="77"/>
      <c r="G82" s="79"/>
      <c r="H82" s="79"/>
      <c r="I82" s="79"/>
      <c r="J82" s="80"/>
      <c r="K82" s="80"/>
      <c r="L82" s="187"/>
      <c r="M82" s="187"/>
      <c r="N82" s="80"/>
      <c r="O82" s="91"/>
      <c r="P82" s="78"/>
      <c r="Q82" s="83"/>
      <c r="R82" s="83"/>
      <c r="S82" s="84"/>
      <c r="T82" s="83"/>
      <c r="U82" s="84"/>
      <c r="V82" s="84"/>
      <c r="W82" s="191"/>
      <c r="X82" s="84"/>
      <c r="Y82" s="84"/>
      <c r="Z82" s="84"/>
      <c r="AA82" s="84"/>
      <c r="AB82" s="84"/>
      <c r="AC82" s="84"/>
      <c r="AD82" s="85"/>
      <c r="AE82" s="84"/>
      <c r="AF82" s="85"/>
      <c r="AG82" s="85"/>
    </row>
    <row r="83" spans="4:33" ht="45.75" customHeight="1">
      <c r="D83" s="75">
        <v>79</v>
      </c>
      <c r="E83" s="82"/>
      <c r="F83" s="77"/>
      <c r="G83" s="79"/>
      <c r="H83" s="79"/>
      <c r="I83" s="79"/>
      <c r="J83" s="80"/>
      <c r="K83" s="80"/>
      <c r="L83" s="187"/>
      <c r="M83" s="187"/>
      <c r="N83" s="80"/>
      <c r="O83" s="91"/>
      <c r="P83" s="78"/>
      <c r="Q83" s="83"/>
      <c r="R83" s="83"/>
      <c r="S83" s="84"/>
      <c r="T83" s="83"/>
      <c r="U83" s="84"/>
      <c r="V83" s="84"/>
      <c r="W83" s="191"/>
      <c r="X83" s="84"/>
      <c r="Y83" s="84"/>
      <c r="Z83" s="84"/>
      <c r="AA83" s="84"/>
      <c r="AB83" s="84"/>
      <c r="AC83" s="84"/>
      <c r="AD83" s="85"/>
      <c r="AE83" s="84"/>
      <c r="AF83" s="85"/>
      <c r="AG83" s="85"/>
    </row>
    <row r="84" spans="4:33" ht="45.75" customHeight="1">
      <c r="D84" s="188">
        <v>80</v>
      </c>
      <c r="E84" s="82"/>
      <c r="F84" s="77"/>
      <c r="G84" s="79"/>
      <c r="H84" s="79"/>
      <c r="I84" s="79"/>
      <c r="J84" s="80"/>
      <c r="K84" s="80"/>
      <c r="L84" s="187"/>
      <c r="M84" s="187"/>
      <c r="N84" s="80"/>
      <c r="O84" s="91"/>
      <c r="P84" s="78"/>
      <c r="Q84" s="83"/>
      <c r="R84" s="83"/>
      <c r="S84" s="84"/>
      <c r="T84" s="83"/>
      <c r="U84" s="84"/>
      <c r="V84" s="84"/>
      <c r="W84" s="191"/>
      <c r="X84" s="84"/>
      <c r="Y84" s="84"/>
      <c r="Z84" s="84"/>
      <c r="AA84" s="84"/>
      <c r="AB84" s="84"/>
      <c r="AC84" s="84"/>
      <c r="AD84" s="85"/>
      <c r="AE84" s="84"/>
      <c r="AF84" s="85"/>
      <c r="AG84" s="85"/>
    </row>
    <row r="85" spans="4:33" ht="45.75" customHeight="1">
      <c r="D85" s="75">
        <v>81</v>
      </c>
      <c r="E85" s="82"/>
      <c r="F85" s="77"/>
      <c r="G85" s="79"/>
      <c r="H85" s="79"/>
      <c r="I85" s="79"/>
      <c r="J85" s="80"/>
      <c r="K85" s="80"/>
      <c r="L85" s="187"/>
      <c r="M85" s="187"/>
      <c r="N85" s="80"/>
      <c r="O85" s="91"/>
      <c r="P85" s="78"/>
      <c r="Q85" s="83"/>
      <c r="R85" s="83"/>
      <c r="S85" s="84"/>
      <c r="T85" s="83"/>
      <c r="U85" s="84"/>
      <c r="V85" s="84"/>
      <c r="W85" s="191"/>
      <c r="X85" s="84"/>
      <c r="Y85" s="84"/>
      <c r="Z85" s="84"/>
      <c r="AA85" s="84"/>
      <c r="AB85" s="84"/>
      <c r="AC85" s="84"/>
      <c r="AD85" s="85"/>
      <c r="AE85" s="84"/>
      <c r="AF85" s="85"/>
      <c r="AG85" s="85"/>
    </row>
    <row r="86" spans="4:33" ht="45.75" customHeight="1">
      <c r="D86" s="188">
        <v>82</v>
      </c>
      <c r="E86" s="82"/>
      <c r="F86" s="77"/>
      <c r="G86" s="79"/>
      <c r="H86" s="79"/>
      <c r="I86" s="79"/>
      <c r="J86" s="80"/>
      <c r="K86" s="80"/>
      <c r="L86" s="187"/>
      <c r="M86" s="187"/>
      <c r="N86" s="80"/>
      <c r="O86" s="91"/>
      <c r="P86" s="78"/>
      <c r="Q86" s="83"/>
      <c r="R86" s="83"/>
      <c r="S86" s="84"/>
      <c r="T86" s="83"/>
      <c r="U86" s="84"/>
      <c r="V86" s="84"/>
      <c r="W86" s="191"/>
      <c r="X86" s="84"/>
      <c r="Y86" s="84"/>
      <c r="Z86" s="84"/>
      <c r="AA86" s="84"/>
      <c r="AB86" s="84"/>
      <c r="AC86" s="84"/>
      <c r="AD86" s="85"/>
      <c r="AE86" s="84"/>
      <c r="AF86" s="85"/>
      <c r="AG86" s="85"/>
    </row>
    <row r="87" spans="4:33" ht="45.75" customHeight="1">
      <c r="D87" s="75">
        <v>83</v>
      </c>
      <c r="E87" s="82"/>
      <c r="F87" s="77"/>
      <c r="G87" s="79"/>
      <c r="H87" s="79"/>
      <c r="I87" s="79"/>
      <c r="J87" s="80"/>
      <c r="K87" s="80"/>
      <c r="L87" s="187"/>
      <c r="M87" s="187"/>
      <c r="N87" s="80"/>
      <c r="O87" s="91"/>
      <c r="P87" s="78"/>
      <c r="Q87" s="83"/>
      <c r="R87" s="83"/>
      <c r="S87" s="84"/>
      <c r="T87" s="83"/>
      <c r="U87" s="84"/>
      <c r="V87" s="84"/>
      <c r="W87" s="191"/>
      <c r="X87" s="84"/>
      <c r="Y87" s="84"/>
      <c r="Z87" s="84"/>
      <c r="AA87" s="84"/>
      <c r="AB87" s="84"/>
      <c r="AC87" s="84"/>
      <c r="AD87" s="85"/>
      <c r="AE87" s="84"/>
      <c r="AF87" s="85"/>
      <c r="AG87" s="85"/>
    </row>
    <row r="88" spans="4:33" ht="45.75" customHeight="1">
      <c r="D88" s="188">
        <v>84</v>
      </c>
      <c r="E88" s="82"/>
      <c r="F88" s="77"/>
      <c r="G88" s="79"/>
      <c r="H88" s="79"/>
      <c r="I88" s="79"/>
      <c r="J88" s="80"/>
      <c r="K88" s="80"/>
      <c r="L88" s="187"/>
      <c r="M88" s="187"/>
      <c r="N88" s="80"/>
      <c r="O88" s="91"/>
      <c r="P88" s="78"/>
      <c r="Q88" s="83"/>
      <c r="R88" s="83"/>
      <c r="S88" s="84"/>
      <c r="T88" s="83"/>
      <c r="U88" s="84"/>
      <c r="V88" s="84"/>
      <c r="W88" s="191"/>
      <c r="X88" s="84"/>
      <c r="Y88" s="84"/>
      <c r="Z88" s="84"/>
      <c r="AA88" s="84"/>
      <c r="AB88" s="84"/>
      <c r="AC88" s="84"/>
      <c r="AD88" s="85"/>
      <c r="AE88" s="84"/>
      <c r="AF88" s="85"/>
      <c r="AG88" s="85"/>
    </row>
    <row r="89" spans="4:33" ht="45.75" customHeight="1"/>
    <row r="90" spans="4:33" ht="45.75" customHeight="1"/>
    <row r="91" spans="4:33" ht="45.75" customHeight="1"/>
    <row r="92" spans="4:33" ht="45.75" customHeight="1"/>
    <row r="93" spans="4:33" ht="45.75" customHeight="1"/>
    <row r="94" spans="4:33" ht="45.75" customHeight="1"/>
    <row r="95" spans="4:33" ht="45.75" customHeight="1"/>
    <row r="96" spans="4:33" ht="45.75" customHeight="1"/>
    <row r="97" ht="45.75" customHeight="1"/>
    <row r="98" ht="45.75" customHeight="1"/>
    <row r="99" ht="45.75" customHeight="1"/>
    <row r="100" ht="45.75" customHeight="1"/>
    <row r="101" ht="45.75" customHeight="1"/>
    <row r="102" ht="45.75" customHeight="1"/>
    <row r="103" ht="45.75" customHeight="1"/>
    <row r="104" ht="45.75" customHeight="1"/>
    <row r="105" ht="45.75" customHeight="1"/>
    <row r="106" ht="45.75" customHeight="1"/>
    <row r="107" ht="45.75" customHeight="1"/>
    <row r="108" ht="45.75" customHeight="1"/>
    <row r="109" ht="45.75" customHeight="1"/>
    <row r="110" ht="45.75" customHeight="1"/>
    <row r="111" ht="45.75" customHeight="1"/>
    <row r="112" ht="45.75" customHeight="1"/>
    <row r="113" ht="45.75" customHeight="1"/>
    <row r="114" ht="45.75" customHeight="1"/>
    <row r="115" ht="45.75" customHeight="1"/>
    <row r="116" ht="45.75" customHeight="1"/>
    <row r="117" ht="45.75" customHeight="1"/>
    <row r="118" ht="45.75" customHeight="1"/>
    <row r="119" ht="45.75" customHeight="1"/>
    <row r="120" ht="45.75" customHeight="1"/>
    <row r="121" ht="45.75" customHeight="1"/>
    <row r="122" ht="45.75" customHeight="1"/>
    <row r="123" ht="45.75" customHeight="1"/>
    <row r="124" ht="45.75" customHeight="1"/>
    <row r="125" ht="45.75" customHeight="1"/>
    <row r="126" ht="45.75" customHeight="1"/>
    <row r="127" ht="45.75" customHeight="1"/>
    <row r="128" ht="45.75" customHeight="1"/>
    <row r="129" ht="45.75" customHeight="1"/>
    <row r="130" ht="45.75" customHeight="1"/>
    <row r="131" ht="45.75" customHeight="1"/>
    <row r="132" ht="45.75" customHeight="1"/>
    <row r="133" ht="45.75" customHeight="1"/>
    <row r="134" ht="45.75" customHeight="1"/>
    <row r="135" ht="45.75" customHeight="1"/>
    <row r="136" ht="45.75" customHeight="1"/>
    <row r="137" ht="45.75" customHeight="1"/>
    <row r="138" ht="45.75" customHeight="1"/>
    <row r="139" ht="45.75" customHeight="1"/>
    <row r="140" ht="45.75" customHeight="1"/>
    <row r="141" ht="45.75" customHeight="1"/>
    <row r="142" ht="45.75" customHeight="1"/>
    <row r="143" ht="45.75" customHeight="1"/>
    <row r="144" ht="45.75" customHeight="1"/>
    <row r="145" ht="45.75" customHeight="1"/>
    <row r="146" ht="45.75" customHeight="1"/>
    <row r="147" ht="45.75" customHeight="1"/>
    <row r="148" ht="45.75" customHeight="1"/>
    <row r="149" ht="45.75" customHeight="1"/>
    <row r="150" ht="45.75" customHeight="1"/>
    <row r="151" ht="45.75" customHeight="1"/>
    <row r="152" ht="45.75" customHeight="1"/>
    <row r="153" ht="45.75" customHeight="1"/>
    <row r="154" ht="45.75" customHeight="1"/>
    <row r="155" ht="45.75" customHeight="1"/>
    <row r="156" ht="45.75" customHeight="1"/>
    <row r="157" ht="45.75" customHeight="1"/>
    <row r="158" ht="45.75" customHeight="1"/>
    <row r="159" ht="45.75" customHeight="1"/>
    <row r="160" ht="45.75" customHeight="1"/>
    <row r="161" ht="45.75" customHeight="1"/>
    <row r="162" ht="45.75" customHeight="1"/>
    <row r="163" ht="45.75" customHeight="1"/>
    <row r="164" ht="45.75" customHeight="1"/>
    <row r="165" ht="45.75" customHeight="1"/>
    <row r="166" ht="45.75" customHeight="1"/>
    <row r="167" ht="45.75" customHeight="1"/>
    <row r="168" ht="45.75" customHeight="1"/>
    <row r="169" ht="45.75" customHeight="1"/>
    <row r="170" ht="45.75" customHeight="1"/>
    <row r="171" ht="45.75" customHeight="1"/>
    <row r="172" ht="45.75" customHeight="1"/>
    <row r="173" ht="45.75" customHeight="1"/>
    <row r="174" ht="45.75" customHeight="1"/>
    <row r="175" ht="45.75" customHeight="1"/>
    <row r="176" ht="45.75" customHeight="1"/>
    <row r="177" ht="45.75" customHeight="1"/>
    <row r="178" ht="45.75" customHeight="1"/>
    <row r="179" ht="45.75" customHeight="1"/>
    <row r="180" ht="45.75" customHeight="1"/>
    <row r="181" ht="45.75" customHeight="1"/>
    <row r="182" ht="45.75" customHeight="1"/>
    <row r="183" ht="45.75" customHeight="1"/>
    <row r="184" ht="45.75" customHeight="1"/>
    <row r="185" ht="45.75" customHeight="1"/>
    <row r="186" ht="45.75" customHeight="1"/>
    <row r="187" ht="45.75" customHeight="1"/>
    <row r="188" ht="45.75" customHeight="1"/>
    <row r="189" ht="45.75" customHeight="1"/>
    <row r="190" ht="45.75" customHeight="1"/>
    <row r="191" ht="45.75" customHeight="1"/>
    <row r="192" ht="45.75" customHeight="1"/>
    <row r="193" ht="45.75" customHeight="1"/>
    <row r="194" ht="45.75" customHeight="1"/>
    <row r="195" ht="45.75" customHeight="1"/>
    <row r="196" ht="45.75" customHeight="1"/>
    <row r="197" ht="45.75" customHeight="1"/>
    <row r="198" ht="45.75" customHeight="1"/>
    <row r="199" ht="45.75" customHeight="1"/>
    <row r="200" ht="45.75" customHeight="1"/>
    <row r="201" ht="45.75" customHeight="1"/>
    <row r="202" ht="45.75" customHeight="1"/>
    <row r="203" ht="45.75" customHeight="1"/>
    <row r="204" ht="45.75" customHeight="1"/>
    <row r="205" ht="45.75" customHeight="1"/>
    <row r="206" ht="45.75" customHeight="1"/>
    <row r="207" ht="45.75" customHeight="1"/>
    <row r="208" ht="45.75" customHeight="1"/>
    <row r="209" ht="45.75" customHeight="1"/>
    <row r="210" ht="45.75" customHeight="1"/>
    <row r="211" ht="45.75" customHeight="1"/>
    <row r="212" ht="45.75" customHeight="1"/>
    <row r="213" ht="45.75" customHeight="1"/>
    <row r="214" ht="45.75" customHeight="1"/>
    <row r="215" ht="45.75" customHeight="1"/>
    <row r="216" ht="45.75" customHeight="1"/>
    <row r="217" ht="45.75" customHeight="1"/>
    <row r="218" ht="45.75" customHeight="1"/>
    <row r="219" ht="45.75" customHeight="1"/>
    <row r="220" ht="45.75" customHeight="1"/>
    <row r="221" ht="45.75" customHeight="1"/>
    <row r="222" ht="45.75" customHeight="1"/>
    <row r="223" ht="45.75" customHeight="1"/>
    <row r="224" ht="45.75" customHeight="1"/>
    <row r="225" ht="45.75" customHeight="1"/>
    <row r="226" ht="45.75" customHeight="1"/>
    <row r="227" ht="45.75" customHeight="1"/>
    <row r="228" ht="45.75" customHeight="1"/>
    <row r="229" ht="45.75" customHeight="1"/>
    <row r="230" ht="45.75" customHeight="1"/>
    <row r="231" ht="45.75" customHeight="1"/>
    <row r="232" ht="45.75" customHeight="1"/>
    <row r="233" ht="45.75" customHeight="1"/>
    <row r="234" ht="45.75" customHeight="1"/>
    <row r="235" ht="45.75" customHeight="1"/>
    <row r="236" ht="45.75" customHeight="1"/>
    <row r="237" ht="45.75" customHeight="1"/>
    <row r="238" ht="45.75" customHeight="1"/>
    <row r="239" ht="45.75" customHeight="1"/>
    <row r="240" ht="45.75" customHeight="1"/>
    <row r="241" ht="45.75" customHeight="1"/>
    <row r="242" ht="45.75" customHeight="1"/>
    <row r="243" ht="45.75" customHeight="1"/>
    <row r="244" ht="45.75" customHeight="1"/>
    <row r="245" ht="45.75" customHeight="1"/>
    <row r="246" ht="45.75" customHeight="1"/>
    <row r="247" ht="45.75" customHeight="1"/>
    <row r="248" ht="45.75" customHeight="1"/>
    <row r="249" ht="45.75" customHeight="1"/>
    <row r="250" ht="45.75" customHeight="1"/>
    <row r="251" ht="45.75" customHeight="1"/>
  </sheetData>
  <sheetProtection algorithmName="SHA-512" hashValue="31lKQBCe/4c8Y4Ehmqs+hKvX71Y+AXYfbWvZYzZdsRc4Z0X5Z4vFVnPN0qgNSENP3lSD9U+yOc18610fLTEIsw==" saltValue="z2ngp6Vp77nYVaI+PFT4kA==" spinCount="100000" sheet="1" autoFilter="0"/>
  <mergeCells count="3">
    <mergeCell ref="Y2:AD2"/>
    <mergeCell ref="AE2:AF2"/>
    <mergeCell ref="Q2:X2"/>
  </mergeCells>
  <phoneticPr fontId="2"/>
  <hyperlinks>
    <hyperlink ref="M4" r:id="rId1" xr:uid="{00000000-0004-0000-0400-000001000000}"/>
    <hyperlink ref="M5" r:id="rId2" xr:uid="{00000000-0004-0000-0400-000003000000}"/>
    <hyperlink ref="M8" r:id="rId3" xr:uid="{00000000-0004-0000-0400-000007000000}"/>
    <hyperlink ref="M9" r:id="rId4" xr:uid="{00000000-0004-0000-0400-000009000000}"/>
    <hyperlink ref="M11" r:id="rId5" xr:uid="{00000000-0004-0000-0400-00000C000000}"/>
    <hyperlink ref="M14" r:id="rId6" xr:uid="{00000000-0004-0000-0400-000010000000}"/>
    <hyperlink ref="M15" r:id="rId7" display="http://www.inahokai.com" xr:uid="{00000000-0004-0000-0400-000012000000}"/>
    <hyperlink ref="M30" r:id="rId8" xr:uid="{00000000-0004-0000-0400-000013000000}"/>
    <hyperlink ref="M31" r:id="rId9" xr:uid="{00000000-0004-0000-0400-000014000000}"/>
  </hyperlinks>
  <printOptions horizontalCentered="1"/>
  <pageMargins left="0.19685039370078741" right="0.15748031496062992" top="0.47244094488188981" bottom="0.59055118110236227" header="0.31496062992125984" footer="0.31496062992125984"/>
  <pageSetup paperSize="9" scale="34" fitToHeight="0" orientation="landscape" r:id="rId10"/>
  <drawing r:id="rId11"/>
  <tableParts count="1">
    <tablePart r:id="rId12"/>
  </tableParts>
  <extLst>
    <ext xmlns:x15="http://schemas.microsoft.com/office/spreadsheetml/2010/11/main" uri="{3A4CF648-6AED-40f4-86FF-DC5316D8AED3}">
      <x14:slicerList xmlns:x14="http://schemas.microsoft.com/office/spreadsheetml/2009/9/main">
        <x14:slicer r:id="rId1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病院</vt:lpstr>
      <vt:lpstr>診療所</vt:lpstr>
      <vt:lpstr>薬局</vt:lpstr>
      <vt:lpstr>歯科医院</vt:lpstr>
      <vt:lpstr>訪問看護ステーション</vt:lpstr>
      <vt:lpstr>歯科医院!Print_Area</vt:lpstr>
      <vt:lpstr>診療所!Print_Area</vt:lpstr>
      <vt:lpstr>病院!Print_Area</vt:lpstr>
      <vt:lpstr>訪問看護ステーション!Print_Area</vt:lpstr>
      <vt:lpstr>薬局!Print_Area</vt:lpstr>
      <vt:lpstr>歯科医院!Print_Titles</vt:lpstr>
      <vt:lpstr>診療所!Print_Titles</vt:lpstr>
      <vt:lpstr>病院!Print_Titles</vt:lpstr>
      <vt:lpstr>訪問看護ステーション!Print_Titles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2557144</cp:lastModifiedBy>
  <cp:lastPrinted>2026-06-02T01:04:51Z</cp:lastPrinted>
  <dcterms:created xsi:type="dcterms:W3CDTF">2017-04-19T04:43:52Z</dcterms:created>
  <dcterms:modified xsi:type="dcterms:W3CDTF">2026-06-02T01:06:09Z</dcterms:modified>
</cp:coreProperties>
</file>