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30646\Desktop\令和４年度\7 学校安全\R4事故報告書等基本様式集について\市町へ\事故報告様式\"/>
    </mc:Choice>
  </mc:AlternateContent>
  <bookViews>
    <workbookView xWindow="0" yWindow="0" windowWidth="20490" windowHeight="7620"/>
  </bookViews>
  <sheets>
    <sheet name="【人的】公立学校" sheetId="1" r:id="rId1"/>
    <sheet name="（記入例）【人的】公立学校" sheetId="2" r:id="rId2"/>
  </sheets>
  <definedNames>
    <definedName name="_xlnm._FilterDatabase" localSheetId="1">'（記入例）【人的】公立学校'!$A$483:$AU$497</definedName>
    <definedName name="_xlnm._FilterDatabase" localSheetId="0">【人的】公立学校!$A$483:$AT$544</definedName>
    <definedName name="_xlnm.Print_Area" localSheetId="1">'（記入例）【人的】公立学校'!$A$1:$AD$555</definedName>
    <definedName name="_xlnm.Print_Area" localSheetId="0">【人的】公立学校!$A$1:$AD$602</definedName>
    <definedName name="Z_A5F5E2C2_D574_4F05_8B82_377FB1F32E36_.wvu.Cols" localSheetId="1" hidden="1">'（記入例）【人的】公立学校'!$AE:$AU</definedName>
    <definedName name="Z_A5F5E2C2_D574_4F05_8B82_377FB1F32E36_.wvu.Cols" localSheetId="0" hidden="1">【人的】公立学校!$AE:$AT</definedName>
    <definedName name="Z_A5F5E2C2_D574_4F05_8B82_377FB1F32E36_.wvu.FilterData" localSheetId="1" hidden="1">'（記入例）【人的】公立学校'!$A$483:$AU$497</definedName>
    <definedName name="Z_A5F5E2C2_D574_4F05_8B82_377FB1F32E36_.wvu.FilterData" localSheetId="0" hidden="1">【人的】公立学校!$A$483:$AT$544</definedName>
    <definedName name="Z_A5F5E2C2_D574_4F05_8B82_377FB1F32E36_.wvu.PrintArea" localSheetId="1" hidden="1">'（記入例）【人的】公立学校'!$A$1:$AE$538</definedName>
    <definedName name="Z_A5F5E2C2_D574_4F05_8B82_377FB1F32E36_.wvu.PrintArea" localSheetId="0" hidden="1">【人的】公立学校!$A$7:$AE$587</definedName>
    <definedName name="Z_A5F5E2C2_D574_4F05_8B82_377FB1F32E36_.wvu.Rows" localSheetId="1" hidden="1">'（記入例）【人的】公立学校'!$11:$57,'（記入例）【人的】公立学校'!$59:$105,'（記入例）【人的】公立学校'!$107:$153,'（記入例）【人的】公立学校'!$155:$201,'（記入例）【人的】公立学校'!$203:$249,'（記入例）【人的】公立学校'!$261:$307</definedName>
    <definedName name="Z_A5F5E2C2_D574_4F05_8B82_377FB1F32E36_.wvu.Rows" localSheetId="0" hidden="1">【人的】公立学校!$11:$57,【人的】公立学校!$59:$105,【人的】公立学校!$107:$153,【人的】公立学校!$155:$201,【人的】公立学校!$203:$249,【人的】公立学校!$261:$307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1" i="1" l="1"/>
  <c r="F311" i="1"/>
  <c r="C311" i="1"/>
  <c r="K54" i="1" l="1"/>
  <c r="M53" i="1"/>
  <c r="AI324" i="1" l="1"/>
  <c r="CD358" i="1"/>
  <c r="CD357" i="1"/>
  <c r="CD356" i="1"/>
  <c r="CD355" i="1"/>
  <c r="CD354" i="1"/>
  <c r="CD353" i="1"/>
  <c r="CD352" i="1"/>
  <c r="CD351" i="1"/>
  <c r="CD350" i="1"/>
  <c r="CD349" i="1"/>
  <c r="CD348" i="1"/>
  <c r="CD347" i="1"/>
  <c r="CD346" i="1"/>
  <c r="CD345" i="1"/>
  <c r="CD344" i="1"/>
  <c r="CD343" i="1"/>
  <c r="CD342" i="1"/>
  <c r="CD341" i="1"/>
  <c r="CD340" i="1"/>
  <c r="CD339" i="1"/>
  <c r="CD338" i="1"/>
  <c r="CD337" i="1"/>
  <c r="CD336" i="1"/>
  <c r="CD335" i="1"/>
  <c r="CD334" i="1"/>
  <c r="CD333" i="1"/>
  <c r="CD332" i="1"/>
  <c r="CD331" i="1"/>
  <c r="CD330" i="1"/>
  <c r="CD329" i="1"/>
  <c r="CD328" i="1"/>
  <c r="CD327" i="1"/>
  <c r="CD326" i="1"/>
  <c r="CD325" i="1"/>
  <c r="CD324" i="1"/>
  <c r="CD323" i="1"/>
  <c r="CD322" i="1"/>
  <c r="CD321" i="1"/>
  <c r="CD320" i="1"/>
  <c r="CD319" i="1"/>
  <c r="CD318" i="1"/>
  <c r="CD317" i="1"/>
  <c r="CD316" i="1"/>
  <c r="CD315" i="1"/>
  <c r="CD314" i="1"/>
  <c r="CD313" i="1"/>
  <c r="CD312" i="1"/>
  <c r="CC358" i="1"/>
  <c r="CC357" i="1"/>
  <c r="CC356" i="1"/>
  <c r="CC355" i="1"/>
  <c r="CC354" i="1"/>
  <c r="CC353" i="1"/>
  <c r="CC352" i="1"/>
  <c r="CC351" i="1"/>
  <c r="CC350" i="1"/>
  <c r="CC349" i="1"/>
  <c r="CC348" i="1"/>
  <c r="CC347" i="1"/>
  <c r="CC346" i="1"/>
  <c r="CC345" i="1"/>
  <c r="CC344" i="1"/>
  <c r="CC343" i="1"/>
  <c r="CC342" i="1"/>
  <c r="CC341" i="1"/>
  <c r="CC340" i="1"/>
  <c r="CC339" i="1"/>
  <c r="CC338" i="1"/>
  <c r="CC337" i="1"/>
  <c r="CC336" i="1"/>
  <c r="CC335" i="1"/>
  <c r="CC334" i="1"/>
  <c r="CC333" i="1"/>
  <c r="CC332" i="1"/>
  <c r="CC331" i="1"/>
  <c r="CC330" i="1"/>
  <c r="CC329" i="1"/>
  <c r="CC328" i="1"/>
  <c r="CC327" i="1"/>
  <c r="CC326" i="1"/>
  <c r="CC325" i="1"/>
  <c r="CC324" i="1"/>
  <c r="CC323" i="1"/>
  <c r="CC322" i="1"/>
  <c r="CC321" i="1"/>
  <c r="CC320" i="1"/>
  <c r="CC319" i="1"/>
  <c r="CC318" i="1"/>
  <c r="CC317" i="1"/>
  <c r="CC316" i="1"/>
  <c r="CC315" i="1"/>
  <c r="CC314" i="1"/>
  <c r="CC313" i="1"/>
  <c r="CC312" i="1"/>
  <c r="CB358" i="1"/>
  <c r="CB357" i="1"/>
  <c r="CB356" i="1"/>
  <c r="CB355" i="1"/>
  <c r="CB354" i="1"/>
  <c r="CB353" i="1"/>
  <c r="CB352" i="1"/>
  <c r="CB351" i="1"/>
  <c r="CB350" i="1"/>
  <c r="CB349" i="1"/>
  <c r="CB348" i="1"/>
  <c r="CB347" i="1"/>
  <c r="CB346" i="1"/>
  <c r="CB345" i="1"/>
  <c r="CB344" i="1"/>
  <c r="CB343" i="1"/>
  <c r="CB342" i="1"/>
  <c r="CB341" i="1"/>
  <c r="CB340" i="1"/>
  <c r="CB339" i="1"/>
  <c r="CB338" i="1"/>
  <c r="CB337" i="1"/>
  <c r="CB336" i="1"/>
  <c r="CB335" i="1"/>
  <c r="CB334" i="1"/>
  <c r="CB333" i="1"/>
  <c r="CB332" i="1"/>
  <c r="CB331" i="1"/>
  <c r="CB330" i="1"/>
  <c r="CB329" i="1"/>
  <c r="CB328" i="1"/>
  <c r="CB327" i="1"/>
  <c r="CB326" i="1"/>
  <c r="CB325" i="1"/>
  <c r="CB324" i="1"/>
  <c r="CB323" i="1"/>
  <c r="CB322" i="1"/>
  <c r="CB321" i="1"/>
  <c r="CB320" i="1"/>
  <c r="CB319" i="1"/>
  <c r="CB318" i="1"/>
  <c r="CB317" i="1"/>
  <c r="CB316" i="1"/>
  <c r="CB315" i="1"/>
  <c r="CB314" i="1"/>
  <c r="CB313" i="1"/>
  <c r="CB312" i="1"/>
  <c r="CA358" i="1"/>
  <c r="CA357" i="1"/>
  <c r="CA356" i="1"/>
  <c r="CA355" i="1"/>
  <c r="CA354" i="1"/>
  <c r="CA353" i="1"/>
  <c r="CA352" i="1"/>
  <c r="CA351" i="1"/>
  <c r="CA350" i="1"/>
  <c r="CA349" i="1"/>
  <c r="CA348" i="1"/>
  <c r="CA347" i="1"/>
  <c r="CA346" i="1"/>
  <c r="CA345" i="1"/>
  <c r="CA344" i="1"/>
  <c r="CA343" i="1"/>
  <c r="CA342" i="1"/>
  <c r="CA341" i="1"/>
  <c r="CA340" i="1"/>
  <c r="CA339" i="1"/>
  <c r="CA338" i="1"/>
  <c r="CA337" i="1"/>
  <c r="CA336" i="1"/>
  <c r="CA335" i="1"/>
  <c r="CA334" i="1"/>
  <c r="CA333" i="1"/>
  <c r="CA332" i="1"/>
  <c r="CA331" i="1"/>
  <c r="CA330" i="1"/>
  <c r="CA329" i="1"/>
  <c r="CA328" i="1"/>
  <c r="CA327" i="1"/>
  <c r="CA326" i="1"/>
  <c r="CA325" i="1"/>
  <c r="CA324" i="1"/>
  <c r="CA323" i="1"/>
  <c r="CA322" i="1"/>
  <c r="CA321" i="1"/>
  <c r="CA320" i="1"/>
  <c r="CA319" i="1"/>
  <c r="CA318" i="1"/>
  <c r="CA317" i="1"/>
  <c r="CA316" i="1"/>
  <c r="CA315" i="1"/>
  <c r="CA314" i="1"/>
  <c r="CA313" i="1"/>
  <c r="CA312" i="1"/>
  <c r="BZ358" i="1"/>
  <c r="BZ357" i="1"/>
  <c r="BZ356" i="1"/>
  <c r="BZ355" i="1"/>
  <c r="BZ354" i="1"/>
  <c r="BZ353" i="1"/>
  <c r="BZ352" i="1"/>
  <c r="BZ351" i="1"/>
  <c r="BZ350" i="1"/>
  <c r="BZ349" i="1"/>
  <c r="BZ348" i="1"/>
  <c r="BZ347" i="1"/>
  <c r="BZ346" i="1"/>
  <c r="BZ345" i="1"/>
  <c r="BZ344" i="1"/>
  <c r="BZ343" i="1"/>
  <c r="BZ342" i="1"/>
  <c r="BZ341" i="1"/>
  <c r="BZ340" i="1"/>
  <c r="BZ339" i="1"/>
  <c r="BZ338" i="1"/>
  <c r="BZ337" i="1"/>
  <c r="BZ336" i="1"/>
  <c r="BZ335" i="1"/>
  <c r="BZ334" i="1"/>
  <c r="BZ333" i="1"/>
  <c r="BZ332" i="1"/>
  <c r="BZ331" i="1"/>
  <c r="BZ330" i="1"/>
  <c r="BZ329" i="1"/>
  <c r="BZ328" i="1"/>
  <c r="BZ327" i="1"/>
  <c r="BZ326" i="1"/>
  <c r="BZ325" i="1"/>
  <c r="BZ324" i="1"/>
  <c r="BZ323" i="1"/>
  <c r="BZ322" i="1"/>
  <c r="BZ321" i="1"/>
  <c r="BZ320" i="1"/>
  <c r="BZ319" i="1"/>
  <c r="BZ318" i="1"/>
  <c r="BZ317" i="1"/>
  <c r="BZ316" i="1"/>
  <c r="BZ315" i="1"/>
  <c r="BZ314" i="1"/>
  <c r="BZ313" i="1"/>
  <c r="BZ312" i="1"/>
  <c r="BY358" i="1"/>
  <c r="BY357" i="1"/>
  <c r="BY356" i="1"/>
  <c r="BY355" i="1"/>
  <c r="BY354" i="1"/>
  <c r="BY353" i="1"/>
  <c r="BY352" i="1"/>
  <c r="BY351" i="1"/>
  <c r="BY350" i="1"/>
  <c r="BY349" i="1"/>
  <c r="BY348" i="1"/>
  <c r="BY347" i="1"/>
  <c r="BY346" i="1"/>
  <c r="BY345" i="1"/>
  <c r="BY344" i="1"/>
  <c r="BY343" i="1"/>
  <c r="BY342" i="1"/>
  <c r="BY341" i="1"/>
  <c r="BY340" i="1"/>
  <c r="BY339" i="1"/>
  <c r="BY338" i="1"/>
  <c r="BY337" i="1"/>
  <c r="BY336" i="1"/>
  <c r="BY335" i="1"/>
  <c r="BY334" i="1"/>
  <c r="BY333" i="1"/>
  <c r="BY332" i="1"/>
  <c r="BY331" i="1"/>
  <c r="BY330" i="1"/>
  <c r="BY329" i="1"/>
  <c r="BY328" i="1"/>
  <c r="BY327" i="1"/>
  <c r="BY326" i="1"/>
  <c r="BY325" i="1"/>
  <c r="BY324" i="1"/>
  <c r="BY323" i="1"/>
  <c r="BY322" i="1"/>
  <c r="BY321" i="1"/>
  <c r="BY320" i="1"/>
  <c r="BY319" i="1"/>
  <c r="BY318" i="1"/>
  <c r="BY317" i="1"/>
  <c r="BY316" i="1"/>
  <c r="BY315" i="1"/>
  <c r="BY314" i="1"/>
  <c r="BY313" i="1"/>
  <c r="BY312" i="1"/>
  <c r="BX358" i="1"/>
  <c r="BX357" i="1"/>
  <c r="BX356" i="1"/>
  <c r="BX355" i="1"/>
  <c r="BX354" i="1"/>
  <c r="BX353" i="1"/>
  <c r="BX352" i="1"/>
  <c r="BX351" i="1"/>
  <c r="BX350" i="1"/>
  <c r="BX349" i="1"/>
  <c r="BX348" i="1"/>
  <c r="BX347" i="1"/>
  <c r="BX346" i="1"/>
  <c r="BX345" i="1"/>
  <c r="BX344" i="1"/>
  <c r="BX343" i="1"/>
  <c r="BX342" i="1"/>
  <c r="BX341" i="1"/>
  <c r="BX340" i="1"/>
  <c r="BX339" i="1"/>
  <c r="BX338" i="1"/>
  <c r="BX337" i="1"/>
  <c r="BX336" i="1"/>
  <c r="BX335" i="1"/>
  <c r="BX334" i="1"/>
  <c r="BX333" i="1"/>
  <c r="BX332" i="1"/>
  <c r="BX331" i="1"/>
  <c r="BX330" i="1"/>
  <c r="BX329" i="1"/>
  <c r="BX328" i="1"/>
  <c r="BX327" i="1"/>
  <c r="BX326" i="1"/>
  <c r="BX325" i="1"/>
  <c r="BX324" i="1"/>
  <c r="BX323" i="1"/>
  <c r="BX322" i="1"/>
  <c r="BX321" i="1"/>
  <c r="BX320" i="1"/>
  <c r="BX319" i="1"/>
  <c r="BX318" i="1"/>
  <c r="BX317" i="1"/>
  <c r="BX316" i="1"/>
  <c r="BX315" i="1"/>
  <c r="BX314" i="1"/>
  <c r="BX313" i="1"/>
  <c r="BX312" i="1"/>
  <c r="BW358" i="1"/>
  <c r="BW357" i="1"/>
  <c r="BW356" i="1"/>
  <c r="BW355" i="1"/>
  <c r="BW354" i="1"/>
  <c r="BW353" i="1"/>
  <c r="BW352" i="1"/>
  <c r="BW351" i="1"/>
  <c r="BW350" i="1"/>
  <c r="BW349" i="1"/>
  <c r="BW348" i="1"/>
  <c r="BW347" i="1"/>
  <c r="BW346" i="1"/>
  <c r="BW345" i="1"/>
  <c r="BW344" i="1"/>
  <c r="BW343" i="1"/>
  <c r="BW342" i="1"/>
  <c r="BW341" i="1"/>
  <c r="BW340" i="1"/>
  <c r="BW339" i="1"/>
  <c r="BW338" i="1"/>
  <c r="BW337" i="1"/>
  <c r="BW336" i="1"/>
  <c r="BW335" i="1"/>
  <c r="BW334" i="1"/>
  <c r="BW333" i="1"/>
  <c r="BW332" i="1"/>
  <c r="BW331" i="1"/>
  <c r="BW330" i="1"/>
  <c r="BW329" i="1"/>
  <c r="BW328" i="1"/>
  <c r="BW327" i="1"/>
  <c r="BW326" i="1"/>
  <c r="BW325" i="1"/>
  <c r="BW324" i="1"/>
  <c r="BW323" i="1"/>
  <c r="BW322" i="1"/>
  <c r="BW321" i="1"/>
  <c r="BW320" i="1"/>
  <c r="BW319" i="1"/>
  <c r="BW318" i="1"/>
  <c r="BW317" i="1"/>
  <c r="BW316" i="1"/>
  <c r="BW315" i="1"/>
  <c r="BW314" i="1"/>
  <c r="BW313" i="1"/>
  <c r="BW312" i="1"/>
  <c r="BV358" i="1"/>
  <c r="BV357" i="1"/>
  <c r="BV356" i="1"/>
  <c r="BV355" i="1"/>
  <c r="BV354" i="1"/>
  <c r="BV353" i="1"/>
  <c r="BV352" i="1"/>
  <c r="BV351" i="1"/>
  <c r="BV350" i="1"/>
  <c r="BV349" i="1"/>
  <c r="BV348" i="1"/>
  <c r="BV347" i="1"/>
  <c r="BV346" i="1"/>
  <c r="BV345" i="1"/>
  <c r="BV344" i="1"/>
  <c r="BV343" i="1"/>
  <c r="BV342" i="1"/>
  <c r="BV341" i="1"/>
  <c r="BV340" i="1"/>
  <c r="BV339" i="1"/>
  <c r="BV338" i="1"/>
  <c r="BV337" i="1"/>
  <c r="BV336" i="1"/>
  <c r="BV335" i="1"/>
  <c r="BV334" i="1"/>
  <c r="BV333" i="1"/>
  <c r="BV332" i="1"/>
  <c r="BV331" i="1"/>
  <c r="BV330" i="1"/>
  <c r="BV329" i="1"/>
  <c r="BV328" i="1"/>
  <c r="BV327" i="1"/>
  <c r="BV326" i="1"/>
  <c r="BV325" i="1"/>
  <c r="BV324" i="1"/>
  <c r="BV323" i="1"/>
  <c r="BV322" i="1"/>
  <c r="BV321" i="1"/>
  <c r="BV320" i="1"/>
  <c r="BV319" i="1"/>
  <c r="BV318" i="1"/>
  <c r="BV317" i="1"/>
  <c r="BV316" i="1"/>
  <c r="BV315" i="1"/>
  <c r="BV314" i="1"/>
  <c r="BV313" i="1"/>
  <c r="BV312" i="1"/>
  <c r="BU358" i="1"/>
  <c r="BU357" i="1"/>
  <c r="BU356" i="1"/>
  <c r="BU355" i="1"/>
  <c r="BU354" i="1"/>
  <c r="BU353" i="1"/>
  <c r="BU352" i="1"/>
  <c r="BU351" i="1"/>
  <c r="BU350" i="1"/>
  <c r="BU349" i="1"/>
  <c r="BU348" i="1"/>
  <c r="BU347" i="1"/>
  <c r="BU346" i="1"/>
  <c r="BU345" i="1"/>
  <c r="BU344" i="1"/>
  <c r="BU343" i="1"/>
  <c r="BU342" i="1"/>
  <c r="BU341" i="1"/>
  <c r="BU340" i="1"/>
  <c r="BU339" i="1"/>
  <c r="BU338" i="1"/>
  <c r="BU337" i="1"/>
  <c r="BU336" i="1"/>
  <c r="BU335" i="1"/>
  <c r="BU334" i="1"/>
  <c r="BU333" i="1"/>
  <c r="BU332" i="1"/>
  <c r="BU331" i="1"/>
  <c r="BU330" i="1"/>
  <c r="BU329" i="1"/>
  <c r="BU328" i="1"/>
  <c r="BU327" i="1"/>
  <c r="BU326" i="1"/>
  <c r="BU325" i="1"/>
  <c r="BU324" i="1"/>
  <c r="BU323" i="1"/>
  <c r="BU322" i="1"/>
  <c r="BU321" i="1"/>
  <c r="BU320" i="1"/>
  <c r="BU319" i="1"/>
  <c r="BU318" i="1"/>
  <c r="BU317" i="1"/>
  <c r="BU316" i="1"/>
  <c r="BU315" i="1"/>
  <c r="BU314" i="1"/>
  <c r="BU313" i="1"/>
  <c r="BU312" i="1"/>
  <c r="BT358" i="1"/>
  <c r="BT357" i="1"/>
  <c r="BT356" i="1"/>
  <c r="BT355" i="1"/>
  <c r="BT354" i="1"/>
  <c r="BT353" i="1"/>
  <c r="BT352" i="1"/>
  <c r="BT351" i="1"/>
  <c r="BT350" i="1"/>
  <c r="BT349" i="1"/>
  <c r="BT348" i="1"/>
  <c r="BT347" i="1"/>
  <c r="BT346" i="1"/>
  <c r="BT345" i="1"/>
  <c r="BT344" i="1"/>
  <c r="BT343" i="1"/>
  <c r="BT342" i="1"/>
  <c r="BT341" i="1"/>
  <c r="BT340" i="1"/>
  <c r="BT339" i="1"/>
  <c r="BT338" i="1"/>
  <c r="BT337" i="1"/>
  <c r="BT336" i="1"/>
  <c r="BT335" i="1"/>
  <c r="BT334" i="1"/>
  <c r="BT333" i="1"/>
  <c r="BT332" i="1"/>
  <c r="BT331" i="1"/>
  <c r="BT330" i="1"/>
  <c r="BT329" i="1"/>
  <c r="BT328" i="1"/>
  <c r="BT327" i="1"/>
  <c r="BT326" i="1"/>
  <c r="BT325" i="1"/>
  <c r="BT324" i="1"/>
  <c r="BT323" i="1"/>
  <c r="BT322" i="1"/>
  <c r="BT321" i="1"/>
  <c r="BT320" i="1"/>
  <c r="BT319" i="1"/>
  <c r="BT318" i="1"/>
  <c r="BT317" i="1"/>
  <c r="BT316" i="1"/>
  <c r="BT315" i="1"/>
  <c r="BT314" i="1"/>
  <c r="BT313" i="1"/>
  <c r="BT312" i="1"/>
  <c r="BS358" i="1"/>
  <c r="BS357" i="1"/>
  <c r="BS356" i="1"/>
  <c r="BS355" i="1"/>
  <c r="BS354" i="1"/>
  <c r="BS353" i="1"/>
  <c r="BS352" i="1"/>
  <c r="BS351" i="1"/>
  <c r="BS350" i="1"/>
  <c r="BS349" i="1"/>
  <c r="BS348" i="1"/>
  <c r="BS347" i="1"/>
  <c r="BS346" i="1"/>
  <c r="BS345" i="1"/>
  <c r="BS344" i="1"/>
  <c r="BS343" i="1"/>
  <c r="BS342" i="1"/>
  <c r="BS341" i="1"/>
  <c r="BS340" i="1"/>
  <c r="BS339" i="1"/>
  <c r="BS338" i="1"/>
  <c r="BS337" i="1"/>
  <c r="BS336" i="1"/>
  <c r="BS335" i="1"/>
  <c r="BS334" i="1"/>
  <c r="BS333" i="1"/>
  <c r="BS332" i="1"/>
  <c r="BS331" i="1"/>
  <c r="BS330" i="1"/>
  <c r="BS329" i="1"/>
  <c r="BS328" i="1"/>
  <c r="BS327" i="1"/>
  <c r="BS326" i="1"/>
  <c r="BS325" i="1"/>
  <c r="BS324" i="1"/>
  <c r="BS323" i="1"/>
  <c r="BS322" i="1"/>
  <c r="BS321" i="1"/>
  <c r="BS320" i="1"/>
  <c r="BS319" i="1"/>
  <c r="BS318" i="1"/>
  <c r="BS317" i="1"/>
  <c r="BS316" i="1"/>
  <c r="BS315" i="1"/>
  <c r="BS314" i="1"/>
  <c r="BS313" i="1"/>
  <c r="BS312" i="1"/>
  <c r="BR358" i="1"/>
  <c r="BR357" i="1"/>
  <c r="BR356" i="1"/>
  <c r="BR355" i="1"/>
  <c r="BR354" i="1"/>
  <c r="BR353" i="1"/>
  <c r="BR352" i="1"/>
  <c r="BR351" i="1"/>
  <c r="BR350" i="1"/>
  <c r="BR349" i="1"/>
  <c r="BR348" i="1"/>
  <c r="BR347" i="1"/>
  <c r="BR346" i="1"/>
  <c r="BR345" i="1"/>
  <c r="BR344" i="1"/>
  <c r="BR343" i="1"/>
  <c r="BR342" i="1"/>
  <c r="BR341" i="1"/>
  <c r="BR340" i="1"/>
  <c r="BR339" i="1"/>
  <c r="BR338" i="1"/>
  <c r="BR337" i="1"/>
  <c r="BR336" i="1"/>
  <c r="BR335" i="1"/>
  <c r="BR334" i="1"/>
  <c r="BR333" i="1"/>
  <c r="BR332" i="1"/>
  <c r="BR331" i="1"/>
  <c r="BR330" i="1"/>
  <c r="BR329" i="1"/>
  <c r="BR328" i="1"/>
  <c r="BR327" i="1"/>
  <c r="BR326" i="1"/>
  <c r="BR325" i="1"/>
  <c r="BR324" i="1"/>
  <c r="BR323" i="1"/>
  <c r="BR322" i="1"/>
  <c r="BR321" i="1"/>
  <c r="BR320" i="1"/>
  <c r="BR319" i="1"/>
  <c r="BR318" i="1"/>
  <c r="BR317" i="1"/>
  <c r="BR316" i="1"/>
  <c r="BR315" i="1"/>
  <c r="BR314" i="1"/>
  <c r="BR313" i="1"/>
  <c r="BR312" i="1"/>
  <c r="BQ358" i="1"/>
  <c r="BQ357" i="1"/>
  <c r="BQ356" i="1"/>
  <c r="BQ355" i="1"/>
  <c r="BQ354" i="1"/>
  <c r="BQ353" i="1"/>
  <c r="BQ352" i="1"/>
  <c r="BQ351" i="1"/>
  <c r="BQ350" i="1"/>
  <c r="BQ349" i="1"/>
  <c r="BQ348" i="1"/>
  <c r="BQ347" i="1"/>
  <c r="BQ346" i="1"/>
  <c r="BQ345" i="1"/>
  <c r="BQ344" i="1"/>
  <c r="BQ343" i="1"/>
  <c r="BQ342" i="1"/>
  <c r="BQ341" i="1"/>
  <c r="BQ340" i="1"/>
  <c r="BQ339" i="1"/>
  <c r="BQ338" i="1"/>
  <c r="BQ337" i="1"/>
  <c r="BQ336" i="1"/>
  <c r="BQ335" i="1"/>
  <c r="BQ334" i="1"/>
  <c r="BQ333" i="1"/>
  <c r="BQ332" i="1"/>
  <c r="BQ331" i="1"/>
  <c r="BQ330" i="1"/>
  <c r="BQ329" i="1"/>
  <c r="BQ328" i="1"/>
  <c r="BQ327" i="1"/>
  <c r="BQ326" i="1"/>
  <c r="BQ325" i="1"/>
  <c r="BQ324" i="1"/>
  <c r="BQ323" i="1"/>
  <c r="BQ322" i="1"/>
  <c r="BQ321" i="1"/>
  <c r="BQ320" i="1"/>
  <c r="BQ319" i="1"/>
  <c r="BQ318" i="1"/>
  <c r="BQ317" i="1"/>
  <c r="BQ316" i="1"/>
  <c r="BQ315" i="1"/>
  <c r="BQ314" i="1"/>
  <c r="BQ313" i="1"/>
  <c r="BQ312" i="1"/>
  <c r="BP358" i="1"/>
  <c r="BP357" i="1"/>
  <c r="BP356" i="1"/>
  <c r="BP355" i="1"/>
  <c r="BP354" i="1"/>
  <c r="BP353" i="1"/>
  <c r="BP352" i="1"/>
  <c r="BP351" i="1"/>
  <c r="BP350" i="1"/>
  <c r="BP349" i="1"/>
  <c r="BP348" i="1"/>
  <c r="BP347" i="1"/>
  <c r="BP346" i="1"/>
  <c r="BP345" i="1"/>
  <c r="BP344" i="1"/>
  <c r="BP343" i="1"/>
  <c r="BP342" i="1"/>
  <c r="BP341" i="1"/>
  <c r="BP340" i="1"/>
  <c r="BP339" i="1"/>
  <c r="BP338" i="1"/>
  <c r="BP337" i="1"/>
  <c r="BP336" i="1"/>
  <c r="BP335" i="1"/>
  <c r="BP334" i="1"/>
  <c r="BP333" i="1"/>
  <c r="BP332" i="1"/>
  <c r="BP331" i="1"/>
  <c r="BP330" i="1"/>
  <c r="BP329" i="1"/>
  <c r="BP328" i="1"/>
  <c r="BP327" i="1"/>
  <c r="BP326" i="1"/>
  <c r="BP325" i="1"/>
  <c r="BP324" i="1"/>
  <c r="BP323" i="1"/>
  <c r="BP322" i="1"/>
  <c r="BP321" i="1"/>
  <c r="BP320" i="1"/>
  <c r="BP319" i="1"/>
  <c r="BP318" i="1"/>
  <c r="BP317" i="1"/>
  <c r="BP316" i="1"/>
  <c r="BP315" i="1"/>
  <c r="BP314" i="1"/>
  <c r="BP313" i="1"/>
  <c r="BP312" i="1"/>
  <c r="BO358" i="1"/>
  <c r="BO357" i="1"/>
  <c r="BO356" i="1"/>
  <c r="BO355" i="1"/>
  <c r="BO354" i="1"/>
  <c r="BO353" i="1"/>
  <c r="BO352" i="1"/>
  <c r="BO351" i="1"/>
  <c r="BO350" i="1"/>
  <c r="BO349" i="1"/>
  <c r="BO348" i="1"/>
  <c r="BO347" i="1"/>
  <c r="BO346" i="1"/>
  <c r="BO345" i="1"/>
  <c r="BO344" i="1"/>
  <c r="BO343" i="1"/>
  <c r="BO342" i="1"/>
  <c r="BO341" i="1"/>
  <c r="BO340" i="1"/>
  <c r="BO339" i="1"/>
  <c r="BO338" i="1"/>
  <c r="BO337" i="1"/>
  <c r="BO336" i="1"/>
  <c r="BO335" i="1"/>
  <c r="BO334" i="1"/>
  <c r="BO333" i="1"/>
  <c r="BO332" i="1"/>
  <c r="BO331" i="1"/>
  <c r="BO330" i="1"/>
  <c r="BO329" i="1"/>
  <c r="BO328" i="1"/>
  <c r="BO327" i="1"/>
  <c r="BO326" i="1"/>
  <c r="BO325" i="1"/>
  <c r="BO324" i="1"/>
  <c r="BO323" i="1"/>
  <c r="BO322" i="1"/>
  <c r="BO321" i="1"/>
  <c r="BO320" i="1"/>
  <c r="BO319" i="1"/>
  <c r="BO318" i="1"/>
  <c r="BO317" i="1"/>
  <c r="BO316" i="1"/>
  <c r="BO315" i="1"/>
  <c r="BO314" i="1"/>
  <c r="BO313" i="1"/>
  <c r="BO312" i="1"/>
  <c r="BN358" i="1"/>
  <c r="BN357" i="1"/>
  <c r="BN356" i="1"/>
  <c r="BN355" i="1"/>
  <c r="BN354" i="1"/>
  <c r="BN353" i="1"/>
  <c r="BN352" i="1"/>
  <c r="BN351" i="1"/>
  <c r="BN350" i="1"/>
  <c r="BN349" i="1"/>
  <c r="BN348" i="1"/>
  <c r="BN347" i="1"/>
  <c r="BN346" i="1"/>
  <c r="BN345" i="1"/>
  <c r="BN344" i="1"/>
  <c r="BN343" i="1"/>
  <c r="BN342" i="1"/>
  <c r="BN341" i="1"/>
  <c r="BN340" i="1"/>
  <c r="BN339" i="1"/>
  <c r="BN338" i="1"/>
  <c r="BN337" i="1"/>
  <c r="BN336" i="1"/>
  <c r="BN335" i="1"/>
  <c r="BN334" i="1"/>
  <c r="BN333" i="1"/>
  <c r="BN332" i="1"/>
  <c r="BN331" i="1"/>
  <c r="BN330" i="1"/>
  <c r="BN329" i="1"/>
  <c r="BN328" i="1"/>
  <c r="BN327" i="1"/>
  <c r="BN326" i="1"/>
  <c r="BN325" i="1"/>
  <c r="BN324" i="1"/>
  <c r="BN323" i="1"/>
  <c r="BN322" i="1"/>
  <c r="BN321" i="1"/>
  <c r="BN320" i="1"/>
  <c r="BN319" i="1"/>
  <c r="BN318" i="1"/>
  <c r="BN317" i="1"/>
  <c r="BN316" i="1"/>
  <c r="BN315" i="1"/>
  <c r="BN314" i="1"/>
  <c r="BN313" i="1"/>
  <c r="BN312" i="1"/>
  <c r="BM358" i="1"/>
  <c r="BM357" i="1"/>
  <c r="BM356" i="1"/>
  <c r="BM355" i="1"/>
  <c r="BM354" i="1"/>
  <c r="BM353" i="1"/>
  <c r="BM352" i="1"/>
  <c r="BM351" i="1"/>
  <c r="BM350" i="1"/>
  <c r="BM349" i="1"/>
  <c r="BM348" i="1"/>
  <c r="BM347" i="1"/>
  <c r="BM346" i="1"/>
  <c r="BM345" i="1"/>
  <c r="BM344" i="1"/>
  <c r="BM343" i="1"/>
  <c r="BM342" i="1"/>
  <c r="BM341" i="1"/>
  <c r="BM340" i="1"/>
  <c r="BM339" i="1"/>
  <c r="BM338" i="1"/>
  <c r="BM337" i="1"/>
  <c r="BM336" i="1"/>
  <c r="BM335" i="1"/>
  <c r="BM334" i="1"/>
  <c r="BM333" i="1"/>
  <c r="BM332" i="1"/>
  <c r="BM331" i="1"/>
  <c r="BM330" i="1"/>
  <c r="BM329" i="1"/>
  <c r="BM328" i="1"/>
  <c r="BM327" i="1"/>
  <c r="BM326" i="1"/>
  <c r="BM325" i="1"/>
  <c r="BM324" i="1"/>
  <c r="BM323" i="1"/>
  <c r="BM322" i="1"/>
  <c r="BM321" i="1"/>
  <c r="BM320" i="1"/>
  <c r="BM319" i="1"/>
  <c r="BM318" i="1"/>
  <c r="BM317" i="1"/>
  <c r="BM316" i="1"/>
  <c r="BM315" i="1"/>
  <c r="BM314" i="1"/>
  <c r="BM313" i="1"/>
  <c r="BM312" i="1"/>
  <c r="BL358" i="1"/>
  <c r="BL357" i="1"/>
  <c r="BL356" i="1"/>
  <c r="BL355" i="1"/>
  <c r="BL354" i="1"/>
  <c r="BL353" i="1"/>
  <c r="BL352" i="1"/>
  <c r="BL351" i="1"/>
  <c r="BL350" i="1"/>
  <c r="BL349" i="1"/>
  <c r="BL348" i="1"/>
  <c r="BL347" i="1"/>
  <c r="BL346" i="1"/>
  <c r="BL345" i="1"/>
  <c r="BL344" i="1"/>
  <c r="BL343" i="1"/>
  <c r="BL342" i="1"/>
  <c r="BL341" i="1"/>
  <c r="BL340" i="1"/>
  <c r="BL339" i="1"/>
  <c r="BL338" i="1"/>
  <c r="BL337" i="1"/>
  <c r="BL336" i="1"/>
  <c r="BL335" i="1"/>
  <c r="BL334" i="1"/>
  <c r="BL333" i="1"/>
  <c r="BL332" i="1"/>
  <c r="BL331" i="1"/>
  <c r="BL330" i="1"/>
  <c r="BL329" i="1"/>
  <c r="BL328" i="1"/>
  <c r="BL327" i="1"/>
  <c r="BL326" i="1"/>
  <c r="BL325" i="1"/>
  <c r="BL324" i="1"/>
  <c r="BL323" i="1"/>
  <c r="BL322" i="1"/>
  <c r="BL321" i="1"/>
  <c r="BL320" i="1"/>
  <c r="BL319" i="1"/>
  <c r="BL318" i="1"/>
  <c r="BL317" i="1"/>
  <c r="BL316" i="1"/>
  <c r="BL315" i="1"/>
  <c r="BL314" i="1"/>
  <c r="BL313" i="1"/>
  <c r="BL312" i="1"/>
  <c r="BK358" i="1"/>
  <c r="BK357" i="1"/>
  <c r="BK356" i="1"/>
  <c r="BK355" i="1"/>
  <c r="BK354" i="1"/>
  <c r="BK353" i="1"/>
  <c r="BK352" i="1"/>
  <c r="BK351" i="1"/>
  <c r="BK350" i="1"/>
  <c r="BK349" i="1"/>
  <c r="BK348" i="1"/>
  <c r="BK347" i="1"/>
  <c r="BK346" i="1"/>
  <c r="BK345" i="1"/>
  <c r="BK344" i="1"/>
  <c r="BK343" i="1"/>
  <c r="BK342" i="1"/>
  <c r="BK341" i="1"/>
  <c r="BK340" i="1"/>
  <c r="BK339" i="1"/>
  <c r="BK338" i="1"/>
  <c r="BK337" i="1"/>
  <c r="BK336" i="1"/>
  <c r="BK335" i="1"/>
  <c r="BK334" i="1"/>
  <c r="BK333" i="1"/>
  <c r="BK332" i="1"/>
  <c r="BK331" i="1"/>
  <c r="BK330" i="1"/>
  <c r="BK329" i="1"/>
  <c r="BK328" i="1"/>
  <c r="BK327" i="1"/>
  <c r="BK326" i="1"/>
  <c r="BK325" i="1"/>
  <c r="BK324" i="1"/>
  <c r="BK323" i="1"/>
  <c r="BK322" i="1"/>
  <c r="BK321" i="1"/>
  <c r="BK320" i="1"/>
  <c r="BK319" i="1"/>
  <c r="BK318" i="1"/>
  <c r="BK317" i="1"/>
  <c r="BK316" i="1"/>
  <c r="BK315" i="1"/>
  <c r="BK314" i="1"/>
  <c r="BK313" i="1"/>
  <c r="BK312" i="1"/>
  <c r="BJ358" i="1"/>
  <c r="BJ357" i="1"/>
  <c r="BJ356" i="1"/>
  <c r="BJ355" i="1"/>
  <c r="BJ354" i="1"/>
  <c r="BJ353" i="1"/>
  <c r="BJ352" i="1"/>
  <c r="BJ351" i="1"/>
  <c r="BJ350" i="1"/>
  <c r="BJ349" i="1"/>
  <c r="BJ348" i="1"/>
  <c r="BJ347" i="1"/>
  <c r="BJ346" i="1"/>
  <c r="BJ345" i="1"/>
  <c r="BJ344" i="1"/>
  <c r="BJ343" i="1"/>
  <c r="BJ342" i="1"/>
  <c r="BJ341" i="1"/>
  <c r="BJ340" i="1"/>
  <c r="BJ339" i="1"/>
  <c r="BJ338" i="1"/>
  <c r="BJ337" i="1"/>
  <c r="BJ336" i="1"/>
  <c r="BJ335" i="1"/>
  <c r="BJ334" i="1"/>
  <c r="BJ333" i="1"/>
  <c r="BJ332" i="1"/>
  <c r="BJ331" i="1"/>
  <c r="BJ330" i="1"/>
  <c r="BJ329" i="1"/>
  <c r="BJ328" i="1"/>
  <c r="BJ327" i="1"/>
  <c r="BJ326" i="1"/>
  <c r="BJ325" i="1"/>
  <c r="BJ324" i="1"/>
  <c r="BJ323" i="1"/>
  <c r="BJ322" i="1"/>
  <c r="BJ321" i="1"/>
  <c r="BJ320" i="1"/>
  <c r="BJ319" i="1"/>
  <c r="BJ318" i="1"/>
  <c r="BJ317" i="1"/>
  <c r="BJ316" i="1"/>
  <c r="BJ315" i="1"/>
  <c r="BJ314" i="1"/>
  <c r="BJ313" i="1"/>
  <c r="BJ312" i="1"/>
  <c r="BI358" i="1"/>
  <c r="BI357" i="1"/>
  <c r="BI356" i="1"/>
  <c r="BI355" i="1"/>
  <c r="BI354" i="1"/>
  <c r="BI353" i="1"/>
  <c r="BI352" i="1"/>
  <c r="BI351" i="1"/>
  <c r="BI350" i="1"/>
  <c r="BI349" i="1"/>
  <c r="BI348" i="1"/>
  <c r="BI347" i="1"/>
  <c r="BI346" i="1"/>
  <c r="BI345" i="1"/>
  <c r="BI344" i="1"/>
  <c r="BI343" i="1"/>
  <c r="BI342" i="1"/>
  <c r="BI341" i="1"/>
  <c r="BI340" i="1"/>
  <c r="BI339" i="1"/>
  <c r="BI338" i="1"/>
  <c r="BI337" i="1"/>
  <c r="BI336" i="1"/>
  <c r="BI335" i="1"/>
  <c r="BI334" i="1"/>
  <c r="BI333" i="1"/>
  <c r="BI332" i="1"/>
  <c r="BI331" i="1"/>
  <c r="BI330" i="1"/>
  <c r="BI329" i="1"/>
  <c r="BI328" i="1"/>
  <c r="BI327" i="1"/>
  <c r="BI326" i="1"/>
  <c r="BI325" i="1"/>
  <c r="BI324" i="1"/>
  <c r="BI323" i="1"/>
  <c r="BI322" i="1"/>
  <c r="BI321" i="1"/>
  <c r="BI320" i="1"/>
  <c r="BI319" i="1"/>
  <c r="BI318" i="1"/>
  <c r="BI317" i="1"/>
  <c r="BI316" i="1"/>
  <c r="BI315" i="1"/>
  <c r="BI314" i="1"/>
  <c r="BI313" i="1"/>
  <c r="BI312" i="1"/>
  <c r="BH358" i="1"/>
  <c r="BH357" i="1"/>
  <c r="BH356" i="1"/>
  <c r="BH355" i="1"/>
  <c r="BH354" i="1"/>
  <c r="BH353" i="1"/>
  <c r="BH352" i="1"/>
  <c r="BH351" i="1"/>
  <c r="BH350" i="1"/>
  <c r="BH349" i="1"/>
  <c r="BH348" i="1"/>
  <c r="BH347" i="1"/>
  <c r="BH346" i="1"/>
  <c r="BH345" i="1"/>
  <c r="BH344" i="1"/>
  <c r="BH343" i="1"/>
  <c r="BH342" i="1"/>
  <c r="BH341" i="1"/>
  <c r="BH340" i="1"/>
  <c r="BH339" i="1"/>
  <c r="BH338" i="1"/>
  <c r="BH337" i="1"/>
  <c r="BH336" i="1"/>
  <c r="BH335" i="1"/>
  <c r="BH334" i="1"/>
  <c r="BH333" i="1"/>
  <c r="BH332" i="1"/>
  <c r="BH331" i="1"/>
  <c r="BH330" i="1"/>
  <c r="BH329" i="1"/>
  <c r="BH328" i="1"/>
  <c r="BH327" i="1"/>
  <c r="BH326" i="1"/>
  <c r="BH325" i="1"/>
  <c r="BH324" i="1"/>
  <c r="BH323" i="1"/>
  <c r="BH322" i="1"/>
  <c r="BH321" i="1"/>
  <c r="BH320" i="1"/>
  <c r="BH319" i="1"/>
  <c r="BH318" i="1"/>
  <c r="BH317" i="1"/>
  <c r="BH316" i="1"/>
  <c r="BH315" i="1"/>
  <c r="BH314" i="1"/>
  <c r="BH313" i="1"/>
  <c r="BH312" i="1"/>
  <c r="BG358" i="1"/>
  <c r="BG313" i="1"/>
  <c r="BG357" i="1"/>
  <c r="BG356" i="1"/>
  <c r="BG355" i="1"/>
  <c r="BG354" i="1"/>
  <c r="BG353" i="1"/>
  <c r="BG352" i="1"/>
  <c r="BG351" i="1"/>
  <c r="BG350" i="1"/>
  <c r="BG349" i="1"/>
  <c r="BG348" i="1"/>
  <c r="BG347" i="1"/>
  <c r="BG346" i="1"/>
  <c r="BG345" i="1"/>
  <c r="BG344" i="1"/>
  <c r="BG343" i="1"/>
  <c r="BG342" i="1"/>
  <c r="BG341" i="1"/>
  <c r="BG340" i="1"/>
  <c r="BG339" i="1"/>
  <c r="BG338" i="1"/>
  <c r="BG337" i="1"/>
  <c r="BG336" i="1"/>
  <c r="BG335" i="1"/>
  <c r="BG334" i="1"/>
  <c r="BG333" i="1"/>
  <c r="BG332" i="1"/>
  <c r="BG331" i="1"/>
  <c r="BG330" i="1"/>
  <c r="BG329" i="1"/>
  <c r="BG328" i="1"/>
  <c r="BG327" i="1"/>
  <c r="BG326" i="1"/>
  <c r="BG325" i="1"/>
  <c r="BG324" i="1"/>
  <c r="BG323" i="1"/>
  <c r="BG322" i="1"/>
  <c r="BG321" i="1"/>
  <c r="BG320" i="1"/>
  <c r="BG319" i="1"/>
  <c r="BG318" i="1"/>
  <c r="BG317" i="1"/>
  <c r="BG316" i="1"/>
  <c r="BG315" i="1"/>
  <c r="BG314" i="1"/>
  <c r="BG312" i="1"/>
  <c r="Y409" i="2" l="1"/>
  <c r="W409" i="2"/>
  <c r="U409" i="2"/>
  <c r="S409" i="2"/>
  <c r="Q409" i="2"/>
  <c r="O409" i="2"/>
  <c r="M409" i="2"/>
  <c r="K409" i="2"/>
  <c r="I409" i="2"/>
  <c r="G409" i="2"/>
  <c r="E409" i="2"/>
  <c r="C409" i="2"/>
  <c r="Y408" i="2"/>
  <c r="W408" i="2"/>
  <c r="U408" i="2"/>
  <c r="S408" i="2"/>
  <c r="Q408" i="2"/>
  <c r="O408" i="2"/>
  <c r="M408" i="2"/>
  <c r="K408" i="2"/>
  <c r="I408" i="2"/>
  <c r="G408" i="2"/>
  <c r="E408" i="2"/>
  <c r="C408" i="2"/>
  <c r="Y407" i="2"/>
  <c r="W407" i="2"/>
  <c r="U407" i="2"/>
  <c r="S407" i="2"/>
  <c r="Q407" i="2"/>
  <c r="O407" i="2"/>
  <c r="M407" i="2"/>
  <c r="K407" i="2"/>
  <c r="I407" i="2"/>
  <c r="G407" i="2"/>
  <c r="E407" i="2"/>
  <c r="C407" i="2"/>
  <c r="Y406" i="2"/>
  <c r="W406" i="2"/>
  <c r="U406" i="2"/>
  <c r="S406" i="2"/>
  <c r="Q406" i="2"/>
  <c r="O406" i="2"/>
  <c r="M406" i="2"/>
  <c r="K406" i="2"/>
  <c r="I406" i="2"/>
  <c r="G406" i="2"/>
  <c r="E406" i="2"/>
  <c r="C406" i="2"/>
  <c r="Y405" i="2"/>
  <c r="W405" i="2"/>
  <c r="U405" i="2"/>
  <c r="S405" i="2"/>
  <c r="Q405" i="2"/>
  <c r="O405" i="2"/>
  <c r="M405" i="2"/>
  <c r="K405" i="2"/>
  <c r="I405" i="2"/>
  <c r="G405" i="2"/>
  <c r="E405" i="2"/>
  <c r="C405" i="2"/>
  <c r="Y404" i="2"/>
  <c r="W404" i="2"/>
  <c r="U404" i="2"/>
  <c r="S404" i="2"/>
  <c r="Q404" i="2"/>
  <c r="O404" i="2"/>
  <c r="M404" i="2"/>
  <c r="K404" i="2"/>
  <c r="I404" i="2"/>
  <c r="G404" i="2"/>
  <c r="E404" i="2"/>
  <c r="C404" i="2"/>
  <c r="Y403" i="2"/>
  <c r="W403" i="2"/>
  <c r="U403" i="2"/>
  <c r="S403" i="2"/>
  <c r="Q403" i="2"/>
  <c r="O403" i="2"/>
  <c r="M403" i="2"/>
  <c r="K403" i="2"/>
  <c r="I403" i="2"/>
  <c r="G403" i="2"/>
  <c r="E403" i="2"/>
  <c r="C403" i="2"/>
  <c r="Y402" i="2"/>
  <c r="W402" i="2"/>
  <c r="U402" i="2"/>
  <c r="S402" i="2"/>
  <c r="Q402" i="2"/>
  <c r="O402" i="2"/>
  <c r="M402" i="2"/>
  <c r="K402" i="2"/>
  <c r="I402" i="2"/>
  <c r="G402" i="2"/>
  <c r="E402" i="2"/>
  <c r="C402" i="2"/>
  <c r="Y401" i="2"/>
  <c r="W401" i="2"/>
  <c r="U401" i="2"/>
  <c r="S401" i="2"/>
  <c r="Q401" i="2"/>
  <c r="O401" i="2"/>
  <c r="M401" i="2"/>
  <c r="K401" i="2"/>
  <c r="I401" i="2"/>
  <c r="G401" i="2"/>
  <c r="E401" i="2"/>
  <c r="C401" i="2"/>
  <c r="Y400" i="2"/>
  <c r="W400" i="2"/>
  <c r="U400" i="2"/>
  <c r="S400" i="2"/>
  <c r="Q400" i="2"/>
  <c r="O400" i="2"/>
  <c r="M400" i="2"/>
  <c r="K400" i="2"/>
  <c r="I400" i="2"/>
  <c r="G400" i="2"/>
  <c r="E400" i="2"/>
  <c r="C400" i="2"/>
  <c r="Y399" i="2"/>
  <c r="W399" i="2"/>
  <c r="U399" i="2"/>
  <c r="S399" i="2"/>
  <c r="Q399" i="2"/>
  <c r="O399" i="2"/>
  <c r="M399" i="2"/>
  <c r="K399" i="2"/>
  <c r="I399" i="2"/>
  <c r="G399" i="2"/>
  <c r="E399" i="2"/>
  <c r="C399" i="2"/>
  <c r="Y398" i="2"/>
  <c r="W398" i="2"/>
  <c r="U398" i="2"/>
  <c r="S398" i="2"/>
  <c r="Q398" i="2"/>
  <c r="O398" i="2"/>
  <c r="M398" i="2"/>
  <c r="K398" i="2"/>
  <c r="I398" i="2"/>
  <c r="G398" i="2"/>
  <c r="E398" i="2"/>
  <c r="C398" i="2"/>
  <c r="Y397" i="2"/>
  <c r="W397" i="2"/>
  <c r="U397" i="2"/>
  <c r="S397" i="2"/>
  <c r="Q397" i="2"/>
  <c r="O397" i="2"/>
  <c r="M397" i="2"/>
  <c r="K397" i="2"/>
  <c r="I397" i="2"/>
  <c r="G397" i="2"/>
  <c r="E397" i="2"/>
  <c r="C397" i="2"/>
  <c r="Y396" i="2"/>
  <c r="W396" i="2"/>
  <c r="U396" i="2"/>
  <c r="S396" i="2"/>
  <c r="Q396" i="2"/>
  <c r="O396" i="2"/>
  <c r="M396" i="2"/>
  <c r="K396" i="2"/>
  <c r="I396" i="2"/>
  <c r="G396" i="2"/>
  <c r="E396" i="2"/>
  <c r="C396" i="2"/>
  <c r="Y395" i="2"/>
  <c r="W395" i="2"/>
  <c r="U395" i="2"/>
  <c r="S395" i="2"/>
  <c r="Q395" i="2"/>
  <c r="O395" i="2"/>
  <c r="M395" i="2"/>
  <c r="K395" i="2"/>
  <c r="I395" i="2"/>
  <c r="G395" i="2"/>
  <c r="E395" i="2"/>
  <c r="C395" i="2"/>
  <c r="Y394" i="2"/>
  <c r="W394" i="2"/>
  <c r="U394" i="2"/>
  <c r="S394" i="2"/>
  <c r="Q394" i="2"/>
  <c r="O394" i="2"/>
  <c r="M394" i="2"/>
  <c r="K394" i="2"/>
  <c r="I394" i="2"/>
  <c r="G394" i="2"/>
  <c r="E394" i="2"/>
  <c r="C394" i="2"/>
  <c r="Y393" i="2"/>
  <c r="W393" i="2"/>
  <c r="U393" i="2"/>
  <c r="S393" i="2"/>
  <c r="Q393" i="2"/>
  <c r="O393" i="2"/>
  <c r="M393" i="2"/>
  <c r="K393" i="2"/>
  <c r="I393" i="2"/>
  <c r="G393" i="2"/>
  <c r="E393" i="2"/>
  <c r="C393" i="2"/>
  <c r="Y392" i="2"/>
  <c r="W392" i="2"/>
  <c r="U392" i="2"/>
  <c r="S392" i="2"/>
  <c r="Q392" i="2"/>
  <c r="O392" i="2"/>
  <c r="M392" i="2"/>
  <c r="K392" i="2"/>
  <c r="I392" i="2"/>
  <c r="G392" i="2"/>
  <c r="E392" i="2"/>
  <c r="C392" i="2"/>
  <c r="Y391" i="2"/>
  <c r="W391" i="2"/>
  <c r="U391" i="2"/>
  <c r="S391" i="2"/>
  <c r="Q391" i="2"/>
  <c r="O391" i="2"/>
  <c r="M391" i="2"/>
  <c r="K391" i="2"/>
  <c r="I391" i="2"/>
  <c r="G391" i="2"/>
  <c r="E391" i="2"/>
  <c r="C391" i="2"/>
  <c r="Y390" i="2"/>
  <c r="W390" i="2"/>
  <c r="U390" i="2"/>
  <c r="S390" i="2"/>
  <c r="Q390" i="2"/>
  <c r="O390" i="2"/>
  <c r="M390" i="2"/>
  <c r="K390" i="2"/>
  <c r="I390" i="2"/>
  <c r="G390" i="2"/>
  <c r="E390" i="2"/>
  <c r="C390" i="2"/>
  <c r="Y389" i="2"/>
  <c r="W389" i="2"/>
  <c r="U389" i="2"/>
  <c r="S389" i="2"/>
  <c r="Q389" i="2"/>
  <c r="O389" i="2"/>
  <c r="M389" i="2"/>
  <c r="K389" i="2"/>
  <c r="I389" i="2"/>
  <c r="G389" i="2"/>
  <c r="E389" i="2"/>
  <c r="C389" i="2"/>
  <c r="Y388" i="2"/>
  <c r="W388" i="2"/>
  <c r="U388" i="2"/>
  <c r="S388" i="2"/>
  <c r="Q388" i="2"/>
  <c r="O388" i="2"/>
  <c r="M388" i="2"/>
  <c r="K388" i="2"/>
  <c r="I388" i="2"/>
  <c r="G388" i="2"/>
  <c r="E388" i="2"/>
  <c r="C388" i="2"/>
  <c r="Y387" i="2"/>
  <c r="W387" i="2"/>
  <c r="U387" i="2"/>
  <c r="S387" i="2"/>
  <c r="Q387" i="2"/>
  <c r="O387" i="2"/>
  <c r="M387" i="2"/>
  <c r="K387" i="2"/>
  <c r="I387" i="2"/>
  <c r="G387" i="2"/>
  <c r="E387" i="2"/>
  <c r="C387" i="2"/>
  <c r="Y386" i="2"/>
  <c r="W386" i="2"/>
  <c r="U386" i="2"/>
  <c r="S386" i="2"/>
  <c r="Q386" i="2"/>
  <c r="O386" i="2"/>
  <c r="M386" i="2"/>
  <c r="K386" i="2"/>
  <c r="I386" i="2"/>
  <c r="G386" i="2"/>
  <c r="E386" i="2"/>
  <c r="C386" i="2"/>
  <c r="Y385" i="2"/>
  <c r="W385" i="2"/>
  <c r="U385" i="2"/>
  <c r="S385" i="2"/>
  <c r="Q385" i="2"/>
  <c r="O385" i="2"/>
  <c r="M385" i="2"/>
  <c r="K385" i="2"/>
  <c r="I385" i="2"/>
  <c r="G385" i="2"/>
  <c r="E385" i="2"/>
  <c r="C385" i="2"/>
  <c r="Y384" i="2"/>
  <c r="W384" i="2"/>
  <c r="U384" i="2"/>
  <c r="S384" i="2"/>
  <c r="Q384" i="2"/>
  <c r="O384" i="2"/>
  <c r="M384" i="2"/>
  <c r="K384" i="2"/>
  <c r="I384" i="2"/>
  <c r="G384" i="2"/>
  <c r="E384" i="2"/>
  <c r="C384" i="2"/>
  <c r="Y383" i="2"/>
  <c r="W383" i="2"/>
  <c r="U383" i="2"/>
  <c r="S383" i="2"/>
  <c r="Q383" i="2"/>
  <c r="O383" i="2"/>
  <c r="M383" i="2"/>
  <c r="K383" i="2"/>
  <c r="I383" i="2"/>
  <c r="G383" i="2"/>
  <c r="E383" i="2"/>
  <c r="C383" i="2"/>
  <c r="Y382" i="2"/>
  <c r="W382" i="2"/>
  <c r="U382" i="2"/>
  <c r="S382" i="2"/>
  <c r="Q382" i="2"/>
  <c r="O382" i="2"/>
  <c r="M382" i="2"/>
  <c r="K382" i="2"/>
  <c r="I382" i="2"/>
  <c r="G382" i="2"/>
  <c r="E382" i="2"/>
  <c r="C382" i="2"/>
  <c r="Y381" i="2"/>
  <c r="W381" i="2"/>
  <c r="U381" i="2"/>
  <c r="S381" i="2"/>
  <c r="Q381" i="2"/>
  <c r="O381" i="2"/>
  <c r="M381" i="2"/>
  <c r="K381" i="2"/>
  <c r="I381" i="2"/>
  <c r="G381" i="2"/>
  <c r="E381" i="2"/>
  <c r="C381" i="2"/>
  <c r="Y380" i="2"/>
  <c r="W380" i="2"/>
  <c r="U380" i="2"/>
  <c r="S380" i="2"/>
  <c r="Q380" i="2"/>
  <c r="O380" i="2"/>
  <c r="M380" i="2"/>
  <c r="K380" i="2"/>
  <c r="I380" i="2"/>
  <c r="G380" i="2"/>
  <c r="E380" i="2"/>
  <c r="C380" i="2"/>
  <c r="Y379" i="2"/>
  <c r="W379" i="2"/>
  <c r="U379" i="2"/>
  <c r="S379" i="2"/>
  <c r="Q379" i="2"/>
  <c r="O379" i="2"/>
  <c r="M379" i="2"/>
  <c r="K379" i="2"/>
  <c r="I379" i="2"/>
  <c r="G379" i="2"/>
  <c r="E379" i="2"/>
  <c r="C379" i="2"/>
  <c r="Y378" i="2"/>
  <c r="W378" i="2"/>
  <c r="U378" i="2"/>
  <c r="S378" i="2"/>
  <c r="Q378" i="2"/>
  <c r="O378" i="2"/>
  <c r="M378" i="2"/>
  <c r="K378" i="2"/>
  <c r="I378" i="2"/>
  <c r="G378" i="2"/>
  <c r="E378" i="2"/>
  <c r="C378" i="2"/>
  <c r="Y377" i="2"/>
  <c r="W377" i="2"/>
  <c r="U377" i="2"/>
  <c r="S377" i="2"/>
  <c r="Q377" i="2"/>
  <c r="O377" i="2"/>
  <c r="M377" i="2"/>
  <c r="K377" i="2"/>
  <c r="I377" i="2"/>
  <c r="G377" i="2"/>
  <c r="E377" i="2"/>
  <c r="C377" i="2"/>
  <c r="Y376" i="2"/>
  <c r="W376" i="2"/>
  <c r="U376" i="2"/>
  <c r="S376" i="2"/>
  <c r="Q376" i="2"/>
  <c r="O376" i="2"/>
  <c r="M376" i="2"/>
  <c r="K376" i="2"/>
  <c r="I376" i="2"/>
  <c r="G376" i="2"/>
  <c r="E376" i="2"/>
  <c r="C376" i="2"/>
  <c r="Y375" i="2"/>
  <c r="W375" i="2"/>
  <c r="U375" i="2"/>
  <c r="S375" i="2"/>
  <c r="Q375" i="2"/>
  <c r="O375" i="2"/>
  <c r="M375" i="2"/>
  <c r="K375" i="2"/>
  <c r="I375" i="2"/>
  <c r="G375" i="2"/>
  <c r="E375" i="2"/>
  <c r="C375" i="2"/>
  <c r="Y374" i="2"/>
  <c r="W374" i="2"/>
  <c r="U374" i="2"/>
  <c r="S374" i="2"/>
  <c r="Q374" i="2"/>
  <c r="O374" i="2"/>
  <c r="M374" i="2"/>
  <c r="K374" i="2"/>
  <c r="I374" i="2"/>
  <c r="G374" i="2"/>
  <c r="E374" i="2"/>
  <c r="C374" i="2"/>
  <c r="Y373" i="2"/>
  <c r="W373" i="2"/>
  <c r="U373" i="2"/>
  <c r="S373" i="2"/>
  <c r="Q373" i="2"/>
  <c r="O373" i="2"/>
  <c r="M373" i="2"/>
  <c r="K373" i="2"/>
  <c r="I373" i="2"/>
  <c r="G373" i="2"/>
  <c r="E373" i="2"/>
  <c r="C373" i="2"/>
  <c r="Y372" i="2"/>
  <c r="W372" i="2"/>
  <c r="U372" i="2"/>
  <c r="S372" i="2"/>
  <c r="Q372" i="2"/>
  <c r="O372" i="2"/>
  <c r="M372" i="2"/>
  <c r="K372" i="2"/>
  <c r="I372" i="2"/>
  <c r="G372" i="2"/>
  <c r="E372" i="2"/>
  <c r="C372" i="2"/>
  <c r="Y371" i="2"/>
  <c r="W371" i="2"/>
  <c r="U371" i="2"/>
  <c r="S371" i="2"/>
  <c r="Q371" i="2"/>
  <c r="O371" i="2"/>
  <c r="M371" i="2"/>
  <c r="K371" i="2"/>
  <c r="I371" i="2"/>
  <c r="G371" i="2"/>
  <c r="E371" i="2"/>
  <c r="C371" i="2"/>
  <c r="Y370" i="2"/>
  <c r="W370" i="2"/>
  <c r="U370" i="2"/>
  <c r="S370" i="2"/>
  <c r="Q370" i="2"/>
  <c r="O370" i="2"/>
  <c r="M370" i="2"/>
  <c r="K370" i="2"/>
  <c r="I370" i="2"/>
  <c r="G370" i="2"/>
  <c r="E370" i="2"/>
  <c r="C370" i="2"/>
  <c r="Y369" i="2"/>
  <c r="W369" i="2"/>
  <c r="U369" i="2"/>
  <c r="S369" i="2"/>
  <c r="Q369" i="2"/>
  <c r="O369" i="2"/>
  <c r="M369" i="2"/>
  <c r="K369" i="2"/>
  <c r="I369" i="2"/>
  <c r="G369" i="2"/>
  <c r="E369" i="2"/>
  <c r="C369" i="2"/>
  <c r="Y368" i="2"/>
  <c r="W368" i="2"/>
  <c r="U368" i="2"/>
  <c r="S368" i="2"/>
  <c r="Q368" i="2"/>
  <c r="O368" i="2"/>
  <c r="M368" i="2"/>
  <c r="K368" i="2"/>
  <c r="I368" i="2"/>
  <c r="G368" i="2"/>
  <c r="E368" i="2"/>
  <c r="C368" i="2"/>
  <c r="Y367" i="2"/>
  <c r="W367" i="2"/>
  <c r="U367" i="2"/>
  <c r="S367" i="2"/>
  <c r="Q367" i="2"/>
  <c r="O367" i="2"/>
  <c r="M367" i="2"/>
  <c r="K367" i="2"/>
  <c r="I367" i="2"/>
  <c r="G367" i="2"/>
  <c r="E367" i="2"/>
  <c r="C367" i="2"/>
  <c r="Y366" i="2"/>
  <c r="W366" i="2"/>
  <c r="U366" i="2"/>
  <c r="S366" i="2"/>
  <c r="Q366" i="2"/>
  <c r="O366" i="2"/>
  <c r="M366" i="2"/>
  <c r="K366" i="2"/>
  <c r="I366" i="2"/>
  <c r="G366" i="2"/>
  <c r="E366" i="2"/>
  <c r="C366" i="2"/>
  <c r="Y365" i="2"/>
  <c r="W365" i="2"/>
  <c r="U365" i="2"/>
  <c r="S365" i="2"/>
  <c r="Q365" i="2"/>
  <c r="O365" i="2"/>
  <c r="M365" i="2"/>
  <c r="K365" i="2"/>
  <c r="I365" i="2"/>
  <c r="G365" i="2"/>
  <c r="E365" i="2"/>
  <c r="C365" i="2"/>
  <c r="Y364" i="2"/>
  <c r="W364" i="2"/>
  <c r="U364" i="2"/>
  <c r="S364" i="2"/>
  <c r="Q364" i="2"/>
  <c r="O364" i="2"/>
  <c r="M364" i="2"/>
  <c r="K364" i="2"/>
  <c r="I364" i="2"/>
  <c r="G364" i="2"/>
  <c r="E364" i="2"/>
  <c r="C364" i="2"/>
  <c r="Y363" i="2"/>
  <c r="W363" i="2"/>
  <c r="U363" i="2"/>
  <c r="S363" i="2"/>
  <c r="Q363" i="2"/>
  <c r="O363" i="2"/>
  <c r="M363" i="2"/>
  <c r="K363" i="2"/>
  <c r="I363" i="2"/>
  <c r="G363" i="2"/>
  <c r="E363" i="2"/>
  <c r="C363" i="2"/>
  <c r="AU362" i="2"/>
  <c r="AT362" i="2"/>
  <c r="AS362" i="2"/>
  <c r="AR362" i="2"/>
  <c r="AQ362" i="2"/>
  <c r="AP362" i="2"/>
  <c r="AO362" i="2"/>
  <c r="AN362" i="2"/>
  <c r="AM362" i="2"/>
  <c r="AL362" i="2"/>
  <c r="AK362" i="2"/>
  <c r="AJ362" i="2"/>
  <c r="AI362" i="2"/>
  <c r="AH362" i="2"/>
  <c r="AG362" i="2"/>
  <c r="AF362" i="2"/>
  <c r="AE362" i="2"/>
  <c r="Y362" i="2"/>
  <c r="W362" i="2"/>
  <c r="U362" i="2"/>
  <c r="S362" i="2"/>
  <c r="Q362" i="2"/>
  <c r="O362" i="2"/>
  <c r="M362" i="2"/>
  <c r="K362" i="2"/>
  <c r="I362" i="2"/>
  <c r="G362" i="2"/>
  <c r="E362" i="2"/>
  <c r="C362" i="2"/>
  <c r="AA362" i="2" s="1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C358" i="2"/>
  <c r="AA358" i="2" s="1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AA357" i="2" s="1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AA356" i="2" s="1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AA355" i="2" s="1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AA354" i="2" s="1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AA353" i="2" s="1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AA352" i="2" s="1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AA351" i="2" s="1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AA350" i="2" s="1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D349" i="2"/>
  <c r="C349" i="2"/>
  <c r="AA349" i="2" s="1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AA348" i="2" s="1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AA347" i="2" s="1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AA346" i="2" s="1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AA345" i="2" s="1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AA344" i="2" s="1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AA343" i="2" s="1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AA342" i="2" s="1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AA341" i="2" s="1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AA340" i="2" s="1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AA339" i="2" s="1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AA338" i="2" s="1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AA337" i="2" s="1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AA336" i="2" s="1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AA335" i="2" s="1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AA334" i="2" s="1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AA333" i="2" s="1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AA332" i="2" s="1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AA331" i="2" s="1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AA330" i="2" s="1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AB329" i="2" s="1"/>
  <c r="C329" i="2"/>
  <c r="AA329" i="2" s="1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AB328" i="2" s="1"/>
  <c r="C328" i="2"/>
  <c r="AA328" i="2" s="1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AB327" i="2" s="1"/>
  <c r="C327" i="2"/>
  <c r="AA327" i="2" s="1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AB326" i="2" s="1"/>
  <c r="C326" i="2"/>
  <c r="AA326" i="2" s="1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AB325" i="2" s="1"/>
  <c r="C325" i="2"/>
  <c r="AA325" i="2" s="1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AB324" i="2" s="1"/>
  <c r="C324" i="2"/>
  <c r="AA324" i="2" s="1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AB323" i="2" s="1"/>
  <c r="C323" i="2"/>
  <c r="AA323" i="2" s="1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AB322" i="2" s="1"/>
  <c r="C322" i="2"/>
  <c r="AA322" i="2" s="1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AB321" i="2" s="1"/>
  <c r="C321" i="2"/>
  <c r="AA321" i="2" s="1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AB320" i="2" s="1"/>
  <c r="C320" i="2"/>
  <c r="AA320" i="2" s="1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AB319" i="2" s="1"/>
  <c r="C319" i="2"/>
  <c r="AA319" i="2" s="1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B318" i="2" s="1"/>
  <c r="C318" i="2"/>
  <c r="AA318" i="2" s="1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AB317" i="2" s="1"/>
  <c r="C317" i="2"/>
  <c r="AA317" i="2" s="1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AB316" i="2" s="1"/>
  <c r="C316" i="2"/>
  <c r="AA316" i="2" s="1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AB315" i="2" s="1"/>
  <c r="C315" i="2"/>
  <c r="AA315" i="2" s="1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AB314" i="2" s="1"/>
  <c r="C314" i="2"/>
  <c r="AA314" i="2" s="1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AB313" i="2" s="1"/>
  <c r="C313" i="2"/>
  <c r="AA313" i="2" s="1"/>
  <c r="Z312" i="2"/>
  <c r="Z311" i="2" s="1"/>
  <c r="Y312" i="2"/>
  <c r="Y311" i="2" s="1"/>
  <c r="X312" i="2"/>
  <c r="W312" i="2"/>
  <c r="W311" i="2" s="1"/>
  <c r="V312" i="2"/>
  <c r="V311" i="2" s="1"/>
  <c r="U312" i="2"/>
  <c r="T312" i="2"/>
  <c r="S312" i="2"/>
  <c r="S311" i="2" s="1"/>
  <c r="R312" i="2"/>
  <c r="R311" i="2" s="1"/>
  <c r="Q312" i="2"/>
  <c r="Q311" i="2" s="1"/>
  <c r="P312" i="2"/>
  <c r="O312" i="2"/>
  <c r="O311" i="2" s="1"/>
  <c r="N312" i="2"/>
  <c r="N311" i="2" s="1"/>
  <c r="M312" i="2"/>
  <c r="L312" i="2"/>
  <c r="K312" i="2"/>
  <c r="K311" i="2" s="1"/>
  <c r="J312" i="2"/>
  <c r="J311" i="2" s="1"/>
  <c r="I312" i="2"/>
  <c r="H312" i="2"/>
  <c r="G312" i="2"/>
  <c r="G311" i="2" s="1"/>
  <c r="F312" i="2"/>
  <c r="F311" i="2" s="1"/>
  <c r="E312" i="2"/>
  <c r="D312" i="2"/>
  <c r="C312" i="2"/>
  <c r="C311" i="2" s="1"/>
  <c r="X311" i="2"/>
  <c r="U311" i="2"/>
  <c r="T311" i="2"/>
  <c r="P311" i="2"/>
  <c r="M311" i="2"/>
  <c r="L311" i="2"/>
  <c r="I311" i="2"/>
  <c r="H311" i="2"/>
  <c r="E311" i="2"/>
  <c r="D311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C261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X57" i="2"/>
  <c r="W57" i="2"/>
  <c r="W249" i="2" s="1"/>
  <c r="V57" i="2"/>
  <c r="U57" i="2"/>
  <c r="T57" i="2"/>
  <c r="S57" i="2"/>
  <c r="S249" i="2" s="1"/>
  <c r="R57" i="2"/>
  <c r="Q57" i="2"/>
  <c r="P57" i="2"/>
  <c r="O57" i="2"/>
  <c r="O249" i="2" s="1"/>
  <c r="N57" i="2"/>
  <c r="M57" i="2"/>
  <c r="L57" i="2"/>
  <c r="K57" i="2"/>
  <c r="K249" i="2" s="1"/>
  <c r="J57" i="2"/>
  <c r="I57" i="2"/>
  <c r="H57" i="2"/>
  <c r="G57" i="2"/>
  <c r="G249" i="2" s="1"/>
  <c r="F57" i="2"/>
  <c r="E57" i="2"/>
  <c r="D57" i="2"/>
  <c r="C57" i="2"/>
  <c r="C249" i="2" s="1"/>
  <c r="Z56" i="2"/>
  <c r="X56" i="2"/>
  <c r="W56" i="2"/>
  <c r="W248" i="2" s="1"/>
  <c r="V56" i="2"/>
  <c r="U56" i="2"/>
  <c r="T56" i="2"/>
  <c r="S56" i="2"/>
  <c r="S248" i="2" s="1"/>
  <c r="R56" i="2"/>
  <c r="Q56" i="2"/>
  <c r="P56" i="2"/>
  <c r="O56" i="2"/>
  <c r="O248" i="2" s="1"/>
  <c r="N56" i="2"/>
  <c r="M56" i="2"/>
  <c r="L56" i="2"/>
  <c r="K56" i="2"/>
  <c r="K248" i="2" s="1"/>
  <c r="J56" i="2"/>
  <c r="I56" i="2"/>
  <c r="H56" i="2"/>
  <c r="G56" i="2"/>
  <c r="G248" i="2" s="1"/>
  <c r="F56" i="2"/>
  <c r="E56" i="2"/>
  <c r="D56" i="2"/>
  <c r="C56" i="2"/>
  <c r="C248" i="2" s="1"/>
  <c r="X55" i="2"/>
  <c r="X247" i="2" s="1"/>
  <c r="W55" i="2"/>
  <c r="W247" i="2" s="1"/>
  <c r="V55" i="2"/>
  <c r="U55" i="2"/>
  <c r="T55" i="2"/>
  <c r="T247" i="2" s="1"/>
  <c r="S55" i="2"/>
  <c r="S247" i="2" s="1"/>
  <c r="R55" i="2"/>
  <c r="Q55" i="2"/>
  <c r="P55" i="2"/>
  <c r="P247" i="2" s="1"/>
  <c r="O55" i="2"/>
  <c r="O247" i="2" s="1"/>
  <c r="N55" i="2"/>
  <c r="M55" i="2"/>
  <c r="L55" i="2"/>
  <c r="L247" i="2" s="1"/>
  <c r="K55" i="2"/>
  <c r="K247" i="2" s="1"/>
  <c r="J55" i="2"/>
  <c r="I55" i="2"/>
  <c r="H55" i="2"/>
  <c r="H247" i="2" s="1"/>
  <c r="G55" i="2"/>
  <c r="G247" i="2" s="1"/>
  <c r="F55" i="2"/>
  <c r="E55" i="2"/>
  <c r="D55" i="2"/>
  <c r="D247" i="2" s="1"/>
  <c r="C55" i="2"/>
  <c r="C247" i="2" s="1"/>
  <c r="X54" i="2"/>
  <c r="W54" i="2"/>
  <c r="W246" i="2" s="1"/>
  <c r="V54" i="2"/>
  <c r="U54" i="2"/>
  <c r="T54" i="2"/>
  <c r="S54" i="2"/>
  <c r="S246" i="2" s="1"/>
  <c r="R54" i="2"/>
  <c r="Q54" i="2"/>
  <c r="P54" i="2"/>
  <c r="O54" i="2"/>
  <c r="O246" i="2" s="1"/>
  <c r="N54" i="2"/>
  <c r="M54" i="2"/>
  <c r="L54" i="2"/>
  <c r="K54" i="2"/>
  <c r="K246" i="2" s="1"/>
  <c r="J54" i="2"/>
  <c r="I54" i="2"/>
  <c r="H54" i="2"/>
  <c r="G54" i="2"/>
  <c r="G246" i="2" s="1"/>
  <c r="F54" i="2"/>
  <c r="E54" i="2"/>
  <c r="D54" i="2"/>
  <c r="C54" i="2"/>
  <c r="C246" i="2" s="1"/>
  <c r="X53" i="2"/>
  <c r="X245" i="2" s="1"/>
  <c r="W53" i="2"/>
  <c r="W245" i="2" s="1"/>
  <c r="V53" i="2"/>
  <c r="U53" i="2"/>
  <c r="T53" i="2"/>
  <c r="T245" i="2" s="1"/>
  <c r="S53" i="2"/>
  <c r="S245" i="2" s="1"/>
  <c r="R53" i="2"/>
  <c r="Q53" i="2"/>
  <c r="P53" i="2"/>
  <c r="P245" i="2" s="1"/>
  <c r="O53" i="2"/>
  <c r="O245" i="2" s="1"/>
  <c r="N53" i="2"/>
  <c r="M53" i="2"/>
  <c r="L53" i="2"/>
  <c r="L245" i="2" s="1"/>
  <c r="K53" i="2"/>
  <c r="K245" i="2" s="1"/>
  <c r="J53" i="2"/>
  <c r="I53" i="2"/>
  <c r="H53" i="2"/>
  <c r="H245" i="2" s="1"/>
  <c r="G53" i="2"/>
  <c r="G245" i="2" s="1"/>
  <c r="F53" i="2"/>
  <c r="E53" i="2"/>
  <c r="D53" i="2"/>
  <c r="D245" i="2" s="1"/>
  <c r="C53" i="2"/>
  <c r="C245" i="2" s="1"/>
  <c r="X52" i="2"/>
  <c r="W52" i="2"/>
  <c r="W244" i="2" s="1"/>
  <c r="V52" i="2"/>
  <c r="U52" i="2"/>
  <c r="T52" i="2"/>
  <c r="S52" i="2"/>
  <c r="S244" i="2" s="1"/>
  <c r="R52" i="2"/>
  <c r="Q52" i="2"/>
  <c r="P52" i="2"/>
  <c r="O52" i="2"/>
  <c r="O244" i="2" s="1"/>
  <c r="N52" i="2"/>
  <c r="M52" i="2"/>
  <c r="L52" i="2"/>
  <c r="K52" i="2"/>
  <c r="K244" i="2" s="1"/>
  <c r="J52" i="2"/>
  <c r="I52" i="2"/>
  <c r="H52" i="2"/>
  <c r="G52" i="2"/>
  <c r="G244" i="2" s="1"/>
  <c r="F52" i="2"/>
  <c r="E52" i="2"/>
  <c r="D52" i="2"/>
  <c r="C52" i="2"/>
  <c r="C244" i="2" s="1"/>
  <c r="X51" i="2"/>
  <c r="X243" i="2" s="1"/>
  <c r="W51" i="2"/>
  <c r="W243" i="2" s="1"/>
  <c r="V51" i="2"/>
  <c r="U51" i="2"/>
  <c r="T51" i="2"/>
  <c r="T243" i="2" s="1"/>
  <c r="S51" i="2"/>
  <c r="S243" i="2" s="1"/>
  <c r="R51" i="2"/>
  <c r="Q51" i="2"/>
  <c r="P51" i="2"/>
  <c r="P243" i="2" s="1"/>
  <c r="O51" i="2"/>
  <c r="O243" i="2" s="1"/>
  <c r="N51" i="2"/>
  <c r="M51" i="2"/>
  <c r="L51" i="2"/>
  <c r="L243" i="2" s="1"/>
  <c r="K51" i="2"/>
  <c r="K243" i="2" s="1"/>
  <c r="J51" i="2"/>
  <c r="I51" i="2"/>
  <c r="H51" i="2"/>
  <c r="H243" i="2" s="1"/>
  <c r="G51" i="2"/>
  <c r="G243" i="2" s="1"/>
  <c r="F51" i="2"/>
  <c r="E51" i="2"/>
  <c r="D51" i="2"/>
  <c r="D243" i="2" s="1"/>
  <c r="C51" i="2"/>
  <c r="C243" i="2" s="1"/>
  <c r="X50" i="2"/>
  <c r="W50" i="2"/>
  <c r="W242" i="2" s="1"/>
  <c r="V50" i="2"/>
  <c r="U50" i="2"/>
  <c r="T50" i="2"/>
  <c r="S50" i="2"/>
  <c r="S242" i="2" s="1"/>
  <c r="R50" i="2"/>
  <c r="Q50" i="2"/>
  <c r="P50" i="2"/>
  <c r="O50" i="2"/>
  <c r="O242" i="2" s="1"/>
  <c r="N50" i="2"/>
  <c r="M50" i="2"/>
  <c r="L50" i="2"/>
  <c r="K50" i="2"/>
  <c r="K242" i="2" s="1"/>
  <c r="J50" i="2"/>
  <c r="I50" i="2"/>
  <c r="H50" i="2"/>
  <c r="G50" i="2"/>
  <c r="G242" i="2" s="1"/>
  <c r="F50" i="2"/>
  <c r="E50" i="2"/>
  <c r="D50" i="2"/>
  <c r="C50" i="2"/>
  <c r="C242" i="2" s="1"/>
  <c r="X49" i="2"/>
  <c r="W49" i="2"/>
  <c r="W241" i="2" s="1"/>
  <c r="V49" i="2"/>
  <c r="U49" i="2"/>
  <c r="T49" i="2"/>
  <c r="S49" i="2"/>
  <c r="S241" i="2" s="1"/>
  <c r="R49" i="2"/>
  <c r="Q49" i="2"/>
  <c r="P49" i="2"/>
  <c r="O49" i="2"/>
  <c r="O241" i="2" s="1"/>
  <c r="N49" i="2"/>
  <c r="M49" i="2"/>
  <c r="L49" i="2"/>
  <c r="K49" i="2"/>
  <c r="K241" i="2" s="1"/>
  <c r="J49" i="2"/>
  <c r="I49" i="2"/>
  <c r="H49" i="2"/>
  <c r="G49" i="2"/>
  <c r="G241" i="2" s="1"/>
  <c r="F49" i="2"/>
  <c r="E49" i="2"/>
  <c r="D49" i="2"/>
  <c r="C49" i="2"/>
  <c r="C241" i="2" s="1"/>
  <c r="X48" i="2"/>
  <c r="W48" i="2"/>
  <c r="W240" i="2" s="1"/>
  <c r="V48" i="2"/>
  <c r="U48" i="2"/>
  <c r="T48" i="2"/>
  <c r="S48" i="2"/>
  <c r="S240" i="2" s="1"/>
  <c r="R48" i="2"/>
  <c r="Q48" i="2"/>
  <c r="P48" i="2"/>
  <c r="O48" i="2"/>
  <c r="O240" i="2" s="1"/>
  <c r="N48" i="2"/>
  <c r="M48" i="2"/>
  <c r="L48" i="2"/>
  <c r="K48" i="2"/>
  <c r="K240" i="2" s="1"/>
  <c r="J48" i="2"/>
  <c r="I48" i="2"/>
  <c r="H48" i="2"/>
  <c r="G48" i="2"/>
  <c r="G240" i="2" s="1"/>
  <c r="F48" i="2"/>
  <c r="E48" i="2"/>
  <c r="D48" i="2"/>
  <c r="C48" i="2"/>
  <c r="C240" i="2" s="1"/>
  <c r="X47" i="2"/>
  <c r="W47" i="2"/>
  <c r="W239" i="2" s="1"/>
  <c r="V47" i="2"/>
  <c r="U47" i="2"/>
  <c r="T47" i="2"/>
  <c r="S47" i="2"/>
  <c r="S239" i="2" s="1"/>
  <c r="R47" i="2"/>
  <c r="Q47" i="2"/>
  <c r="P47" i="2"/>
  <c r="O47" i="2"/>
  <c r="O239" i="2" s="1"/>
  <c r="N47" i="2"/>
  <c r="M47" i="2"/>
  <c r="L47" i="2"/>
  <c r="K47" i="2"/>
  <c r="K239" i="2" s="1"/>
  <c r="J47" i="2"/>
  <c r="I47" i="2"/>
  <c r="H47" i="2"/>
  <c r="G47" i="2"/>
  <c r="G239" i="2" s="1"/>
  <c r="F47" i="2"/>
  <c r="E47" i="2"/>
  <c r="D47" i="2"/>
  <c r="C47" i="2"/>
  <c r="C239" i="2" s="1"/>
  <c r="X46" i="2"/>
  <c r="W46" i="2"/>
  <c r="W238" i="2" s="1"/>
  <c r="V46" i="2"/>
  <c r="U46" i="2"/>
  <c r="T46" i="2"/>
  <c r="S46" i="2"/>
  <c r="S238" i="2" s="1"/>
  <c r="R46" i="2"/>
  <c r="Q46" i="2"/>
  <c r="P46" i="2"/>
  <c r="O46" i="2"/>
  <c r="O238" i="2" s="1"/>
  <c r="N46" i="2"/>
  <c r="M46" i="2"/>
  <c r="L46" i="2"/>
  <c r="K46" i="2"/>
  <c r="K238" i="2" s="1"/>
  <c r="J46" i="2"/>
  <c r="I46" i="2"/>
  <c r="H46" i="2"/>
  <c r="G46" i="2"/>
  <c r="G238" i="2" s="1"/>
  <c r="F46" i="2"/>
  <c r="E46" i="2"/>
  <c r="D46" i="2"/>
  <c r="C46" i="2"/>
  <c r="C238" i="2" s="1"/>
  <c r="X45" i="2"/>
  <c r="W45" i="2"/>
  <c r="W237" i="2" s="1"/>
  <c r="V45" i="2"/>
  <c r="U45" i="2"/>
  <c r="T45" i="2"/>
  <c r="S45" i="2"/>
  <c r="S237" i="2" s="1"/>
  <c r="R45" i="2"/>
  <c r="Q45" i="2"/>
  <c r="P45" i="2"/>
  <c r="O45" i="2"/>
  <c r="O237" i="2" s="1"/>
  <c r="N45" i="2"/>
  <c r="M45" i="2"/>
  <c r="L45" i="2"/>
  <c r="K45" i="2"/>
  <c r="K237" i="2" s="1"/>
  <c r="J45" i="2"/>
  <c r="I45" i="2"/>
  <c r="H45" i="2"/>
  <c r="G45" i="2"/>
  <c r="G237" i="2" s="1"/>
  <c r="F45" i="2"/>
  <c r="E45" i="2"/>
  <c r="D45" i="2"/>
  <c r="C45" i="2"/>
  <c r="C237" i="2" s="1"/>
  <c r="X44" i="2"/>
  <c r="W44" i="2"/>
  <c r="W236" i="2" s="1"/>
  <c r="V44" i="2"/>
  <c r="U44" i="2"/>
  <c r="T44" i="2"/>
  <c r="S44" i="2"/>
  <c r="S236" i="2" s="1"/>
  <c r="R44" i="2"/>
  <c r="Q44" i="2"/>
  <c r="P44" i="2"/>
  <c r="O44" i="2"/>
  <c r="O236" i="2" s="1"/>
  <c r="N44" i="2"/>
  <c r="M44" i="2"/>
  <c r="L44" i="2"/>
  <c r="K44" i="2"/>
  <c r="K236" i="2" s="1"/>
  <c r="J44" i="2"/>
  <c r="I44" i="2"/>
  <c r="H44" i="2"/>
  <c r="G44" i="2"/>
  <c r="G236" i="2" s="1"/>
  <c r="F44" i="2"/>
  <c r="E44" i="2"/>
  <c r="D44" i="2"/>
  <c r="Z44" i="2" s="1"/>
  <c r="C44" i="2"/>
  <c r="C236" i="2" s="1"/>
  <c r="X43" i="2"/>
  <c r="X235" i="2" s="1"/>
  <c r="W43" i="2"/>
  <c r="W235" i="2" s="1"/>
  <c r="V43" i="2"/>
  <c r="U43" i="2"/>
  <c r="T43" i="2"/>
  <c r="T235" i="2" s="1"/>
  <c r="S43" i="2"/>
  <c r="S235" i="2" s="1"/>
  <c r="R43" i="2"/>
  <c r="Q43" i="2"/>
  <c r="P43" i="2"/>
  <c r="P235" i="2" s="1"/>
  <c r="O43" i="2"/>
  <c r="O235" i="2" s="1"/>
  <c r="N43" i="2"/>
  <c r="M43" i="2"/>
  <c r="L43" i="2"/>
  <c r="L235" i="2" s="1"/>
  <c r="K43" i="2"/>
  <c r="K235" i="2" s="1"/>
  <c r="J43" i="2"/>
  <c r="I43" i="2"/>
  <c r="H43" i="2"/>
  <c r="H235" i="2" s="1"/>
  <c r="G43" i="2"/>
  <c r="G235" i="2" s="1"/>
  <c r="F43" i="2"/>
  <c r="E43" i="2"/>
  <c r="D43" i="2"/>
  <c r="D235" i="2" s="1"/>
  <c r="C43" i="2"/>
  <c r="C235" i="2" s="1"/>
  <c r="X42" i="2"/>
  <c r="W42" i="2"/>
  <c r="W234" i="2" s="1"/>
  <c r="V42" i="2"/>
  <c r="U42" i="2"/>
  <c r="T42" i="2"/>
  <c r="S42" i="2"/>
  <c r="S234" i="2" s="1"/>
  <c r="R42" i="2"/>
  <c r="Q42" i="2"/>
  <c r="P42" i="2"/>
  <c r="O42" i="2"/>
  <c r="O234" i="2" s="1"/>
  <c r="N42" i="2"/>
  <c r="M42" i="2"/>
  <c r="L42" i="2"/>
  <c r="K42" i="2"/>
  <c r="K234" i="2" s="1"/>
  <c r="J42" i="2"/>
  <c r="I42" i="2"/>
  <c r="H42" i="2"/>
  <c r="G42" i="2"/>
  <c r="G234" i="2" s="1"/>
  <c r="F42" i="2"/>
  <c r="E42" i="2"/>
  <c r="D42" i="2"/>
  <c r="C42" i="2"/>
  <c r="C234" i="2" s="1"/>
  <c r="X41" i="2"/>
  <c r="X233" i="2" s="1"/>
  <c r="W41" i="2"/>
  <c r="W233" i="2" s="1"/>
  <c r="V41" i="2"/>
  <c r="U41" i="2"/>
  <c r="T41" i="2"/>
  <c r="T233" i="2" s="1"/>
  <c r="S41" i="2"/>
  <c r="S233" i="2" s="1"/>
  <c r="R41" i="2"/>
  <c r="Q41" i="2"/>
  <c r="P41" i="2"/>
  <c r="P233" i="2" s="1"/>
  <c r="O41" i="2"/>
  <c r="O233" i="2" s="1"/>
  <c r="N41" i="2"/>
  <c r="M41" i="2"/>
  <c r="L41" i="2"/>
  <c r="L233" i="2" s="1"/>
  <c r="K41" i="2"/>
  <c r="K233" i="2" s="1"/>
  <c r="J41" i="2"/>
  <c r="I41" i="2"/>
  <c r="H41" i="2"/>
  <c r="H233" i="2" s="1"/>
  <c r="G41" i="2"/>
  <c r="G233" i="2" s="1"/>
  <c r="F41" i="2"/>
  <c r="E41" i="2"/>
  <c r="D41" i="2"/>
  <c r="D233" i="2" s="1"/>
  <c r="C41" i="2"/>
  <c r="C233" i="2" s="1"/>
  <c r="X40" i="2"/>
  <c r="X232" i="2" s="1"/>
  <c r="W40" i="2"/>
  <c r="W232" i="2" s="1"/>
  <c r="V40" i="2"/>
  <c r="U40" i="2"/>
  <c r="T40" i="2"/>
  <c r="T232" i="2" s="1"/>
  <c r="S40" i="2"/>
  <c r="S232" i="2" s="1"/>
  <c r="R40" i="2"/>
  <c r="Q40" i="2"/>
  <c r="P40" i="2"/>
  <c r="P232" i="2" s="1"/>
  <c r="O40" i="2"/>
  <c r="O232" i="2" s="1"/>
  <c r="N40" i="2"/>
  <c r="M40" i="2"/>
  <c r="L40" i="2"/>
  <c r="L232" i="2" s="1"/>
  <c r="K40" i="2"/>
  <c r="K232" i="2" s="1"/>
  <c r="J40" i="2"/>
  <c r="I40" i="2"/>
  <c r="H40" i="2"/>
  <c r="H232" i="2" s="1"/>
  <c r="G40" i="2"/>
  <c r="G232" i="2" s="1"/>
  <c r="F40" i="2"/>
  <c r="E40" i="2"/>
  <c r="D40" i="2"/>
  <c r="C40" i="2"/>
  <c r="C232" i="2" s="1"/>
  <c r="X39" i="2"/>
  <c r="W39" i="2"/>
  <c r="W231" i="2" s="1"/>
  <c r="V39" i="2"/>
  <c r="U39" i="2"/>
  <c r="T39" i="2"/>
  <c r="S39" i="2"/>
  <c r="S231" i="2" s="1"/>
  <c r="R39" i="2"/>
  <c r="Q39" i="2"/>
  <c r="P39" i="2"/>
  <c r="O39" i="2"/>
  <c r="O231" i="2" s="1"/>
  <c r="N39" i="2"/>
  <c r="M39" i="2"/>
  <c r="L39" i="2"/>
  <c r="K39" i="2"/>
  <c r="K231" i="2" s="1"/>
  <c r="J39" i="2"/>
  <c r="I39" i="2"/>
  <c r="H39" i="2"/>
  <c r="G39" i="2"/>
  <c r="G231" i="2" s="1"/>
  <c r="F39" i="2"/>
  <c r="E39" i="2"/>
  <c r="D39" i="2"/>
  <c r="C39" i="2"/>
  <c r="C231" i="2" s="1"/>
  <c r="X38" i="2"/>
  <c r="X230" i="2" s="1"/>
  <c r="W38" i="2"/>
  <c r="W230" i="2" s="1"/>
  <c r="V38" i="2"/>
  <c r="U38" i="2"/>
  <c r="T38" i="2"/>
  <c r="T230" i="2" s="1"/>
  <c r="S38" i="2"/>
  <c r="S230" i="2" s="1"/>
  <c r="R38" i="2"/>
  <c r="Q38" i="2"/>
  <c r="P38" i="2"/>
  <c r="P230" i="2" s="1"/>
  <c r="O38" i="2"/>
  <c r="O230" i="2" s="1"/>
  <c r="N38" i="2"/>
  <c r="M38" i="2"/>
  <c r="L38" i="2"/>
  <c r="L230" i="2" s="1"/>
  <c r="K38" i="2"/>
  <c r="K230" i="2" s="1"/>
  <c r="J38" i="2"/>
  <c r="I38" i="2"/>
  <c r="H38" i="2"/>
  <c r="H230" i="2" s="1"/>
  <c r="G38" i="2"/>
  <c r="G230" i="2" s="1"/>
  <c r="F38" i="2"/>
  <c r="E38" i="2"/>
  <c r="D38" i="2"/>
  <c r="D230" i="2" s="1"/>
  <c r="C38" i="2"/>
  <c r="C230" i="2" s="1"/>
  <c r="X37" i="2"/>
  <c r="W37" i="2"/>
  <c r="W229" i="2" s="1"/>
  <c r="V37" i="2"/>
  <c r="U37" i="2"/>
  <c r="T37" i="2"/>
  <c r="S37" i="2"/>
  <c r="S229" i="2" s="1"/>
  <c r="R37" i="2"/>
  <c r="Q37" i="2"/>
  <c r="P37" i="2"/>
  <c r="O37" i="2"/>
  <c r="O229" i="2" s="1"/>
  <c r="N37" i="2"/>
  <c r="M37" i="2"/>
  <c r="L37" i="2"/>
  <c r="K37" i="2"/>
  <c r="K229" i="2" s="1"/>
  <c r="J37" i="2"/>
  <c r="I37" i="2"/>
  <c r="H37" i="2"/>
  <c r="G37" i="2"/>
  <c r="G229" i="2" s="1"/>
  <c r="F37" i="2"/>
  <c r="E37" i="2"/>
  <c r="D37" i="2"/>
  <c r="C37" i="2"/>
  <c r="C229" i="2" s="1"/>
  <c r="X36" i="2"/>
  <c r="X228" i="2" s="1"/>
  <c r="W36" i="2"/>
  <c r="W228" i="2" s="1"/>
  <c r="V36" i="2"/>
  <c r="U36" i="2"/>
  <c r="T36" i="2"/>
  <c r="T228" i="2" s="1"/>
  <c r="S36" i="2"/>
  <c r="S228" i="2" s="1"/>
  <c r="R36" i="2"/>
  <c r="Q36" i="2"/>
  <c r="P36" i="2"/>
  <c r="P228" i="2" s="1"/>
  <c r="O36" i="2"/>
  <c r="O228" i="2" s="1"/>
  <c r="N36" i="2"/>
  <c r="M36" i="2"/>
  <c r="L36" i="2"/>
  <c r="L228" i="2" s="1"/>
  <c r="K36" i="2"/>
  <c r="K228" i="2" s="1"/>
  <c r="J36" i="2"/>
  <c r="I36" i="2"/>
  <c r="H36" i="2"/>
  <c r="H228" i="2" s="1"/>
  <c r="G36" i="2"/>
  <c r="G228" i="2" s="1"/>
  <c r="F36" i="2"/>
  <c r="E36" i="2"/>
  <c r="D36" i="2"/>
  <c r="D228" i="2" s="1"/>
  <c r="C36" i="2"/>
  <c r="C228" i="2" s="1"/>
  <c r="X35" i="2"/>
  <c r="W35" i="2"/>
  <c r="W227" i="2" s="1"/>
  <c r="V35" i="2"/>
  <c r="U35" i="2"/>
  <c r="T35" i="2"/>
  <c r="S35" i="2"/>
  <c r="S227" i="2" s="1"/>
  <c r="R35" i="2"/>
  <c r="Q35" i="2"/>
  <c r="P35" i="2"/>
  <c r="O35" i="2"/>
  <c r="O227" i="2" s="1"/>
  <c r="N35" i="2"/>
  <c r="M35" i="2"/>
  <c r="L35" i="2"/>
  <c r="K35" i="2"/>
  <c r="K227" i="2" s="1"/>
  <c r="J35" i="2"/>
  <c r="I35" i="2"/>
  <c r="H35" i="2"/>
  <c r="G35" i="2"/>
  <c r="G227" i="2" s="1"/>
  <c r="F35" i="2"/>
  <c r="E35" i="2"/>
  <c r="D35" i="2"/>
  <c r="C35" i="2"/>
  <c r="C227" i="2" s="1"/>
  <c r="X34" i="2"/>
  <c r="W34" i="2"/>
  <c r="W226" i="2" s="1"/>
  <c r="V34" i="2"/>
  <c r="U34" i="2"/>
  <c r="T34" i="2"/>
  <c r="S34" i="2"/>
  <c r="S226" i="2" s="1"/>
  <c r="R34" i="2"/>
  <c r="Q34" i="2"/>
  <c r="P34" i="2"/>
  <c r="O34" i="2"/>
  <c r="O226" i="2" s="1"/>
  <c r="N34" i="2"/>
  <c r="M34" i="2"/>
  <c r="L34" i="2"/>
  <c r="K34" i="2"/>
  <c r="K226" i="2" s="1"/>
  <c r="J34" i="2"/>
  <c r="I34" i="2"/>
  <c r="H34" i="2"/>
  <c r="G34" i="2"/>
  <c r="G226" i="2" s="1"/>
  <c r="F34" i="2"/>
  <c r="E34" i="2"/>
  <c r="D34" i="2"/>
  <c r="Z34" i="2" s="1"/>
  <c r="C34" i="2"/>
  <c r="C226" i="2" s="1"/>
  <c r="X33" i="2"/>
  <c r="W33" i="2"/>
  <c r="W225" i="2" s="1"/>
  <c r="V33" i="2"/>
  <c r="U33" i="2"/>
  <c r="U225" i="2" s="1"/>
  <c r="T33" i="2"/>
  <c r="S33" i="2"/>
  <c r="S225" i="2" s="1"/>
  <c r="R33" i="2"/>
  <c r="Q33" i="2"/>
  <c r="Q225" i="2" s="1"/>
  <c r="P33" i="2"/>
  <c r="O33" i="2"/>
  <c r="O225" i="2" s="1"/>
  <c r="N33" i="2"/>
  <c r="M33" i="2"/>
  <c r="M225" i="2" s="1"/>
  <c r="L33" i="2"/>
  <c r="K33" i="2"/>
  <c r="K225" i="2" s="1"/>
  <c r="J33" i="2"/>
  <c r="I33" i="2"/>
  <c r="I225" i="2" s="1"/>
  <c r="H33" i="2"/>
  <c r="G33" i="2"/>
  <c r="G225" i="2" s="1"/>
  <c r="F33" i="2"/>
  <c r="E33" i="2"/>
  <c r="E225" i="2" s="1"/>
  <c r="D33" i="2"/>
  <c r="C33" i="2"/>
  <c r="C225" i="2" s="1"/>
  <c r="X32" i="2"/>
  <c r="W32" i="2"/>
  <c r="W224" i="2" s="1"/>
  <c r="V32" i="2"/>
  <c r="U32" i="2"/>
  <c r="T32" i="2"/>
  <c r="S32" i="2"/>
  <c r="S224" i="2" s="1"/>
  <c r="R32" i="2"/>
  <c r="Q32" i="2"/>
  <c r="P32" i="2"/>
  <c r="O32" i="2"/>
  <c r="O224" i="2" s="1"/>
  <c r="N32" i="2"/>
  <c r="M32" i="2"/>
  <c r="L32" i="2"/>
  <c r="K32" i="2"/>
  <c r="K224" i="2" s="1"/>
  <c r="J32" i="2"/>
  <c r="I32" i="2"/>
  <c r="H32" i="2"/>
  <c r="G32" i="2"/>
  <c r="G224" i="2" s="1"/>
  <c r="F32" i="2"/>
  <c r="E32" i="2"/>
  <c r="D32" i="2"/>
  <c r="C32" i="2"/>
  <c r="C224" i="2" s="1"/>
  <c r="X31" i="2"/>
  <c r="W31" i="2"/>
  <c r="W223" i="2" s="1"/>
  <c r="V31" i="2"/>
  <c r="U31" i="2"/>
  <c r="U223" i="2" s="1"/>
  <c r="T31" i="2"/>
  <c r="S31" i="2"/>
  <c r="S223" i="2" s="1"/>
  <c r="R31" i="2"/>
  <c r="Q31" i="2"/>
  <c r="Q223" i="2" s="1"/>
  <c r="P31" i="2"/>
  <c r="O31" i="2"/>
  <c r="O223" i="2" s="1"/>
  <c r="N31" i="2"/>
  <c r="M31" i="2"/>
  <c r="M223" i="2" s="1"/>
  <c r="L31" i="2"/>
  <c r="K31" i="2"/>
  <c r="K223" i="2" s="1"/>
  <c r="J31" i="2"/>
  <c r="I31" i="2"/>
  <c r="I223" i="2" s="1"/>
  <c r="H31" i="2"/>
  <c r="G31" i="2"/>
  <c r="G223" i="2" s="1"/>
  <c r="F31" i="2"/>
  <c r="E31" i="2"/>
  <c r="E223" i="2" s="1"/>
  <c r="D31" i="2"/>
  <c r="C31" i="2"/>
  <c r="C223" i="2" s="1"/>
  <c r="X30" i="2"/>
  <c r="W30" i="2"/>
  <c r="W222" i="2" s="1"/>
  <c r="V30" i="2"/>
  <c r="U30" i="2"/>
  <c r="T30" i="2"/>
  <c r="S30" i="2"/>
  <c r="S222" i="2" s="1"/>
  <c r="R30" i="2"/>
  <c r="Q30" i="2"/>
  <c r="P30" i="2"/>
  <c r="O30" i="2"/>
  <c r="O222" i="2" s="1"/>
  <c r="N30" i="2"/>
  <c r="M30" i="2"/>
  <c r="L30" i="2"/>
  <c r="K30" i="2"/>
  <c r="K222" i="2" s="1"/>
  <c r="J30" i="2"/>
  <c r="I30" i="2"/>
  <c r="H30" i="2"/>
  <c r="G30" i="2"/>
  <c r="G222" i="2" s="1"/>
  <c r="F30" i="2"/>
  <c r="E30" i="2"/>
  <c r="D30" i="2"/>
  <c r="C30" i="2"/>
  <c r="C222" i="2" s="1"/>
  <c r="X29" i="2"/>
  <c r="W29" i="2"/>
  <c r="W221" i="2" s="1"/>
  <c r="V29" i="2"/>
  <c r="U29" i="2"/>
  <c r="U221" i="2" s="1"/>
  <c r="T29" i="2"/>
  <c r="S29" i="2"/>
  <c r="S221" i="2" s="1"/>
  <c r="R29" i="2"/>
  <c r="Q29" i="2"/>
  <c r="Q221" i="2" s="1"/>
  <c r="P29" i="2"/>
  <c r="O29" i="2"/>
  <c r="O221" i="2" s="1"/>
  <c r="N29" i="2"/>
  <c r="M29" i="2"/>
  <c r="M221" i="2" s="1"/>
  <c r="L29" i="2"/>
  <c r="K29" i="2"/>
  <c r="K221" i="2" s="1"/>
  <c r="J29" i="2"/>
  <c r="I29" i="2"/>
  <c r="I221" i="2" s="1"/>
  <c r="H29" i="2"/>
  <c r="G29" i="2"/>
  <c r="G221" i="2" s="1"/>
  <c r="F29" i="2"/>
  <c r="E29" i="2"/>
  <c r="E221" i="2" s="1"/>
  <c r="D29" i="2"/>
  <c r="C29" i="2"/>
  <c r="C221" i="2" s="1"/>
  <c r="X28" i="2"/>
  <c r="X220" i="2" s="1"/>
  <c r="W28" i="2"/>
  <c r="W220" i="2" s="1"/>
  <c r="V28" i="2"/>
  <c r="U28" i="2"/>
  <c r="T28" i="2"/>
  <c r="T220" i="2" s="1"/>
  <c r="S28" i="2"/>
  <c r="S220" i="2" s="1"/>
  <c r="R28" i="2"/>
  <c r="Q28" i="2"/>
  <c r="P28" i="2"/>
  <c r="P220" i="2" s="1"/>
  <c r="O28" i="2"/>
  <c r="O220" i="2" s="1"/>
  <c r="N28" i="2"/>
  <c r="M28" i="2"/>
  <c r="L28" i="2"/>
  <c r="L220" i="2" s="1"/>
  <c r="K28" i="2"/>
  <c r="K220" i="2" s="1"/>
  <c r="J28" i="2"/>
  <c r="I28" i="2"/>
  <c r="H28" i="2"/>
  <c r="H220" i="2" s="1"/>
  <c r="G28" i="2"/>
  <c r="G220" i="2" s="1"/>
  <c r="F28" i="2"/>
  <c r="E28" i="2"/>
  <c r="D28" i="2"/>
  <c r="C28" i="2"/>
  <c r="C220" i="2" s="1"/>
  <c r="X27" i="2"/>
  <c r="W27" i="2"/>
  <c r="W219" i="2" s="1"/>
  <c r="V27" i="2"/>
  <c r="U27" i="2"/>
  <c r="U219" i="2" s="1"/>
  <c r="T27" i="2"/>
  <c r="S27" i="2"/>
  <c r="S219" i="2" s="1"/>
  <c r="R27" i="2"/>
  <c r="Q27" i="2"/>
  <c r="Q219" i="2" s="1"/>
  <c r="P27" i="2"/>
  <c r="O27" i="2"/>
  <c r="O219" i="2" s="1"/>
  <c r="N27" i="2"/>
  <c r="M27" i="2"/>
  <c r="M219" i="2" s="1"/>
  <c r="L27" i="2"/>
  <c r="K27" i="2"/>
  <c r="K219" i="2" s="1"/>
  <c r="J27" i="2"/>
  <c r="I27" i="2"/>
  <c r="I219" i="2" s="1"/>
  <c r="H27" i="2"/>
  <c r="G27" i="2"/>
  <c r="G219" i="2" s="1"/>
  <c r="F27" i="2"/>
  <c r="E27" i="2"/>
  <c r="E219" i="2" s="1"/>
  <c r="D27" i="2"/>
  <c r="C27" i="2"/>
  <c r="C219" i="2" s="1"/>
  <c r="X26" i="2"/>
  <c r="X218" i="2" s="1"/>
  <c r="W26" i="2"/>
  <c r="W218" i="2" s="1"/>
  <c r="V26" i="2"/>
  <c r="U26" i="2"/>
  <c r="T26" i="2"/>
  <c r="T218" i="2" s="1"/>
  <c r="S26" i="2"/>
  <c r="S218" i="2" s="1"/>
  <c r="R26" i="2"/>
  <c r="Q26" i="2"/>
  <c r="P26" i="2"/>
  <c r="P218" i="2" s="1"/>
  <c r="O26" i="2"/>
  <c r="O218" i="2" s="1"/>
  <c r="N26" i="2"/>
  <c r="M26" i="2"/>
  <c r="L26" i="2"/>
  <c r="L218" i="2" s="1"/>
  <c r="K26" i="2"/>
  <c r="K218" i="2" s="1"/>
  <c r="J26" i="2"/>
  <c r="I26" i="2"/>
  <c r="H26" i="2"/>
  <c r="H218" i="2" s="1"/>
  <c r="G26" i="2"/>
  <c r="G218" i="2" s="1"/>
  <c r="F26" i="2"/>
  <c r="E26" i="2"/>
  <c r="D26" i="2"/>
  <c r="D218" i="2" s="1"/>
  <c r="C26" i="2"/>
  <c r="C218" i="2" s="1"/>
  <c r="X25" i="2"/>
  <c r="W25" i="2"/>
  <c r="W217" i="2" s="1"/>
  <c r="V25" i="2"/>
  <c r="U25" i="2"/>
  <c r="U217" i="2" s="1"/>
  <c r="T25" i="2"/>
  <c r="S25" i="2"/>
  <c r="S217" i="2" s="1"/>
  <c r="R25" i="2"/>
  <c r="Q25" i="2"/>
  <c r="Q217" i="2" s="1"/>
  <c r="P25" i="2"/>
  <c r="O25" i="2"/>
  <c r="O217" i="2" s="1"/>
  <c r="N25" i="2"/>
  <c r="M25" i="2"/>
  <c r="M217" i="2" s="1"/>
  <c r="L25" i="2"/>
  <c r="K25" i="2"/>
  <c r="K217" i="2" s="1"/>
  <c r="J25" i="2"/>
  <c r="I25" i="2"/>
  <c r="I217" i="2" s="1"/>
  <c r="H25" i="2"/>
  <c r="G25" i="2"/>
  <c r="G217" i="2" s="1"/>
  <c r="F25" i="2"/>
  <c r="E25" i="2"/>
  <c r="E217" i="2" s="1"/>
  <c r="D25" i="2"/>
  <c r="C25" i="2"/>
  <c r="C217" i="2" s="1"/>
  <c r="X24" i="2"/>
  <c r="W24" i="2"/>
  <c r="W216" i="2" s="1"/>
  <c r="V24" i="2"/>
  <c r="U24" i="2"/>
  <c r="T24" i="2"/>
  <c r="S24" i="2"/>
  <c r="S216" i="2" s="1"/>
  <c r="R24" i="2"/>
  <c r="Q24" i="2"/>
  <c r="P24" i="2"/>
  <c r="O24" i="2"/>
  <c r="O216" i="2" s="1"/>
  <c r="N24" i="2"/>
  <c r="M24" i="2"/>
  <c r="L24" i="2"/>
  <c r="K24" i="2"/>
  <c r="K216" i="2" s="1"/>
  <c r="J24" i="2"/>
  <c r="I24" i="2"/>
  <c r="H24" i="2"/>
  <c r="G24" i="2"/>
  <c r="G216" i="2" s="1"/>
  <c r="F24" i="2"/>
  <c r="E24" i="2"/>
  <c r="D24" i="2"/>
  <c r="Z24" i="2" s="1"/>
  <c r="C24" i="2"/>
  <c r="C216" i="2" s="1"/>
  <c r="X23" i="2"/>
  <c r="X215" i="2" s="1"/>
  <c r="W23" i="2"/>
  <c r="W215" i="2" s="1"/>
  <c r="V23" i="2"/>
  <c r="U23" i="2"/>
  <c r="T23" i="2"/>
  <c r="T215" i="2" s="1"/>
  <c r="S23" i="2"/>
  <c r="S215" i="2" s="1"/>
  <c r="R23" i="2"/>
  <c r="Q23" i="2"/>
  <c r="P23" i="2"/>
  <c r="P215" i="2" s="1"/>
  <c r="O23" i="2"/>
  <c r="O215" i="2" s="1"/>
  <c r="N23" i="2"/>
  <c r="M23" i="2"/>
  <c r="L23" i="2"/>
  <c r="L215" i="2" s="1"/>
  <c r="K23" i="2"/>
  <c r="K215" i="2" s="1"/>
  <c r="J23" i="2"/>
  <c r="I23" i="2"/>
  <c r="H23" i="2"/>
  <c r="H215" i="2" s="1"/>
  <c r="G23" i="2"/>
  <c r="G215" i="2" s="1"/>
  <c r="F23" i="2"/>
  <c r="E23" i="2"/>
  <c r="D23" i="2"/>
  <c r="D215" i="2" s="1"/>
  <c r="C23" i="2"/>
  <c r="C215" i="2" s="1"/>
  <c r="X22" i="2"/>
  <c r="W22" i="2"/>
  <c r="W214" i="2" s="1"/>
  <c r="V22" i="2"/>
  <c r="V214" i="2" s="1"/>
  <c r="U22" i="2"/>
  <c r="T22" i="2"/>
  <c r="S22" i="2"/>
  <c r="S214" i="2" s="1"/>
  <c r="R22" i="2"/>
  <c r="R214" i="2" s="1"/>
  <c r="Q22" i="2"/>
  <c r="P22" i="2"/>
  <c r="O22" i="2"/>
  <c r="O214" i="2" s="1"/>
  <c r="N22" i="2"/>
  <c r="N214" i="2" s="1"/>
  <c r="M22" i="2"/>
  <c r="L22" i="2"/>
  <c r="K22" i="2"/>
  <c r="K214" i="2" s="1"/>
  <c r="J22" i="2"/>
  <c r="J214" i="2" s="1"/>
  <c r="I22" i="2"/>
  <c r="H22" i="2"/>
  <c r="G22" i="2"/>
  <c r="G214" i="2" s="1"/>
  <c r="F22" i="2"/>
  <c r="F214" i="2" s="1"/>
  <c r="E22" i="2"/>
  <c r="D22" i="2"/>
  <c r="C22" i="2"/>
  <c r="C214" i="2" s="1"/>
  <c r="X21" i="2"/>
  <c r="X213" i="2" s="1"/>
  <c r="W21" i="2"/>
  <c r="W213" i="2" s="1"/>
  <c r="V21" i="2"/>
  <c r="U21" i="2"/>
  <c r="T21" i="2"/>
  <c r="T213" i="2" s="1"/>
  <c r="S21" i="2"/>
  <c r="S213" i="2" s="1"/>
  <c r="R21" i="2"/>
  <c r="Q21" i="2"/>
  <c r="P21" i="2"/>
  <c r="P213" i="2" s="1"/>
  <c r="O21" i="2"/>
  <c r="O213" i="2" s="1"/>
  <c r="N21" i="2"/>
  <c r="M21" i="2"/>
  <c r="L21" i="2"/>
  <c r="L213" i="2" s="1"/>
  <c r="K21" i="2"/>
  <c r="K213" i="2" s="1"/>
  <c r="J21" i="2"/>
  <c r="I21" i="2"/>
  <c r="H21" i="2"/>
  <c r="H213" i="2" s="1"/>
  <c r="G21" i="2"/>
  <c r="G213" i="2" s="1"/>
  <c r="F21" i="2"/>
  <c r="E21" i="2"/>
  <c r="D21" i="2"/>
  <c r="D213" i="2" s="1"/>
  <c r="C21" i="2"/>
  <c r="C213" i="2" s="1"/>
  <c r="X20" i="2"/>
  <c r="W20" i="2"/>
  <c r="W212" i="2" s="1"/>
  <c r="V20" i="2"/>
  <c r="V212" i="2" s="1"/>
  <c r="U20" i="2"/>
  <c r="T20" i="2"/>
  <c r="S20" i="2"/>
  <c r="S212" i="2" s="1"/>
  <c r="R20" i="2"/>
  <c r="R212" i="2" s="1"/>
  <c r="Q20" i="2"/>
  <c r="P20" i="2"/>
  <c r="O20" i="2"/>
  <c r="O212" i="2" s="1"/>
  <c r="N20" i="2"/>
  <c r="N212" i="2" s="1"/>
  <c r="M20" i="2"/>
  <c r="L20" i="2"/>
  <c r="K20" i="2"/>
  <c r="K212" i="2" s="1"/>
  <c r="J20" i="2"/>
  <c r="J212" i="2" s="1"/>
  <c r="I20" i="2"/>
  <c r="H20" i="2"/>
  <c r="G20" i="2"/>
  <c r="G212" i="2" s="1"/>
  <c r="F20" i="2"/>
  <c r="F212" i="2" s="1"/>
  <c r="E20" i="2"/>
  <c r="D20" i="2"/>
  <c r="C20" i="2"/>
  <c r="C212" i="2" s="1"/>
  <c r="X19" i="2"/>
  <c r="X211" i="2" s="1"/>
  <c r="W19" i="2"/>
  <c r="W211" i="2" s="1"/>
  <c r="V19" i="2"/>
  <c r="U19" i="2"/>
  <c r="T19" i="2"/>
  <c r="T211" i="2" s="1"/>
  <c r="S19" i="2"/>
  <c r="S211" i="2" s="1"/>
  <c r="R19" i="2"/>
  <c r="Q19" i="2"/>
  <c r="P19" i="2"/>
  <c r="P211" i="2" s="1"/>
  <c r="O19" i="2"/>
  <c r="O211" i="2" s="1"/>
  <c r="N19" i="2"/>
  <c r="M19" i="2"/>
  <c r="L19" i="2"/>
  <c r="L211" i="2" s="1"/>
  <c r="K19" i="2"/>
  <c r="K211" i="2" s="1"/>
  <c r="J19" i="2"/>
  <c r="I19" i="2"/>
  <c r="H19" i="2"/>
  <c r="H211" i="2" s="1"/>
  <c r="G19" i="2"/>
  <c r="G211" i="2" s="1"/>
  <c r="F19" i="2"/>
  <c r="E19" i="2"/>
  <c r="D19" i="2"/>
  <c r="D211" i="2" s="1"/>
  <c r="C19" i="2"/>
  <c r="C211" i="2" s="1"/>
  <c r="X18" i="2"/>
  <c r="W18" i="2"/>
  <c r="W210" i="2" s="1"/>
  <c r="V18" i="2"/>
  <c r="V210" i="2" s="1"/>
  <c r="U18" i="2"/>
  <c r="T18" i="2"/>
  <c r="S18" i="2"/>
  <c r="S210" i="2" s="1"/>
  <c r="R18" i="2"/>
  <c r="R210" i="2" s="1"/>
  <c r="Q18" i="2"/>
  <c r="P18" i="2"/>
  <c r="O18" i="2"/>
  <c r="O210" i="2" s="1"/>
  <c r="N18" i="2"/>
  <c r="N210" i="2" s="1"/>
  <c r="M18" i="2"/>
  <c r="L18" i="2"/>
  <c r="K18" i="2"/>
  <c r="K210" i="2" s="1"/>
  <c r="J18" i="2"/>
  <c r="J210" i="2" s="1"/>
  <c r="I18" i="2"/>
  <c r="H18" i="2"/>
  <c r="G18" i="2"/>
  <c r="G210" i="2" s="1"/>
  <c r="F18" i="2"/>
  <c r="F210" i="2" s="1"/>
  <c r="E18" i="2"/>
  <c r="D18" i="2"/>
  <c r="C18" i="2"/>
  <c r="C210" i="2" s="1"/>
  <c r="X17" i="2"/>
  <c r="X209" i="2" s="1"/>
  <c r="W17" i="2"/>
  <c r="W209" i="2" s="1"/>
  <c r="V17" i="2"/>
  <c r="U17" i="2"/>
  <c r="T17" i="2"/>
  <c r="T209" i="2" s="1"/>
  <c r="S17" i="2"/>
  <c r="S209" i="2" s="1"/>
  <c r="R17" i="2"/>
  <c r="Q17" i="2"/>
  <c r="P17" i="2"/>
  <c r="P209" i="2" s="1"/>
  <c r="O17" i="2"/>
  <c r="O209" i="2" s="1"/>
  <c r="N17" i="2"/>
  <c r="M17" i="2"/>
  <c r="L17" i="2"/>
  <c r="L209" i="2" s="1"/>
  <c r="K17" i="2"/>
  <c r="K209" i="2" s="1"/>
  <c r="J17" i="2"/>
  <c r="I17" i="2"/>
  <c r="H17" i="2"/>
  <c r="H209" i="2" s="1"/>
  <c r="G17" i="2"/>
  <c r="G209" i="2" s="1"/>
  <c r="F17" i="2"/>
  <c r="E17" i="2"/>
  <c r="D17" i="2"/>
  <c r="D209" i="2" s="1"/>
  <c r="C17" i="2"/>
  <c r="C209" i="2" s="1"/>
  <c r="X16" i="2"/>
  <c r="X208" i="2" s="1"/>
  <c r="W16" i="2"/>
  <c r="W208" i="2" s="1"/>
  <c r="V16" i="2"/>
  <c r="V208" i="2" s="1"/>
  <c r="U16" i="2"/>
  <c r="T16" i="2"/>
  <c r="T208" i="2" s="1"/>
  <c r="S16" i="2"/>
  <c r="S208" i="2" s="1"/>
  <c r="R16" i="2"/>
  <c r="R208" i="2" s="1"/>
  <c r="Q16" i="2"/>
  <c r="P16" i="2"/>
  <c r="P208" i="2" s="1"/>
  <c r="O16" i="2"/>
  <c r="O208" i="2" s="1"/>
  <c r="N16" i="2"/>
  <c r="N208" i="2" s="1"/>
  <c r="M16" i="2"/>
  <c r="L16" i="2"/>
  <c r="L208" i="2" s="1"/>
  <c r="K16" i="2"/>
  <c r="K208" i="2" s="1"/>
  <c r="J16" i="2"/>
  <c r="J208" i="2" s="1"/>
  <c r="I16" i="2"/>
  <c r="H16" i="2"/>
  <c r="H208" i="2" s="1"/>
  <c r="G16" i="2"/>
  <c r="G208" i="2" s="1"/>
  <c r="F16" i="2"/>
  <c r="F208" i="2" s="1"/>
  <c r="E16" i="2"/>
  <c r="D16" i="2"/>
  <c r="C16" i="2"/>
  <c r="C208" i="2" s="1"/>
  <c r="X15" i="2"/>
  <c r="W15" i="2"/>
  <c r="W207" i="2" s="1"/>
  <c r="V15" i="2"/>
  <c r="U15" i="2"/>
  <c r="T15" i="2"/>
  <c r="S15" i="2"/>
  <c r="S207" i="2" s="1"/>
  <c r="R15" i="2"/>
  <c r="Q15" i="2"/>
  <c r="P15" i="2"/>
  <c r="O15" i="2"/>
  <c r="O207" i="2" s="1"/>
  <c r="N15" i="2"/>
  <c r="M15" i="2"/>
  <c r="L15" i="2"/>
  <c r="K15" i="2"/>
  <c r="K207" i="2" s="1"/>
  <c r="J15" i="2"/>
  <c r="I15" i="2"/>
  <c r="H15" i="2"/>
  <c r="G15" i="2"/>
  <c r="G207" i="2" s="1"/>
  <c r="F15" i="2"/>
  <c r="E15" i="2"/>
  <c r="D15" i="2"/>
  <c r="C15" i="2"/>
  <c r="C207" i="2" s="1"/>
  <c r="X14" i="2"/>
  <c r="X206" i="2" s="1"/>
  <c r="W14" i="2"/>
  <c r="W206" i="2" s="1"/>
  <c r="V14" i="2"/>
  <c r="V206" i="2" s="1"/>
  <c r="U14" i="2"/>
  <c r="T14" i="2"/>
  <c r="T206" i="2" s="1"/>
  <c r="S14" i="2"/>
  <c r="S206" i="2" s="1"/>
  <c r="R14" i="2"/>
  <c r="R206" i="2" s="1"/>
  <c r="Q14" i="2"/>
  <c r="P14" i="2"/>
  <c r="P206" i="2" s="1"/>
  <c r="O14" i="2"/>
  <c r="O206" i="2" s="1"/>
  <c r="N14" i="2"/>
  <c r="N206" i="2" s="1"/>
  <c r="M14" i="2"/>
  <c r="L14" i="2"/>
  <c r="L206" i="2" s="1"/>
  <c r="K14" i="2"/>
  <c r="K206" i="2" s="1"/>
  <c r="J14" i="2"/>
  <c r="J206" i="2" s="1"/>
  <c r="I14" i="2"/>
  <c r="H14" i="2"/>
  <c r="H206" i="2" s="1"/>
  <c r="G14" i="2"/>
  <c r="G206" i="2" s="1"/>
  <c r="F14" i="2"/>
  <c r="F206" i="2" s="1"/>
  <c r="E14" i="2"/>
  <c r="D14" i="2"/>
  <c r="D206" i="2" s="1"/>
  <c r="C14" i="2"/>
  <c r="C206" i="2" s="1"/>
  <c r="X13" i="2"/>
  <c r="W13" i="2"/>
  <c r="W205" i="2" s="1"/>
  <c r="V13" i="2"/>
  <c r="U13" i="2"/>
  <c r="T13" i="2"/>
  <c r="S13" i="2"/>
  <c r="S205" i="2" s="1"/>
  <c r="R13" i="2"/>
  <c r="Q13" i="2"/>
  <c r="P13" i="2"/>
  <c r="O13" i="2"/>
  <c r="O205" i="2" s="1"/>
  <c r="N13" i="2"/>
  <c r="M13" i="2"/>
  <c r="L13" i="2"/>
  <c r="K13" i="2"/>
  <c r="K205" i="2" s="1"/>
  <c r="J13" i="2"/>
  <c r="I13" i="2"/>
  <c r="H13" i="2"/>
  <c r="G13" i="2"/>
  <c r="G205" i="2" s="1"/>
  <c r="F13" i="2"/>
  <c r="E13" i="2"/>
  <c r="D13" i="2"/>
  <c r="C13" i="2"/>
  <c r="C205" i="2" s="1"/>
  <c r="X12" i="2"/>
  <c r="X204" i="2" s="1"/>
  <c r="W12" i="2"/>
  <c r="W204" i="2" s="1"/>
  <c r="V12" i="2"/>
  <c r="U12" i="2"/>
  <c r="T12" i="2"/>
  <c r="T204" i="2" s="1"/>
  <c r="S12" i="2"/>
  <c r="S204" i="2" s="1"/>
  <c r="R12" i="2"/>
  <c r="Q12" i="2"/>
  <c r="P12" i="2"/>
  <c r="P204" i="2" s="1"/>
  <c r="O12" i="2"/>
  <c r="O204" i="2" s="1"/>
  <c r="N12" i="2"/>
  <c r="M12" i="2"/>
  <c r="L12" i="2"/>
  <c r="L204" i="2" s="1"/>
  <c r="K12" i="2"/>
  <c r="K204" i="2" s="1"/>
  <c r="J12" i="2"/>
  <c r="I12" i="2"/>
  <c r="H12" i="2"/>
  <c r="H204" i="2" s="1"/>
  <c r="G12" i="2"/>
  <c r="G204" i="2" s="1"/>
  <c r="F12" i="2"/>
  <c r="E12" i="2"/>
  <c r="D12" i="2"/>
  <c r="D204" i="2" s="1"/>
  <c r="C12" i="2"/>
  <c r="C204" i="2" s="1"/>
  <c r="X11" i="2"/>
  <c r="W11" i="2"/>
  <c r="W203" i="2" s="1"/>
  <c r="V11" i="2"/>
  <c r="U11" i="2"/>
  <c r="T11" i="2"/>
  <c r="S11" i="2"/>
  <c r="S203" i="2" s="1"/>
  <c r="R11" i="2"/>
  <c r="Q11" i="2"/>
  <c r="P11" i="2"/>
  <c r="O11" i="2"/>
  <c r="O203" i="2" s="1"/>
  <c r="N11" i="2"/>
  <c r="M11" i="2"/>
  <c r="L11" i="2"/>
  <c r="L203" i="2" s="1"/>
  <c r="K11" i="2"/>
  <c r="K203" i="2" s="1"/>
  <c r="J11" i="2"/>
  <c r="I11" i="2"/>
  <c r="H11" i="2"/>
  <c r="H203" i="2" s="1"/>
  <c r="G11" i="2"/>
  <c r="G203" i="2" s="1"/>
  <c r="F11" i="2"/>
  <c r="E11" i="2"/>
  <c r="D11" i="2"/>
  <c r="D203" i="2" s="1"/>
  <c r="C11" i="2"/>
  <c r="C203" i="2" s="1"/>
  <c r="Z10" i="2"/>
  <c r="Y10" i="2"/>
  <c r="Y202" i="2" s="1"/>
  <c r="X10" i="2"/>
  <c r="X202" i="2" s="1"/>
  <c r="W10" i="2"/>
  <c r="W202" i="2" s="1"/>
  <c r="V10" i="2"/>
  <c r="U10" i="2"/>
  <c r="U202" i="2" s="1"/>
  <c r="T10" i="2"/>
  <c r="T202" i="2" s="1"/>
  <c r="S10" i="2"/>
  <c r="S202" i="2" s="1"/>
  <c r="R10" i="2"/>
  <c r="Q10" i="2"/>
  <c r="Q202" i="2" s="1"/>
  <c r="P10" i="2"/>
  <c r="P202" i="2" s="1"/>
  <c r="O10" i="2"/>
  <c r="O202" i="2" s="1"/>
  <c r="N10" i="2"/>
  <c r="M10" i="2"/>
  <c r="M202" i="2" s="1"/>
  <c r="L10" i="2"/>
  <c r="L202" i="2" s="1"/>
  <c r="K10" i="2"/>
  <c r="K202" i="2" s="1"/>
  <c r="J10" i="2"/>
  <c r="I10" i="2"/>
  <c r="I202" i="2" s="1"/>
  <c r="H10" i="2"/>
  <c r="H202" i="2" s="1"/>
  <c r="G10" i="2"/>
  <c r="G202" i="2" s="1"/>
  <c r="F10" i="2"/>
  <c r="E10" i="2"/>
  <c r="E202" i="2" s="1"/>
  <c r="D10" i="2"/>
  <c r="D202" i="2" s="1"/>
  <c r="C10" i="2"/>
  <c r="C202" i="2" s="1"/>
  <c r="AB2" i="2"/>
  <c r="F202" i="2" l="1"/>
  <c r="J202" i="2"/>
  <c r="AB202" i="2" s="1"/>
  <c r="N202" i="2"/>
  <c r="R202" i="2"/>
  <c r="V202" i="2"/>
  <c r="Z202" i="2"/>
  <c r="F203" i="2"/>
  <c r="J203" i="2"/>
  <c r="N203" i="2"/>
  <c r="R203" i="2"/>
  <c r="V203" i="2"/>
  <c r="F205" i="2"/>
  <c r="J205" i="2"/>
  <c r="N205" i="2"/>
  <c r="R205" i="2"/>
  <c r="V205" i="2"/>
  <c r="F209" i="2"/>
  <c r="J209" i="2"/>
  <c r="N209" i="2"/>
  <c r="R209" i="2"/>
  <c r="V209" i="2"/>
  <c r="F211" i="2"/>
  <c r="AB211" i="2" s="1"/>
  <c r="J211" i="2"/>
  <c r="N211" i="2"/>
  <c r="R211" i="2"/>
  <c r="V211" i="2"/>
  <c r="F213" i="2"/>
  <c r="J213" i="2"/>
  <c r="N213" i="2"/>
  <c r="R213" i="2"/>
  <c r="AB213" i="2" s="1"/>
  <c r="V213" i="2"/>
  <c r="F215" i="2"/>
  <c r="J215" i="2"/>
  <c r="N215" i="2"/>
  <c r="R215" i="2"/>
  <c r="V215" i="2"/>
  <c r="Z216" i="2"/>
  <c r="F217" i="2"/>
  <c r="J217" i="2"/>
  <c r="N217" i="2"/>
  <c r="R217" i="2"/>
  <c r="V217" i="2"/>
  <c r="F219" i="2"/>
  <c r="J219" i="2"/>
  <c r="N219" i="2"/>
  <c r="R219" i="2"/>
  <c r="V219" i="2"/>
  <c r="F221" i="2"/>
  <c r="J221" i="2"/>
  <c r="N221" i="2"/>
  <c r="R221" i="2"/>
  <c r="V221" i="2"/>
  <c r="F223" i="2"/>
  <c r="J223" i="2"/>
  <c r="N223" i="2"/>
  <c r="R223" i="2"/>
  <c r="V223" i="2"/>
  <c r="F225" i="2"/>
  <c r="J225" i="2"/>
  <c r="N225" i="2"/>
  <c r="R225" i="2"/>
  <c r="V225" i="2"/>
  <c r="Z226" i="2"/>
  <c r="F227" i="2"/>
  <c r="J227" i="2"/>
  <c r="N227" i="2"/>
  <c r="R227" i="2"/>
  <c r="V227" i="2"/>
  <c r="F229" i="2"/>
  <c r="J229" i="2"/>
  <c r="N229" i="2"/>
  <c r="R229" i="2"/>
  <c r="V229" i="2"/>
  <c r="F231" i="2"/>
  <c r="J231" i="2"/>
  <c r="N231" i="2"/>
  <c r="R231" i="2"/>
  <c r="V231" i="2"/>
  <c r="Z248" i="2"/>
  <c r="F216" i="2"/>
  <c r="J216" i="2"/>
  <c r="N216" i="2"/>
  <c r="R216" i="2"/>
  <c r="V216" i="2"/>
  <c r="F218" i="2"/>
  <c r="J218" i="2"/>
  <c r="AB218" i="2" s="1"/>
  <c r="N218" i="2"/>
  <c r="R218" i="2"/>
  <c r="V218" i="2"/>
  <c r="F220" i="2"/>
  <c r="J220" i="2"/>
  <c r="N220" i="2"/>
  <c r="R220" i="2"/>
  <c r="V220" i="2"/>
  <c r="F222" i="2"/>
  <c r="J222" i="2"/>
  <c r="N222" i="2"/>
  <c r="R222" i="2"/>
  <c r="V222" i="2"/>
  <c r="F224" i="2"/>
  <c r="J224" i="2"/>
  <c r="N224" i="2"/>
  <c r="R224" i="2"/>
  <c r="V224" i="2"/>
  <c r="F226" i="2"/>
  <c r="J226" i="2"/>
  <c r="N226" i="2"/>
  <c r="R226" i="2"/>
  <c r="V226" i="2"/>
  <c r="F228" i="2"/>
  <c r="AB228" i="2" s="1"/>
  <c r="J228" i="2"/>
  <c r="N228" i="2"/>
  <c r="R228" i="2"/>
  <c r="V228" i="2"/>
  <c r="F230" i="2"/>
  <c r="J230" i="2"/>
  <c r="N230" i="2"/>
  <c r="R230" i="2"/>
  <c r="AB230" i="2" s="1"/>
  <c r="V230" i="2"/>
  <c r="F232" i="2"/>
  <c r="J232" i="2"/>
  <c r="N232" i="2"/>
  <c r="R232" i="2"/>
  <c r="V232" i="2"/>
  <c r="F234" i="2"/>
  <c r="J234" i="2"/>
  <c r="AB234" i="2" s="1"/>
  <c r="N234" i="2"/>
  <c r="R234" i="2"/>
  <c r="V234" i="2"/>
  <c r="F236" i="2"/>
  <c r="AB236" i="2" s="1"/>
  <c r="J236" i="2"/>
  <c r="N236" i="2"/>
  <c r="R236" i="2"/>
  <c r="V236" i="2"/>
  <c r="F238" i="2"/>
  <c r="J238" i="2"/>
  <c r="N238" i="2"/>
  <c r="R238" i="2"/>
  <c r="V238" i="2"/>
  <c r="F240" i="2"/>
  <c r="J240" i="2"/>
  <c r="N240" i="2"/>
  <c r="R240" i="2"/>
  <c r="V240" i="2"/>
  <c r="F242" i="2"/>
  <c r="J242" i="2"/>
  <c r="AB242" i="2" s="1"/>
  <c r="N242" i="2"/>
  <c r="R242" i="2"/>
  <c r="V242" i="2"/>
  <c r="F244" i="2"/>
  <c r="AB244" i="2" s="1"/>
  <c r="J244" i="2"/>
  <c r="N244" i="2"/>
  <c r="R244" i="2"/>
  <c r="V244" i="2"/>
  <c r="F249" i="2"/>
  <c r="J249" i="2"/>
  <c r="N249" i="2"/>
  <c r="R249" i="2"/>
  <c r="V249" i="2"/>
  <c r="AB125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261" i="2"/>
  <c r="AB262" i="2"/>
  <c r="AB264" i="2"/>
  <c r="AB265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F246" i="2"/>
  <c r="J246" i="2"/>
  <c r="N246" i="2"/>
  <c r="R246" i="2"/>
  <c r="V246" i="2"/>
  <c r="F248" i="2"/>
  <c r="J248" i="2"/>
  <c r="N248" i="2"/>
  <c r="R248" i="2"/>
  <c r="V248" i="2"/>
  <c r="F233" i="2"/>
  <c r="J233" i="2"/>
  <c r="N233" i="2"/>
  <c r="R233" i="2"/>
  <c r="V233" i="2"/>
  <c r="F235" i="2"/>
  <c r="J235" i="2"/>
  <c r="N235" i="2"/>
  <c r="R235" i="2"/>
  <c r="V235" i="2"/>
  <c r="Z236" i="2"/>
  <c r="F237" i="2"/>
  <c r="J237" i="2"/>
  <c r="N237" i="2"/>
  <c r="R237" i="2"/>
  <c r="V237" i="2"/>
  <c r="F239" i="2"/>
  <c r="J239" i="2"/>
  <c r="N239" i="2"/>
  <c r="R239" i="2"/>
  <c r="V239" i="2"/>
  <c r="F241" i="2"/>
  <c r="J241" i="2"/>
  <c r="N241" i="2"/>
  <c r="R241" i="2"/>
  <c r="V241" i="2"/>
  <c r="F243" i="2"/>
  <c r="J243" i="2"/>
  <c r="N243" i="2"/>
  <c r="R243" i="2"/>
  <c r="V243" i="2"/>
  <c r="F245" i="2"/>
  <c r="J245" i="2"/>
  <c r="N245" i="2"/>
  <c r="R245" i="2"/>
  <c r="V245" i="2"/>
  <c r="F247" i="2"/>
  <c r="J247" i="2"/>
  <c r="N247" i="2"/>
  <c r="R247" i="2"/>
  <c r="V247" i="2"/>
  <c r="AB312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E203" i="2"/>
  <c r="I203" i="2"/>
  <c r="M203" i="2"/>
  <c r="AA203" i="2" s="1"/>
  <c r="Q203" i="2"/>
  <c r="U203" i="2"/>
  <c r="E205" i="2"/>
  <c r="I205" i="2"/>
  <c r="M205" i="2"/>
  <c r="Q205" i="2"/>
  <c r="U205" i="2"/>
  <c r="E207" i="2"/>
  <c r="AA207" i="2" s="1"/>
  <c r="I207" i="2"/>
  <c r="M207" i="2"/>
  <c r="Q207" i="2"/>
  <c r="U207" i="2"/>
  <c r="E209" i="2"/>
  <c r="E238" i="2"/>
  <c r="I238" i="2"/>
  <c r="M238" i="2"/>
  <c r="Q238" i="2"/>
  <c r="U238" i="2"/>
  <c r="E240" i="2"/>
  <c r="I240" i="2"/>
  <c r="M240" i="2"/>
  <c r="Q240" i="2"/>
  <c r="U240" i="2"/>
  <c r="E242" i="2"/>
  <c r="I242" i="2"/>
  <c r="M242" i="2"/>
  <c r="Q242" i="2"/>
  <c r="U242" i="2"/>
  <c r="E244" i="2"/>
  <c r="I244" i="2"/>
  <c r="M244" i="2"/>
  <c r="Q244" i="2"/>
  <c r="U244" i="2"/>
  <c r="E246" i="2"/>
  <c r="I246" i="2"/>
  <c r="M246" i="2"/>
  <c r="Q246" i="2"/>
  <c r="U246" i="2"/>
  <c r="E248" i="2"/>
  <c r="I248" i="2"/>
  <c r="M248" i="2"/>
  <c r="Q248" i="2"/>
  <c r="U248" i="2"/>
  <c r="E204" i="2"/>
  <c r="M204" i="2"/>
  <c r="U204" i="2"/>
  <c r="E206" i="2"/>
  <c r="I206" i="2"/>
  <c r="M206" i="2"/>
  <c r="Q206" i="2"/>
  <c r="U206" i="2"/>
  <c r="E208" i="2"/>
  <c r="I208" i="2"/>
  <c r="M208" i="2"/>
  <c r="Q208" i="2"/>
  <c r="U208" i="2"/>
  <c r="E210" i="2"/>
  <c r="I210" i="2"/>
  <c r="M210" i="2"/>
  <c r="Q210" i="2"/>
  <c r="U210" i="2"/>
  <c r="E212" i="2"/>
  <c r="I212" i="2"/>
  <c r="M212" i="2"/>
  <c r="Q212" i="2"/>
  <c r="U212" i="2"/>
  <c r="E214" i="2"/>
  <c r="I214" i="2"/>
  <c r="M214" i="2"/>
  <c r="Q214" i="2"/>
  <c r="U214" i="2"/>
  <c r="E216" i="2"/>
  <c r="I216" i="2"/>
  <c r="M216" i="2"/>
  <c r="Q216" i="2"/>
  <c r="U216" i="2"/>
  <c r="E227" i="2"/>
  <c r="I227" i="2"/>
  <c r="M227" i="2"/>
  <c r="Q227" i="2"/>
  <c r="AA227" i="2" s="1"/>
  <c r="U227" i="2"/>
  <c r="E229" i="2"/>
  <c r="I229" i="2"/>
  <c r="M229" i="2"/>
  <c r="Q229" i="2"/>
  <c r="U229" i="2"/>
  <c r="E231" i="2"/>
  <c r="I231" i="2"/>
  <c r="AA231" i="2" s="1"/>
  <c r="M231" i="2"/>
  <c r="Q231" i="2"/>
  <c r="U231" i="2"/>
  <c r="E233" i="2"/>
  <c r="AA233" i="2" s="1"/>
  <c r="I233" i="2"/>
  <c r="M233" i="2"/>
  <c r="Q233" i="2"/>
  <c r="U233" i="2"/>
  <c r="E235" i="2"/>
  <c r="I235" i="2"/>
  <c r="M235" i="2"/>
  <c r="Q235" i="2"/>
  <c r="AA235" i="2" s="1"/>
  <c r="U235" i="2"/>
  <c r="I204" i="2"/>
  <c r="Q204" i="2"/>
  <c r="E218" i="2"/>
  <c r="I218" i="2"/>
  <c r="M218" i="2"/>
  <c r="Q218" i="2"/>
  <c r="U218" i="2"/>
  <c r="E220" i="2"/>
  <c r="I220" i="2"/>
  <c r="M220" i="2"/>
  <c r="Q220" i="2"/>
  <c r="U220" i="2"/>
  <c r="E222" i="2"/>
  <c r="I222" i="2"/>
  <c r="M222" i="2"/>
  <c r="Q222" i="2"/>
  <c r="U222" i="2"/>
  <c r="E224" i="2"/>
  <c r="I224" i="2"/>
  <c r="M224" i="2"/>
  <c r="Q224" i="2"/>
  <c r="U224" i="2"/>
  <c r="E226" i="2"/>
  <c r="I226" i="2"/>
  <c r="M226" i="2"/>
  <c r="Q226" i="2"/>
  <c r="U226" i="2"/>
  <c r="E237" i="2"/>
  <c r="I237" i="2"/>
  <c r="M237" i="2"/>
  <c r="Q237" i="2"/>
  <c r="U237" i="2"/>
  <c r="E239" i="2"/>
  <c r="I239" i="2"/>
  <c r="M239" i="2"/>
  <c r="AA239" i="2" s="1"/>
  <c r="Q239" i="2"/>
  <c r="U239" i="2"/>
  <c r="E241" i="2"/>
  <c r="I241" i="2"/>
  <c r="AA241" i="2" s="1"/>
  <c r="M241" i="2"/>
  <c r="Q241" i="2"/>
  <c r="U241" i="2"/>
  <c r="E243" i="2"/>
  <c r="AA243" i="2" s="1"/>
  <c r="I243" i="2"/>
  <c r="M243" i="2"/>
  <c r="Q243" i="2"/>
  <c r="U243" i="2"/>
  <c r="E245" i="2"/>
  <c r="I245" i="2"/>
  <c r="M245" i="2"/>
  <c r="Q245" i="2"/>
  <c r="U245" i="2"/>
  <c r="E247" i="2"/>
  <c r="I247" i="2"/>
  <c r="M247" i="2"/>
  <c r="AA247" i="2" s="1"/>
  <c r="Q247" i="2"/>
  <c r="U247" i="2"/>
  <c r="I209" i="2"/>
  <c r="M209" i="2"/>
  <c r="AA209" i="2" s="1"/>
  <c r="Q209" i="2"/>
  <c r="U209" i="2"/>
  <c r="E211" i="2"/>
  <c r="I211" i="2"/>
  <c r="AA211" i="2" s="1"/>
  <c r="M211" i="2"/>
  <c r="Q211" i="2"/>
  <c r="U211" i="2"/>
  <c r="E213" i="2"/>
  <c r="I213" i="2"/>
  <c r="M213" i="2"/>
  <c r="Q213" i="2"/>
  <c r="U213" i="2"/>
  <c r="E215" i="2"/>
  <c r="I215" i="2"/>
  <c r="M215" i="2"/>
  <c r="Q215" i="2"/>
  <c r="AA215" i="2" s="1"/>
  <c r="U215" i="2"/>
  <c r="D221" i="2"/>
  <c r="H221" i="2"/>
  <c r="L221" i="2"/>
  <c r="P221" i="2"/>
  <c r="T221" i="2"/>
  <c r="X221" i="2"/>
  <c r="D223" i="2"/>
  <c r="H223" i="2"/>
  <c r="L223" i="2"/>
  <c r="P223" i="2"/>
  <c r="T223" i="2"/>
  <c r="X223" i="2"/>
  <c r="D225" i="2"/>
  <c r="H225" i="2"/>
  <c r="L225" i="2"/>
  <c r="P225" i="2"/>
  <c r="T225" i="2"/>
  <c r="X225" i="2"/>
  <c r="E228" i="2"/>
  <c r="I228" i="2"/>
  <c r="M228" i="2"/>
  <c r="Q228" i="2"/>
  <c r="U228" i="2"/>
  <c r="E230" i="2"/>
  <c r="I230" i="2"/>
  <c r="M230" i="2"/>
  <c r="Q230" i="2"/>
  <c r="U230" i="2"/>
  <c r="E232" i="2"/>
  <c r="I232" i="2"/>
  <c r="M232" i="2"/>
  <c r="Q232" i="2"/>
  <c r="U232" i="2"/>
  <c r="E234" i="2"/>
  <c r="I234" i="2"/>
  <c r="M234" i="2"/>
  <c r="Q234" i="2"/>
  <c r="U234" i="2"/>
  <c r="E236" i="2"/>
  <c r="I236" i="2"/>
  <c r="M236" i="2"/>
  <c r="Q236" i="2"/>
  <c r="U236" i="2"/>
  <c r="D238" i="2"/>
  <c r="H238" i="2"/>
  <c r="L238" i="2"/>
  <c r="P238" i="2"/>
  <c r="AB238" i="2" s="1"/>
  <c r="T238" i="2"/>
  <c r="X238" i="2"/>
  <c r="D240" i="2"/>
  <c r="H240" i="2"/>
  <c r="L240" i="2"/>
  <c r="P240" i="2"/>
  <c r="T240" i="2"/>
  <c r="X240" i="2"/>
  <c r="H242" i="2"/>
  <c r="L242" i="2"/>
  <c r="P242" i="2"/>
  <c r="T242" i="2"/>
  <c r="X242" i="2"/>
  <c r="E249" i="2"/>
  <c r="I249" i="2"/>
  <c r="M249" i="2"/>
  <c r="AA249" i="2" s="1"/>
  <c r="Q249" i="2"/>
  <c r="U249" i="2"/>
  <c r="AB266" i="2"/>
  <c r="AA263" i="2"/>
  <c r="AA264" i="2"/>
  <c r="AA265" i="2"/>
  <c r="AA266" i="2"/>
  <c r="AA267" i="2"/>
  <c r="AA269" i="2"/>
  <c r="AA270" i="2"/>
  <c r="AA271" i="2"/>
  <c r="AA273" i="2"/>
  <c r="AA274" i="2"/>
  <c r="AA275" i="2"/>
  <c r="AA276" i="2"/>
  <c r="AA277" i="2"/>
  <c r="AA279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D208" i="2"/>
  <c r="Z16" i="2"/>
  <c r="Z208" i="2" s="1"/>
  <c r="Z36" i="2"/>
  <c r="Z228" i="2" s="1"/>
  <c r="D232" i="2"/>
  <c r="Z40" i="2"/>
  <c r="Z232" i="2" s="1"/>
  <c r="AA202" i="2"/>
  <c r="Z26" i="2"/>
  <c r="Z218" i="2" s="1"/>
  <c r="D220" i="2"/>
  <c r="AB220" i="2" s="1"/>
  <c r="Z28" i="2"/>
  <c r="Z220" i="2" s="1"/>
  <c r="Z48" i="2"/>
  <c r="Z240" i="2" s="1"/>
  <c r="D242" i="2"/>
  <c r="Z50" i="2"/>
  <c r="Z242" i="2" s="1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D210" i="2"/>
  <c r="H210" i="2"/>
  <c r="AB210" i="2" s="1"/>
  <c r="L210" i="2"/>
  <c r="P210" i="2"/>
  <c r="T210" i="2"/>
  <c r="X210" i="2"/>
  <c r="D217" i="2"/>
  <c r="H217" i="2"/>
  <c r="L217" i="2"/>
  <c r="P217" i="2"/>
  <c r="T217" i="2"/>
  <c r="X217" i="2"/>
  <c r="D222" i="2"/>
  <c r="H222" i="2"/>
  <c r="AB222" i="2" s="1"/>
  <c r="L222" i="2"/>
  <c r="P222" i="2"/>
  <c r="T222" i="2"/>
  <c r="X222" i="2"/>
  <c r="D224" i="2"/>
  <c r="H224" i="2"/>
  <c r="L224" i="2"/>
  <c r="P224" i="2"/>
  <c r="T224" i="2"/>
  <c r="X224" i="2"/>
  <c r="D227" i="2"/>
  <c r="H227" i="2"/>
  <c r="L227" i="2"/>
  <c r="P227" i="2"/>
  <c r="T227" i="2"/>
  <c r="X227" i="2"/>
  <c r="D234" i="2"/>
  <c r="H234" i="2"/>
  <c r="L234" i="2"/>
  <c r="P234" i="2"/>
  <c r="T234" i="2"/>
  <c r="X234" i="2"/>
  <c r="D237" i="2"/>
  <c r="H237" i="2"/>
  <c r="L237" i="2"/>
  <c r="P237" i="2"/>
  <c r="T237" i="2"/>
  <c r="X237" i="2"/>
  <c r="D239" i="2"/>
  <c r="H239" i="2"/>
  <c r="L239" i="2"/>
  <c r="P239" i="2"/>
  <c r="T239" i="2"/>
  <c r="X239" i="2"/>
  <c r="D244" i="2"/>
  <c r="H244" i="2"/>
  <c r="L244" i="2"/>
  <c r="P244" i="2"/>
  <c r="T244" i="2"/>
  <c r="X244" i="2"/>
  <c r="D249" i="2"/>
  <c r="H249" i="2"/>
  <c r="L249" i="2"/>
  <c r="P249" i="2"/>
  <c r="T249" i="2"/>
  <c r="X249" i="2"/>
  <c r="P203" i="2"/>
  <c r="T203" i="2"/>
  <c r="X203" i="2"/>
  <c r="D205" i="2"/>
  <c r="H205" i="2"/>
  <c r="L205" i="2"/>
  <c r="P205" i="2"/>
  <c r="T205" i="2"/>
  <c r="X205" i="2"/>
  <c r="D207" i="2"/>
  <c r="H207" i="2"/>
  <c r="L207" i="2"/>
  <c r="P207" i="2"/>
  <c r="T207" i="2"/>
  <c r="X207" i="2"/>
  <c r="Z18" i="2"/>
  <c r="Z210" i="2" s="1"/>
  <c r="D212" i="2"/>
  <c r="H212" i="2"/>
  <c r="AB212" i="2" s="1"/>
  <c r="L212" i="2"/>
  <c r="P212" i="2"/>
  <c r="T212" i="2"/>
  <c r="X212" i="2"/>
  <c r="D214" i="2"/>
  <c r="H214" i="2"/>
  <c r="L214" i="2"/>
  <c r="P214" i="2"/>
  <c r="AB214" i="2" s="1"/>
  <c r="T214" i="2"/>
  <c r="X214" i="2"/>
  <c r="D216" i="2"/>
  <c r="H216" i="2"/>
  <c r="L216" i="2"/>
  <c r="P216" i="2"/>
  <c r="T216" i="2"/>
  <c r="X216" i="2"/>
  <c r="D219" i="2"/>
  <c r="H219" i="2"/>
  <c r="L219" i="2"/>
  <c r="P219" i="2"/>
  <c r="T219" i="2"/>
  <c r="X219" i="2"/>
  <c r="Z32" i="2"/>
  <c r="Z224" i="2" s="1"/>
  <c r="D226" i="2"/>
  <c r="AB226" i="2" s="1"/>
  <c r="H226" i="2"/>
  <c r="L226" i="2"/>
  <c r="P226" i="2"/>
  <c r="T226" i="2"/>
  <c r="X226" i="2"/>
  <c r="D229" i="2"/>
  <c r="H229" i="2"/>
  <c r="L229" i="2"/>
  <c r="P229" i="2"/>
  <c r="T229" i="2"/>
  <c r="X229" i="2"/>
  <c r="D231" i="2"/>
  <c r="H231" i="2"/>
  <c r="L231" i="2"/>
  <c r="P231" i="2"/>
  <c r="T231" i="2"/>
  <c r="X231" i="2"/>
  <c r="Z42" i="2"/>
  <c r="Z234" i="2" s="1"/>
  <c r="D236" i="2"/>
  <c r="H236" i="2"/>
  <c r="L236" i="2"/>
  <c r="P236" i="2"/>
  <c r="T236" i="2"/>
  <c r="X236" i="2"/>
  <c r="D241" i="2"/>
  <c r="H241" i="2"/>
  <c r="L241" i="2"/>
  <c r="P241" i="2"/>
  <c r="T241" i="2"/>
  <c r="X241" i="2"/>
  <c r="Z52" i="2"/>
  <c r="Z244" i="2" s="1"/>
  <c r="D246" i="2"/>
  <c r="AB246" i="2" s="1"/>
  <c r="H246" i="2"/>
  <c r="L246" i="2"/>
  <c r="P246" i="2"/>
  <c r="T246" i="2"/>
  <c r="X246" i="2"/>
  <c r="D248" i="2"/>
  <c r="H248" i="2"/>
  <c r="L248" i="2"/>
  <c r="P248" i="2"/>
  <c r="T248" i="2"/>
  <c r="X248" i="2"/>
  <c r="Z20" i="2"/>
  <c r="Z212" i="2" s="1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Z12" i="2"/>
  <c r="Z204" i="2" s="1"/>
  <c r="F204" i="2"/>
  <c r="J204" i="2"/>
  <c r="N204" i="2"/>
  <c r="AB204" i="2" s="1"/>
  <c r="R204" i="2"/>
  <c r="V204" i="2"/>
  <c r="Z14" i="2"/>
  <c r="Z206" i="2" s="1"/>
  <c r="F207" i="2"/>
  <c r="J207" i="2"/>
  <c r="N207" i="2"/>
  <c r="R207" i="2"/>
  <c r="V207" i="2"/>
  <c r="Z22" i="2"/>
  <c r="Z214" i="2" s="1"/>
  <c r="Z30" i="2"/>
  <c r="Z222" i="2" s="1"/>
  <c r="Z38" i="2"/>
  <c r="Z230" i="2" s="1"/>
  <c r="Z46" i="2"/>
  <c r="Z238" i="2" s="1"/>
  <c r="Z54" i="2"/>
  <c r="Z246" i="2" s="1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B118" i="2"/>
  <c r="AB119" i="2"/>
  <c r="AB120" i="2"/>
  <c r="AB121" i="2"/>
  <c r="AB122" i="2"/>
  <c r="AB123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61" i="2"/>
  <c r="AA2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10" i="2"/>
  <c r="Y13" i="2"/>
  <c r="Y205" i="2" s="1"/>
  <c r="Y15" i="2"/>
  <c r="Y207" i="2" s="1"/>
  <c r="Y17" i="2"/>
  <c r="Y209" i="2" s="1"/>
  <c r="Y19" i="2"/>
  <c r="Y211" i="2" s="1"/>
  <c r="Y21" i="2"/>
  <c r="Y213" i="2" s="1"/>
  <c r="Y23" i="2"/>
  <c r="Y215" i="2" s="1"/>
  <c r="Y25" i="2"/>
  <c r="Y217" i="2" s="1"/>
  <c r="AA217" i="2" s="1"/>
  <c r="Y27" i="2"/>
  <c r="Y219" i="2" s="1"/>
  <c r="Y29" i="2"/>
  <c r="Y221" i="2" s="1"/>
  <c r="Y31" i="2"/>
  <c r="Y223" i="2" s="1"/>
  <c r="Y33" i="2"/>
  <c r="Y225" i="2" s="1"/>
  <c r="AA225" i="2" s="1"/>
  <c r="Y35" i="2"/>
  <c r="Y227" i="2" s="1"/>
  <c r="Y37" i="2"/>
  <c r="Y229" i="2" s="1"/>
  <c r="Y39" i="2"/>
  <c r="Y231" i="2" s="1"/>
  <c r="Y41" i="2"/>
  <c r="Y233" i="2" s="1"/>
  <c r="Y43" i="2"/>
  <c r="Y235" i="2" s="1"/>
  <c r="Y45" i="2"/>
  <c r="Y237" i="2" s="1"/>
  <c r="Y47" i="2"/>
  <c r="Y239" i="2" s="1"/>
  <c r="Y49" i="2"/>
  <c r="Y241" i="2" s="1"/>
  <c r="Y51" i="2"/>
  <c r="Y243" i="2" s="1"/>
  <c r="Y53" i="2"/>
  <c r="Y245" i="2" s="1"/>
  <c r="Y55" i="2"/>
  <c r="Y247" i="2" s="1"/>
  <c r="Y57" i="2"/>
  <c r="Y249" i="2" s="1"/>
  <c r="AB124" i="2"/>
  <c r="Y11" i="2"/>
  <c r="Y203" i="2" s="1"/>
  <c r="AB10" i="2"/>
  <c r="Z11" i="2"/>
  <c r="Z203" i="2" s="1"/>
  <c r="AB12" i="2"/>
  <c r="Z13" i="2"/>
  <c r="Z205" i="2" s="1"/>
  <c r="AB205" i="2" s="1"/>
  <c r="AB206" i="2"/>
  <c r="AB14" i="2"/>
  <c r="Z15" i="2"/>
  <c r="Z207" i="2" s="1"/>
  <c r="AB208" i="2"/>
  <c r="AB16" i="2"/>
  <c r="Z17" i="2"/>
  <c r="Z209" i="2" s="1"/>
  <c r="AB18" i="2"/>
  <c r="Z19" i="2"/>
  <c r="Z211" i="2" s="1"/>
  <c r="Z21" i="2"/>
  <c r="Z213" i="2" s="1"/>
  <c r="AB22" i="2"/>
  <c r="Z23" i="2"/>
  <c r="Z215" i="2" s="1"/>
  <c r="AB216" i="2"/>
  <c r="AB24" i="2"/>
  <c r="Z25" i="2"/>
  <c r="Z217" i="2" s="1"/>
  <c r="AB26" i="2"/>
  <c r="Z27" i="2"/>
  <c r="Z219" i="2" s="1"/>
  <c r="AB28" i="2"/>
  <c r="Z29" i="2"/>
  <c r="Z221" i="2" s="1"/>
  <c r="AB221" i="2" s="1"/>
  <c r="AB30" i="2"/>
  <c r="Z31" i="2"/>
  <c r="Z223" i="2" s="1"/>
  <c r="AB224" i="2"/>
  <c r="AB32" i="2"/>
  <c r="Z33" i="2"/>
  <c r="Z225" i="2" s="1"/>
  <c r="AB34" i="2"/>
  <c r="Z35" i="2"/>
  <c r="Z227" i="2" s="1"/>
  <c r="AB36" i="2"/>
  <c r="Z37" i="2"/>
  <c r="Z229" i="2" s="1"/>
  <c r="AB229" i="2" s="1"/>
  <c r="AB38" i="2"/>
  <c r="Z39" i="2"/>
  <c r="Z231" i="2" s="1"/>
  <c r="AB232" i="2"/>
  <c r="AB40" i="2"/>
  <c r="Z41" i="2"/>
  <c r="Z233" i="2" s="1"/>
  <c r="AB42" i="2"/>
  <c r="Z43" i="2"/>
  <c r="Z235" i="2" s="1"/>
  <c r="AB44" i="2"/>
  <c r="Z45" i="2"/>
  <c r="Z237" i="2" s="1"/>
  <c r="AB237" i="2" s="1"/>
  <c r="Z47" i="2"/>
  <c r="Z239" i="2" s="1"/>
  <c r="AB240" i="2"/>
  <c r="AB48" i="2"/>
  <c r="Z49" i="2"/>
  <c r="Z241" i="2" s="1"/>
  <c r="AB50" i="2"/>
  <c r="Z51" i="2"/>
  <c r="Z243" i="2" s="1"/>
  <c r="AB52" i="2"/>
  <c r="Z53" i="2"/>
  <c r="Z245" i="2" s="1"/>
  <c r="AB245" i="2" s="1"/>
  <c r="AB54" i="2"/>
  <c r="Z55" i="2"/>
  <c r="Z247" i="2" s="1"/>
  <c r="AB248" i="2"/>
  <c r="AB56" i="2"/>
  <c r="Z57" i="2"/>
  <c r="Z249" i="2" s="1"/>
  <c r="AB126" i="2"/>
  <c r="AB13" i="2"/>
  <c r="AB15" i="2"/>
  <c r="AB25" i="2"/>
  <c r="AA11" i="2"/>
  <c r="Y12" i="2"/>
  <c r="Y204" i="2" s="1"/>
  <c r="AA205" i="2"/>
  <c r="AA13" i="2"/>
  <c r="Y14" i="2"/>
  <c r="Y206" i="2" s="1"/>
  <c r="AA15" i="2"/>
  <c r="Y16" i="2"/>
  <c r="Y208" i="2" s="1"/>
  <c r="Y18" i="2"/>
  <c r="Y210" i="2" s="1"/>
  <c r="AA210" i="2" s="1"/>
  <c r="AA19" i="2"/>
  <c r="Y20" i="2"/>
  <c r="Y212" i="2" s="1"/>
  <c r="AA213" i="2"/>
  <c r="AA21" i="2"/>
  <c r="Y22" i="2"/>
  <c r="Y214" i="2" s="1"/>
  <c r="AA23" i="2"/>
  <c r="Y24" i="2"/>
  <c r="Y216" i="2" s="1"/>
  <c r="Y26" i="2"/>
  <c r="Y218" i="2" s="1"/>
  <c r="AA218" i="2" s="1"/>
  <c r="AA219" i="2"/>
  <c r="AA27" i="2"/>
  <c r="Y28" i="2"/>
  <c r="Y220" i="2" s="1"/>
  <c r="AA221" i="2"/>
  <c r="AA29" i="2"/>
  <c r="Y30" i="2"/>
  <c r="Y222" i="2" s="1"/>
  <c r="AA223" i="2"/>
  <c r="AA31" i="2"/>
  <c r="Y32" i="2"/>
  <c r="Y224" i="2" s="1"/>
  <c r="Y34" i="2"/>
  <c r="Y226" i="2" s="1"/>
  <c r="AA226" i="2" s="1"/>
  <c r="AA35" i="2"/>
  <c r="Y36" i="2"/>
  <c r="Y228" i="2" s="1"/>
  <c r="AA229" i="2"/>
  <c r="AA37" i="2"/>
  <c r="Y38" i="2"/>
  <c r="Y230" i="2" s="1"/>
  <c r="AA39" i="2"/>
  <c r="Y40" i="2"/>
  <c r="Y232" i="2" s="1"/>
  <c r="Y42" i="2"/>
  <c r="Y234" i="2" s="1"/>
  <c r="AA234" i="2" s="1"/>
  <c r="AA43" i="2"/>
  <c r="Y44" i="2"/>
  <c r="Y236" i="2" s="1"/>
  <c r="AA237" i="2"/>
  <c r="AA45" i="2"/>
  <c r="Y46" i="2"/>
  <c r="Y238" i="2" s="1"/>
  <c r="AA47" i="2"/>
  <c r="Y48" i="2"/>
  <c r="Y240" i="2" s="1"/>
  <c r="Y50" i="2"/>
  <c r="Y242" i="2" s="1"/>
  <c r="AA242" i="2" s="1"/>
  <c r="AA51" i="2"/>
  <c r="Y52" i="2"/>
  <c r="Y244" i="2" s="1"/>
  <c r="AA245" i="2"/>
  <c r="AA53" i="2"/>
  <c r="Y54" i="2"/>
  <c r="Y246" i="2" s="1"/>
  <c r="AA55" i="2"/>
  <c r="Y56" i="2"/>
  <c r="Y248" i="2" s="1"/>
  <c r="AA268" i="2"/>
  <c r="AA272" i="2"/>
  <c r="AB263" i="2"/>
  <c r="AA278" i="2"/>
  <c r="AA280" i="2"/>
  <c r="AA312" i="2"/>
  <c r="AA311" i="2" s="1"/>
  <c r="Y409" i="1"/>
  <c r="W409" i="1"/>
  <c r="U409" i="1"/>
  <c r="S409" i="1"/>
  <c r="Q409" i="1"/>
  <c r="O409" i="1"/>
  <c r="M409" i="1"/>
  <c r="K409" i="1"/>
  <c r="I409" i="1"/>
  <c r="G409" i="1"/>
  <c r="E409" i="1"/>
  <c r="C409" i="1"/>
  <c r="Y408" i="1"/>
  <c r="W408" i="1"/>
  <c r="U408" i="1"/>
  <c r="S408" i="1"/>
  <c r="Q408" i="1"/>
  <c r="O408" i="1"/>
  <c r="M408" i="1"/>
  <c r="K408" i="1"/>
  <c r="I408" i="1"/>
  <c r="G408" i="1"/>
  <c r="E408" i="1"/>
  <c r="C408" i="1"/>
  <c r="Y407" i="1"/>
  <c r="W407" i="1"/>
  <c r="U407" i="1"/>
  <c r="S407" i="1"/>
  <c r="Q407" i="1"/>
  <c r="O407" i="1"/>
  <c r="M407" i="1"/>
  <c r="K407" i="1"/>
  <c r="I407" i="1"/>
  <c r="G407" i="1"/>
  <c r="E407" i="1"/>
  <c r="C407" i="1"/>
  <c r="Y406" i="1"/>
  <c r="W406" i="1"/>
  <c r="U406" i="1"/>
  <c r="S406" i="1"/>
  <c r="Q406" i="1"/>
  <c r="O406" i="1"/>
  <c r="M406" i="1"/>
  <c r="K406" i="1"/>
  <c r="I406" i="1"/>
  <c r="G406" i="1"/>
  <c r="E406" i="1"/>
  <c r="C406" i="1"/>
  <c r="Y405" i="1"/>
  <c r="W405" i="1"/>
  <c r="U405" i="1"/>
  <c r="S405" i="1"/>
  <c r="Q405" i="1"/>
  <c r="O405" i="1"/>
  <c r="M405" i="1"/>
  <c r="K405" i="1"/>
  <c r="I405" i="1"/>
  <c r="G405" i="1"/>
  <c r="E405" i="1"/>
  <c r="C405" i="1"/>
  <c r="Y404" i="1"/>
  <c r="W404" i="1"/>
  <c r="U404" i="1"/>
  <c r="S404" i="1"/>
  <c r="Q404" i="1"/>
  <c r="O404" i="1"/>
  <c r="M404" i="1"/>
  <c r="K404" i="1"/>
  <c r="I404" i="1"/>
  <c r="G404" i="1"/>
  <c r="E404" i="1"/>
  <c r="C404" i="1"/>
  <c r="Y403" i="1"/>
  <c r="W403" i="1"/>
  <c r="U403" i="1"/>
  <c r="S403" i="1"/>
  <c r="Q403" i="1"/>
  <c r="O403" i="1"/>
  <c r="M403" i="1"/>
  <c r="K403" i="1"/>
  <c r="I403" i="1"/>
  <c r="G403" i="1"/>
  <c r="E403" i="1"/>
  <c r="C403" i="1"/>
  <c r="Y402" i="1"/>
  <c r="W402" i="1"/>
  <c r="U402" i="1"/>
  <c r="S402" i="1"/>
  <c r="Q402" i="1"/>
  <c r="O402" i="1"/>
  <c r="M402" i="1"/>
  <c r="K402" i="1"/>
  <c r="I402" i="1"/>
  <c r="G402" i="1"/>
  <c r="E402" i="1"/>
  <c r="C402" i="1"/>
  <c r="Y401" i="1"/>
  <c r="W401" i="1"/>
  <c r="U401" i="1"/>
  <c r="S401" i="1"/>
  <c r="Q401" i="1"/>
  <c r="O401" i="1"/>
  <c r="M401" i="1"/>
  <c r="K401" i="1"/>
  <c r="I401" i="1"/>
  <c r="G401" i="1"/>
  <c r="E401" i="1"/>
  <c r="C401" i="1"/>
  <c r="Y400" i="1"/>
  <c r="W400" i="1"/>
  <c r="U400" i="1"/>
  <c r="S400" i="1"/>
  <c r="Q400" i="1"/>
  <c r="O400" i="1"/>
  <c r="M400" i="1"/>
  <c r="K400" i="1"/>
  <c r="I400" i="1"/>
  <c r="G400" i="1"/>
  <c r="E400" i="1"/>
  <c r="C400" i="1"/>
  <c r="Y399" i="1"/>
  <c r="W399" i="1"/>
  <c r="U399" i="1"/>
  <c r="S399" i="1"/>
  <c r="Q399" i="1"/>
  <c r="O399" i="1"/>
  <c r="M399" i="1"/>
  <c r="K399" i="1"/>
  <c r="I399" i="1"/>
  <c r="G399" i="1"/>
  <c r="E399" i="1"/>
  <c r="C399" i="1"/>
  <c r="Y398" i="1"/>
  <c r="W398" i="1"/>
  <c r="U398" i="1"/>
  <c r="S398" i="1"/>
  <c r="Q398" i="1"/>
  <c r="O398" i="1"/>
  <c r="M398" i="1"/>
  <c r="K398" i="1"/>
  <c r="I398" i="1"/>
  <c r="G398" i="1"/>
  <c r="E398" i="1"/>
  <c r="C398" i="1"/>
  <c r="Y397" i="1"/>
  <c r="W397" i="1"/>
  <c r="U397" i="1"/>
  <c r="S397" i="1"/>
  <c r="Q397" i="1"/>
  <c r="O397" i="1"/>
  <c r="M397" i="1"/>
  <c r="K397" i="1"/>
  <c r="I397" i="1"/>
  <c r="G397" i="1"/>
  <c r="E397" i="1"/>
  <c r="C397" i="1"/>
  <c r="Y396" i="1"/>
  <c r="W396" i="1"/>
  <c r="U396" i="1"/>
  <c r="S396" i="1"/>
  <c r="Q396" i="1"/>
  <c r="O396" i="1"/>
  <c r="M396" i="1"/>
  <c r="K396" i="1"/>
  <c r="I396" i="1"/>
  <c r="G396" i="1"/>
  <c r="E396" i="1"/>
  <c r="C396" i="1"/>
  <c r="Y395" i="1"/>
  <c r="W395" i="1"/>
  <c r="U395" i="1"/>
  <c r="S395" i="1"/>
  <c r="Q395" i="1"/>
  <c r="O395" i="1"/>
  <c r="M395" i="1"/>
  <c r="K395" i="1"/>
  <c r="I395" i="1"/>
  <c r="G395" i="1"/>
  <c r="E395" i="1"/>
  <c r="C395" i="1"/>
  <c r="Y394" i="1"/>
  <c r="W394" i="1"/>
  <c r="U394" i="1"/>
  <c r="S394" i="1"/>
  <c r="Q394" i="1"/>
  <c r="O394" i="1"/>
  <c r="M394" i="1"/>
  <c r="K394" i="1"/>
  <c r="I394" i="1"/>
  <c r="G394" i="1"/>
  <c r="E394" i="1"/>
  <c r="C394" i="1"/>
  <c r="Y393" i="1"/>
  <c r="W393" i="1"/>
  <c r="U393" i="1"/>
  <c r="S393" i="1"/>
  <c r="Q393" i="1"/>
  <c r="O393" i="1"/>
  <c r="M393" i="1"/>
  <c r="K393" i="1"/>
  <c r="I393" i="1"/>
  <c r="G393" i="1"/>
  <c r="E393" i="1"/>
  <c r="C393" i="1"/>
  <c r="Y392" i="1"/>
  <c r="W392" i="1"/>
  <c r="U392" i="1"/>
  <c r="S392" i="1"/>
  <c r="Q392" i="1"/>
  <c r="O392" i="1"/>
  <c r="M392" i="1"/>
  <c r="K392" i="1"/>
  <c r="I392" i="1"/>
  <c r="G392" i="1"/>
  <c r="E392" i="1"/>
  <c r="C392" i="1"/>
  <c r="Y391" i="1"/>
  <c r="W391" i="1"/>
  <c r="U391" i="1"/>
  <c r="S391" i="1"/>
  <c r="Q391" i="1"/>
  <c r="O391" i="1"/>
  <c r="M391" i="1"/>
  <c r="K391" i="1"/>
  <c r="I391" i="1"/>
  <c r="G391" i="1"/>
  <c r="E391" i="1"/>
  <c r="C391" i="1"/>
  <c r="Y390" i="1"/>
  <c r="W390" i="1"/>
  <c r="U390" i="1"/>
  <c r="S390" i="1"/>
  <c r="Q390" i="1"/>
  <c r="O390" i="1"/>
  <c r="M390" i="1"/>
  <c r="K390" i="1"/>
  <c r="I390" i="1"/>
  <c r="G390" i="1"/>
  <c r="E390" i="1"/>
  <c r="C390" i="1"/>
  <c r="Y389" i="1"/>
  <c r="W389" i="1"/>
  <c r="U389" i="1"/>
  <c r="S389" i="1"/>
  <c r="Q389" i="1"/>
  <c r="O389" i="1"/>
  <c r="M389" i="1"/>
  <c r="K389" i="1"/>
  <c r="I389" i="1"/>
  <c r="G389" i="1"/>
  <c r="E389" i="1"/>
  <c r="C389" i="1"/>
  <c r="Y388" i="1"/>
  <c r="W388" i="1"/>
  <c r="U388" i="1"/>
  <c r="S388" i="1"/>
  <c r="Q388" i="1"/>
  <c r="O388" i="1"/>
  <c r="M388" i="1"/>
  <c r="K388" i="1"/>
  <c r="I388" i="1"/>
  <c r="G388" i="1"/>
  <c r="E388" i="1"/>
  <c r="C388" i="1"/>
  <c r="Y387" i="1"/>
  <c r="W387" i="1"/>
  <c r="U387" i="1"/>
  <c r="S387" i="1"/>
  <c r="Q387" i="1"/>
  <c r="O387" i="1"/>
  <c r="M387" i="1"/>
  <c r="K387" i="1"/>
  <c r="I387" i="1"/>
  <c r="G387" i="1"/>
  <c r="E387" i="1"/>
  <c r="C387" i="1"/>
  <c r="Y386" i="1"/>
  <c r="W386" i="1"/>
  <c r="U386" i="1"/>
  <c r="S386" i="1"/>
  <c r="Q386" i="1"/>
  <c r="O386" i="1"/>
  <c r="M386" i="1"/>
  <c r="K386" i="1"/>
  <c r="I386" i="1"/>
  <c r="G386" i="1"/>
  <c r="E386" i="1"/>
  <c r="C386" i="1"/>
  <c r="Y385" i="1"/>
  <c r="W385" i="1"/>
  <c r="U385" i="1"/>
  <c r="S385" i="1"/>
  <c r="Q385" i="1"/>
  <c r="O385" i="1"/>
  <c r="M385" i="1"/>
  <c r="K385" i="1"/>
  <c r="I385" i="1"/>
  <c r="G385" i="1"/>
  <c r="E385" i="1"/>
  <c r="C385" i="1"/>
  <c r="Y384" i="1"/>
  <c r="W384" i="1"/>
  <c r="U384" i="1"/>
  <c r="S384" i="1"/>
  <c r="Q384" i="1"/>
  <c r="O384" i="1"/>
  <c r="M384" i="1"/>
  <c r="K384" i="1"/>
  <c r="I384" i="1"/>
  <c r="G384" i="1"/>
  <c r="E384" i="1"/>
  <c r="C384" i="1"/>
  <c r="Y383" i="1"/>
  <c r="W383" i="1"/>
  <c r="U383" i="1"/>
  <c r="S383" i="1"/>
  <c r="Q383" i="1"/>
  <c r="O383" i="1"/>
  <c r="M383" i="1"/>
  <c r="K383" i="1"/>
  <c r="I383" i="1"/>
  <c r="G383" i="1"/>
  <c r="E383" i="1"/>
  <c r="C383" i="1"/>
  <c r="Y382" i="1"/>
  <c r="W382" i="1"/>
  <c r="U382" i="1"/>
  <c r="S382" i="1"/>
  <c r="Q382" i="1"/>
  <c r="O382" i="1"/>
  <c r="M382" i="1"/>
  <c r="K382" i="1"/>
  <c r="I382" i="1"/>
  <c r="G382" i="1"/>
  <c r="E382" i="1"/>
  <c r="C382" i="1"/>
  <c r="Y381" i="1"/>
  <c r="W381" i="1"/>
  <c r="U381" i="1"/>
  <c r="S381" i="1"/>
  <c r="Q381" i="1"/>
  <c r="O381" i="1"/>
  <c r="M381" i="1"/>
  <c r="K381" i="1"/>
  <c r="I381" i="1"/>
  <c r="G381" i="1"/>
  <c r="E381" i="1"/>
  <c r="C381" i="1"/>
  <c r="Y380" i="1"/>
  <c r="W380" i="1"/>
  <c r="U380" i="1"/>
  <c r="S380" i="1"/>
  <c r="Q380" i="1"/>
  <c r="O380" i="1"/>
  <c r="M380" i="1"/>
  <c r="K380" i="1"/>
  <c r="I380" i="1"/>
  <c r="G380" i="1"/>
  <c r="E380" i="1"/>
  <c r="C380" i="1"/>
  <c r="Y379" i="1"/>
  <c r="W379" i="1"/>
  <c r="U379" i="1"/>
  <c r="S379" i="1"/>
  <c r="Q379" i="1"/>
  <c r="O379" i="1"/>
  <c r="M379" i="1"/>
  <c r="K379" i="1"/>
  <c r="I379" i="1"/>
  <c r="G379" i="1"/>
  <c r="E379" i="1"/>
  <c r="C379" i="1"/>
  <c r="Y378" i="1"/>
  <c r="W378" i="1"/>
  <c r="U378" i="1"/>
  <c r="S378" i="1"/>
  <c r="Q378" i="1"/>
  <c r="O378" i="1"/>
  <c r="M378" i="1"/>
  <c r="K378" i="1"/>
  <c r="I378" i="1"/>
  <c r="G378" i="1"/>
  <c r="E378" i="1"/>
  <c r="C378" i="1"/>
  <c r="Y377" i="1"/>
  <c r="W377" i="1"/>
  <c r="U377" i="1"/>
  <c r="S377" i="1"/>
  <c r="Q377" i="1"/>
  <c r="O377" i="1"/>
  <c r="M377" i="1"/>
  <c r="K377" i="1"/>
  <c r="I377" i="1"/>
  <c r="G377" i="1"/>
  <c r="E377" i="1"/>
  <c r="C377" i="1"/>
  <c r="Y376" i="1"/>
  <c r="W376" i="1"/>
  <c r="U376" i="1"/>
  <c r="S376" i="1"/>
  <c r="Q376" i="1"/>
  <c r="O376" i="1"/>
  <c r="M376" i="1"/>
  <c r="K376" i="1"/>
  <c r="I376" i="1"/>
  <c r="G376" i="1"/>
  <c r="E376" i="1"/>
  <c r="C376" i="1"/>
  <c r="Y375" i="1"/>
  <c r="W375" i="1"/>
  <c r="U375" i="1"/>
  <c r="S375" i="1"/>
  <c r="Q375" i="1"/>
  <c r="O375" i="1"/>
  <c r="M375" i="1"/>
  <c r="K375" i="1"/>
  <c r="I375" i="1"/>
  <c r="G375" i="1"/>
  <c r="E375" i="1"/>
  <c r="C375" i="1"/>
  <c r="Y374" i="1"/>
  <c r="W374" i="1"/>
  <c r="U374" i="1"/>
  <c r="S374" i="1"/>
  <c r="Q374" i="1"/>
  <c r="O374" i="1"/>
  <c r="M374" i="1"/>
  <c r="K374" i="1"/>
  <c r="I374" i="1"/>
  <c r="G374" i="1"/>
  <c r="E374" i="1"/>
  <c r="C374" i="1"/>
  <c r="Y373" i="1"/>
  <c r="W373" i="1"/>
  <c r="U373" i="1"/>
  <c r="S373" i="1"/>
  <c r="Q373" i="1"/>
  <c r="O373" i="1"/>
  <c r="M373" i="1"/>
  <c r="K373" i="1"/>
  <c r="I373" i="1"/>
  <c r="G373" i="1"/>
  <c r="E373" i="1"/>
  <c r="C373" i="1"/>
  <c r="Y372" i="1"/>
  <c r="W372" i="1"/>
  <c r="U372" i="1"/>
  <c r="S372" i="1"/>
  <c r="Q372" i="1"/>
  <c r="O372" i="1"/>
  <c r="M372" i="1"/>
  <c r="K372" i="1"/>
  <c r="I372" i="1"/>
  <c r="G372" i="1"/>
  <c r="E372" i="1"/>
  <c r="C372" i="1"/>
  <c r="Y371" i="1"/>
  <c r="W371" i="1"/>
  <c r="U371" i="1"/>
  <c r="S371" i="1"/>
  <c r="Q371" i="1"/>
  <c r="O371" i="1"/>
  <c r="M371" i="1"/>
  <c r="K371" i="1"/>
  <c r="I371" i="1"/>
  <c r="G371" i="1"/>
  <c r="E371" i="1"/>
  <c r="C371" i="1"/>
  <c r="Y370" i="1"/>
  <c r="W370" i="1"/>
  <c r="U370" i="1"/>
  <c r="S370" i="1"/>
  <c r="Q370" i="1"/>
  <c r="O370" i="1"/>
  <c r="M370" i="1"/>
  <c r="K370" i="1"/>
  <c r="I370" i="1"/>
  <c r="G370" i="1"/>
  <c r="E370" i="1"/>
  <c r="C370" i="1"/>
  <c r="Y369" i="1"/>
  <c r="W369" i="1"/>
  <c r="U369" i="1"/>
  <c r="S369" i="1"/>
  <c r="Q369" i="1"/>
  <c r="O369" i="1"/>
  <c r="M369" i="1"/>
  <c r="K369" i="1"/>
  <c r="I369" i="1"/>
  <c r="G369" i="1"/>
  <c r="E369" i="1"/>
  <c r="C369" i="1"/>
  <c r="Y368" i="1"/>
  <c r="W368" i="1"/>
  <c r="U368" i="1"/>
  <c r="S368" i="1"/>
  <c r="Q368" i="1"/>
  <c r="O368" i="1"/>
  <c r="M368" i="1"/>
  <c r="K368" i="1"/>
  <c r="I368" i="1"/>
  <c r="G368" i="1"/>
  <c r="E368" i="1"/>
  <c r="C368" i="1"/>
  <c r="Y367" i="1"/>
  <c r="W367" i="1"/>
  <c r="U367" i="1"/>
  <c r="S367" i="1"/>
  <c r="Q367" i="1"/>
  <c r="O367" i="1"/>
  <c r="M367" i="1"/>
  <c r="K367" i="1"/>
  <c r="I367" i="1"/>
  <c r="G367" i="1"/>
  <c r="E367" i="1"/>
  <c r="C367" i="1"/>
  <c r="Y366" i="1"/>
  <c r="W366" i="1"/>
  <c r="U366" i="1"/>
  <c r="S366" i="1"/>
  <c r="Q366" i="1"/>
  <c r="O366" i="1"/>
  <c r="M366" i="1"/>
  <c r="K366" i="1"/>
  <c r="I366" i="1"/>
  <c r="G366" i="1"/>
  <c r="E366" i="1"/>
  <c r="C366" i="1"/>
  <c r="Y365" i="1"/>
  <c r="W365" i="1"/>
  <c r="U365" i="1"/>
  <c r="S365" i="1"/>
  <c r="Q365" i="1"/>
  <c r="O365" i="1"/>
  <c r="M365" i="1"/>
  <c r="K365" i="1"/>
  <c r="I365" i="1"/>
  <c r="G365" i="1"/>
  <c r="E365" i="1"/>
  <c r="C365" i="1"/>
  <c r="Y364" i="1"/>
  <c r="W364" i="1"/>
  <c r="U364" i="1"/>
  <c r="S364" i="1"/>
  <c r="Q364" i="1"/>
  <c r="O364" i="1"/>
  <c r="M364" i="1"/>
  <c r="K364" i="1"/>
  <c r="I364" i="1"/>
  <c r="G364" i="1"/>
  <c r="E364" i="1"/>
  <c r="C364" i="1"/>
  <c r="Y363" i="1"/>
  <c r="W363" i="1"/>
  <c r="W362" i="1" s="1"/>
  <c r="U363" i="1"/>
  <c r="S363" i="1"/>
  <c r="Q363" i="1"/>
  <c r="O363" i="1"/>
  <c r="M363" i="1"/>
  <c r="K363" i="1"/>
  <c r="I363" i="1"/>
  <c r="G363" i="1"/>
  <c r="E363" i="1"/>
  <c r="C363" i="1"/>
  <c r="Z362" i="1"/>
  <c r="X362" i="1"/>
  <c r="V362" i="1"/>
  <c r="T362" i="1"/>
  <c r="R362" i="1"/>
  <c r="P362" i="1"/>
  <c r="N362" i="1"/>
  <c r="L362" i="1"/>
  <c r="J362" i="1"/>
  <c r="H362" i="1"/>
  <c r="F362" i="1"/>
  <c r="D362" i="1"/>
  <c r="BD358" i="1"/>
  <c r="BC358" i="1"/>
  <c r="BB358" i="1"/>
  <c r="X358" i="1" s="1"/>
  <c r="BA358" i="1"/>
  <c r="W358" i="1" s="1"/>
  <c r="AZ358" i="1"/>
  <c r="V358" i="1" s="1"/>
  <c r="AY358" i="1"/>
  <c r="U358" i="1" s="1"/>
  <c r="AX358" i="1"/>
  <c r="T358" i="1" s="1"/>
  <c r="AW358" i="1"/>
  <c r="S358" i="1" s="1"/>
  <c r="AV358" i="1"/>
  <c r="R358" i="1" s="1"/>
  <c r="AU358" i="1"/>
  <c r="Q358" i="1" s="1"/>
  <c r="AT358" i="1"/>
  <c r="P358" i="1" s="1"/>
  <c r="AS358" i="1"/>
  <c r="O358" i="1" s="1"/>
  <c r="AR358" i="1"/>
  <c r="N358" i="1" s="1"/>
  <c r="AQ358" i="1"/>
  <c r="M358" i="1" s="1"/>
  <c r="AP358" i="1"/>
  <c r="L358" i="1" s="1"/>
  <c r="AO358" i="1"/>
  <c r="K358" i="1" s="1"/>
  <c r="AN358" i="1"/>
  <c r="J358" i="1" s="1"/>
  <c r="AM358" i="1"/>
  <c r="AL358" i="1"/>
  <c r="H358" i="1" s="1"/>
  <c r="AK358" i="1"/>
  <c r="G358" i="1" s="1"/>
  <c r="AJ358" i="1"/>
  <c r="F358" i="1" s="1"/>
  <c r="AI358" i="1"/>
  <c r="E358" i="1" s="1"/>
  <c r="AH358" i="1"/>
  <c r="D358" i="1" s="1"/>
  <c r="AG358" i="1"/>
  <c r="C358" i="1" s="1"/>
  <c r="Z358" i="1"/>
  <c r="Y358" i="1"/>
  <c r="I358" i="1"/>
  <c r="BD357" i="1"/>
  <c r="Z357" i="1" s="1"/>
  <c r="BC357" i="1"/>
  <c r="Y357" i="1" s="1"/>
  <c r="BB357" i="1"/>
  <c r="X357" i="1" s="1"/>
  <c r="BA357" i="1"/>
  <c r="AZ357" i="1"/>
  <c r="V357" i="1" s="1"/>
  <c r="AY357" i="1"/>
  <c r="U357" i="1" s="1"/>
  <c r="AX357" i="1"/>
  <c r="AW357" i="1"/>
  <c r="S357" i="1" s="1"/>
  <c r="AV357" i="1"/>
  <c r="R357" i="1" s="1"/>
  <c r="AU357" i="1"/>
  <c r="Q357" i="1" s="1"/>
  <c r="AT357" i="1"/>
  <c r="P357" i="1" s="1"/>
  <c r="AS357" i="1"/>
  <c r="O357" i="1" s="1"/>
  <c r="AR357" i="1"/>
  <c r="N357" i="1" s="1"/>
  <c r="AQ357" i="1"/>
  <c r="M357" i="1" s="1"/>
  <c r="AP357" i="1"/>
  <c r="AO357" i="1"/>
  <c r="K357" i="1" s="1"/>
  <c r="AN357" i="1"/>
  <c r="J357" i="1" s="1"/>
  <c r="AM357" i="1"/>
  <c r="I357" i="1" s="1"/>
  <c r="AL357" i="1"/>
  <c r="H357" i="1" s="1"/>
  <c r="AK357" i="1"/>
  <c r="G357" i="1" s="1"/>
  <c r="AJ357" i="1"/>
  <c r="F357" i="1" s="1"/>
  <c r="AI357" i="1"/>
  <c r="E357" i="1" s="1"/>
  <c r="AH357" i="1"/>
  <c r="D357" i="1" s="1"/>
  <c r="AG357" i="1"/>
  <c r="C357" i="1" s="1"/>
  <c r="W357" i="1"/>
  <c r="T357" i="1"/>
  <c r="L357" i="1"/>
  <c r="BD356" i="1"/>
  <c r="BC356" i="1"/>
  <c r="BB356" i="1"/>
  <c r="X356" i="1" s="1"/>
  <c r="BA356" i="1"/>
  <c r="W356" i="1" s="1"/>
  <c r="AZ356" i="1"/>
  <c r="V356" i="1" s="1"/>
  <c r="AY356" i="1"/>
  <c r="U356" i="1" s="1"/>
  <c r="AX356" i="1"/>
  <c r="T356" i="1" s="1"/>
  <c r="AW356" i="1"/>
  <c r="S356" i="1" s="1"/>
  <c r="AV356" i="1"/>
  <c r="R356" i="1" s="1"/>
  <c r="AU356" i="1"/>
  <c r="AT356" i="1"/>
  <c r="P356" i="1" s="1"/>
  <c r="AS356" i="1"/>
  <c r="O356" i="1" s="1"/>
  <c r="AR356" i="1"/>
  <c r="N356" i="1" s="1"/>
  <c r="AQ356" i="1"/>
  <c r="M356" i="1" s="1"/>
  <c r="AP356" i="1"/>
  <c r="L356" i="1" s="1"/>
  <c r="AO356" i="1"/>
  <c r="K356" i="1" s="1"/>
  <c r="AN356" i="1"/>
  <c r="J356" i="1" s="1"/>
  <c r="AM356" i="1"/>
  <c r="I356" i="1" s="1"/>
  <c r="AL356" i="1"/>
  <c r="H356" i="1" s="1"/>
  <c r="AK356" i="1"/>
  <c r="G356" i="1" s="1"/>
  <c r="AJ356" i="1"/>
  <c r="F356" i="1" s="1"/>
  <c r="AI356" i="1"/>
  <c r="E356" i="1" s="1"/>
  <c r="AH356" i="1"/>
  <c r="D356" i="1" s="1"/>
  <c r="AG356" i="1"/>
  <c r="C356" i="1" s="1"/>
  <c r="Z356" i="1"/>
  <c r="Y356" i="1"/>
  <c r="Q356" i="1"/>
  <c r="BD355" i="1"/>
  <c r="Z355" i="1" s="1"/>
  <c r="BC355" i="1"/>
  <c r="Y355" i="1" s="1"/>
  <c r="BB355" i="1"/>
  <c r="X355" i="1" s="1"/>
  <c r="BA355" i="1"/>
  <c r="W355" i="1" s="1"/>
  <c r="AZ355" i="1"/>
  <c r="V355" i="1" s="1"/>
  <c r="AY355" i="1"/>
  <c r="U355" i="1" s="1"/>
  <c r="AX355" i="1"/>
  <c r="AW355" i="1"/>
  <c r="S355" i="1" s="1"/>
  <c r="AV355" i="1"/>
  <c r="R355" i="1" s="1"/>
  <c r="AU355" i="1"/>
  <c r="Q355" i="1" s="1"/>
  <c r="AT355" i="1"/>
  <c r="P355" i="1" s="1"/>
  <c r="AS355" i="1"/>
  <c r="AR355" i="1"/>
  <c r="N355" i="1" s="1"/>
  <c r="AQ355" i="1"/>
  <c r="M355" i="1" s="1"/>
  <c r="AP355" i="1"/>
  <c r="L355" i="1" s="1"/>
  <c r="AO355" i="1"/>
  <c r="K355" i="1" s="1"/>
  <c r="AN355" i="1"/>
  <c r="J355" i="1" s="1"/>
  <c r="AM355" i="1"/>
  <c r="I355" i="1" s="1"/>
  <c r="AL355" i="1"/>
  <c r="H355" i="1" s="1"/>
  <c r="AK355" i="1"/>
  <c r="G355" i="1" s="1"/>
  <c r="AJ355" i="1"/>
  <c r="F355" i="1" s="1"/>
  <c r="AI355" i="1"/>
  <c r="E355" i="1" s="1"/>
  <c r="AH355" i="1"/>
  <c r="D355" i="1" s="1"/>
  <c r="AG355" i="1"/>
  <c r="C355" i="1" s="1"/>
  <c r="T355" i="1"/>
  <c r="O355" i="1"/>
  <c r="BD354" i="1"/>
  <c r="BC354" i="1"/>
  <c r="BB354" i="1"/>
  <c r="X354" i="1" s="1"/>
  <c r="BA354" i="1"/>
  <c r="W354" i="1" s="1"/>
  <c r="AZ354" i="1"/>
  <c r="V354" i="1" s="1"/>
  <c r="AY354" i="1"/>
  <c r="U354" i="1" s="1"/>
  <c r="AX354" i="1"/>
  <c r="T354" i="1" s="1"/>
  <c r="AW354" i="1"/>
  <c r="S354" i="1" s="1"/>
  <c r="AV354" i="1"/>
  <c r="R354" i="1" s="1"/>
  <c r="AU354" i="1"/>
  <c r="Q354" i="1" s="1"/>
  <c r="AT354" i="1"/>
  <c r="P354" i="1" s="1"/>
  <c r="AS354" i="1"/>
  <c r="O354" i="1" s="1"/>
  <c r="AR354" i="1"/>
  <c r="N354" i="1" s="1"/>
  <c r="AQ354" i="1"/>
  <c r="M354" i="1" s="1"/>
  <c r="AP354" i="1"/>
  <c r="L354" i="1" s="1"/>
  <c r="AO354" i="1"/>
  <c r="K354" i="1" s="1"/>
  <c r="AN354" i="1"/>
  <c r="J354" i="1" s="1"/>
  <c r="AM354" i="1"/>
  <c r="I354" i="1" s="1"/>
  <c r="AL354" i="1"/>
  <c r="H354" i="1" s="1"/>
  <c r="AK354" i="1"/>
  <c r="G354" i="1" s="1"/>
  <c r="AJ354" i="1"/>
  <c r="F354" i="1" s="1"/>
  <c r="AI354" i="1"/>
  <c r="E354" i="1" s="1"/>
  <c r="AH354" i="1"/>
  <c r="D354" i="1" s="1"/>
  <c r="AG354" i="1"/>
  <c r="C354" i="1" s="1"/>
  <c r="Z354" i="1"/>
  <c r="Y354" i="1"/>
  <c r="BD353" i="1"/>
  <c r="Z353" i="1" s="1"/>
  <c r="BC353" i="1"/>
  <c r="Y353" i="1" s="1"/>
  <c r="BB353" i="1"/>
  <c r="BA353" i="1"/>
  <c r="W353" i="1" s="1"/>
  <c r="AZ353" i="1"/>
  <c r="V353" i="1" s="1"/>
  <c r="AY353" i="1"/>
  <c r="U353" i="1" s="1"/>
  <c r="AX353" i="1"/>
  <c r="AW353" i="1"/>
  <c r="AV353" i="1"/>
  <c r="R353" i="1" s="1"/>
  <c r="AU353" i="1"/>
  <c r="Q353" i="1" s="1"/>
  <c r="AT353" i="1"/>
  <c r="AS353" i="1"/>
  <c r="O353" i="1" s="1"/>
  <c r="AR353" i="1"/>
  <c r="N353" i="1" s="1"/>
  <c r="AQ353" i="1"/>
  <c r="M353" i="1" s="1"/>
  <c r="AP353" i="1"/>
  <c r="L353" i="1" s="1"/>
  <c r="AO353" i="1"/>
  <c r="AN353" i="1"/>
  <c r="J353" i="1" s="1"/>
  <c r="AM353" i="1"/>
  <c r="I353" i="1" s="1"/>
  <c r="AL353" i="1"/>
  <c r="H353" i="1" s="1"/>
  <c r="AK353" i="1"/>
  <c r="G353" i="1" s="1"/>
  <c r="AJ353" i="1"/>
  <c r="F353" i="1" s="1"/>
  <c r="AI353" i="1"/>
  <c r="E353" i="1" s="1"/>
  <c r="AH353" i="1"/>
  <c r="D353" i="1" s="1"/>
  <c r="AG353" i="1"/>
  <c r="C353" i="1" s="1"/>
  <c r="X353" i="1"/>
  <c r="T353" i="1"/>
  <c r="S353" i="1"/>
  <c r="P353" i="1"/>
  <c r="K353" i="1"/>
  <c r="BD352" i="1"/>
  <c r="BC352" i="1"/>
  <c r="BB352" i="1"/>
  <c r="X352" i="1" s="1"/>
  <c r="BA352" i="1"/>
  <c r="W352" i="1" s="1"/>
  <c r="AZ352" i="1"/>
  <c r="V352" i="1" s="1"/>
  <c r="AY352" i="1"/>
  <c r="U352" i="1" s="1"/>
  <c r="AX352" i="1"/>
  <c r="T352" i="1" s="1"/>
  <c r="AW352" i="1"/>
  <c r="S352" i="1" s="1"/>
  <c r="AV352" i="1"/>
  <c r="R352" i="1" s="1"/>
  <c r="AU352" i="1"/>
  <c r="Q352" i="1" s="1"/>
  <c r="AT352" i="1"/>
  <c r="P352" i="1" s="1"/>
  <c r="AS352" i="1"/>
  <c r="O352" i="1" s="1"/>
  <c r="AR352" i="1"/>
  <c r="N352" i="1" s="1"/>
  <c r="AQ352" i="1"/>
  <c r="M352" i="1" s="1"/>
  <c r="AP352" i="1"/>
  <c r="L352" i="1" s="1"/>
  <c r="AO352" i="1"/>
  <c r="K352" i="1" s="1"/>
  <c r="AN352" i="1"/>
  <c r="J352" i="1" s="1"/>
  <c r="AM352" i="1"/>
  <c r="I352" i="1" s="1"/>
  <c r="AL352" i="1"/>
  <c r="H352" i="1" s="1"/>
  <c r="AK352" i="1"/>
  <c r="G352" i="1" s="1"/>
  <c r="AJ352" i="1"/>
  <c r="AI352" i="1"/>
  <c r="E352" i="1" s="1"/>
  <c r="AH352" i="1"/>
  <c r="D352" i="1" s="1"/>
  <c r="AG352" i="1"/>
  <c r="C352" i="1" s="1"/>
  <c r="Z352" i="1"/>
  <c r="Y352" i="1"/>
  <c r="F352" i="1"/>
  <c r="BD351" i="1"/>
  <c r="Z351" i="1" s="1"/>
  <c r="BC351" i="1"/>
  <c r="Y351" i="1" s="1"/>
  <c r="BB351" i="1"/>
  <c r="X351" i="1" s="1"/>
  <c r="BA351" i="1"/>
  <c r="W351" i="1" s="1"/>
  <c r="AZ351" i="1"/>
  <c r="V351" i="1" s="1"/>
  <c r="AY351" i="1"/>
  <c r="U351" i="1" s="1"/>
  <c r="AX351" i="1"/>
  <c r="AW351" i="1"/>
  <c r="S351" i="1" s="1"/>
  <c r="AV351" i="1"/>
  <c r="R351" i="1" s="1"/>
  <c r="AU351" i="1"/>
  <c r="Q351" i="1" s="1"/>
  <c r="AT351" i="1"/>
  <c r="P351" i="1" s="1"/>
  <c r="AS351" i="1"/>
  <c r="O351" i="1" s="1"/>
  <c r="AR351" i="1"/>
  <c r="N351" i="1" s="1"/>
  <c r="AQ351" i="1"/>
  <c r="M351" i="1" s="1"/>
  <c r="AP351" i="1"/>
  <c r="L351" i="1" s="1"/>
  <c r="AO351" i="1"/>
  <c r="K351" i="1" s="1"/>
  <c r="AN351" i="1"/>
  <c r="J351" i="1" s="1"/>
  <c r="AM351" i="1"/>
  <c r="I351" i="1" s="1"/>
  <c r="AL351" i="1"/>
  <c r="H351" i="1" s="1"/>
  <c r="AK351" i="1"/>
  <c r="G351" i="1" s="1"/>
  <c r="AJ351" i="1"/>
  <c r="F351" i="1" s="1"/>
  <c r="AI351" i="1"/>
  <c r="E351" i="1" s="1"/>
  <c r="AH351" i="1"/>
  <c r="D351" i="1" s="1"/>
  <c r="AG351" i="1"/>
  <c r="C351" i="1" s="1"/>
  <c r="T351" i="1"/>
  <c r="BD350" i="1"/>
  <c r="BC350" i="1"/>
  <c r="BB350" i="1"/>
  <c r="X350" i="1" s="1"/>
  <c r="BA350" i="1"/>
  <c r="W350" i="1" s="1"/>
  <c r="AZ350" i="1"/>
  <c r="V350" i="1" s="1"/>
  <c r="AY350" i="1"/>
  <c r="U350" i="1" s="1"/>
  <c r="AX350" i="1"/>
  <c r="T350" i="1" s="1"/>
  <c r="AW350" i="1"/>
  <c r="S350" i="1" s="1"/>
  <c r="AV350" i="1"/>
  <c r="R350" i="1" s="1"/>
  <c r="AU350" i="1"/>
  <c r="Q350" i="1" s="1"/>
  <c r="AT350" i="1"/>
  <c r="P350" i="1" s="1"/>
  <c r="AS350" i="1"/>
  <c r="O350" i="1" s="1"/>
  <c r="AR350" i="1"/>
  <c r="N350" i="1" s="1"/>
  <c r="AQ350" i="1"/>
  <c r="M350" i="1" s="1"/>
  <c r="AP350" i="1"/>
  <c r="L350" i="1" s="1"/>
  <c r="AO350" i="1"/>
  <c r="K350" i="1" s="1"/>
  <c r="AN350" i="1"/>
  <c r="J350" i="1" s="1"/>
  <c r="AM350" i="1"/>
  <c r="I350" i="1" s="1"/>
  <c r="AL350" i="1"/>
  <c r="H350" i="1" s="1"/>
  <c r="AK350" i="1"/>
  <c r="G350" i="1" s="1"/>
  <c r="AJ350" i="1"/>
  <c r="F350" i="1" s="1"/>
  <c r="AI350" i="1"/>
  <c r="E350" i="1" s="1"/>
  <c r="AH350" i="1"/>
  <c r="D350" i="1" s="1"/>
  <c r="AG350" i="1"/>
  <c r="C350" i="1" s="1"/>
  <c r="Z350" i="1"/>
  <c r="Y350" i="1"/>
  <c r="BD349" i="1"/>
  <c r="Z349" i="1" s="1"/>
  <c r="BC349" i="1"/>
  <c r="Y349" i="1" s="1"/>
  <c r="BB349" i="1"/>
  <c r="X349" i="1" s="1"/>
  <c r="BA349" i="1"/>
  <c r="W349" i="1" s="1"/>
  <c r="AZ349" i="1"/>
  <c r="V349" i="1" s="1"/>
  <c r="AY349" i="1"/>
  <c r="U349" i="1" s="1"/>
  <c r="AX349" i="1"/>
  <c r="T349" i="1" s="1"/>
  <c r="AW349" i="1"/>
  <c r="S349" i="1" s="1"/>
  <c r="AV349" i="1"/>
  <c r="R349" i="1" s="1"/>
  <c r="AU349" i="1"/>
  <c r="Q349" i="1" s="1"/>
  <c r="AT349" i="1"/>
  <c r="P349" i="1" s="1"/>
  <c r="AS349" i="1"/>
  <c r="O349" i="1" s="1"/>
  <c r="AR349" i="1"/>
  <c r="N349" i="1" s="1"/>
  <c r="AQ349" i="1"/>
  <c r="M349" i="1" s="1"/>
  <c r="AP349" i="1"/>
  <c r="AO349" i="1"/>
  <c r="K349" i="1" s="1"/>
  <c r="AN349" i="1"/>
  <c r="J349" i="1" s="1"/>
  <c r="AM349" i="1"/>
  <c r="I349" i="1" s="1"/>
  <c r="AL349" i="1"/>
  <c r="H349" i="1" s="1"/>
  <c r="AK349" i="1"/>
  <c r="G349" i="1" s="1"/>
  <c r="AJ349" i="1"/>
  <c r="F349" i="1" s="1"/>
  <c r="AI349" i="1"/>
  <c r="E349" i="1" s="1"/>
  <c r="AH349" i="1"/>
  <c r="D349" i="1" s="1"/>
  <c r="AG349" i="1"/>
  <c r="C349" i="1" s="1"/>
  <c r="L349" i="1"/>
  <c r="BD348" i="1"/>
  <c r="BC348" i="1"/>
  <c r="BB348" i="1"/>
  <c r="X348" i="1" s="1"/>
  <c r="BA348" i="1"/>
  <c r="W348" i="1" s="1"/>
  <c r="AZ348" i="1"/>
  <c r="V348" i="1" s="1"/>
  <c r="AY348" i="1"/>
  <c r="U348" i="1" s="1"/>
  <c r="AX348" i="1"/>
  <c r="T348" i="1" s="1"/>
  <c r="AW348" i="1"/>
  <c r="S348" i="1" s="1"/>
  <c r="AV348" i="1"/>
  <c r="R348" i="1" s="1"/>
  <c r="AU348" i="1"/>
  <c r="Q348" i="1" s="1"/>
  <c r="AT348" i="1"/>
  <c r="P348" i="1" s="1"/>
  <c r="AS348" i="1"/>
  <c r="O348" i="1" s="1"/>
  <c r="AR348" i="1"/>
  <c r="N348" i="1" s="1"/>
  <c r="AQ348" i="1"/>
  <c r="M348" i="1" s="1"/>
  <c r="AP348" i="1"/>
  <c r="L348" i="1" s="1"/>
  <c r="AO348" i="1"/>
  <c r="K348" i="1" s="1"/>
  <c r="AN348" i="1"/>
  <c r="J348" i="1" s="1"/>
  <c r="AM348" i="1"/>
  <c r="I348" i="1" s="1"/>
  <c r="AL348" i="1"/>
  <c r="H348" i="1" s="1"/>
  <c r="AK348" i="1"/>
  <c r="G348" i="1" s="1"/>
  <c r="AJ348" i="1"/>
  <c r="F348" i="1" s="1"/>
  <c r="AI348" i="1"/>
  <c r="E348" i="1" s="1"/>
  <c r="AH348" i="1"/>
  <c r="D348" i="1" s="1"/>
  <c r="AG348" i="1"/>
  <c r="C348" i="1" s="1"/>
  <c r="Z348" i="1"/>
  <c r="Y348" i="1"/>
  <c r="BD347" i="1"/>
  <c r="Z347" i="1" s="1"/>
  <c r="BC347" i="1"/>
  <c r="Y347" i="1" s="1"/>
  <c r="BB347" i="1"/>
  <c r="X347" i="1" s="1"/>
  <c r="BA347" i="1"/>
  <c r="W347" i="1" s="1"/>
  <c r="AZ347" i="1"/>
  <c r="V347" i="1" s="1"/>
  <c r="AY347" i="1"/>
  <c r="U347" i="1" s="1"/>
  <c r="AX347" i="1"/>
  <c r="T347" i="1" s="1"/>
  <c r="AW347" i="1"/>
  <c r="S347" i="1" s="1"/>
  <c r="AV347" i="1"/>
  <c r="R347" i="1" s="1"/>
  <c r="AU347" i="1"/>
  <c r="Q347" i="1" s="1"/>
  <c r="AT347" i="1"/>
  <c r="P347" i="1" s="1"/>
  <c r="AS347" i="1"/>
  <c r="O347" i="1" s="1"/>
  <c r="AR347" i="1"/>
  <c r="N347" i="1" s="1"/>
  <c r="AQ347" i="1"/>
  <c r="M347" i="1" s="1"/>
  <c r="AP347" i="1"/>
  <c r="L347" i="1" s="1"/>
  <c r="AO347" i="1"/>
  <c r="K347" i="1" s="1"/>
  <c r="AN347" i="1"/>
  <c r="J347" i="1" s="1"/>
  <c r="AM347" i="1"/>
  <c r="I347" i="1" s="1"/>
  <c r="AL347" i="1"/>
  <c r="H347" i="1" s="1"/>
  <c r="AK347" i="1"/>
  <c r="G347" i="1" s="1"/>
  <c r="AJ347" i="1"/>
  <c r="F347" i="1" s="1"/>
  <c r="AI347" i="1"/>
  <c r="E347" i="1" s="1"/>
  <c r="AH347" i="1"/>
  <c r="D347" i="1" s="1"/>
  <c r="AG347" i="1"/>
  <c r="C347" i="1" s="1"/>
  <c r="BD346" i="1"/>
  <c r="BC346" i="1"/>
  <c r="BB346" i="1"/>
  <c r="X346" i="1" s="1"/>
  <c r="BA346" i="1"/>
  <c r="W346" i="1" s="1"/>
  <c r="AZ346" i="1"/>
  <c r="V346" i="1" s="1"/>
  <c r="AY346" i="1"/>
  <c r="U346" i="1" s="1"/>
  <c r="AX346" i="1"/>
  <c r="T346" i="1" s="1"/>
  <c r="AW346" i="1"/>
  <c r="S346" i="1" s="1"/>
  <c r="AV346" i="1"/>
  <c r="R346" i="1" s="1"/>
  <c r="AU346" i="1"/>
  <c r="Q346" i="1" s="1"/>
  <c r="AT346" i="1"/>
  <c r="P346" i="1" s="1"/>
  <c r="AS346" i="1"/>
  <c r="O346" i="1" s="1"/>
  <c r="AR346" i="1"/>
  <c r="N346" i="1" s="1"/>
  <c r="AQ346" i="1"/>
  <c r="M346" i="1" s="1"/>
  <c r="AP346" i="1"/>
  <c r="L346" i="1" s="1"/>
  <c r="AO346" i="1"/>
  <c r="K346" i="1" s="1"/>
  <c r="AN346" i="1"/>
  <c r="J346" i="1" s="1"/>
  <c r="AM346" i="1"/>
  <c r="I346" i="1" s="1"/>
  <c r="AL346" i="1"/>
  <c r="H346" i="1" s="1"/>
  <c r="AK346" i="1"/>
  <c r="G346" i="1" s="1"/>
  <c r="AJ346" i="1"/>
  <c r="F346" i="1" s="1"/>
  <c r="AI346" i="1"/>
  <c r="E346" i="1" s="1"/>
  <c r="AH346" i="1"/>
  <c r="D346" i="1" s="1"/>
  <c r="AG346" i="1"/>
  <c r="C346" i="1" s="1"/>
  <c r="Z346" i="1"/>
  <c r="Y346" i="1"/>
  <c r="BD345" i="1"/>
  <c r="Z345" i="1" s="1"/>
  <c r="BC345" i="1"/>
  <c r="Y345" i="1" s="1"/>
  <c r="BB345" i="1"/>
  <c r="X345" i="1" s="1"/>
  <c r="BA345" i="1"/>
  <c r="W345" i="1" s="1"/>
  <c r="AZ345" i="1"/>
  <c r="V345" i="1" s="1"/>
  <c r="AY345" i="1"/>
  <c r="U345" i="1" s="1"/>
  <c r="AX345" i="1"/>
  <c r="T345" i="1" s="1"/>
  <c r="AW345" i="1"/>
  <c r="S345" i="1" s="1"/>
  <c r="AV345" i="1"/>
  <c r="R345" i="1" s="1"/>
  <c r="AU345" i="1"/>
  <c r="Q345" i="1" s="1"/>
  <c r="AT345" i="1"/>
  <c r="P345" i="1" s="1"/>
  <c r="AS345" i="1"/>
  <c r="O345" i="1" s="1"/>
  <c r="AR345" i="1"/>
  <c r="N345" i="1" s="1"/>
  <c r="AQ345" i="1"/>
  <c r="M345" i="1" s="1"/>
  <c r="AP345" i="1"/>
  <c r="AO345" i="1"/>
  <c r="K345" i="1" s="1"/>
  <c r="AN345" i="1"/>
  <c r="J345" i="1" s="1"/>
  <c r="AM345" i="1"/>
  <c r="I345" i="1" s="1"/>
  <c r="AL345" i="1"/>
  <c r="H345" i="1" s="1"/>
  <c r="AK345" i="1"/>
  <c r="G345" i="1" s="1"/>
  <c r="AJ345" i="1"/>
  <c r="F345" i="1" s="1"/>
  <c r="AI345" i="1"/>
  <c r="E345" i="1" s="1"/>
  <c r="AH345" i="1"/>
  <c r="D345" i="1" s="1"/>
  <c r="AG345" i="1"/>
  <c r="C345" i="1" s="1"/>
  <c r="L345" i="1"/>
  <c r="BD344" i="1"/>
  <c r="BC344" i="1"/>
  <c r="BB344" i="1"/>
  <c r="X344" i="1" s="1"/>
  <c r="BA344" i="1"/>
  <c r="W344" i="1" s="1"/>
  <c r="AZ344" i="1"/>
  <c r="V344" i="1" s="1"/>
  <c r="AY344" i="1"/>
  <c r="U344" i="1" s="1"/>
  <c r="AX344" i="1"/>
  <c r="T344" i="1" s="1"/>
  <c r="AW344" i="1"/>
  <c r="S344" i="1" s="1"/>
  <c r="AV344" i="1"/>
  <c r="R344" i="1" s="1"/>
  <c r="AU344" i="1"/>
  <c r="Q344" i="1" s="1"/>
  <c r="AT344" i="1"/>
  <c r="P344" i="1" s="1"/>
  <c r="AS344" i="1"/>
  <c r="O344" i="1" s="1"/>
  <c r="AR344" i="1"/>
  <c r="N344" i="1" s="1"/>
  <c r="AQ344" i="1"/>
  <c r="M344" i="1" s="1"/>
  <c r="AP344" i="1"/>
  <c r="L344" i="1" s="1"/>
  <c r="AO344" i="1"/>
  <c r="K344" i="1" s="1"/>
  <c r="AN344" i="1"/>
  <c r="J344" i="1" s="1"/>
  <c r="AM344" i="1"/>
  <c r="AL344" i="1"/>
  <c r="H344" i="1" s="1"/>
  <c r="AK344" i="1"/>
  <c r="G344" i="1" s="1"/>
  <c r="AJ344" i="1"/>
  <c r="F344" i="1" s="1"/>
  <c r="AI344" i="1"/>
  <c r="E344" i="1" s="1"/>
  <c r="AH344" i="1"/>
  <c r="D344" i="1" s="1"/>
  <c r="AG344" i="1"/>
  <c r="C344" i="1" s="1"/>
  <c r="Z344" i="1"/>
  <c r="Y344" i="1"/>
  <c r="I344" i="1"/>
  <c r="BD343" i="1"/>
  <c r="Z343" i="1" s="1"/>
  <c r="BC343" i="1"/>
  <c r="Y343" i="1" s="1"/>
  <c r="BB343" i="1"/>
  <c r="X343" i="1" s="1"/>
  <c r="BA343" i="1"/>
  <c r="W343" i="1" s="1"/>
  <c r="AZ343" i="1"/>
  <c r="V343" i="1" s="1"/>
  <c r="AY343" i="1"/>
  <c r="U343" i="1" s="1"/>
  <c r="AX343" i="1"/>
  <c r="T343" i="1" s="1"/>
  <c r="AW343" i="1"/>
  <c r="S343" i="1" s="1"/>
  <c r="AV343" i="1"/>
  <c r="R343" i="1" s="1"/>
  <c r="AU343" i="1"/>
  <c r="Q343" i="1" s="1"/>
  <c r="AT343" i="1"/>
  <c r="P343" i="1" s="1"/>
  <c r="AS343" i="1"/>
  <c r="O343" i="1" s="1"/>
  <c r="AR343" i="1"/>
  <c r="N343" i="1" s="1"/>
  <c r="AQ343" i="1"/>
  <c r="M343" i="1" s="1"/>
  <c r="AP343" i="1"/>
  <c r="L343" i="1" s="1"/>
  <c r="AO343" i="1"/>
  <c r="K343" i="1" s="1"/>
  <c r="AN343" i="1"/>
  <c r="J343" i="1" s="1"/>
  <c r="AM343" i="1"/>
  <c r="I343" i="1" s="1"/>
  <c r="AL343" i="1"/>
  <c r="H343" i="1" s="1"/>
  <c r="AK343" i="1"/>
  <c r="G343" i="1" s="1"/>
  <c r="AJ343" i="1"/>
  <c r="F343" i="1" s="1"/>
  <c r="AI343" i="1"/>
  <c r="E343" i="1" s="1"/>
  <c r="AH343" i="1"/>
  <c r="D343" i="1" s="1"/>
  <c r="AG343" i="1"/>
  <c r="C343" i="1" s="1"/>
  <c r="BD342" i="1"/>
  <c r="BC342" i="1"/>
  <c r="BB342" i="1"/>
  <c r="X342" i="1" s="1"/>
  <c r="BA342" i="1"/>
  <c r="W342" i="1" s="1"/>
  <c r="AZ342" i="1"/>
  <c r="V342" i="1" s="1"/>
  <c r="AY342" i="1"/>
  <c r="U342" i="1" s="1"/>
  <c r="AX342" i="1"/>
  <c r="AW342" i="1"/>
  <c r="S342" i="1" s="1"/>
  <c r="AV342" i="1"/>
  <c r="R342" i="1" s="1"/>
  <c r="AU342" i="1"/>
  <c r="Q342" i="1" s="1"/>
  <c r="AT342" i="1"/>
  <c r="P342" i="1" s="1"/>
  <c r="AS342" i="1"/>
  <c r="O342" i="1" s="1"/>
  <c r="AR342" i="1"/>
  <c r="N342" i="1" s="1"/>
  <c r="AQ342" i="1"/>
  <c r="M342" i="1" s="1"/>
  <c r="AP342" i="1"/>
  <c r="L342" i="1" s="1"/>
  <c r="AO342" i="1"/>
  <c r="K342" i="1" s="1"/>
  <c r="AN342" i="1"/>
  <c r="J342" i="1" s="1"/>
  <c r="AM342" i="1"/>
  <c r="I342" i="1" s="1"/>
  <c r="AL342" i="1"/>
  <c r="H342" i="1" s="1"/>
  <c r="AK342" i="1"/>
  <c r="G342" i="1" s="1"/>
  <c r="AJ342" i="1"/>
  <c r="F342" i="1" s="1"/>
  <c r="AI342" i="1"/>
  <c r="E342" i="1" s="1"/>
  <c r="AH342" i="1"/>
  <c r="D342" i="1" s="1"/>
  <c r="AG342" i="1"/>
  <c r="C342" i="1" s="1"/>
  <c r="Z342" i="1"/>
  <c r="Y342" i="1"/>
  <c r="T342" i="1"/>
  <c r="BD341" i="1"/>
  <c r="BC341" i="1"/>
  <c r="Y341" i="1" s="1"/>
  <c r="BB341" i="1"/>
  <c r="X341" i="1" s="1"/>
  <c r="BA341" i="1"/>
  <c r="W341" i="1" s="1"/>
  <c r="AZ341" i="1"/>
  <c r="V341" i="1" s="1"/>
  <c r="AY341" i="1"/>
  <c r="U341" i="1" s="1"/>
  <c r="AX341" i="1"/>
  <c r="T341" i="1" s="1"/>
  <c r="AW341" i="1"/>
  <c r="S341" i="1" s="1"/>
  <c r="AV341" i="1"/>
  <c r="R341" i="1" s="1"/>
  <c r="AU341" i="1"/>
  <c r="Q341" i="1" s="1"/>
  <c r="AT341" i="1"/>
  <c r="P341" i="1" s="1"/>
  <c r="AS341" i="1"/>
  <c r="O341" i="1" s="1"/>
  <c r="AR341" i="1"/>
  <c r="N341" i="1" s="1"/>
  <c r="AQ341" i="1"/>
  <c r="M341" i="1" s="1"/>
  <c r="AP341" i="1"/>
  <c r="L341" i="1" s="1"/>
  <c r="AO341" i="1"/>
  <c r="K341" i="1" s="1"/>
  <c r="AN341" i="1"/>
  <c r="J341" i="1" s="1"/>
  <c r="AM341" i="1"/>
  <c r="I341" i="1" s="1"/>
  <c r="AL341" i="1"/>
  <c r="H341" i="1" s="1"/>
  <c r="AK341" i="1"/>
  <c r="G341" i="1" s="1"/>
  <c r="AJ341" i="1"/>
  <c r="F341" i="1" s="1"/>
  <c r="AI341" i="1"/>
  <c r="E341" i="1" s="1"/>
  <c r="AH341" i="1"/>
  <c r="D341" i="1" s="1"/>
  <c r="AG341" i="1"/>
  <c r="C341" i="1" s="1"/>
  <c r="Z341" i="1"/>
  <c r="BD340" i="1"/>
  <c r="Z340" i="1" s="1"/>
  <c r="BC340" i="1"/>
  <c r="Y340" i="1" s="1"/>
  <c r="BB340" i="1"/>
  <c r="X340" i="1" s="1"/>
  <c r="BA340" i="1"/>
  <c r="W340" i="1" s="1"/>
  <c r="AZ340" i="1"/>
  <c r="AY340" i="1"/>
  <c r="U340" i="1" s="1"/>
  <c r="AX340" i="1"/>
  <c r="T340" i="1" s="1"/>
  <c r="AW340" i="1"/>
  <c r="S340" i="1" s="1"/>
  <c r="AV340" i="1"/>
  <c r="R340" i="1" s="1"/>
  <c r="AU340" i="1"/>
  <c r="Q340" i="1" s="1"/>
  <c r="AT340" i="1"/>
  <c r="P340" i="1" s="1"/>
  <c r="AS340" i="1"/>
  <c r="O340" i="1" s="1"/>
  <c r="AR340" i="1"/>
  <c r="N340" i="1" s="1"/>
  <c r="AQ340" i="1"/>
  <c r="M340" i="1" s="1"/>
  <c r="AP340" i="1"/>
  <c r="L340" i="1" s="1"/>
  <c r="AO340" i="1"/>
  <c r="K340" i="1" s="1"/>
  <c r="AN340" i="1"/>
  <c r="J340" i="1" s="1"/>
  <c r="AM340" i="1"/>
  <c r="I340" i="1" s="1"/>
  <c r="AL340" i="1"/>
  <c r="H340" i="1" s="1"/>
  <c r="AK340" i="1"/>
  <c r="G340" i="1" s="1"/>
  <c r="AJ340" i="1"/>
  <c r="F340" i="1" s="1"/>
  <c r="AI340" i="1"/>
  <c r="E340" i="1" s="1"/>
  <c r="AH340" i="1"/>
  <c r="D340" i="1" s="1"/>
  <c r="AG340" i="1"/>
  <c r="C340" i="1" s="1"/>
  <c r="V340" i="1"/>
  <c r="BD339" i="1"/>
  <c r="Z339" i="1" s="1"/>
  <c r="BC339" i="1"/>
  <c r="Y339" i="1" s="1"/>
  <c r="BB339" i="1"/>
  <c r="X339" i="1" s="1"/>
  <c r="BA339" i="1"/>
  <c r="W339" i="1" s="1"/>
  <c r="AZ339" i="1"/>
  <c r="AY339" i="1"/>
  <c r="U339" i="1" s="1"/>
  <c r="AX339" i="1"/>
  <c r="T339" i="1" s="1"/>
  <c r="AW339" i="1"/>
  <c r="S339" i="1" s="1"/>
  <c r="AV339" i="1"/>
  <c r="R339" i="1" s="1"/>
  <c r="AU339" i="1"/>
  <c r="Q339" i="1" s="1"/>
  <c r="AT339" i="1"/>
  <c r="P339" i="1" s="1"/>
  <c r="AS339" i="1"/>
  <c r="O339" i="1" s="1"/>
  <c r="AR339" i="1"/>
  <c r="N339" i="1" s="1"/>
  <c r="AQ339" i="1"/>
  <c r="M339" i="1" s="1"/>
  <c r="AP339" i="1"/>
  <c r="L339" i="1" s="1"/>
  <c r="AO339" i="1"/>
  <c r="K339" i="1" s="1"/>
  <c r="AN339" i="1"/>
  <c r="J339" i="1" s="1"/>
  <c r="AM339" i="1"/>
  <c r="I339" i="1" s="1"/>
  <c r="AL339" i="1"/>
  <c r="H339" i="1" s="1"/>
  <c r="AK339" i="1"/>
  <c r="G339" i="1" s="1"/>
  <c r="AJ339" i="1"/>
  <c r="F339" i="1" s="1"/>
  <c r="AI339" i="1"/>
  <c r="E339" i="1" s="1"/>
  <c r="AH339" i="1"/>
  <c r="D339" i="1" s="1"/>
  <c r="AG339" i="1"/>
  <c r="C339" i="1" s="1"/>
  <c r="V339" i="1"/>
  <c r="BD338" i="1"/>
  <c r="BC338" i="1"/>
  <c r="BB338" i="1"/>
  <c r="BA338" i="1"/>
  <c r="W338" i="1" s="1"/>
  <c r="AZ338" i="1"/>
  <c r="V338" i="1" s="1"/>
  <c r="AY338" i="1"/>
  <c r="U338" i="1" s="1"/>
  <c r="AX338" i="1"/>
  <c r="T338" i="1" s="1"/>
  <c r="AW338" i="1"/>
  <c r="S338" i="1" s="1"/>
  <c r="AV338" i="1"/>
  <c r="R338" i="1" s="1"/>
  <c r="AU338" i="1"/>
  <c r="Q338" i="1" s="1"/>
  <c r="AT338" i="1"/>
  <c r="P338" i="1" s="1"/>
  <c r="AS338" i="1"/>
  <c r="O338" i="1" s="1"/>
  <c r="AR338" i="1"/>
  <c r="N338" i="1" s="1"/>
  <c r="AQ338" i="1"/>
  <c r="M338" i="1" s="1"/>
  <c r="AP338" i="1"/>
  <c r="L338" i="1" s="1"/>
  <c r="AO338" i="1"/>
  <c r="K338" i="1" s="1"/>
  <c r="AN338" i="1"/>
  <c r="J338" i="1" s="1"/>
  <c r="AM338" i="1"/>
  <c r="I338" i="1" s="1"/>
  <c r="AL338" i="1"/>
  <c r="H338" i="1" s="1"/>
  <c r="AK338" i="1"/>
  <c r="G338" i="1" s="1"/>
  <c r="AJ338" i="1"/>
  <c r="F338" i="1" s="1"/>
  <c r="AI338" i="1"/>
  <c r="E338" i="1" s="1"/>
  <c r="AH338" i="1"/>
  <c r="D338" i="1" s="1"/>
  <c r="AG338" i="1"/>
  <c r="C338" i="1" s="1"/>
  <c r="Z338" i="1"/>
  <c r="Y338" i="1"/>
  <c r="X338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F337" i="1" s="1"/>
  <c r="AI337" i="1"/>
  <c r="E337" i="1" s="1"/>
  <c r="AH337" i="1"/>
  <c r="D337" i="1" s="1"/>
  <c r="AG337" i="1"/>
  <c r="C337" i="1" s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D336" i="1" s="1"/>
  <c r="AG336" i="1"/>
  <c r="C336" i="1" s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F335" i="1" s="1"/>
  <c r="AI335" i="1"/>
  <c r="E335" i="1" s="1"/>
  <c r="AH335" i="1"/>
  <c r="D335" i="1" s="1"/>
  <c r="AG335" i="1"/>
  <c r="C335" i="1" s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BD334" i="1"/>
  <c r="BC334" i="1"/>
  <c r="BB334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D334" i="1" s="1"/>
  <c r="AG334" i="1"/>
  <c r="C334" i="1" s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F333" i="1" s="1"/>
  <c r="AI333" i="1"/>
  <c r="E333" i="1" s="1"/>
  <c r="AH333" i="1"/>
  <c r="D333" i="1" s="1"/>
  <c r="AG333" i="1"/>
  <c r="C333" i="1" s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E332" i="1" s="1"/>
  <c r="AH332" i="1"/>
  <c r="D332" i="1" s="1"/>
  <c r="AG332" i="1"/>
  <c r="C332" i="1" s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J331" i="1" s="1"/>
  <c r="AM331" i="1"/>
  <c r="I331" i="1" s="1"/>
  <c r="AL331" i="1"/>
  <c r="H331" i="1" s="1"/>
  <c r="AK331" i="1"/>
  <c r="G331" i="1" s="1"/>
  <c r="AJ331" i="1"/>
  <c r="F331" i="1" s="1"/>
  <c r="AI331" i="1"/>
  <c r="E331" i="1" s="1"/>
  <c r="AH331" i="1"/>
  <c r="D331" i="1" s="1"/>
  <c r="AG331" i="1"/>
  <c r="C331" i="1" s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H330" i="1" s="1"/>
  <c r="AK330" i="1"/>
  <c r="G330" i="1" s="1"/>
  <c r="AJ330" i="1"/>
  <c r="F330" i="1" s="1"/>
  <c r="AI330" i="1"/>
  <c r="E330" i="1" s="1"/>
  <c r="AH330" i="1"/>
  <c r="D330" i="1" s="1"/>
  <c r="AG330" i="1"/>
  <c r="C330" i="1" s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F329" i="1" s="1"/>
  <c r="AI329" i="1"/>
  <c r="E329" i="1" s="1"/>
  <c r="AH329" i="1"/>
  <c r="D329" i="1" s="1"/>
  <c r="AG329" i="1"/>
  <c r="C329" i="1" s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I328" i="1" s="1"/>
  <c r="AL328" i="1"/>
  <c r="H328" i="1" s="1"/>
  <c r="AK328" i="1"/>
  <c r="G328" i="1" s="1"/>
  <c r="AJ328" i="1"/>
  <c r="F328" i="1" s="1"/>
  <c r="AI328" i="1"/>
  <c r="E328" i="1" s="1"/>
  <c r="AH328" i="1"/>
  <c r="D328" i="1" s="1"/>
  <c r="AG328" i="1"/>
  <c r="C328" i="1" s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J327" i="1" s="1"/>
  <c r="AM327" i="1"/>
  <c r="I327" i="1" s="1"/>
  <c r="AL327" i="1"/>
  <c r="H327" i="1" s="1"/>
  <c r="AK327" i="1"/>
  <c r="G327" i="1" s="1"/>
  <c r="AJ327" i="1"/>
  <c r="F327" i="1" s="1"/>
  <c r="AI327" i="1"/>
  <c r="E327" i="1" s="1"/>
  <c r="AH327" i="1"/>
  <c r="D327" i="1" s="1"/>
  <c r="AG327" i="1"/>
  <c r="C327" i="1" s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M326" i="1" s="1"/>
  <c r="AP326" i="1"/>
  <c r="L326" i="1" s="1"/>
  <c r="AO326" i="1"/>
  <c r="K326" i="1" s="1"/>
  <c r="AN326" i="1"/>
  <c r="J326" i="1" s="1"/>
  <c r="AM326" i="1"/>
  <c r="I326" i="1" s="1"/>
  <c r="AL326" i="1"/>
  <c r="H326" i="1" s="1"/>
  <c r="AK326" i="1"/>
  <c r="G326" i="1" s="1"/>
  <c r="AJ326" i="1"/>
  <c r="F326" i="1" s="1"/>
  <c r="AI326" i="1"/>
  <c r="E326" i="1" s="1"/>
  <c r="AH326" i="1"/>
  <c r="D326" i="1" s="1"/>
  <c r="AG326" i="1"/>
  <c r="C326" i="1" s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K325" i="1" s="1"/>
  <c r="AN325" i="1"/>
  <c r="J325" i="1" s="1"/>
  <c r="AM325" i="1"/>
  <c r="I325" i="1" s="1"/>
  <c r="AL325" i="1"/>
  <c r="H325" i="1" s="1"/>
  <c r="AK325" i="1"/>
  <c r="G325" i="1" s="1"/>
  <c r="AJ325" i="1"/>
  <c r="F325" i="1" s="1"/>
  <c r="AI325" i="1"/>
  <c r="E325" i="1" s="1"/>
  <c r="AH325" i="1"/>
  <c r="D325" i="1" s="1"/>
  <c r="AG325" i="1"/>
  <c r="C325" i="1" s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M324" i="1" s="1"/>
  <c r="AP324" i="1"/>
  <c r="L324" i="1" s="1"/>
  <c r="AO324" i="1"/>
  <c r="K324" i="1" s="1"/>
  <c r="AN324" i="1"/>
  <c r="J324" i="1" s="1"/>
  <c r="AM324" i="1"/>
  <c r="I324" i="1" s="1"/>
  <c r="AL324" i="1"/>
  <c r="H324" i="1" s="1"/>
  <c r="AK324" i="1"/>
  <c r="G324" i="1" s="1"/>
  <c r="AJ324" i="1"/>
  <c r="F324" i="1" s="1"/>
  <c r="E324" i="1"/>
  <c r="AH324" i="1"/>
  <c r="D324" i="1" s="1"/>
  <c r="AG324" i="1"/>
  <c r="C324" i="1" s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O323" i="1" s="1"/>
  <c r="AR323" i="1"/>
  <c r="N323" i="1" s="1"/>
  <c r="AQ323" i="1"/>
  <c r="M323" i="1" s="1"/>
  <c r="AP323" i="1"/>
  <c r="L323" i="1" s="1"/>
  <c r="AO323" i="1"/>
  <c r="K323" i="1" s="1"/>
  <c r="AN323" i="1"/>
  <c r="J323" i="1" s="1"/>
  <c r="AM323" i="1"/>
  <c r="I323" i="1" s="1"/>
  <c r="AL323" i="1"/>
  <c r="H323" i="1" s="1"/>
  <c r="AK323" i="1"/>
  <c r="G323" i="1" s="1"/>
  <c r="AJ323" i="1"/>
  <c r="F323" i="1" s="1"/>
  <c r="AI323" i="1"/>
  <c r="E323" i="1" s="1"/>
  <c r="AH323" i="1"/>
  <c r="D323" i="1" s="1"/>
  <c r="AG323" i="1"/>
  <c r="C323" i="1" s="1"/>
  <c r="Z323" i="1"/>
  <c r="Y323" i="1"/>
  <c r="X323" i="1"/>
  <c r="W323" i="1"/>
  <c r="V323" i="1"/>
  <c r="U323" i="1"/>
  <c r="T323" i="1"/>
  <c r="S323" i="1"/>
  <c r="R323" i="1"/>
  <c r="Q323" i="1"/>
  <c r="P323" i="1"/>
  <c r="BD322" i="1"/>
  <c r="BC322" i="1"/>
  <c r="BB322" i="1"/>
  <c r="BA322" i="1"/>
  <c r="AZ322" i="1"/>
  <c r="AY322" i="1"/>
  <c r="AX322" i="1"/>
  <c r="AW322" i="1"/>
  <c r="AV322" i="1"/>
  <c r="AU322" i="1"/>
  <c r="Q322" i="1" s="1"/>
  <c r="AT322" i="1"/>
  <c r="P322" i="1" s="1"/>
  <c r="AS322" i="1"/>
  <c r="O322" i="1" s="1"/>
  <c r="AR322" i="1"/>
  <c r="N322" i="1" s="1"/>
  <c r="AQ322" i="1"/>
  <c r="M322" i="1" s="1"/>
  <c r="AP322" i="1"/>
  <c r="L322" i="1" s="1"/>
  <c r="AO322" i="1"/>
  <c r="K322" i="1" s="1"/>
  <c r="AN322" i="1"/>
  <c r="J322" i="1" s="1"/>
  <c r="AM322" i="1"/>
  <c r="I322" i="1" s="1"/>
  <c r="AL322" i="1"/>
  <c r="H322" i="1" s="1"/>
  <c r="AK322" i="1"/>
  <c r="G322" i="1" s="1"/>
  <c r="AJ322" i="1"/>
  <c r="F322" i="1" s="1"/>
  <c r="AI322" i="1"/>
  <c r="E322" i="1" s="1"/>
  <c r="AH322" i="1"/>
  <c r="D322" i="1" s="1"/>
  <c r="AG322" i="1"/>
  <c r="C322" i="1" s="1"/>
  <c r="Z322" i="1"/>
  <c r="Y322" i="1"/>
  <c r="X322" i="1"/>
  <c r="W322" i="1"/>
  <c r="V322" i="1"/>
  <c r="U322" i="1"/>
  <c r="T322" i="1"/>
  <c r="S322" i="1"/>
  <c r="R322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O321" i="1" s="1"/>
  <c r="AR321" i="1"/>
  <c r="N321" i="1" s="1"/>
  <c r="AQ321" i="1"/>
  <c r="M321" i="1" s="1"/>
  <c r="AP321" i="1"/>
  <c r="L321" i="1" s="1"/>
  <c r="AO321" i="1"/>
  <c r="K321" i="1" s="1"/>
  <c r="AN321" i="1"/>
  <c r="J321" i="1" s="1"/>
  <c r="AM321" i="1"/>
  <c r="I321" i="1" s="1"/>
  <c r="AL321" i="1"/>
  <c r="H321" i="1" s="1"/>
  <c r="AK321" i="1"/>
  <c r="G321" i="1" s="1"/>
  <c r="AJ321" i="1"/>
  <c r="F321" i="1" s="1"/>
  <c r="AI321" i="1"/>
  <c r="E321" i="1" s="1"/>
  <c r="AH321" i="1"/>
  <c r="D321" i="1" s="1"/>
  <c r="AG321" i="1"/>
  <c r="C321" i="1" s="1"/>
  <c r="Z321" i="1"/>
  <c r="Y321" i="1"/>
  <c r="X321" i="1"/>
  <c r="W321" i="1"/>
  <c r="V321" i="1"/>
  <c r="U321" i="1"/>
  <c r="T321" i="1"/>
  <c r="S321" i="1"/>
  <c r="R321" i="1"/>
  <c r="Q321" i="1"/>
  <c r="P321" i="1"/>
  <c r="BD320" i="1"/>
  <c r="BC320" i="1"/>
  <c r="BB320" i="1"/>
  <c r="BA320" i="1"/>
  <c r="AZ320" i="1"/>
  <c r="AY320" i="1"/>
  <c r="AX320" i="1"/>
  <c r="AW320" i="1"/>
  <c r="AV320" i="1"/>
  <c r="AU320" i="1"/>
  <c r="Q320" i="1" s="1"/>
  <c r="AT320" i="1"/>
  <c r="P320" i="1" s="1"/>
  <c r="AS320" i="1"/>
  <c r="O320" i="1" s="1"/>
  <c r="AR320" i="1"/>
  <c r="N320" i="1" s="1"/>
  <c r="AQ320" i="1"/>
  <c r="M320" i="1" s="1"/>
  <c r="AP320" i="1"/>
  <c r="L320" i="1" s="1"/>
  <c r="AO320" i="1"/>
  <c r="K320" i="1" s="1"/>
  <c r="AN320" i="1"/>
  <c r="J320" i="1" s="1"/>
  <c r="AM320" i="1"/>
  <c r="I320" i="1" s="1"/>
  <c r="AL320" i="1"/>
  <c r="H320" i="1" s="1"/>
  <c r="AK320" i="1"/>
  <c r="AJ320" i="1"/>
  <c r="F320" i="1" s="1"/>
  <c r="AI320" i="1"/>
  <c r="E320" i="1" s="1"/>
  <c r="AH320" i="1"/>
  <c r="D320" i="1" s="1"/>
  <c r="AG320" i="1"/>
  <c r="C320" i="1" s="1"/>
  <c r="Z320" i="1"/>
  <c r="Y320" i="1"/>
  <c r="X320" i="1"/>
  <c r="W320" i="1"/>
  <c r="V320" i="1"/>
  <c r="U320" i="1"/>
  <c r="T320" i="1"/>
  <c r="S320" i="1"/>
  <c r="R320" i="1"/>
  <c r="G320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O319" i="1" s="1"/>
  <c r="AR319" i="1"/>
  <c r="N319" i="1" s="1"/>
  <c r="AQ319" i="1"/>
  <c r="AP319" i="1"/>
  <c r="L319" i="1" s="1"/>
  <c r="AO319" i="1"/>
  <c r="K319" i="1" s="1"/>
  <c r="AN319" i="1"/>
  <c r="J319" i="1" s="1"/>
  <c r="AM319" i="1"/>
  <c r="I319" i="1" s="1"/>
  <c r="AL319" i="1"/>
  <c r="H319" i="1" s="1"/>
  <c r="AK319" i="1"/>
  <c r="G319" i="1" s="1"/>
  <c r="AJ319" i="1"/>
  <c r="F319" i="1" s="1"/>
  <c r="AI319" i="1"/>
  <c r="E319" i="1" s="1"/>
  <c r="AH319" i="1"/>
  <c r="D319" i="1" s="1"/>
  <c r="AG319" i="1"/>
  <c r="C319" i="1" s="1"/>
  <c r="Z319" i="1"/>
  <c r="Y319" i="1"/>
  <c r="X319" i="1"/>
  <c r="W319" i="1"/>
  <c r="V319" i="1"/>
  <c r="U319" i="1"/>
  <c r="T319" i="1"/>
  <c r="S319" i="1"/>
  <c r="R319" i="1"/>
  <c r="Q319" i="1"/>
  <c r="P319" i="1"/>
  <c r="M319" i="1"/>
  <c r="BD318" i="1"/>
  <c r="BC318" i="1"/>
  <c r="BB318" i="1"/>
  <c r="BA318" i="1"/>
  <c r="AZ318" i="1"/>
  <c r="AY318" i="1"/>
  <c r="U318" i="1" s="1"/>
  <c r="AX318" i="1"/>
  <c r="T318" i="1" s="1"/>
  <c r="AW318" i="1"/>
  <c r="S318" i="1" s="1"/>
  <c r="AV318" i="1"/>
  <c r="R318" i="1" s="1"/>
  <c r="AU318" i="1"/>
  <c r="Q318" i="1" s="1"/>
  <c r="AT318" i="1"/>
  <c r="P318" i="1" s="1"/>
  <c r="AS318" i="1"/>
  <c r="O318" i="1" s="1"/>
  <c r="AR318" i="1"/>
  <c r="N318" i="1" s="1"/>
  <c r="AQ318" i="1"/>
  <c r="M318" i="1" s="1"/>
  <c r="AP318" i="1"/>
  <c r="L318" i="1" s="1"/>
  <c r="AO318" i="1"/>
  <c r="K318" i="1" s="1"/>
  <c r="AN318" i="1"/>
  <c r="J318" i="1" s="1"/>
  <c r="AM318" i="1"/>
  <c r="I318" i="1" s="1"/>
  <c r="AL318" i="1"/>
  <c r="H318" i="1" s="1"/>
  <c r="AK318" i="1"/>
  <c r="G318" i="1" s="1"/>
  <c r="AJ318" i="1"/>
  <c r="F318" i="1" s="1"/>
  <c r="AI318" i="1"/>
  <c r="E318" i="1" s="1"/>
  <c r="AH318" i="1"/>
  <c r="D318" i="1" s="1"/>
  <c r="AG318" i="1"/>
  <c r="C318" i="1" s="1"/>
  <c r="Z318" i="1"/>
  <c r="Y318" i="1"/>
  <c r="X318" i="1"/>
  <c r="W318" i="1"/>
  <c r="V318" i="1"/>
  <c r="BD317" i="1"/>
  <c r="BC317" i="1"/>
  <c r="BB317" i="1"/>
  <c r="BA317" i="1"/>
  <c r="AZ317" i="1"/>
  <c r="AY317" i="1"/>
  <c r="AX317" i="1"/>
  <c r="AW317" i="1"/>
  <c r="S317" i="1" s="1"/>
  <c r="AV317" i="1"/>
  <c r="R317" i="1" s="1"/>
  <c r="AU317" i="1"/>
  <c r="Q317" i="1" s="1"/>
  <c r="AT317" i="1"/>
  <c r="P317" i="1" s="1"/>
  <c r="AS317" i="1"/>
  <c r="O317" i="1" s="1"/>
  <c r="AR317" i="1"/>
  <c r="N317" i="1" s="1"/>
  <c r="AQ317" i="1"/>
  <c r="M317" i="1" s="1"/>
  <c r="AP317" i="1"/>
  <c r="L317" i="1" s="1"/>
  <c r="AO317" i="1"/>
  <c r="K317" i="1" s="1"/>
  <c r="AN317" i="1"/>
  <c r="J317" i="1" s="1"/>
  <c r="AM317" i="1"/>
  <c r="I317" i="1" s="1"/>
  <c r="AL317" i="1"/>
  <c r="H317" i="1" s="1"/>
  <c r="AK317" i="1"/>
  <c r="G317" i="1" s="1"/>
  <c r="AJ317" i="1"/>
  <c r="F317" i="1" s="1"/>
  <c r="AI317" i="1"/>
  <c r="E317" i="1" s="1"/>
  <c r="AH317" i="1"/>
  <c r="D317" i="1" s="1"/>
  <c r="AG317" i="1"/>
  <c r="C317" i="1" s="1"/>
  <c r="Z317" i="1"/>
  <c r="Y317" i="1"/>
  <c r="X317" i="1"/>
  <c r="W317" i="1"/>
  <c r="V317" i="1"/>
  <c r="U317" i="1"/>
  <c r="T317" i="1"/>
  <c r="BD316" i="1"/>
  <c r="BC316" i="1"/>
  <c r="BB316" i="1"/>
  <c r="BA316" i="1"/>
  <c r="AZ316" i="1"/>
  <c r="AY316" i="1"/>
  <c r="U316" i="1" s="1"/>
  <c r="AX316" i="1"/>
  <c r="AW316" i="1"/>
  <c r="S316" i="1" s="1"/>
  <c r="AV316" i="1"/>
  <c r="R316" i="1" s="1"/>
  <c r="AU316" i="1"/>
  <c r="Q316" i="1" s="1"/>
  <c r="AT316" i="1"/>
  <c r="P316" i="1" s="1"/>
  <c r="AS316" i="1"/>
  <c r="O316" i="1" s="1"/>
  <c r="AR316" i="1"/>
  <c r="N316" i="1" s="1"/>
  <c r="AQ316" i="1"/>
  <c r="M316" i="1" s="1"/>
  <c r="AP316" i="1"/>
  <c r="AO316" i="1"/>
  <c r="K316" i="1" s="1"/>
  <c r="AN316" i="1"/>
  <c r="J316" i="1" s="1"/>
  <c r="AM316" i="1"/>
  <c r="I316" i="1" s="1"/>
  <c r="AL316" i="1"/>
  <c r="H316" i="1" s="1"/>
  <c r="AK316" i="1"/>
  <c r="G316" i="1" s="1"/>
  <c r="AJ316" i="1"/>
  <c r="F316" i="1" s="1"/>
  <c r="AI316" i="1"/>
  <c r="E316" i="1" s="1"/>
  <c r="AH316" i="1"/>
  <c r="D316" i="1" s="1"/>
  <c r="AG316" i="1"/>
  <c r="C316" i="1" s="1"/>
  <c r="Z316" i="1"/>
  <c r="Y316" i="1"/>
  <c r="X316" i="1"/>
  <c r="W316" i="1"/>
  <c r="V316" i="1"/>
  <c r="T316" i="1"/>
  <c r="L316" i="1"/>
  <c r="BD315" i="1"/>
  <c r="BC315" i="1"/>
  <c r="BB315" i="1"/>
  <c r="BA315" i="1"/>
  <c r="W315" i="1" s="1"/>
  <c r="AZ315" i="1"/>
  <c r="V315" i="1" s="1"/>
  <c r="AY315" i="1"/>
  <c r="U315" i="1" s="1"/>
  <c r="AX315" i="1"/>
  <c r="AW315" i="1"/>
  <c r="S315" i="1" s="1"/>
  <c r="AV315" i="1"/>
  <c r="R315" i="1" s="1"/>
  <c r="AU315" i="1"/>
  <c r="Q315" i="1" s="1"/>
  <c r="AT315" i="1"/>
  <c r="P315" i="1" s="1"/>
  <c r="AS315" i="1"/>
  <c r="O315" i="1" s="1"/>
  <c r="AR315" i="1"/>
  <c r="N315" i="1" s="1"/>
  <c r="AQ315" i="1"/>
  <c r="M315" i="1" s="1"/>
  <c r="AP315" i="1"/>
  <c r="L315" i="1" s="1"/>
  <c r="AO315" i="1"/>
  <c r="K315" i="1" s="1"/>
  <c r="AN315" i="1"/>
  <c r="J315" i="1" s="1"/>
  <c r="AM315" i="1"/>
  <c r="I315" i="1" s="1"/>
  <c r="AL315" i="1"/>
  <c r="H315" i="1" s="1"/>
  <c r="AK315" i="1"/>
  <c r="G315" i="1" s="1"/>
  <c r="AJ315" i="1"/>
  <c r="F315" i="1" s="1"/>
  <c r="AI315" i="1"/>
  <c r="E315" i="1" s="1"/>
  <c r="AH315" i="1"/>
  <c r="D315" i="1" s="1"/>
  <c r="AG315" i="1"/>
  <c r="C315" i="1" s="1"/>
  <c r="Z315" i="1"/>
  <c r="Y315" i="1"/>
  <c r="X315" i="1"/>
  <c r="BD314" i="1"/>
  <c r="BC314" i="1"/>
  <c r="Y314" i="1" s="1"/>
  <c r="BB314" i="1"/>
  <c r="X314" i="1" s="1"/>
  <c r="BA314" i="1"/>
  <c r="W314" i="1" s="1"/>
  <c r="AZ314" i="1"/>
  <c r="V314" i="1" s="1"/>
  <c r="AY314" i="1"/>
  <c r="U314" i="1" s="1"/>
  <c r="AX314" i="1"/>
  <c r="T314" i="1" s="1"/>
  <c r="AW314" i="1"/>
  <c r="S314" i="1" s="1"/>
  <c r="AV314" i="1"/>
  <c r="R314" i="1" s="1"/>
  <c r="AU314" i="1"/>
  <c r="Q314" i="1" s="1"/>
  <c r="AT314" i="1"/>
  <c r="P314" i="1" s="1"/>
  <c r="AS314" i="1"/>
  <c r="O314" i="1" s="1"/>
  <c r="AR314" i="1"/>
  <c r="N314" i="1" s="1"/>
  <c r="AQ314" i="1"/>
  <c r="M314" i="1" s="1"/>
  <c r="AP314" i="1"/>
  <c r="L314" i="1" s="1"/>
  <c r="AO314" i="1"/>
  <c r="K314" i="1" s="1"/>
  <c r="AN314" i="1"/>
  <c r="J314" i="1" s="1"/>
  <c r="AM314" i="1"/>
  <c r="I314" i="1" s="1"/>
  <c r="AL314" i="1"/>
  <c r="H314" i="1" s="1"/>
  <c r="AK314" i="1"/>
  <c r="G314" i="1" s="1"/>
  <c r="AJ314" i="1"/>
  <c r="F314" i="1" s="1"/>
  <c r="AI314" i="1"/>
  <c r="E314" i="1" s="1"/>
  <c r="AH314" i="1"/>
  <c r="D314" i="1" s="1"/>
  <c r="AG314" i="1"/>
  <c r="C314" i="1" s="1"/>
  <c r="Z314" i="1"/>
  <c r="BD313" i="1"/>
  <c r="BC313" i="1"/>
  <c r="BB313" i="1"/>
  <c r="BA313" i="1"/>
  <c r="W313" i="1" s="1"/>
  <c r="AZ313" i="1"/>
  <c r="V313" i="1" s="1"/>
  <c r="AY313" i="1"/>
  <c r="U313" i="1" s="1"/>
  <c r="AX313" i="1"/>
  <c r="T313" i="1" s="1"/>
  <c r="AW313" i="1"/>
  <c r="S313" i="1" s="1"/>
  <c r="AV313" i="1"/>
  <c r="R313" i="1" s="1"/>
  <c r="AU313" i="1"/>
  <c r="Q313" i="1" s="1"/>
  <c r="AT313" i="1"/>
  <c r="P313" i="1" s="1"/>
  <c r="AS313" i="1"/>
  <c r="O313" i="1" s="1"/>
  <c r="AR313" i="1"/>
  <c r="AQ313" i="1"/>
  <c r="M313" i="1" s="1"/>
  <c r="AP313" i="1"/>
  <c r="L313" i="1" s="1"/>
  <c r="AO313" i="1"/>
  <c r="K313" i="1" s="1"/>
  <c r="AN313" i="1"/>
  <c r="J313" i="1" s="1"/>
  <c r="AM313" i="1"/>
  <c r="I313" i="1" s="1"/>
  <c r="AL313" i="1"/>
  <c r="H313" i="1" s="1"/>
  <c r="AK313" i="1"/>
  <c r="G313" i="1" s="1"/>
  <c r="AJ313" i="1"/>
  <c r="F313" i="1" s="1"/>
  <c r="AI313" i="1"/>
  <c r="E313" i="1" s="1"/>
  <c r="AH313" i="1"/>
  <c r="D313" i="1" s="1"/>
  <c r="AG313" i="1"/>
  <c r="C313" i="1" s="1"/>
  <c r="Z313" i="1"/>
  <c r="Y313" i="1"/>
  <c r="X313" i="1"/>
  <c r="CB311" i="1"/>
  <c r="BW311" i="1"/>
  <c r="BQ311" i="1"/>
  <c r="BP311" i="1"/>
  <c r="BM311" i="1"/>
  <c r="BI311" i="1"/>
  <c r="BD312" i="1"/>
  <c r="BC312" i="1"/>
  <c r="Y312" i="1" s="1"/>
  <c r="BB312" i="1"/>
  <c r="X312" i="1" s="1"/>
  <c r="BA312" i="1"/>
  <c r="W312" i="1" s="1"/>
  <c r="AZ312" i="1"/>
  <c r="V312" i="1" s="1"/>
  <c r="AY312" i="1"/>
  <c r="U312" i="1" s="1"/>
  <c r="AX312" i="1"/>
  <c r="T312" i="1" s="1"/>
  <c r="AW312" i="1"/>
  <c r="AV312" i="1"/>
  <c r="R312" i="1" s="1"/>
  <c r="AU312" i="1"/>
  <c r="Q312" i="1" s="1"/>
  <c r="AT312" i="1"/>
  <c r="AS312" i="1"/>
  <c r="O312" i="1" s="1"/>
  <c r="AR312" i="1"/>
  <c r="N312" i="1" s="1"/>
  <c r="AQ312" i="1"/>
  <c r="M312" i="1" s="1"/>
  <c r="AP312" i="1"/>
  <c r="L312" i="1" s="1"/>
  <c r="AO312" i="1"/>
  <c r="K312" i="1" s="1"/>
  <c r="AN312" i="1"/>
  <c r="AM312" i="1"/>
  <c r="I312" i="1" s="1"/>
  <c r="AL312" i="1"/>
  <c r="H312" i="1" s="1"/>
  <c r="AK312" i="1"/>
  <c r="AJ312" i="1"/>
  <c r="AI312" i="1"/>
  <c r="E312" i="1" s="1"/>
  <c r="AH312" i="1"/>
  <c r="D312" i="1" s="1"/>
  <c r="AG312" i="1"/>
  <c r="Z312" i="1"/>
  <c r="BZ311" i="1"/>
  <c r="BX311" i="1"/>
  <c r="BR311" i="1"/>
  <c r="BJ311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H260" i="1" s="1"/>
  <c r="G261" i="1"/>
  <c r="G260" i="1" s="1"/>
  <c r="F261" i="1"/>
  <c r="F260" i="1" s="1"/>
  <c r="E261" i="1"/>
  <c r="D261" i="1"/>
  <c r="D260" i="1" s="1"/>
  <c r="C261" i="1"/>
  <c r="C260" i="1" s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L154" i="1" s="1"/>
  <c r="K155" i="1"/>
  <c r="K154" i="1" s="1"/>
  <c r="J155" i="1"/>
  <c r="J154" i="1" s="1"/>
  <c r="I155" i="1"/>
  <c r="I154" i="1" s="1"/>
  <c r="H155" i="1"/>
  <c r="H154" i="1" s="1"/>
  <c r="G155" i="1"/>
  <c r="F155" i="1"/>
  <c r="F154" i="1" s="1"/>
  <c r="E155" i="1"/>
  <c r="E154" i="1" s="1"/>
  <c r="D155" i="1"/>
  <c r="D154" i="1" s="1"/>
  <c r="C155" i="1"/>
  <c r="C154" i="1" s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Z107" i="1"/>
  <c r="Y107" i="1"/>
  <c r="Y106" i="1" s="1"/>
  <c r="X107" i="1"/>
  <c r="X106" i="1" s="1"/>
  <c r="W107" i="1"/>
  <c r="W106" i="1" s="1"/>
  <c r="V107" i="1"/>
  <c r="V106" i="1" s="1"/>
  <c r="U107" i="1"/>
  <c r="U106" i="1" s="1"/>
  <c r="T107" i="1"/>
  <c r="T106" i="1" s="1"/>
  <c r="S107" i="1"/>
  <c r="S106" i="1" s="1"/>
  <c r="R107" i="1"/>
  <c r="R106" i="1" s="1"/>
  <c r="Q107" i="1"/>
  <c r="P107" i="1"/>
  <c r="P106" i="1" s="1"/>
  <c r="O107" i="1"/>
  <c r="O106" i="1" s="1"/>
  <c r="N107" i="1"/>
  <c r="N106" i="1" s="1"/>
  <c r="M107" i="1"/>
  <c r="L107" i="1"/>
  <c r="L106" i="1" s="1"/>
  <c r="K107" i="1"/>
  <c r="K106" i="1" s="1"/>
  <c r="J107" i="1"/>
  <c r="J106" i="1" s="1"/>
  <c r="I107" i="1"/>
  <c r="I106" i="1" s="1"/>
  <c r="H107" i="1"/>
  <c r="H106" i="1" s="1"/>
  <c r="G107" i="1"/>
  <c r="G106" i="1" s="1"/>
  <c r="F107" i="1"/>
  <c r="F106" i="1" s="1"/>
  <c r="E107" i="1"/>
  <c r="E106" i="1" s="1"/>
  <c r="D107" i="1"/>
  <c r="D106" i="1" s="1"/>
  <c r="C107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Z59" i="1"/>
  <c r="Y59" i="1"/>
  <c r="X59" i="1"/>
  <c r="X58" i="1" s="1"/>
  <c r="W59" i="1"/>
  <c r="W58" i="1" s="1"/>
  <c r="V59" i="1"/>
  <c r="V58" i="1" s="1"/>
  <c r="U59" i="1"/>
  <c r="U58" i="1" s="1"/>
  <c r="T59" i="1"/>
  <c r="T58" i="1" s="1"/>
  <c r="S59" i="1"/>
  <c r="S58" i="1" s="1"/>
  <c r="R59" i="1"/>
  <c r="R58" i="1" s="1"/>
  <c r="Q59" i="1"/>
  <c r="Q58" i="1" s="1"/>
  <c r="P59" i="1"/>
  <c r="P58" i="1" s="1"/>
  <c r="O59" i="1"/>
  <c r="O58" i="1" s="1"/>
  <c r="N59" i="1"/>
  <c r="N58" i="1" s="1"/>
  <c r="M59" i="1"/>
  <c r="L59" i="1"/>
  <c r="L58" i="1" s="1"/>
  <c r="K59" i="1"/>
  <c r="K58" i="1" s="1"/>
  <c r="J59" i="1"/>
  <c r="J58" i="1" s="1"/>
  <c r="I59" i="1"/>
  <c r="I58" i="1" s="1"/>
  <c r="H59" i="1"/>
  <c r="H58" i="1" s="1"/>
  <c r="G59" i="1"/>
  <c r="G58" i="1" s="1"/>
  <c r="F59" i="1"/>
  <c r="F58" i="1" s="1"/>
  <c r="E59" i="1"/>
  <c r="E58" i="1" s="1"/>
  <c r="D59" i="1"/>
  <c r="D58" i="1" s="1"/>
  <c r="C59" i="1"/>
  <c r="C58" i="1" s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X56" i="1"/>
  <c r="X248" i="1" s="1"/>
  <c r="W56" i="1"/>
  <c r="V56" i="1"/>
  <c r="U56" i="1"/>
  <c r="T56" i="1"/>
  <c r="T248" i="1" s="1"/>
  <c r="S56" i="1"/>
  <c r="R56" i="1"/>
  <c r="Q56" i="1"/>
  <c r="P56" i="1"/>
  <c r="P248" i="1" s="1"/>
  <c r="O56" i="1"/>
  <c r="N56" i="1"/>
  <c r="M56" i="1"/>
  <c r="L56" i="1"/>
  <c r="L248" i="1" s="1"/>
  <c r="K56" i="1"/>
  <c r="J56" i="1"/>
  <c r="I56" i="1"/>
  <c r="H56" i="1"/>
  <c r="H248" i="1" s="1"/>
  <c r="G56" i="1"/>
  <c r="F56" i="1"/>
  <c r="E56" i="1"/>
  <c r="D56" i="1"/>
  <c r="D248" i="1" s="1"/>
  <c r="C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X54" i="1"/>
  <c r="X246" i="1" s="1"/>
  <c r="W54" i="1"/>
  <c r="V54" i="1"/>
  <c r="U54" i="1"/>
  <c r="T54" i="1"/>
  <c r="T246" i="1" s="1"/>
  <c r="S54" i="1"/>
  <c r="R54" i="1"/>
  <c r="Q54" i="1"/>
  <c r="P54" i="1"/>
  <c r="P246" i="1" s="1"/>
  <c r="O54" i="1"/>
  <c r="N54" i="1"/>
  <c r="M54" i="1"/>
  <c r="L54" i="1"/>
  <c r="L246" i="1" s="1"/>
  <c r="J54" i="1"/>
  <c r="I54" i="1"/>
  <c r="H54" i="1"/>
  <c r="G54" i="1"/>
  <c r="F54" i="1"/>
  <c r="E54" i="1"/>
  <c r="D54" i="1"/>
  <c r="C54" i="1"/>
  <c r="X53" i="1"/>
  <c r="W53" i="1"/>
  <c r="V53" i="1"/>
  <c r="U53" i="1"/>
  <c r="T53" i="1"/>
  <c r="S53" i="1"/>
  <c r="R53" i="1"/>
  <c r="Q53" i="1"/>
  <c r="P53" i="1"/>
  <c r="O53" i="1"/>
  <c r="N53" i="1"/>
  <c r="L53" i="1"/>
  <c r="K53" i="1"/>
  <c r="J53" i="1"/>
  <c r="I53" i="1"/>
  <c r="H53" i="1"/>
  <c r="G53" i="1"/>
  <c r="F53" i="1"/>
  <c r="E53" i="1"/>
  <c r="D53" i="1"/>
  <c r="C53" i="1"/>
  <c r="X52" i="1"/>
  <c r="X244" i="1" s="1"/>
  <c r="W52" i="1"/>
  <c r="V52" i="1"/>
  <c r="U52" i="1"/>
  <c r="T52" i="1"/>
  <c r="T244" i="1" s="1"/>
  <c r="S52" i="1"/>
  <c r="R52" i="1"/>
  <c r="Q52" i="1"/>
  <c r="P52" i="1"/>
  <c r="P244" i="1" s="1"/>
  <c r="O52" i="1"/>
  <c r="N52" i="1"/>
  <c r="M52" i="1"/>
  <c r="L52" i="1"/>
  <c r="L244" i="1" s="1"/>
  <c r="K52" i="1"/>
  <c r="J52" i="1"/>
  <c r="I52" i="1"/>
  <c r="H52" i="1"/>
  <c r="H244" i="1" s="1"/>
  <c r="G52" i="1"/>
  <c r="F52" i="1"/>
  <c r="E52" i="1"/>
  <c r="D52" i="1"/>
  <c r="Y52" i="1" s="1"/>
  <c r="C52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X50" i="1"/>
  <c r="X242" i="1" s="1"/>
  <c r="W50" i="1"/>
  <c r="V50" i="1"/>
  <c r="U50" i="1"/>
  <c r="T50" i="1"/>
  <c r="T242" i="1" s="1"/>
  <c r="S50" i="1"/>
  <c r="R50" i="1"/>
  <c r="Q50" i="1"/>
  <c r="P50" i="1"/>
  <c r="P242" i="1" s="1"/>
  <c r="O50" i="1"/>
  <c r="N50" i="1"/>
  <c r="M50" i="1"/>
  <c r="L50" i="1"/>
  <c r="L242" i="1" s="1"/>
  <c r="K50" i="1"/>
  <c r="J50" i="1"/>
  <c r="I50" i="1"/>
  <c r="H50" i="1"/>
  <c r="H242" i="1" s="1"/>
  <c r="G50" i="1"/>
  <c r="F50" i="1"/>
  <c r="E50" i="1"/>
  <c r="D50" i="1"/>
  <c r="Y50" i="1" s="1"/>
  <c r="C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X48" i="1"/>
  <c r="X240" i="1" s="1"/>
  <c r="W48" i="1"/>
  <c r="V48" i="1"/>
  <c r="U48" i="1"/>
  <c r="T48" i="1"/>
  <c r="T240" i="1" s="1"/>
  <c r="S48" i="1"/>
  <c r="R48" i="1"/>
  <c r="Q48" i="1"/>
  <c r="P48" i="1"/>
  <c r="P240" i="1" s="1"/>
  <c r="O48" i="1"/>
  <c r="N48" i="1"/>
  <c r="M48" i="1"/>
  <c r="L48" i="1"/>
  <c r="L240" i="1" s="1"/>
  <c r="K48" i="1"/>
  <c r="J48" i="1"/>
  <c r="I48" i="1"/>
  <c r="H48" i="1"/>
  <c r="H240" i="1" s="1"/>
  <c r="G48" i="1"/>
  <c r="F48" i="1"/>
  <c r="E48" i="1"/>
  <c r="D48" i="1"/>
  <c r="Y48" i="1" s="1"/>
  <c r="C48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X46" i="1"/>
  <c r="X238" i="1" s="1"/>
  <c r="W46" i="1"/>
  <c r="V46" i="1"/>
  <c r="U46" i="1"/>
  <c r="T46" i="1"/>
  <c r="T238" i="1" s="1"/>
  <c r="S46" i="1"/>
  <c r="R46" i="1"/>
  <c r="Q46" i="1"/>
  <c r="P46" i="1"/>
  <c r="P238" i="1" s="1"/>
  <c r="O46" i="1"/>
  <c r="N46" i="1"/>
  <c r="M46" i="1"/>
  <c r="L46" i="1"/>
  <c r="L238" i="1" s="1"/>
  <c r="K46" i="1"/>
  <c r="J46" i="1"/>
  <c r="I46" i="1"/>
  <c r="H46" i="1"/>
  <c r="H238" i="1" s="1"/>
  <c r="G46" i="1"/>
  <c r="F46" i="1"/>
  <c r="E46" i="1"/>
  <c r="D46" i="1"/>
  <c r="Y46" i="1" s="1"/>
  <c r="C46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X236" i="1" s="1"/>
  <c r="W44" i="1"/>
  <c r="V44" i="1"/>
  <c r="U44" i="1"/>
  <c r="T44" i="1"/>
  <c r="T236" i="1" s="1"/>
  <c r="S44" i="1"/>
  <c r="R44" i="1"/>
  <c r="Q44" i="1"/>
  <c r="P44" i="1"/>
  <c r="P236" i="1" s="1"/>
  <c r="O44" i="1"/>
  <c r="N44" i="1"/>
  <c r="M44" i="1"/>
  <c r="L44" i="1"/>
  <c r="L236" i="1" s="1"/>
  <c r="K44" i="1"/>
  <c r="J44" i="1"/>
  <c r="I44" i="1"/>
  <c r="H44" i="1"/>
  <c r="H236" i="1" s="1"/>
  <c r="G44" i="1"/>
  <c r="F44" i="1"/>
  <c r="E44" i="1"/>
  <c r="D44" i="1"/>
  <c r="Y44" i="1" s="1"/>
  <c r="C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Z43" i="1" s="1"/>
  <c r="C43" i="1"/>
  <c r="X42" i="1"/>
  <c r="X234" i="1" s="1"/>
  <c r="W42" i="1"/>
  <c r="V42" i="1"/>
  <c r="U42" i="1"/>
  <c r="T42" i="1"/>
  <c r="T234" i="1" s="1"/>
  <c r="S42" i="1"/>
  <c r="R42" i="1"/>
  <c r="Q42" i="1"/>
  <c r="P42" i="1"/>
  <c r="P234" i="1" s="1"/>
  <c r="O42" i="1"/>
  <c r="N42" i="1"/>
  <c r="M42" i="1"/>
  <c r="L42" i="1"/>
  <c r="L234" i="1" s="1"/>
  <c r="K42" i="1"/>
  <c r="J42" i="1"/>
  <c r="I42" i="1"/>
  <c r="H42" i="1"/>
  <c r="H234" i="1" s="1"/>
  <c r="G42" i="1"/>
  <c r="F42" i="1"/>
  <c r="E42" i="1"/>
  <c r="D42" i="1"/>
  <c r="D234" i="1" s="1"/>
  <c r="C42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T311" i="1" l="1"/>
  <c r="O362" i="1"/>
  <c r="D246" i="1"/>
  <c r="H246" i="1"/>
  <c r="M106" i="1"/>
  <c r="Q106" i="1"/>
  <c r="Y58" i="1"/>
  <c r="M58" i="1"/>
  <c r="K10" i="1"/>
  <c r="D230" i="1"/>
  <c r="H230" i="1"/>
  <c r="L230" i="1"/>
  <c r="P230" i="1"/>
  <c r="T230" i="1"/>
  <c r="X230" i="1"/>
  <c r="D232" i="1"/>
  <c r="H232" i="1"/>
  <c r="L232" i="1"/>
  <c r="P232" i="1"/>
  <c r="T232" i="1"/>
  <c r="X232" i="1"/>
  <c r="Z106" i="1"/>
  <c r="D224" i="1"/>
  <c r="H224" i="1"/>
  <c r="L224" i="1"/>
  <c r="P224" i="1"/>
  <c r="T224" i="1"/>
  <c r="X224" i="1"/>
  <c r="D226" i="1"/>
  <c r="H226" i="1"/>
  <c r="L226" i="1"/>
  <c r="P226" i="1"/>
  <c r="T226" i="1"/>
  <c r="X226" i="1"/>
  <c r="D228" i="1"/>
  <c r="H228" i="1"/>
  <c r="L228" i="1"/>
  <c r="P228" i="1"/>
  <c r="T228" i="1"/>
  <c r="X228" i="1"/>
  <c r="D204" i="1"/>
  <c r="H204" i="1"/>
  <c r="L204" i="1"/>
  <c r="P204" i="1"/>
  <c r="T204" i="1"/>
  <c r="X204" i="1"/>
  <c r="D206" i="1"/>
  <c r="H206" i="1"/>
  <c r="L206" i="1"/>
  <c r="P206" i="1"/>
  <c r="T206" i="1"/>
  <c r="X206" i="1"/>
  <c r="D208" i="1"/>
  <c r="H208" i="1"/>
  <c r="L208" i="1"/>
  <c r="P208" i="1"/>
  <c r="T208" i="1"/>
  <c r="X208" i="1"/>
  <c r="D210" i="1"/>
  <c r="H210" i="1"/>
  <c r="L210" i="1"/>
  <c r="P210" i="1"/>
  <c r="T210" i="1"/>
  <c r="X210" i="1"/>
  <c r="D212" i="1"/>
  <c r="H212" i="1"/>
  <c r="L212" i="1"/>
  <c r="P212" i="1"/>
  <c r="T212" i="1"/>
  <c r="X212" i="1"/>
  <c r="D214" i="1"/>
  <c r="H214" i="1"/>
  <c r="L214" i="1"/>
  <c r="P214" i="1"/>
  <c r="T214" i="1"/>
  <c r="X214" i="1"/>
  <c r="D216" i="1"/>
  <c r="H216" i="1"/>
  <c r="L216" i="1"/>
  <c r="P216" i="1"/>
  <c r="T216" i="1"/>
  <c r="X216" i="1"/>
  <c r="D218" i="1"/>
  <c r="H218" i="1"/>
  <c r="L218" i="1"/>
  <c r="P218" i="1"/>
  <c r="T218" i="1"/>
  <c r="X218" i="1"/>
  <c r="D220" i="1"/>
  <c r="H220" i="1"/>
  <c r="L220" i="1"/>
  <c r="P220" i="1"/>
  <c r="T220" i="1"/>
  <c r="X220" i="1"/>
  <c r="D222" i="1"/>
  <c r="H222" i="1"/>
  <c r="L222" i="1"/>
  <c r="P222" i="1"/>
  <c r="T222" i="1"/>
  <c r="X222" i="1"/>
  <c r="Z58" i="1"/>
  <c r="D203" i="1"/>
  <c r="H203" i="1"/>
  <c r="L203" i="1"/>
  <c r="P203" i="1"/>
  <c r="T203" i="1"/>
  <c r="X203" i="1"/>
  <c r="D211" i="1"/>
  <c r="H211" i="1"/>
  <c r="L211" i="1"/>
  <c r="P211" i="1"/>
  <c r="T211" i="1"/>
  <c r="X211" i="1"/>
  <c r="D213" i="1"/>
  <c r="H213" i="1"/>
  <c r="L213" i="1"/>
  <c r="P213" i="1"/>
  <c r="T213" i="1"/>
  <c r="X213" i="1"/>
  <c r="D215" i="1"/>
  <c r="H215" i="1"/>
  <c r="L215" i="1"/>
  <c r="P215" i="1"/>
  <c r="T215" i="1"/>
  <c r="X215" i="1"/>
  <c r="D217" i="1"/>
  <c r="H217" i="1"/>
  <c r="L217" i="1"/>
  <c r="P217" i="1"/>
  <c r="T217" i="1"/>
  <c r="X217" i="1"/>
  <c r="D219" i="1"/>
  <c r="H219" i="1"/>
  <c r="L219" i="1"/>
  <c r="P219" i="1"/>
  <c r="T219" i="1"/>
  <c r="X219" i="1"/>
  <c r="D221" i="1"/>
  <c r="H221" i="1"/>
  <c r="L221" i="1"/>
  <c r="P221" i="1"/>
  <c r="T221" i="1"/>
  <c r="X221" i="1"/>
  <c r="D223" i="1"/>
  <c r="H223" i="1"/>
  <c r="L223" i="1"/>
  <c r="P223" i="1"/>
  <c r="T223" i="1"/>
  <c r="X223" i="1"/>
  <c r="D225" i="1"/>
  <c r="H225" i="1"/>
  <c r="L225" i="1"/>
  <c r="P225" i="1"/>
  <c r="T225" i="1"/>
  <c r="X225" i="1"/>
  <c r="D227" i="1"/>
  <c r="H227" i="1"/>
  <c r="L227" i="1"/>
  <c r="P227" i="1"/>
  <c r="T227" i="1"/>
  <c r="X227" i="1"/>
  <c r="D229" i="1"/>
  <c r="H229" i="1"/>
  <c r="L229" i="1"/>
  <c r="P229" i="1"/>
  <c r="T229" i="1"/>
  <c r="X229" i="1"/>
  <c r="D231" i="1"/>
  <c r="H231" i="1"/>
  <c r="L231" i="1"/>
  <c r="P231" i="1"/>
  <c r="T231" i="1"/>
  <c r="X231" i="1"/>
  <c r="D233" i="1"/>
  <c r="H233" i="1"/>
  <c r="L233" i="1"/>
  <c r="P233" i="1"/>
  <c r="T233" i="1"/>
  <c r="X233" i="1"/>
  <c r="H235" i="1"/>
  <c r="L235" i="1"/>
  <c r="P235" i="1"/>
  <c r="T235" i="1"/>
  <c r="X235" i="1"/>
  <c r="D237" i="1"/>
  <c r="H237" i="1"/>
  <c r="L237" i="1"/>
  <c r="P237" i="1"/>
  <c r="T237" i="1"/>
  <c r="X237" i="1"/>
  <c r="D239" i="1"/>
  <c r="H239" i="1"/>
  <c r="L239" i="1"/>
  <c r="P239" i="1"/>
  <c r="T239" i="1"/>
  <c r="X239" i="1"/>
  <c r="D241" i="1"/>
  <c r="H241" i="1"/>
  <c r="L241" i="1"/>
  <c r="P241" i="1"/>
  <c r="T241" i="1"/>
  <c r="X241" i="1"/>
  <c r="D243" i="1"/>
  <c r="H243" i="1"/>
  <c r="L243" i="1"/>
  <c r="P243" i="1"/>
  <c r="T243" i="1"/>
  <c r="X243" i="1"/>
  <c r="D245" i="1"/>
  <c r="H245" i="1"/>
  <c r="L245" i="1"/>
  <c r="P245" i="1"/>
  <c r="T245" i="1"/>
  <c r="X245" i="1"/>
  <c r="D247" i="1"/>
  <c r="H247" i="1"/>
  <c r="L247" i="1"/>
  <c r="P247" i="1"/>
  <c r="T247" i="1"/>
  <c r="X247" i="1"/>
  <c r="D249" i="1"/>
  <c r="H249" i="1"/>
  <c r="L249" i="1"/>
  <c r="P249" i="1"/>
  <c r="T249" i="1"/>
  <c r="X249" i="1"/>
  <c r="G154" i="1"/>
  <c r="O231" i="1"/>
  <c r="S231" i="1"/>
  <c r="W231" i="1"/>
  <c r="C233" i="1"/>
  <c r="G233" i="1"/>
  <c r="K233" i="1"/>
  <c r="O233" i="1"/>
  <c r="S233" i="1"/>
  <c r="W233" i="1"/>
  <c r="C235" i="1"/>
  <c r="G235" i="1"/>
  <c r="K235" i="1"/>
  <c r="O235" i="1"/>
  <c r="S235" i="1"/>
  <c r="W235" i="1"/>
  <c r="C237" i="1"/>
  <c r="G237" i="1"/>
  <c r="K237" i="1"/>
  <c r="O237" i="1"/>
  <c r="S237" i="1"/>
  <c r="W237" i="1"/>
  <c r="C239" i="1"/>
  <c r="G239" i="1"/>
  <c r="K239" i="1"/>
  <c r="O239" i="1"/>
  <c r="S239" i="1"/>
  <c r="W239" i="1"/>
  <c r="C241" i="1"/>
  <c r="G241" i="1"/>
  <c r="K241" i="1"/>
  <c r="O241" i="1"/>
  <c r="S241" i="1"/>
  <c r="W241" i="1"/>
  <c r="C243" i="1"/>
  <c r="G243" i="1"/>
  <c r="K243" i="1"/>
  <c r="O243" i="1"/>
  <c r="S243" i="1"/>
  <c r="W243" i="1"/>
  <c r="C245" i="1"/>
  <c r="G245" i="1"/>
  <c r="K245" i="1"/>
  <c r="O245" i="1"/>
  <c r="S245" i="1"/>
  <c r="W245" i="1"/>
  <c r="C247" i="1"/>
  <c r="G247" i="1"/>
  <c r="K247" i="1"/>
  <c r="O247" i="1"/>
  <c r="S247" i="1"/>
  <c r="W247" i="1"/>
  <c r="C249" i="1"/>
  <c r="G249" i="1"/>
  <c r="K249" i="1"/>
  <c r="O249" i="1"/>
  <c r="S249" i="1"/>
  <c r="W249" i="1"/>
  <c r="C213" i="1"/>
  <c r="G213" i="1"/>
  <c r="K213" i="1"/>
  <c r="O213" i="1"/>
  <c r="S213" i="1"/>
  <c r="W213" i="1"/>
  <c r="C215" i="1"/>
  <c r="G215" i="1"/>
  <c r="K215" i="1"/>
  <c r="O215" i="1"/>
  <c r="S215" i="1"/>
  <c r="W215" i="1"/>
  <c r="C217" i="1"/>
  <c r="G217" i="1"/>
  <c r="K217" i="1"/>
  <c r="O217" i="1"/>
  <c r="S217" i="1"/>
  <c r="W217" i="1"/>
  <c r="C219" i="1"/>
  <c r="G219" i="1"/>
  <c r="K219" i="1"/>
  <c r="O219" i="1"/>
  <c r="S219" i="1"/>
  <c r="W219" i="1"/>
  <c r="C221" i="1"/>
  <c r="G221" i="1"/>
  <c r="K221" i="1"/>
  <c r="O221" i="1"/>
  <c r="S221" i="1"/>
  <c r="W221" i="1"/>
  <c r="C223" i="1"/>
  <c r="G223" i="1"/>
  <c r="K223" i="1"/>
  <c r="O223" i="1"/>
  <c r="S223" i="1"/>
  <c r="W223" i="1"/>
  <c r="C225" i="1"/>
  <c r="G225" i="1"/>
  <c r="K225" i="1"/>
  <c r="O225" i="1"/>
  <c r="S225" i="1"/>
  <c r="W225" i="1"/>
  <c r="C227" i="1"/>
  <c r="G227" i="1"/>
  <c r="K227" i="1"/>
  <c r="O227" i="1"/>
  <c r="S227" i="1"/>
  <c r="W227" i="1"/>
  <c r="C229" i="1"/>
  <c r="G229" i="1"/>
  <c r="K229" i="1"/>
  <c r="O229" i="1"/>
  <c r="S229" i="1"/>
  <c r="W229" i="1"/>
  <c r="C231" i="1"/>
  <c r="G231" i="1"/>
  <c r="K231" i="1"/>
  <c r="E203" i="1"/>
  <c r="I203" i="1"/>
  <c r="M203" i="1"/>
  <c r="Q203" i="1"/>
  <c r="U203" i="1"/>
  <c r="E205" i="1"/>
  <c r="I205" i="1"/>
  <c r="M205" i="1"/>
  <c r="Q205" i="1"/>
  <c r="U205" i="1"/>
  <c r="C206" i="1"/>
  <c r="G206" i="1"/>
  <c r="K206" i="1"/>
  <c r="O206" i="1"/>
  <c r="S206" i="1"/>
  <c r="W206" i="1"/>
  <c r="E207" i="1"/>
  <c r="I207" i="1"/>
  <c r="M207" i="1"/>
  <c r="Q207" i="1"/>
  <c r="U207" i="1"/>
  <c r="C208" i="1"/>
  <c r="G208" i="1"/>
  <c r="K208" i="1"/>
  <c r="O208" i="1"/>
  <c r="S208" i="1"/>
  <c r="W208" i="1"/>
  <c r="E209" i="1"/>
  <c r="I209" i="1"/>
  <c r="M209" i="1"/>
  <c r="Q209" i="1"/>
  <c r="U209" i="1"/>
  <c r="C210" i="1"/>
  <c r="G210" i="1"/>
  <c r="K210" i="1"/>
  <c r="O210" i="1"/>
  <c r="S210" i="1"/>
  <c r="W210" i="1"/>
  <c r="E211" i="1"/>
  <c r="I211" i="1"/>
  <c r="M211" i="1"/>
  <c r="Q211" i="1"/>
  <c r="U211" i="1"/>
  <c r="C212" i="1"/>
  <c r="G212" i="1"/>
  <c r="K212" i="1"/>
  <c r="O212" i="1"/>
  <c r="S212" i="1"/>
  <c r="W212" i="1"/>
  <c r="E213" i="1"/>
  <c r="I213" i="1"/>
  <c r="M213" i="1"/>
  <c r="Q213" i="1"/>
  <c r="U213" i="1"/>
  <c r="C214" i="1"/>
  <c r="G214" i="1"/>
  <c r="K214" i="1"/>
  <c r="O214" i="1"/>
  <c r="S214" i="1"/>
  <c r="W214" i="1"/>
  <c r="E215" i="1"/>
  <c r="I215" i="1"/>
  <c r="M215" i="1"/>
  <c r="Q215" i="1"/>
  <c r="U215" i="1"/>
  <c r="C216" i="1"/>
  <c r="G216" i="1"/>
  <c r="K216" i="1"/>
  <c r="O216" i="1"/>
  <c r="S216" i="1"/>
  <c r="W216" i="1"/>
  <c r="E217" i="1"/>
  <c r="I217" i="1"/>
  <c r="M217" i="1"/>
  <c r="Q217" i="1"/>
  <c r="U217" i="1"/>
  <c r="C218" i="1"/>
  <c r="G218" i="1"/>
  <c r="K218" i="1"/>
  <c r="O218" i="1"/>
  <c r="S218" i="1"/>
  <c r="W218" i="1"/>
  <c r="E219" i="1"/>
  <c r="I219" i="1"/>
  <c r="M219" i="1"/>
  <c r="Q219" i="1"/>
  <c r="U219" i="1"/>
  <c r="C220" i="1"/>
  <c r="G220" i="1"/>
  <c r="K220" i="1"/>
  <c r="O220" i="1"/>
  <c r="S220" i="1"/>
  <c r="W220" i="1"/>
  <c r="E221" i="1"/>
  <c r="I221" i="1"/>
  <c r="M221" i="1"/>
  <c r="Q221" i="1"/>
  <c r="U221" i="1"/>
  <c r="C222" i="1"/>
  <c r="G222" i="1"/>
  <c r="K222" i="1"/>
  <c r="O222" i="1"/>
  <c r="S222" i="1"/>
  <c r="W222" i="1"/>
  <c r="E223" i="1"/>
  <c r="I223" i="1"/>
  <c r="M223" i="1"/>
  <c r="Q223" i="1"/>
  <c r="U223" i="1"/>
  <c r="C224" i="1"/>
  <c r="G224" i="1"/>
  <c r="K224" i="1"/>
  <c r="O224" i="1"/>
  <c r="S224" i="1"/>
  <c r="W224" i="1"/>
  <c r="E225" i="1"/>
  <c r="I225" i="1"/>
  <c r="M225" i="1"/>
  <c r="Q225" i="1"/>
  <c r="U225" i="1"/>
  <c r="C226" i="1"/>
  <c r="G226" i="1"/>
  <c r="K226" i="1"/>
  <c r="O226" i="1"/>
  <c r="S226" i="1"/>
  <c r="W226" i="1"/>
  <c r="E227" i="1"/>
  <c r="I227" i="1"/>
  <c r="M227" i="1"/>
  <c r="Q227" i="1"/>
  <c r="U227" i="1"/>
  <c r="C228" i="1"/>
  <c r="G228" i="1"/>
  <c r="K228" i="1"/>
  <c r="O228" i="1"/>
  <c r="S228" i="1"/>
  <c r="W228" i="1"/>
  <c r="E229" i="1"/>
  <c r="I229" i="1"/>
  <c r="M229" i="1"/>
  <c r="Q229" i="1"/>
  <c r="U229" i="1"/>
  <c r="C230" i="1"/>
  <c r="G230" i="1"/>
  <c r="K230" i="1"/>
  <c r="O230" i="1"/>
  <c r="S230" i="1"/>
  <c r="W230" i="1"/>
  <c r="E231" i="1"/>
  <c r="I231" i="1"/>
  <c r="M231" i="1"/>
  <c r="Q231" i="1"/>
  <c r="U231" i="1"/>
  <c r="C232" i="1"/>
  <c r="G232" i="1"/>
  <c r="K232" i="1"/>
  <c r="O232" i="1"/>
  <c r="S232" i="1"/>
  <c r="W232" i="1"/>
  <c r="E233" i="1"/>
  <c r="I233" i="1"/>
  <c r="M233" i="1"/>
  <c r="Q233" i="1"/>
  <c r="U233" i="1"/>
  <c r="C234" i="1"/>
  <c r="G234" i="1"/>
  <c r="K234" i="1"/>
  <c r="O234" i="1"/>
  <c r="S234" i="1"/>
  <c r="W234" i="1"/>
  <c r="E235" i="1"/>
  <c r="I235" i="1"/>
  <c r="M235" i="1"/>
  <c r="Q235" i="1"/>
  <c r="U235" i="1"/>
  <c r="C236" i="1"/>
  <c r="G236" i="1"/>
  <c r="K236" i="1"/>
  <c r="O236" i="1"/>
  <c r="S236" i="1"/>
  <c r="W236" i="1"/>
  <c r="E237" i="1"/>
  <c r="I237" i="1"/>
  <c r="M237" i="1"/>
  <c r="Q237" i="1"/>
  <c r="U237" i="1"/>
  <c r="C238" i="1"/>
  <c r="G238" i="1"/>
  <c r="K238" i="1"/>
  <c r="O238" i="1"/>
  <c r="S238" i="1"/>
  <c r="W238" i="1"/>
  <c r="E239" i="1"/>
  <c r="I239" i="1"/>
  <c r="M239" i="1"/>
  <c r="Q239" i="1"/>
  <c r="U239" i="1"/>
  <c r="C240" i="1"/>
  <c r="G240" i="1"/>
  <c r="K240" i="1"/>
  <c r="O240" i="1"/>
  <c r="S240" i="1"/>
  <c r="W240" i="1"/>
  <c r="E241" i="1"/>
  <c r="I241" i="1"/>
  <c r="M241" i="1"/>
  <c r="Q241" i="1"/>
  <c r="U241" i="1"/>
  <c r="C242" i="1"/>
  <c r="G242" i="1"/>
  <c r="K242" i="1"/>
  <c r="O242" i="1"/>
  <c r="S242" i="1"/>
  <c r="W242" i="1"/>
  <c r="E243" i="1"/>
  <c r="I243" i="1"/>
  <c r="M243" i="1"/>
  <c r="Q243" i="1"/>
  <c r="U243" i="1"/>
  <c r="C244" i="1"/>
  <c r="G244" i="1"/>
  <c r="K244" i="1"/>
  <c r="O244" i="1"/>
  <c r="S244" i="1"/>
  <c r="W244" i="1"/>
  <c r="E245" i="1"/>
  <c r="I245" i="1"/>
  <c r="M245" i="1"/>
  <c r="Q245" i="1"/>
  <c r="U245" i="1"/>
  <c r="C246" i="1"/>
  <c r="G246" i="1"/>
  <c r="K246" i="1"/>
  <c r="O246" i="1"/>
  <c r="S246" i="1"/>
  <c r="W246" i="1"/>
  <c r="E247" i="1"/>
  <c r="I247" i="1"/>
  <c r="M247" i="1"/>
  <c r="Q247" i="1"/>
  <c r="U247" i="1"/>
  <c r="C248" i="1"/>
  <c r="G248" i="1"/>
  <c r="K248" i="1"/>
  <c r="O248" i="1"/>
  <c r="S248" i="1"/>
  <c r="W248" i="1"/>
  <c r="E249" i="1"/>
  <c r="I249" i="1"/>
  <c r="M249" i="1"/>
  <c r="Q249" i="1"/>
  <c r="U249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F203" i="1"/>
  <c r="R203" i="1"/>
  <c r="J205" i="1"/>
  <c r="V205" i="1"/>
  <c r="N207" i="1"/>
  <c r="F209" i="1"/>
  <c r="R209" i="1"/>
  <c r="N211" i="1"/>
  <c r="F221" i="1"/>
  <c r="N203" i="1"/>
  <c r="F205" i="1"/>
  <c r="R205" i="1"/>
  <c r="J207" i="1"/>
  <c r="V207" i="1"/>
  <c r="N209" i="1"/>
  <c r="F211" i="1"/>
  <c r="R211" i="1"/>
  <c r="V211" i="1"/>
  <c r="J203" i="1"/>
  <c r="V203" i="1"/>
  <c r="N205" i="1"/>
  <c r="F207" i="1"/>
  <c r="R207" i="1"/>
  <c r="J209" i="1"/>
  <c r="V209" i="1"/>
  <c r="J211" i="1"/>
  <c r="J221" i="1"/>
  <c r="N221" i="1"/>
  <c r="R221" i="1"/>
  <c r="V221" i="1"/>
  <c r="F223" i="1"/>
  <c r="J223" i="1"/>
  <c r="N223" i="1"/>
  <c r="R223" i="1"/>
  <c r="V223" i="1"/>
  <c r="F225" i="1"/>
  <c r="J225" i="1"/>
  <c r="N225" i="1"/>
  <c r="R225" i="1"/>
  <c r="V225" i="1"/>
  <c r="F227" i="1"/>
  <c r="J227" i="1"/>
  <c r="N227" i="1"/>
  <c r="R227" i="1"/>
  <c r="V227" i="1"/>
  <c r="F229" i="1"/>
  <c r="J229" i="1"/>
  <c r="N229" i="1"/>
  <c r="R229" i="1"/>
  <c r="V229" i="1"/>
  <c r="F231" i="1"/>
  <c r="J231" i="1"/>
  <c r="N231" i="1"/>
  <c r="R231" i="1"/>
  <c r="V231" i="1"/>
  <c r="F233" i="1"/>
  <c r="J233" i="1"/>
  <c r="N233" i="1"/>
  <c r="R233" i="1"/>
  <c r="V233" i="1"/>
  <c r="F235" i="1"/>
  <c r="J235" i="1"/>
  <c r="N235" i="1"/>
  <c r="R235" i="1"/>
  <c r="V235" i="1"/>
  <c r="Y236" i="1"/>
  <c r="F237" i="1"/>
  <c r="J237" i="1"/>
  <c r="N237" i="1"/>
  <c r="R237" i="1"/>
  <c r="V237" i="1"/>
  <c r="Y238" i="1"/>
  <c r="F213" i="1"/>
  <c r="N213" i="1"/>
  <c r="V213" i="1"/>
  <c r="F215" i="1"/>
  <c r="N215" i="1"/>
  <c r="V215" i="1"/>
  <c r="J217" i="1"/>
  <c r="R217" i="1"/>
  <c r="F219" i="1"/>
  <c r="N219" i="1"/>
  <c r="V219" i="1"/>
  <c r="G203" i="1"/>
  <c r="O203" i="1"/>
  <c r="W203" i="1"/>
  <c r="M204" i="1"/>
  <c r="U204" i="1"/>
  <c r="G205" i="1"/>
  <c r="O205" i="1"/>
  <c r="W205" i="1"/>
  <c r="I206" i="1"/>
  <c r="Q206" i="1"/>
  <c r="C207" i="1"/>
  <c r="K207" i="1"/>
  <c r="S207" i="1"/>
  <c r="E208" i="1"/>
  <c r="M208" i="1"/>
  <c r="U208" i="1"/>
  <c r="K209" i="1"/>
  <c r="S209" i="1"/>
  <c r="E210" i="1"/>
  <c r="M210" i="1"/>
  <c r="U210" i="1"/>
  <c r="G211" i="1"/>
  <c r="O211" i="1"/>
  <c r="W211" i="1"/>
  <c r="E212" i="1"/>
  <c r="M212" i="1"/>
  <c r="U212" i="1"/>
  <c r="E214" i="1"/>
  <c r="Q224" i="1"/>
  <c r="I226" i="1"/>
  <c r="Q226" i="1"/>
  <c r="E228" i="1"/>
  <c r="M228" i="1"/>
  <c r="U228" i="1"/>
  <c r="I230" i="1"/>
  <c r="Q230" i="1"/>
  <c r="E232" i="1"/>
  <c r="M232" i="1"/>
  <c r="U232" i="1"/>
  <c r="E234" i="1"/>
  <c r="I234" i="1"/>
  <c r="M234" i="1"/>
  <c r="Q234" i="1"/>
  <c r="U234" i="1"/>
  <c r="E236" i="1"/>
  <c r="I236" i="1"/>
  <c r="M236" i="1"/>
  <c r="Q236" i="1"/>
  <c r="U236" i="1"/>
  <c r="E238" i="1"/>
  <c r="I238" i="1"/>
  <c r="M238" i="1"/>
  <c r="Q238" i="1"/>
  <c r="U238" i="1"/>
  <c r="E240" i="1"/>
  <c r="I240" i="1"/>
  <c r="M240" i="1"/>
  <c r="Q240" i="1"/>
  <c r="U240" i="1"/>
  <c r="E242" i="1"/>
  <c r="I242" i="1"/>
  <c r="M242" i="1"/>
  <c r="Q242" i="1"/>
  <c r="U242" i="1"/>
  <c r="E244" i="1"/>
  <c r="I244" i="1"/>
  <c r="M244" i="1"/>
  <c r="Q244" i="1"/>
  <c r="U244" i="1"/>
  <c r="E246" i="1"/>
  <c r="I246" i="1"/>
  <c r="M246" i="1"/>
  <c r="Q246" i="1"/>
  <c r="U246" i="1"/>
  <c r="J213" i="1"/>
  <c r="R213" i="1"/>
  <c r="J215" i="1"/>
  <c r="R215" i="1"/>
  <c r="F217" i="1"/>
  <c r="N217" i="1"/>
  <c r="V217" i="1"/>
  <c r="J219" i="1"/>
  <c r="R219" i="1"/>
  <c r="C203" i="1"/>
  <c r="K203" i="1"/>
  <c r="S203" i="1"/>
  <c r="E204" i="1"/>
  <c r="I204" i="1"/>
  <c r="Q204" i="1"/>
  <c r="C205" i="1"/>
  <c r="K205" i="1"/>
  <c r="S205" i="1"/>
  <c r="E206" i="1"/>
  <c r="M206" i="1"/>
  <c r="U206" i="1"/>
  <c r="G207" i="1"/>
  <c r="O207" i="1"/>
  <c r="W207" i="1"/>
  <c r="I208" i="1"/>
  <c r="Q208" i="1"/>
  <c r="C209" i="1"/>
  <c r="G209" i="1"/>
  <c r="O209" i="1"/>
  <c r="W209" i="1"/>
  <c r="I210" i="1"/>
  <c r="Q210" i="1"/>
  <c r="C211" i="1"/>
  <c r="K211" i="1"/>
  <c r="S211" i="1"/>
  <c r="I212" i="1"/>
  <c r="Q212" i="1"/>
  <c r="I214" i="1"/>
  <c r="M214" i="1"/>
  <c r="Q214" i="1"/>
  <c r="U214" i="1"/>
  <c r="E216" i="1"/>
  <c r="I216" i="1"/>
  <c r="M216" i="1"/>
  <c r="Q216" i="1"/>
  <c r="U216" i="1"/>
  <c r="E218" i="1"/>
  <c r="I218" i="1"/>
  <c r="M218" i="1"/>
  <c r="Q218" i="1"/>
  <c r="U218" i="1"/>
  <c r="E220" i="1"/>
  <c r="I220" i="1"/>
  <c r="M220" i="1"/>
  <c r="Q220" i="1"/>
  <c r="U220" i="1"/>
  <c r="E222" i="1"/>
  <c r="I222" i="1"/>
  <c r="M222" i="1"/>
  <c r="Q222" i="1"/>
  <c r="U222" i="1"/>
  <c r="E224" i="1"/>
  <c r="I224" i="1"/>
  <c r="M224" i="1"/>
  <c r="U224" i="1"/>
  <c r="E226" i="1"/>
  <c r="M226" i="1"/>
  <c r="U226" i="1"/>
  <c r="I228" i="1"/>
  <c r="Q228" i="1"/>
  <c r="E230" i="1"/>
  <c r="M230" i="1"/>
  <c r="U230" i="1"/>
  <c r="I232" i="1"/>
  <c r="Q232" i="1"/>
  <c r="F204" i="1"/>
  <c r="J204" i="1"/>
  <c r="N204" i="1"/>
  <c r="R204" i="1"/>
  <c r="V204" i="1"/>
  <c r="F206" i="1"/>
  <c r="J206" i="1"/>
  <c r="N206" i="1"/>
  <c r="R206" i="1"/>
  <c r="V206" i="1"/>
  <c r="F208" i="1"/>
  <c r="J208" i="1"/>
  <c r="N208" i="1"/>
  <c r="R208" i="1"/>
  <c r="V208" i="1"/>
  <c r="F210" i="1"/>
  <c r="J210" i="1"/>
  <c r="N210" i="1"/>
  <c r="R210" i="1"/>
  <c r="V210" i="1"/>
  <c r="F212" i="1"/>
  <c r="J212" i="1"/>
  <c r="N212" i="1"/>
  <c r="R212" i="1"/>
  <c r="V212" i="1"/>
  <c r="F214" i="1"/>
  <c r="J214" i="1"/>
  <c r="N214" i="1"/>
  <c r="R214" i="1"/>
  <c r="V214" i="1"/>
  <c r="F216" i="1"/>
  <c r="F239" i="1"/>
  <c r="J239" i="1"/>
  <c r="N239" i="1"/>
  <c r="R239" i="1"/>
  <c r="V239" i="1"/>
  <c r="Y240" i="1"/>
  <c r="F241" i="1"/>
  <c r="J241" i="1"/>
  <c r="N241" i="1"/>
  <c r="R241" i="1"/>
  <c r="V241" i="1"/>
  <c r="Y242" i="1"/>
  <c r="F243" i="1"/>
  <c r="J243" i="1"/>
  <c r="N243" i="1"/>
  <c r="R243" i="1"/>
  <c r="V243" i="1"/>
  <c r="Y244" i="1"/>
  <c r="F245" i="1"/>
  <c r="J245" i="1"/>
  <c r="N245" i="1"/>
  <c r="R245" i="1"/>
  <c r="V245" i="1"/>
  <c r="F247" i="1"/>
  <c r="J247" i="1"/>
  <c r="N247" i="1"/>
  <c r="R247" i="1"/>
  <c r="V247" i="1"/>
  <c r="F249" i="1"/>
  <c r="J249" i="1"/>
  <c r="N249" i="1"/>
  <c r="R249" i="1"/>
  <c r="V249" i="1"/>
  <c r="E248" i="1"/>
  <c r="I248" i="1"/>
  <c r="M248" i="1"/>
  <c r="Q248" i="1"/>
  <c r="U248" i="1"/>
  <c r="J216" i="1"/>
  <c r="N216" i="1"/>
  <c r="R216" i="1"/>
  <c r="V216" i="1"/>
  <c r="F218" i="1"/>
  <c r="J218" i="1"/>
  <c r="N218" i="1"/>
  <c r="R218" i="1"/>
  <c r="V218" i="1"/>
  <c r="F220" i="1"/>
  <c r="J220" i="1"/>
  <c r="N220" i="1"/>
  <c r="R220" i="1"/>
  <c r="V220" i="1"/>
  <c r="F222" i="1"/>
  <c r="J222" i="1"/>
  <c r="N222" i="1"/>
  <c r="R222" i="1"/>
  <c r="V222" i="1"/>
  <c r="F224" i="1"/>
  <c r="J224" i="1"/>
  <c r="N224" i="1"/>
  <c r="R224" i="1"/>
  <c r="V224" i="1"/>
  <c r="F226" i="1"/>
  <c r="J226" i="1"/>
  <c r="N226" i="1"/>
  <c r="R226" i="1"/>
  <c r="V226" i="1"/>
  <c r="F228" i="1"/>
  <c r="J228" i="1"/>
  <c r="N228" i="1"/>
  <c r="R228" i="1"/>
  <c r="V228" i="1"/>
  <c r="F230" i="1"/>
  <c r="J230" i="1"/>
  <c r="N230" i="1"/>
  <c r="R230" i="1"/>
  <c r="V230" i="1"/>
  <c r="F232" i="1"/>
  <c r="J232" i="1"/>
  <c r="N232" i="1"/>
  <c r="R232" i="1"/>
  <c r="V232" i="1"/>
  <c r="F234" i="1"/>
  <c r="J234" i="1"/>
  <c r="N234" i="1"/>
  <c r="R234" i="1"/>
  <c r="V234" i="1"/>
  <c r="Z235" i="1"/>
  <c r="F236" i="1"/>
  <c r="J236" i="1"/>
  <c r="N236" i="1"/>
  <c r="R236" i="1"/>
  <c r="V236" i="1"/>
  <c r="F238" i="1"/>
  <c r="J238" i="1"/>
  <c r="N238" i="1"/>
  <c r="R238" i="1"/>
  <c r="V238" i="1"/>
  <c r="F240" i="1"/>
  <c r="J240" i="1"/>
  <c r="N240" i="1"/>
  <c r="R240" i="1"/>
  <c r="V240" i="1"/>
  <c r="F242" i="1"/>
  <c r="J242" i="1"/>
  <c r="N242" i="1"/>
  <c r="R242" i="1"/>
  <c r="V242" i="1"/>
  <c r="F244" i="1"/>
  <c r="J244" i="1"/>
  <c r="N244" i="1"/>
  <c r="R244" i="1"/>
  <c r="V244" i="1"/>
  <c r="F246" i="1"/>
  <c r="J246" i="1"/>
  <c r="N246" i="1"/>
  <c r="R246" i="1"/>
  <c r="V246" i="1"/>
  <c r="F248" i="1"/>
  <c r="J248" i="1"/>
  <c r="N248" i="1"/>
  <c r="R248" i="1"/>
  <c r="V248" i="1"/>
  <c r="AA61" i="1"/>
  <c r="AA62" i="1"/>
  <c r="AA63" i="1"/>
  <c r="AA64" i="1"/>
  <c r="AA65" i="1"/>
  <c r="AA67" i="1"/>
  <c r="AA69" i="1"/>
  <c r="AA70" i="1"/>
  <c r="AA71" i="1"/>
  <c r="AA72" i="1"/>
  <c r="AA73" i="1"/>
  <c r="AA74" i="1"/>
  <c r="AA75" i="1"/>
  <c r="AA76" i="1"/>
  <c r="AA77" i="1"/>
  <c r="AB277" i="1"/>
  <c r="AA262" i="1"/>
  <c r="AA263" i="1"/>
  <c r="AA264" i="1"/>
  <c r="AA265" i="1"/>
  <c r="AA266" i="1"/>
  <c r="AA267" i="1"/>
  <c r="AA268" i="1"/>
  <c r="AA269" i="1"/>
  <c r="AA270" i="1"/>
  <c r="AA271" i="1"/>
  <c r="AA272" i="1"/>
  <c r="AA274" i="1"/>
  <c r="AA275" i="1"/>
  <c r="AA276" i="1"/>
  <c r="AA277" i="1"/>
  <c r="Z47" i="1"/>
  <c r="Z239" i="1" s="1"/>
  <c r="Y57" i="1"/>
  <c r="Y249" i="1" s="1"/>
  <c r="Y53" i="1"/>
  <c r="Y245" i="1" s="1"/>
  <c r="Y54" i="1"/>
  <c r="Y246" i="1" s="1"/>
  <c r="Y45" i="1"/>
  <c r="Y237" i="1" s="1"/>
  <c r="Z53" i="1"/>
  <c r="Z245" i="1" s="1"/>
  <c r="J10" i="1"/>
  <c r="J202" i="1" s="1"/>
  <c r="AB106" i="1"/>
  <c r="R10" i="1"/>
  <c r="R202" i="1" s="1"/>
  <c r="Z12" i="1"/>
  <c r="Z204" i="1" s="1"/>
  <c r="Z45" i="1"/>
  <c r="Z237" i="1" s="1"/>
  <c r="Y55" i="1"/>
  <c r="Y247" i="1" s="1"/>
  <c r="Y56" i="1"/>
  <c r="Y248" i="1" s="1"/>
  <c r="Z57" i="1"/>
  <c r="Z249" i="1" s="1"/>
  <c r="AB59" i="1"/>
  <c r="AB60" i="1"/>
  <c r="AB61" i="1"/>
  <c r="AB62" i="1"/>
  <c r="AB63" i="1"/>
  <c r="AB64" i="1"/>
  <c r="AB65" i="1"/>
  <c r="AB66" i="1"/>
  <c r="AB67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Z55" i="1"/>
  <c r="Z247" i="1" s="1"/>
  <c r="Y47" i="1"/>
  <c r="Y239" i="1" s="1"/>
  <c r="P312" i="1"/>
  <c r="AV311" i="1"/>
  <c r="AA347" i="1"/>
  <c r="Y311" i="1"/>
  <c r="AA337" i="1"/>
  <c r="Q311" i="1"/>
  <c r="BL311" i="1"/>
  <c r="BT311" i="1"/>
  <c r="AA335" i="1"/>
  <c r="E311" i="1"/>
  <c r="AJ311" i="1"/>
  <c r="R311" i="1"/>
  <c r="V311" i="1"/>
  <c r="BD311" i="1"/>
  <c r="BN311" i="1"/>
  <c r="BV311" i="1"/>
  <c r="CD311" i="1"/>
  <c r="AA333" i="1"/>
  <c r="AA246" i="2"/>
  <c r="AA238" i="2"/>
  <c r="AA230" i="2"/>
  <c r="AA222" i="2"/>
  <c r="AA214" i="2"/>
  <c r="AA206" i="2"/>
  <c r="AB249" i="2"/>
  <c r="AB241" i="2"/>
  <c r="AB46" i="2"/>
  <c r="AB233" i="2"/>
  <c r="AB225" i="2"/>
  <c r="AB217" i="2"/>
  <c r="AB209" i="2"/>
  <c r="AA248" i="2"/>
  <c r="AA240" i="2"/>
  <c r="AA232" i="2"/>
  <c r="AA224" i="2"/>
  <c r="AA216" i="2"/>
  <c r="AA208" i="2"/>
  <c r="AB243" i="2"/>
  <c r="AB235" i="2"/>
  <c r="AB227" i="2"/>
  <c r="AB219" i="2"/>
  <c r="AB203" i="2"/>
  <c r="AB311" i="2"/>
  <c r="AA57" i="2"/>
  <c r="AA244" i="2"/>
  <c r="AA49" i="2"/>
  <c r="AA236" i="2"/>
  <c r="AA41" i="2"/>
  <c r="AA228" i="2"/>
  <c r="AA33" i="2"/>
  <c r="AA220" i="2"/>
  <c r="AA25" i="2"/>
  <c r="AA212" i="2"/>
  <c r="AA17" i="2"/>
  <c r="AA204" i="2"/>
  <c r="AB247" i="2"/>
  <c r="AB239" i="2"/>
  <c r="AB231" i="2"/>
  <c r="AB223" i="2"/>
  <c r="AB215" i="2"/>
  <c r="AB20" i="2"/>
  <c r="AB207" i="2"/>
  <c r="AB260" i="2"/>
  <c r="AA260" i="2"/>
  <c r="Y51" i="1"/>
  <c r="Y243" i="1" s="1"/>
  <c r="AB58" i="1"/>
  <c r="F10" i="1"/>
  <c r="F202" i="1" s="1"/>
  <c r="N10" i="1"/>
  <c r="N202" i="1" s="1"/>
  <c r="V10" i="1"/>
  <c r="V202" i="1" s="1"/>
  <c r="C204" i="1"/>
  <c r="G204" i="1"/>
  <c r="K204" i="1"/>
  <c r="O204" i="1"/>
  <c r="S204" i="1"/>
  <c r="W204" i="1"/>
  <c r="D205" i="1"/>
  <c r="H205" i="1"/>
  <c r="L205" i="1"/>
  <c r="P205" i="1"/>
  <c r="T205" i="1"/>
  <c r="X205" i="1"/>
  <c r="D207" i="1"/>
  <c r="H207" i="1"/>
  <c r="L207" i="1"/>
  <c r="P207" i="1"/>
  <c r="T207" i="1"/>
  <c r="X207" i="1"/>
  <c r="D209" i="1"/>
  <c r="H209" i="1"/>
  <c r="L209" i="1"/>
  <c r="P209" i="1"/>
  <c r="T209" i="1"/>
  <c r="X209" i="1"/>
  <c r="Y49" i="1"/>
  <c r="Y241" i="1" s="1"/>
  <c r="Z51" i="1"/>
  <c r="Z243" i="1" s="1"/>
  <c r="G10" i="1"/>
  <c r="G202" i="1" s="1"/>
  <c r="O10" i="1"/>
  <c r="O202" i="1" s="1"/>
  <c r="W10" i="1"/>
  <c r="W202" i="1" s="1"/>
  <c r="Z49" i="1"/>
  <c r="Z241" i="1" s="1"/>
  <c r="AA58" i="1"/>
  <c r="C10" i="1"/>
  <c r="K202" i="1"/>
  <c r="S10" i="1"/>
  <c r="S202" i="1" s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154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E260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P311" i="1"/>
  <c r="BA311" i="1"/>
  <c r="T315" i="1"/>
  <c r="AB315" i="1" s="1"/>
  <c r="AX311" i="1"/>
  <c r="BH311" i="1"/>
  <c r="F312" i="1"/>
  <c r="I311" i="1"/>
  <c r="M311" i="1"/>
  <c r="AA322" i="1"/>
  <c r="J312" i="1"/>
  <c r="AN311" i="1"/>
  <c r="AB96" i="1"/>
  <c r="AB97" i="1"/>
  <c r="AB98" i="1"/>
  <c r="AB99" i="1"/>
  <c r="AB100" i="1"/>
  <c r="AB101" i="1"/>
  <c r="AB102" i="1"/>
  <c r="AB103" i="1"/>
  <c r="AB104" i="1"/>
  <c r="AB105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Z311" i="1"/>
  <c r="AG311" i="1"/>
  <c r="AW311" i="1"/>
  <c r="BG311" i="1"/>
  <c r="BK311" i="1"/>
  <c r="BO311" i="1"/>
  <c r="BS311" i="1"/>
  <c r="CA311" i="1"/>
  <c r="AA320" i="1"/>
  <c r="BU311" i="1"/>
  <c r="BY311" i="1"/>
  <c r="CC311" i="1"/>
  <c r="AB335" i="1"/>
  <c r="G362" i="1"/>
  <c r="AB333" i="1"/>
  <c r="AB351" i="1"/>
  <c r="AA363" i="1"/>
  <c r="AA365" i="1"/>
  <c r="C362" i="1"/>
  <c r="K362" i="1"/>
  <c r="S362" i="1"/>
  <c r="AA370" i="1"/>
  <c r="AA371" i="1"/>
  <c r="AA372" i="1"/>
  <c r="AA373" i="1"/>
  <c r="AA374" i="1"/>
  <c r="AA376" i="1"/>
  <c r="AA378" i="1"/>
  <c r="AA379" i="1"/>
  <c r="AA381" i="1"/>
  <c r="AA382" i="1"/>
  <c r="AA386" i="1"/>
  <c r="AA387" i="1"/>
  <c r="AA388" i="1"/>
  <c r="AA389" i="1"/>
  <c r="AA390" i="1"/>
  <c r="AA392" i="1"/>
  <c r="AA394" i="1"/>
  <c r="AA395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BB311" i="1"/>
  <c r="AA332" i="1"/>
  <c r="AB337" i="1"/>
  <c r="AA56" i="2"/>
  <c r="AA48" i="2"/>
  <c r="AA40" i="2"/>
  <c r="AA32" i="2"/>
  <c r="AA24" i="2"/>
  <c r="AA16" i="2"/>
  <c r="AA50" i="2"/>
  <c r="AA42" i="2"/>
  <c r="AA34" i="2"/>
  <c r="AA26" i="2"/>
  <c r="AA18" i="2"/>
  <c r="AB21" i="2"/>
  <c r="AB57" i="2"/>
  <c r="AB53" i="2"/>
  <c r="AB49" i="2"/>
  <c r="AB45" i="2"/>
  <c r="AB41" i="2"/>
  <c r="AB37" i="2"/>
  <c r="AB33" i="2"/>
  <c r="AB29" i="2"/>
  <c r="AB23" i="2"/>
  <c r="AA52" i="2"/>
  <c r="AA44" i="2"/>
  <c r="AA36" i="2"/>
  <c r="AA28" i="2"/>
  <c r="AA20" i="2"/>
  <c r="AA12" i="2"/>
  <c r="AB17" i="2"/>
  <c r="AB19" i="2"/>
  <c r="AA54" i="2"/>
  <c r="AA46" i="2"/>
  <c r="AA38" i="2"/>
  <c r="AA30" i="2"/>
  <c r="AA22" i="2"/>
  <c r="AA14" i="2"/>
  <c r="AB55" i="2"/>
  <c r="AB51" i="2"/>
  <c r="AB47" i="2"/>
  <c r="AB43" i="2"/>
  <c r="AB39" i="2"/>
  <c r="AB35" i="2"/>
  <c r="AB31" i="2"/>
  <c r="AB27" i="2"/>
  <c r="AB11" i="2"/>
  <c r="AA313" i="1"/>
  <c r="C312" i="1"/>
  <c r="AO311" i="1"/>
  <c r="G312" i="1"/>
  <c r="G311" i="1" s="1"/>
  <c r="AK311" i="1"/>
  <c r="U311" i="1"/>
  <c r="AS311" i="1"/>
  <c r="S312" i="1"/>
  <c r="S311" i="1" s="1"/>
  <c r="N313" i="1"/>
  <c r="N311" i="1" s="1"/>
  <c r="AR311" i="1"/>
  <c r="AA314" i="1"/>
  <c r="AB317" i="1"/>
  <c r="AA319" i="1"/>
  <c r="AA321" i="1"/>
  <c r="AA323" i="1"/>
  <c r="AA324" i="1"/>
  <c r="AB324" i="1"/>
  <c r="AA329" i="1"/>
  <c r="AA334" i="1"/>
  <c r="AA336" i="1"/>
  <c r="AB338" i="1"/>
  <c r="AA339" i="1"/>
  <c r="T311" i="1"/>
  <c r="AA348" i="1"/>
  <c r="AB314" i="1"/>
  <c r="Z311" i="1"/>
  <c r="AB316" i="1"/>
  <c r="AA317" i="1"/>
  <c r="AA327" i="1"/>
  <c r="AA330" i="1"/>
  <c r="AB332" i="1"/>
  <c r="AB334" i="1"/>
  <c r="AB336" i="1"/>
  <c r="AA342" i="1"/>
  <c r="AA343" i="1"/>
  <c r="AA344" i="1"/>
  <c r="AA345" i="1"/>
  <c r="AA346" i="1"/>
  <c r="AB347" i="1"/>
  <c r="AB349" i="1"/>
  <c r="AA349" i="1"/>
  <c r="AB319" i="1"/>
  <c r="AB321" i="1"/>
  <c r="AB323" i="1"/>
  <c r="AA325" i="1"/>
  <c r="AA326" i="1"/>
  <c r="AB326" i="1"/>
  <c r="AB329" i="1"/>
  <c r="AB330" i="1"/>
  <c r="AA340" i="1"/>
  <c r="AA341" i="1"/>
  <c r="AB342" i="1"/>
  <c r="X311" i="1"/>
  <c r="AB346" i="1"/>
  <c r="AA351" i="1"/>
  <c r="AA353" i="1"/>
  <c r="AA355" i="1"/>
  <c r="AA357" i="1"/>
  <c r="AA315" i="1"/>
  <c r="AB318" i="1"/>
  <c r="AB320" i="1"/>
  <c r="AB322" i="1"/>
  <c r="AB328" i="1"/>
  <c r="AB340" i="1"/>
  <c r="P311" i="1"/>
  <c r="AB341" i="1"/>
  <c r="AB350" i="1"/>
  <c r="AB352" i="1"/>
  <c r="AB354" i="1"/>
  <c r="AB355" i="1"/>
  <c r="AB356" i="1"/>
  <c r="AB358" i="1"/>
  <c r="Y13" i="1"/>
  <c r="Y205" i="1" s="1"/>
  <c r="Y15" i="1"/>
  <c r="Y207" i="1" s="1"/>
  <c r="Y17" i="1"/>
  <c r="Y209" i="1" s="1"/>
  <c r="Y19" i="1"/>
  <c r="Y211" i="1" s="1"/>
  <c r="Y21" i="1"/>
  <c r="Y213" i="1" s="1"/>
  <c r="Y23" i="1"/>
  <c r="Y215" i="1" s="1"/>
  <c r="Y25" i="1"/>
  <c r="Y217" i="1" s="1"/>
  <c r="Y27" i="1"/>
  <c r="Y219" i="1" s="1"/>
  <c r="Y29" i="1"/>
  <c r="Y221" i="1" s="1"/>
  <c r="Y31" i="1"/>
  <c r="Y223" i="1" s="1"/>
  <c r="Y33" i="1"/>
  <c r="Y225" i="1" s="1"/>
  <c r="Y35" i="1"/>
  <c r="Y227" i="1" s="1"/>
  <c r="Y37" i="1"/>
  <c r="Y229" i="1" s="1"/>
  <c r="Y39" i="1"/>
  <c r="Y231" i="1" s="1"/>
  <c r="Y41" i="1"/>
  <c r="Y233" i="1" s="1"/>
  <c r="Y43" i="1"/>
  <c r="Y235" i="1" s="1"/>
  <c r="D236" i="1"/>
  <c r="Z44" i="1"/>
  <c r="AA45" i="1"/>
  <c r="AA46" i="1"/>
  <c r="D240" i="1"/>
  <c r="Z48" i="1"/>
  <c r="AA50" i="1"/>
  <c r="D244" i="1"/>
  <c r="Z52" i="1"/>
  <c r="Z244" i="1" s="1"/>
  <c r="AA55" i="1"/>
  <c r="Z11" i="1"/>
  <c r="AB12" i="1"/>
  <c r="Z13" i="1"/>
  <c r="Z205" i="1" s="1"/>
  <c r="Z15" i="1"/>
  <c r="Z207" i="1" s="1"/>
  <c r="Z17" i="1"/>
  <c r="Z209" i="1" s="1"/>
  <c r="Z19" i="1"/>
  <c r="Z211" i="1" s="1"/>
  <c r="Z21" i="1"/>
  <c r="Z213" i="1" s="1"/>
  <c r="Z23" i="1"/>
  <c r="Z215" i="1" s="1"/>
  <c r="Z25" i="1"/>
  <c r="Z217" i="1" s="1"/>
  <c r="Z27" i="1"/>
  <c r="Z219" i="1" s="1"/>
  <c r="Z29" i="1"/>
  <c r="Z221" i="1" s="1"/>
  <c r="Z31" i="1"/>
  <c r="Z223" i="1" s="1"/>
  <c r="Z33" i="1"/>
  <c r="Z225" i="1" s="1"/>
  <c r="Z35" i="1"/>
  <c r="Z227" i="1" s="1"/>
  <c r="Z37" i="1"/>
  <c r="Z229" i="1" s="1"/>
  <c r="Z39" i="1"/>
  <c r="Z231" i="1" s="1"/>
  <c r="Z41" i="1"/>
  <c r="Z233" i="1" s="1"/>
  <c r="AA57" i="1"/>
  <c r="AA59" i="1"/>
  <c r="AA66" i="1"/>
  <c r="Y11" i="1"/>
  <c r="AA11" i="1" s="1"/>
  <c r="D10" i="1"/>
  <c r="H10" i="1"/>
  <c r="H202" i="1" s="1"/>
  <c r="L10" i="1"/>
  <c r="L202" i="1" s="1"/>
  <c r="P10" i="1"/>
  <c r="P202" i="1" s="1"/>
  <c r="T10" i="1"/>
  <c r="T202" i="1" s="1"/>
  <c r="X10" i="1"/>
  <c r="X202" i="1" s="1"/>
  <c r="E10" i="1"/>
  <c r="E202" i="1" s="1"/>
  <c r="I10" i="1"/>
  <c r="I202" i="1" s="1"/>
  <c r="M10" i="1"/>
  <c r="M202" i="1" s="1"/>
  <c r="Q10" i="1"/>
  <c r="U10" i="1"/>
  <c r="U202" i="1" s="1"/>
  <c r="Y12" i="1"/>
  <c r="Y204" i="1" s="1"/>
  <c r="Y14" i="1"/>
  <c r="Y206" i="1" s="1"/>
  <c r="Y16" i="1"/>
  <c r="Y208" i="1" s="1"/>
  <c r="Y18" i="1"/>
  <c r="Y210" i="1" s="1"/>
  <c r="AA19" i="1"/>
  <c r="Y20" i="1"/>
  <c r="Y212" i="1" s="1"/>
  <c r="Y22" i="1"/>
  <c r="Y214" i="1" s="1"/>
  <c r="Y24" i="1"/>
  <c r="Y216" i="1" s="1"/>
  <c r="Y26" i="1"/>
  <c r="Y218" i="1" s="1"/>
  <c r="Y28" i="1"/>
  <c r="Y220" i="1" s="1"/>
  <c r="Y30" i="1"/>
  <c r="Y222" i="1" s="1"/>
  <c r="Y32" i="1"/>
  <c r="Y224" i="1" s="1"/>
  <c r="Y34" i="1"/>
  <c r="Y226" i="1" s="1"/>
  <c r="AA35" i="1"/>
  <c r="Y36" i="1"/>
  <c r="Y228" i="1" s="1"/>
  <c r="Y38" i="1"/>
  <c r="Y230" i="1" s="1"/>
  <c r="Y40" i="1"/>
  <c r="Y232" i="1" s="1"/>
  <c r="Y42" i="1"/>
  <c r="Y234" i="1" s="1"/>
  <c r="AA43" i="1"/>
  <c r="AA44" i="1"/>
  <c r="D238" i="1"/>
  <c r="Z46" i="1"/>
  <c r="AA47" i="1"/>
  <c r="AA48" i="1"/>
  <c r="D242" i="1"/>
  <c r="Z50" i="1"/>
  <c r="AA51" i="1"/>
  <c r="AA52" i="1"/>
  <c r="AA60" i="1"/>
  <c r="AA68" i="1"/>
  <c r="AA154" i="1"/>
  <c r="AB11" i="1"/>
  <c r="AB13" i="1"/>
  <c r="Z14" i="1"/>
  <c r="Z206" i="1" s="1"/>
  <c r="AB15" i="1"/>
  <c r="Z16" i="1"/>
  <c r="Z208" i="1" s="1"/>
  <c r="AB17" i="1"/>
  <c r="Z18" i="1"/>
  <c r="Z210" i="1" s="1"/>
  <c r="Z20" i="1"/>
  <c r="Z212" i="1" s="1"/>
  <c r="AB21" i="1"/>
  <c r="Z22" i="1"/>
  <c r="Z214" i="1" s="1"/>
  <c r="AB23" i="1"/>
  <c r="Z24" i="1"/>
  <c r="Z216" i="1" s="1"/>
  <c r="Z26" i="1"/>
  <c r="Z218" i="1" s="1"/>
  <c r="Z28" i="1"/>
  <c r="Z220" i="1" s="1"/>
  <c r="Z30" i="1"/>
  <c r="Z222" i="1" s="1"/>
  <c r="Z32" i="1"/>
  <c r="Z224" i="1" s="1"/>
  <c r="AB33" i="1"/>
  <c r="Z34" i="1"/>
  <c r="Z226" i="1" s="1"/>
  <c r="Z36" i="1"/>
  <c r="Z228" i="1" s="1"/>
  <c r="AB37" i="1"/>
  <c r="Z38" i="1"/>
  <c r="Z230" i="1" s="1"/>
  <c r="Z40" i="1"/>
  <c r="Z232" i="1" s="1"/>
  <c r="Z42" i="1"/>
  <c r="Z234" i="1" s="1"/>
  <c r="D235" i="1"/>
  <c r="AB43" i="1"/>
  <c r="AA53" i="1"/>
  <c r="AB45" i="1"/>
  <c r="AB47" i="1"/>
  <c r="AB49" i="1"/>
  <c r="AB51" i="1"/>
  <c r="AB53" i="1"/>
  <c r="Z54" i="1"/>
  <c r="Z246" i="1" s="1"/>
  <c r="AB247" i="1"/>
  <c r="AB55" i="1"/>
  <c r="Z56" i="1"/>
  <c r="Z248" i="1" s="1"/>
  <c r="AB57" i="1"/>
  <c r="AB155" i="1"/>
  <c r="C106" i="1"/>
  <c r="AA106" i="1" s="1"/>
  <c r="AA261" i="1"/>
  <c r="AB339" i="1"/>
  <c r="O311" i="1"/>
  <c r="AA318" i="1"/>
  <c r="AB327" i="1"/>
  <c r="AA328" i="1"/>
  <c r="AA331" i="1"/>
  <c r="AA273" i="1"/>
  <c r="AB278" i="1"/>
  <c r="J311" i="1"/>
  <c r="AB331" i="1"/>
  <c r="AB343" i="1"/>
  <c r="K311" i="1"/>
  <c r="W311" i="1"/>
  <c r="AB312" i="1"/>
  <c r="H311" i="1"/>
  <c r="L311" i="1"/>
  <c r="AA316" i="1"/>
  <c r="AB325" i="1"/>
  <c r="AH311" i="1"/>
  <c r="AL311" i="1"/>
  <c r="AI311" i="1"/>
  <c r="AM311" i="1"/>
  <c r="AQ311" i="1"/>
  <c r="AU311" i="1"/>
  <c r="AY311" i="1"/>
  <c r="BC311" i="1"/>
  <c r="AA350" i="1"/>
  <c r="AA338" i="1"/>
  <c r="AB344" i="1"/>
  <c r="AB345" i="1"/>
  <c r="AB348" i="1"/>
  <c r="AA356" i="1"/>
  <c r="AA364" i="1"/>
  <c r="AA366" i="1"/>
  <c r="AA380" i="1"/>
  <c r="AA396" i="1"/>
  <c r="AB357" i="1"/>
  <c r="AA358" i="1"/>
  <c r="E362" i="1"/>
  <c r="M362" i="1"/>
  <c r="U362" i="1"/>
  <c r="AA367" i="1"/>
  <c r="AA368" i="1"/>
  <c r="AA369" i="1"/>
  <c r="AA383" i="1"/>
  <c r="AA384" i="1"/>
  <c r="AA385" i="1"/>
  <c r="AA352" i="1"/>
  <c r="AB353" i="1"/>
  <c r="AA354" i="1"/>
  <c r="I362" i="1"/>
  <c r="Q362" i="1"/>
  <c r="Y362" i="1"/>
  <c r="AA375" i="1"/>
  <c r="AA377" i="1"/>
  <c r="AA391" i="1"/>
  <c r="AA393" i="1"/>
  <c r="Q202" i="1" l="1"/>
  <c r="AA224" i="1"/>
  <c r="AA216" i="1"/>
  <c r="AA249" i="1"/>
  <c r="AA235" i="1"/>
  <c r="AA219" i="1"/>
  <c r="AA245" i="1"/>
  <c r="AA228" i="1"/>
  <c r="AA237" i="1"/>
  <c r="AA234" i="1"/>
  <c r="AB233" i="1"/>
  <c r="AB217" i="1"/>
  <c r="AB219" i="1"/>
  <c r="AB237" i="1"/>
  <c r="AB221" i="1"/>
  <c r="AB249" i="1"/>
  <c r="AB243" i="1"/>
  <c r="AB239" i="1"/>
  <c r="AB213" i="1"/>
  <c r="AB245" i="1"/>
  <c r="AB241" i="1"/>
  <c r="AB228" i="1"/>
  <c r="AB246" i="1"/>
  <c r="AB232" i="1"/>
  <c r="AB226" i="1"/>
  <c r="AB208" i="1"/>
  <c r="AB248" i="1"/>
  <c r="AB230" i="1"/>
  <c r="AB220" i="1"/>
  <c r="AB231" i="1"/>
  <c r="AB223" i="1"/>
  <c r="AB216" i="1"/>
  <c r="AB234" i="1"/>
  <c r="AB224" i="1"/>
  <c r="AB214" i="1"/>
  <c r="AB210" i="1"/>
  <c r="AB206" i="1"/>
  <c r="AA240" i="1"/>
  <c r="AA231" i="1"/>
  <c r="AA215" i="1"/>
  <c r="AA227" i="1"/>
  <c r="AA247" i="1"/>
  <c r="AA243" i="1"/>
  <c r="AA239" i="1"/>
  <c r="AA232" i="1"/>
  <c r="AA225" i="1"/>
  <c r="AA220" i="1"/>
  <c r="AA223" i="1"/>
  <c r="AA222" i="1"/>
  <c r="AA233" i="1"/>
  <c r="AA217" i="1"/>
  <c r="AA238" i="1"/>
  <c r="AA208" i="1"/>
  <c r="AA241" i="1"/>
  <c r="AA212" i="1"/>
  <c r="AA206" i="1"/>
  <c r="AA229" i="1"/>
  <c r="AA221" i="1"/>
  <c r="AA213" i="1"/>
  <c r="AA205" i="1"/>
  <c r="AA246" i="1"/>
  <c r="AA242" i="1"/>
  <c r="AA27" i="1"/>
  <c r="AA248" i="1"/>
  <c r="AB204" i="1"/>
  <c r="AA211" i="1"/>
  <c r="AA244" i="1"/>
  <c r="AA236" i="1"/>
  <c r="AB215" i="1"/>
  <c r="AB229" i="1"/>
  <c r="AB225" i="1"/>
  <c r="AB207" i="1"/>
  <c r="AB31" i="1"/>
  <c r="AB235" i="1"/>
  <c r="AB39" i="1"/>
  <c r="AB222" i="1"/>
  <c r="AB218" i="1"/>
  <c r="AB212" i="1"/>
  <c r="AA230" i="1"/>
  <c r="AA29" i="1"/>
  <c r="AA214" i="1"/>
  <c r="AA13" i="1"/>
  <c r="AB227" i="1"/>
  <c r="AB211" i="1"/>
  <c r="AA54" i="1"/>
  <c r="AB29" i="1"/>
  <c r="AA226" i="1"/>
  <c r="AA218" i="1"/>
  <c r="AA210" i="1"/>
  <c r="AA209" i="1"/>
  <c r="AA207" i="1"/>
  <c r="AB56" i="1"/>
  <c r="AB41" i="1"/>
  <c r="AB25" i="1"/>
  <c r="AA31" i="1"/>
  <c r="AA15" i="1"/>
  <c r="AA37" i="1"/>
  <c r="AA21" i="1"/>
  <c r="AA56" i="1"/>
  <c r="AA39" i="1"/>
  <c r="AA23" i="1"/>
  <c r="AA49" i="1"/>
  <c r="AB209" i="1"/>
  <c r="AB205" i="1"/>
  <c r="AB313" i="1"/>
  <c r="AB311" i="1" s="1"/>
  <c r="AA312" i="1"/>
  <c r="AA311" i="1" s="1"/>
  <c r="AB260" i="1"/>
  <c r="AB35" i="1"/>
  <c r="AB27" i="1"/>
  <c r="AB19" i="1"/>
  <c r="AB52" i="1"/>
  <c r="AA362" i="1"/>
  <c r="AA260" i="1"/>
  <c r="AA41" i="1"/>
  <c r="AA33" i="1"/>
  <c r="AA25" i="1"/>
  <c r="AA17" i="1"/>
  <c r="AA204" i="1"/>
  <c r="AB244" i="1"/>
  <c r="AB40" i="1"/>
  <c r="AB32" i="1"/>
  <c r="AB24" i="1"/>
  <c r="AB16" i="1"/>
  <c r="AA42" i="1"/>
  <c r="AA34" i="1"/>
  <c r="AA26" i="1"/>
  <c r="AA18" i="1"/>
  <c r="Z242" i="1"/>
  <c r="AB50" i="1"/>
  <c r="AB42" i="1"/>
  <c r="AB34" i="1"/>
  <c r="AB26" i="1"/>
  <c r="AB18" i="1"/>
  <c r="C202" i="1"/>
  <c r="Z240" i="1"/>
  <c r="AB240" i="1" s="1"/>
  <c r="AB48" i="1"/>
  <c r="Z236" i="1"/>
  <c r="AB236" i="1" s="1"/>
  <c r="AB44" i="1"/>
  <c r="AA36" i="1"/>
  <c r="AA28" i="1"/>
  <c r="AA20" i="1"/>
  <c r="AA12" i="1"/>
  <c r="AB54" i="1"/>
  <c r="AB242" i="1"/>
  <c r="Z238" i="1"/>
  <c r="AB238" i="1" s="1"/>
  <c r="AB46" i="1"/>
  <c r="D202" i="1"/>
  <c r="AB36" i="1"/>
  <c r="AB28" i="1"/>
  <c r="AB20" i="1"/>
  <c r="AA38" i="1"/>
  <c r="AA30" i="1"/>
  <c r="AA22" i="1"/>
  <c r="AA14" i="1"/>
  <c r="Y203" i="1"/>
  <c r="AA203" i="1" s="1"/>
  <c r="Y10" i="1"/>
  <c r="Y202" i="1" s="1"/>
  <c r="AB38" i="1"/>
  <c r="AB30" i="1"/>
  <c r="AB22" i="1"/>
  <c r="AB14" i="1"/>
  <c r="Z203" i="1"/>
  <c r="AB203" i="1" s="1"/>
  <c r="Z10" i="1"/>
  <c r="Z202" i="1" s="1"/>
  <c r="AA40" i="1"/>
  <c r="AA32" i="1"/>
  <c r="AA24" i="1"/>
  <c r="AA16" i="1"/>
  <c r="AB10" i="1" l="1"/>
  <c r="AB202" i="1"/>
  <c r="AA10" i="1"/>
  <c r="AA202" i="1"/>
</calcChain>
</file>

<file path=xl/comments1.xml><?xml version="1.0" encoding="utf-8"?>
<comments xmlns="http://schemas.openxmlformats.org/spreadsheetml/2006/main">
  <authors>
    <author>m</author>
  </authors>
  <commentList>
    <comment ref="O48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複数の学校で休校・短縮されたものがある場合は、
学校種別ごとに校数を明確にしたうえでまとめて記載してもよい。</t>
        </r>
      </text>
    </comment>
    <comment ref="H49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学校名を記載
※「○○市立○○小学校」等、学校名の前に設置者名を記入しない。
</t>
        </r>
      </text>
    </comment>
    <comment ref="Q492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いつの休校情報か、日時を明確に記載する。
（決定している日程を記載、その後は都度更新）
また、休校・短縮措置について、交通手段の遮断や津波による被害等、その原因を記入。
（※特に断水、停電による休校・短縮については必ず記入し、
　水道事業者・電気事業者によるものか、学校施設の損傷によるものかも記入をお願いします。）</t>
        </r>
      </text>
    </comment>
    <comment ref="O542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開所日、閉所日を明確に記載してください。
日々の収容者数などを把握する上でも、更新をお願いします。</t>
        </r>
      </text>
    </comment>
  </commentList>
</comments>
</file>

<file path=xl/sharedStrings.xml><?xml version="1.0" encoding="utf-8"?>
<sst xmlns="http://schemas.openxmlformats.org/spreadsheetml/2006/main" count="1289" uniqueCount="193">
  <si>
    <t>学校管理下の人的被害（児童・生徒・学生等／教職員等）</t>
    <rPh sb="0" eb="2">
      <t>ガッコウ</t>
    </rPh>
    <rPh sb="2" eb="4">
      <t>カンリ</t>
    </rPh>
    <rPh sb="4" eb="5">
      <t>カ</t>
    </rPh>
    <rPh sb="6" eb="8">
      <t>ジンテキ</t>
    </rPh>
    <rPh sb="8" eb="10">
      <t>ヒガイ</t>
    </rPh>
    <rPh sb="11" eb="13">
      <t>ジドウ</t>
    </rPh>
    <rPh sb="14" eb="16">
      <t>セイト</t>
    </rPh>
    <rPh sb="17" eb="19">
      <t>ガクセイ</t>
    </rPh>
    <rPh sb="19" eb="20">
      <t>ナド</t>
    </rPh>
    <rPh sb="21" eb="24">
      <t>キョウショクイン</t>
    </rPh>
    <rPh sb="24" eb="25">
      <t>ナド</t>
    </rPh>
    <phoneticPr fontId="7"/>
  </si>
  <si>
    <t>幼</t>
    <rPh sb="0" eb="1">
      <t>ヨウ</t>
    </rPh>
    <phoneticPr fontId="7"/>
  </si>
  <si>
    <t>小</t>
    <rPh sb="0" eb="1">
      <t>ショウ</t>
    </rPh>
    <phoneticPr fontId="7"/>
  </si>
  <si>
    <t>中</t>
    <rPh sb="0" eb="1">
      <t>チュウ</t>
    </rPh>
    <phoneticPr fontId="7"/>
  </si>
  <si>
    <t>義務</t>
    <rPh sb="0" eb="2">
      <t>ギム</t>
    </rPh>
    <phoneticPr fontId="8"/>
  </si>
  <si>
    <t>高</t>
    <rPh sb="0" eb="1">
      <t>コウ</t>
    </rPh>
    <phoneticPr fontId="7"/>
  </si>
  <si>
    <t>中等</t>
    <rPh sb="0" eb="2">
      <t>チュウトウ</t>
    </rPh>
    <phoneticPr fontId="7"/>
  </si>
  <si>
    <t>特別支援</t>
    <rPh sb="0" eb="2">
      <t>トクベツ</t>
    </rPh>
    <rPh sb="2" eb="4">
      <t>シエン</t>
    </rPh>
    <phoneticPr fontId="7"/>
  </si>
  <si>
    <t>大学</t>
    <rPh sb="0" eb="2">
      <t>ダイガク</t>
    </rPh>
    <phoneticPr fontId="7"/>
  </si>
  <si>
    <t>短大</t>
    <rPh sb="0" eb="2">
      <t>タンダイ</t>
    </rPh>
    <phoneticPr fontId="7"/>
  </si>
  <si>
    <t>高専</t>
    <rPh sb="0" eb="2">
      <t>コウセン</t>
    </rPh>
    <phoneticPr fontId="7"/>
  </si>
  <si>
    <t>専各</t>
    <rPh sb="0" eb="1">
      <t>セン</t>
    </rPh>
    <rPh sb="1" eb="2">
      <t>カク</t>
    </rPh>
    <phoneticPr fontId="7"/>
  </si>
  <si>
    <t>その他</t>
    <rPh sb="2" eb="3">
      <t>タ</t>
    </rPh>
    <phoneticPr fontId="8"/>
  </si>
  <si>
    <t>合計</t>
    <rPh sb="0" eb="2">
      <t>ゴウケイ</t>
    </rPh>
    <phoneticPr fontId="7"/>
  </si>
  <si>
    <t>軽微</t>
    <rPh sb="0" eb="2">
      <t>ケイビ</t>
    </rPh>
    <phoneticPr fontId="7"/>
  </si>
  <si>
    <t>北海道</t>
    <rPh sb="0" eb="3">
      <t>ホッカイドウ</t>
    </rPh>
    <phoneticPr fontId="7"/>
  </si>
  <si>
    <t>青森県</t>
    <rPh sb="0" eb="2">
      <t>アオモリ</t>
    </rPh>
    <rPh sb="2" eb="3">
      <t>ケン</t>
    </rPh>
    <phoneticPr fontId="7"/>
  </si>
  <si>
    <t>岩手県</t>
    <rPh sb="0" eb="2">
      <t>イワテ</t>
    </rPh>
    <rPh sb="2" eb="3">
      <t>ケン</t>
    </rPh>
    <phoneticPr fontId="7"/>
  </si>
  <si>
    <t>宮城県</t>
    <rPh sb="0" eb="2">
      <t>ミヤギ</t>
    </rPh>
    <rPh sb="2" eb="3">
      <t>ケン</t>
    </rPh>
    <phoneticPr fontId="7"/>
  </si>
  <si>
    <t>秋田県</t>
    <rPh sb="0" eb="2">
      <t>アキタ</t>
    </rPh>
    <rPh sb="2" eb="3">
      <t>ケン</t>
    </rPh>
    <phoneticPr fontId="7"/>
  </si>
  <si>
    <t>山形県</t>
    <rPh sb="0" eb="2">
      <t>ヤマガタ</t>
    </rPh>
    <rPh sb="2" eb="3">
      <t>ケン</t>
    </rPh>
    <phoneticPr fontId="7"/>
  </si>
  <si>
    <t>福島県</t>
    <rPh sb="0" eb="2">
      <t>フクシマ</t>
    </rPh>
    <rPh sb="2" eb="3">
      <t>ケン</t>
    </rPh>
    <phoneticPr fontId="7"/>
  </si>
  <si>
    <t>茨城県</t>
    <rPh sb="0" eb="2">
      <t>イバラキ</t>
    </rPh>
    <rPh sb="2" eb="3">
      <t>ケン</t>
    </rPh>
    <phoneticPr fontId="7"/>
  </si>
  <si>
    <t>栃木県</t>
    <rPh sb="0" eb="2">
      <t>トチギ</t>
    </rPh>
    <rPh sb="2" eb="3">
      <t>ケン</t>
    </rPh>
    <phoneticPr fontId="7"/>
  </si>
  <si>
    <t>群馬県</t>
    <rPh sb="0" eb="2">
      <t>グンマ</t>
    </rPh>
    <rPh sb="2" eb="3">
      <t>ケン</t>
    </rPh>
    <phoneticPr fontId="7"/>
  </si>
  <si>
    <t>埼玉県</t>
    <rPh sb="0" eb="2">
      <t>サイタマ</t>
    </rPh>
    <rPh sb="2" eb="3">
      <t>ケン</t>
    </rPh>
    <phoneticPr fontId="7"/>
  </si>
  <si>
    <t>千葉県</t>
    <rPh sb="0" eb="2">
      <t>チバ</t>
    </rPh>
    <rPh sb="2" eb="3">
      <t>ケン</t>
    </rPh>
    <phoneticPr fontId="7"/>
  </si>
  <si>
    <t>東京都</t>
    <rPh sb="0" eb="2">
      <t>トウキョウ</t>
    </rPh>
    <rPh sb="2" eb="3">
      <t>ト</t>
    </rPh>
    <phoneticPr fontId="7"/>
  </si>
  <si>
    <t>神奈川県</t>
    <rPh sb="0" eb="3">
      <t>カナガワ</t>
    </rPh>
    <rPh sb="3" eb="4">
      <t>ケン</t>
    </rPh>
    <phoneticPr fontId="7"/>
  </si>
  <si>
    <t>新潟県</t>
    <rPh sb="0" eb="2">
      <t>ニイガタ</t>
    </rPh>
    <rPh sb="2" eb="3">
      <t>ケン</t>
    </rPh>
    <phoneticPr fontId="7"/>
  </si>
  <si>
    <t>富山県</t>
    <rPh sb="0" eb="2">
      <t>トヤマ</t>
    </rPh>
    <rPh sb="2" eb="3">
      <t>ケン</t>
    </rPh>
    <phoneticPr fontId="7"/>
  </si>
  <si>
    <t>石川県</t>
    <rPh sb="0" eb="2">
      <t>イシカワ</t>
    </rPh>
    <rPh sb="2" eb="3">
      <t>ケン</t>
    </rPh>
    <phoneticPr fontId="7"/>
  </si>
  <si>
    <t>福井県</t>
    <rPh sb="0" eb="2">
      <t>フクイ</t>
    </rPh>
    <rPh sb="2" eb="3">
      <t>ケン</t>
    </rPh>
    <phoneticPr fontId="7"/>
  </si>
  <si>
    <t>山梨県</t>
    <rPh sb="0" eb="2">
      <t>ヤマナシ</t>
    </rPh>
    <rPh sb="2" eb="3">
      <t>ケン</t>
    </rPh>
    <phoneticPr fontId="7"/>
  </si>
  <si>
    <t>長野県</t>
    <rPh sb="0" eb="2">
      <t>ナガノ</t>
    </rPh>
    <rPh sb="2" eb="3">
      <t>ケン</t>
    </rPh>
    <phoneticPr fontId="7"/>
  </si>
  <si>
    <t>岐阜県</t>
    <rPh sb="0" eb="2">
      <t>ギフ</t>
    </rPh>
    <rPh sb="2" eb="3">
      <t>ケン</t>
    </rPh>
    <phoneticPr fontId="7"/>
  </si>
  <si>
    <t>静岡県</t>
    <rPh sb="0" eb="2">
      <t>シズオカ</t>
    </rPh>
    <rPh sb="2" eb="3">
      <t>ケン</t>
    </rPh>
    <phoneticPr fontId="7"/>
  </si>
  <si>
    <t>愛知県</t>
    <rPh sb="0" eb="2">
      <t>アイチ</t>
    </rPh>
    <rPh sb="2" eb="3">
      <t>ケン</t>
    </rPh>
    <phoneticPr fontId="7"/>
  </si>
  <si>
    <t>三重県</t>
    <rPh sb="0" eb="2">
      <t>ミエ</t>
    </rPh>
    <rPh sb="2" eb="3">
      <t>ケン</t>
    </rPh>
    <phoneticPr fontId="7"/>
  </si>
  <si>
    <t>滋賀県</t>
    <rPh sb="0" eb="2">
      <t>シガ</t>
    </rPh>
    <rPh sb="2" eb="3">
      <t>ケン</t>
    </rPh>
    <phoneticPr fontId="7"/>
  </si>
  <si>
    <t>京都府</t>
    <rPh sb="0" eb="2">
      <t>キョウト</t>
    </rPh>
    <rPh sb="2" eb="3">
      <t>フ</t>
    </rPh>
    <phoneticPr fontId="7"/>
  </si>
  <si>
    <t>大阪府</t>
    <rPh sb="0" eb="2">
      <t>オオサカ</t>
    </rPh>
    <rPh sb="2" eb="3">
      <t>フ</t>
    </rPh>
    <phoneticPr fontId="7"/>
  </si>
  <si>
    <t>兵庫県</t>
    <rPh sb="0" eb="2">
      <t>ヒョウゴ</t>
    </rPh>
    <rPh sb="2" eb="3">
      <t>ケン</t>
    </rPh>
    <phoneticPr fontId="7"/>
  </si>
  <si>
    <t>奈良県</t>
    <rPh sb="0" eb="2">
      <t>ナラ</t>
    </rPh>
    <rPh sb="2" eb="3">
      <t>ケン</t>
    </rPh>
    <phoneticPr fontId="7"/>
  </si>
  <si>
    <t>和歌山県</t>
    <rPh sb="0" eb="3">
      <t>ワカヤマ</t>
    </rPh>
    <rPh sb="3" eb="4">
      <t>ケン</t>
    </rPh>
    <phoneticPr fontId="7"/>
  </si>
  <si>
    <t>鳥取県</t>
    <rPh sb="0" eb="2">
      <t>トットリ</t>
    </rPh>
    <rPh sb="2" eb="3">
      <t>ケン</t>
    </rPh>
    <phoneticPr fontId="7"/>
  </si>
  <si>
    <t>島根県</t>
    <rPh sb="0" eb="2">
      <t>シマネ</t>
    </rPh>
    <rPh sb="2" eb="3">
      <t>ケン</t>
    </rPh>
    <phoneticPr fontId="7"/>
  </si>
  <si>
    <t>岡山県</t>
    <rPh sb="0" eb="2">
      <t>オカヤマ</t>
    </rPh>
    <rPh sb="2" eb="3">
      <t>ケン</t>
    </rPh>
    <phoneticPr fontId="7"/>
  </si>
  <si>
    <t>広島県</t>
    <rPh sb="0" eb="2">
      <t>ヒロシマ</t>
    </rPh>
    <rPh sb="2" eb="3">
      <t>ケン</t>
    </rPh>
    <phoneticPr fontId="7"/>
  </si>
  <si>
    <t>山口県</t>
    <rPh sb="0" eb="2">
      <t>ヤマグチ</t>
    </rPh>
    <rPh sb="2" eb="3">
      <t>ケン</t>
    </rPh>
    <phoneticPr fontId="7"/>
  </si>
  <si>
    <t>徳島県</t>
    <rPh sb="0" eb="2">
      <t>トクシマ</t>
    </rPh>
    <rPh sb="2" eb="3">
      <t>ケン</t>
    </rPh>
    <phoneticPr fontId="7"/>
  </si>
  <si>
    <t>香川県</t>
    <rPh sb="0" eb="2">
      <t>カガワ</t>
    </rPh>
    <rPh sb="2" eb="3">
      <t>ケン</t>
    </rPh>
    <phoneticPr fontId="7"/>
  </si>
  <si>
    <t>愛媛県</t>
    <rPh sb="0" eb="2">
      <t>エヒメ</t>
    </rPh>
    <rPh sb="2" eb="3">
      <t>ケン</t>
    </rPh>
    <phoneticPr fontId="7"/>
  </si>
  <si>
    <t>高知県</t>
    <rPh sb="0" eb="2">
      <t>コウチ</t>
    </rPh>
    <rPh sb="2" eb="3">
      <t>ケン</t>
    </rPh>
    <phoneticPr fontId="7"/>
  </si>
  <si>
    <t>福岡県</t>
    <rPh sb="0" eb="2">
      <t>フクオカ</t>
    </rPh>
    <rPh sb="2" eb="3">
      <t>ケン</t>
    </rPh>
    <phoneticPr fontId="7"/>
  </si>
  <si>
    <t>佐賀県</t>
    <rPh sb="0" eb="2">
      <t>サガ</t>
    </rPh>
    <rPh sb="2" eb="3">
      <t>ケン</t>
    </rPh>
    <phoneticPr fontId="7"/>
  </si>
  <si>
    <t>長崎県</t>
    <rPh sb="0" eb="2">
      <t>ナガサキ</t>
    </rPh>
    <rPh sb="2" eb="3">
      <t>ケン</t>
    </rPh>
    <phoneticPr fontId="7"/>
  </si>
  <si>
    <t>熊本県</t>
    <rPh sb="0" eb="2">
      <t>クマモト</t>
    </rPh>
    <rPh sb="2" eb="3">
      <t>ケン</t>
    </rPh>
    <phoneticPr fontId="7"/>
  </si>
  <si>
    <t>大分県</t>
    <rPh sb="0" eb="2">
      <t>オオイタ</t>
    </rPh>
    <rPh sb="2" eb="3">
      <t>ケン</t>
    </rPh>
    <phoneticPr fontId="7"/>
  </si>
  <si>
    <t>宮崎県</t>
    <rPh sb="0" eb="2">
      <t>ミヤザキ</t>
    </rPh>
    <rPh sb="2" eb="3">
      <t>ケン</t>
    </rPh>
    <phoneticPr fontId="7"/>
  </si>
  <si>
    <t>鹿児島県</t>
    <rPh sb="0" eb="3">
      <t>カゴシマ</t>
    </rPh>
    <rPh sb="3" eb="4">
      <t>ケン</t>
    </rPh>
    <phoneticPr fontId="7"/>
  </si>
  <si>
    <t>沖縄県</t>
    <rPh sb="0" eb="2">
      <t>オキナワ</t>
    </rPh>
    <rPh sb="2" eb="3">
      <t>ケン</t>
    </rPh>
    <phoneticPr fontId="7"/>
  </si>
  <si>
    <t>重傷</t>
    <rPh sb="0" eb="2">
      <t>ジュウショウ</t>
    </rPh>
    <phoneticPr fontId="7"/>
  </si>
  <si>
    <t>死亡</t>
    <rPh sb="0" eb="2">
      <t>シボウ</t>
    </rPh>
    <phoneticPr fontId="7"/>
  </si>
  <si>
    <t>不明</t>
    <rPh sb="0" eb="2">
      <t>フメイ</t>
    </rPh>
    <phoneticPr fontId="7"/>
  </si>
  <si>
    <r>
      <t>学校管理下の人的被害</t>
    </r>
    <r>
      <rPr>
        <b/>
        <sz val="11"/>
        <rFont val="ＭＳ Ｐゴシック"/>
        <family val="3"/>
        <charset val="128"/>
      </rPr>
      <t>【死亡のみ】</t>
    </r>
    <rPh sb="0" eb="2">
      <t>ガッコウ</t>
    </rPh>
    <rPh sb="2" eb="4">
      <t>カンリ</t>
    </rPh>
    <rPh sb="4" eb="5">
      <t>カ</t>
    </rPh>
    <rPh sb="6" eb="8">
      <t>ジンテキ</t>
    </rPh>
    <rPh sb="8" eb="10">
      <t>ヒガイ</t>
    </rPh>
    <rPh sb="11" eb="13">
      <t>シボウ</t>
    </rPh>
    <phoneticPr fontId="7"/>
  </si>
  <si>
    <t>市町村名（都道府県名）</t>
    <rPh sb="0" eb="4">
      <t>シチョウソンメイ</t>
    </rPh>
    <rPh sb="5" eb="9">
      <t>トドウフケン</t>
    </rPh>
    <rPh sb="9" eb="10">
      <t>メイ</t>
    </rPh>
    <phoneticPr fontId="7"/>
  </si>
  <si>
    <t>園児</t>
    <rPh sb="0" eb="2">
      <t>エンジ</t>
    </rPh>
    <phoneticPr fontId="7"/>
  </si>
  <si>
    <t>児童</t>
    <rPh sb="0" eb="2">
      <t>ジドウ</t>
    </rPh>
    <phoneticPr fontId="7"/>
  </si>
  <si>
    <t>生徒</t>
    <rPh sb="0" eb="2">
      <t>セイト</t>
    </rPh>
    <phoneticPr fontId="7"/>
  </si>
  <si>
    <t>学生</t>
    <rPh sb="0" eb="2">
      <t>ガクセイ</t>
    </rPh>
    <phoneticPr fontId="7"/>
  </si>
  <si>
    <t>教職員等</t>
    <rPh sb="0" eb="3">
      <t>キョウショクイン</t>
    </rPh>
    <rPh sb="3" eb="4">
      <t>トウ</t>
    </rPh>
    <phoneticPr fontId="7"/>
  </si>
  <si>
    <t>○○市</t>
    <rPh sb="2" eb="3">
      <t>シ</t>
    </rPh>
    <phoneticPr fontId="7"/>
  </si>
  <si>
    <t>○○市</t>
    <rPh sb="0" eb="3">
      <t>マルマルシ</t>
    </rPh>
    <phoneticPr fontId="7"/>
  </si>
  <si>
    <t>学校に取り残されている人数（児童・生徒・学生等／教職員等）</t>
    <rPh sb="0" eb="2">
      <t>ガッコウ</t>
    </rPh>
    <rPh sb="3" eb="4">
      <t>ト</t>
    </rPh>
    <rPh sb="5" eb="6">
      <t>ノコ</t>
    </rPh>
    <rPh sb="11" eb="13">
      <t>ニンズウ</t>
    </rPh>
    <phoneticPr fontId="7"/>
  </si>
  <si>
    <t>休校／短縮授業の措置を行っている学校数</t>
    <rPh sb="3" eb="5">
      <t>タンシュク</t>
    </rPh>
    <rPh sb="5" eb="7">
      <t>ジュギョウ</t>
    </rPh>
    <phoneticPr fontId="7"/>
  </si>
  <si>
    <t>避難先となっている学校数</t>
    <phoneticPr fontId="7"/>
  </si>
  <si>
    <t>（注）記入時点で把握している範囲で数字を記入してください。確認が困難な場合は「不明」と記入してください。</t>
    <rPh sb="1" eb="2">
      <t>チュウ</t>
    </rPh>
    <rPh sb="3" eb="5">
      <t>キニュウ</t>
    </rPh>
    <rPh sb="5" eb="7">
      <t>ジテン</t>
    </rPh>
    <rPh sb="8" eb="10">
      <t>ハアク</t>
    </rPh>
    <rPh sb="14" eb="16">
      <t>ハンイ</t>
    </rPh>
    <rPh sb="17" eb="19">
      <t>スウジ</t>
    </rPh>
    <rPh sb="20" eb="22">
      <t>キニュウ</t>
    </rPh>
    <rPh sb="29" eb="31">
      <t>カクニン</t>
    </rPh>
    <rPh sb="32" eb="34">
      <t>コンナン</t>
    </rPh>
    <rPh sb="35" eb="37">
      <t>バアイ</t>
    </rPh>
    <rPh sb="39" eb="41">
      <t>フメイ</t>
    </rPh>
    <rPh sb="43" eb="45">
      <t>キニュウ</t>
    </rPh>
    <phoneticPr fontId="7"/>
  </si>
  <si>
    <t>○　人的被害の内容</t>
    <rPh sb="2" eb="4">
      <t>ジンテキ</t>
    </rPh>
    <rPh sb="4" eb="6">
      <t>ヒガイ</t>
    </rPh>
    <rPh sb="7" eb="9">
      <t>ナイヨウ</t>
    </rPh>
    <phoneticPr fontId="7"/>
  </si>
  <si>
    <t>都道府県名</t>
    <rPh sb="0" eb="4">
      <t>トドウフケン</t>
    </rPh>
    <rPh sb="4" eb="5">
      <t>メイ</t>
    </rPh>
    <phoneticPr fontId="7"/>
  </si>
  <si>
    <t>所在市町村名</t>
    <rPh sb="0" eb="2">
      <t>ショザイ</t>
    </rPh>
    <rPh sb="2" eb="5">
      <t>シチョウソン</t>
    </rPh>
    <rPh sb="5" eb="6">
      <t>メイ</t>
    </rPh>
    <phoneticPr fontId="7"/>
  </si>
  <si>
    <t>設置者名</t>
    <phoneticPr fontId="7"/>
  </si>
  <si>
    <t>学校名</t>
    <rPh sb="0" eb="3">
      <t>ガッコウメイ</t>
    </rPh>
    <phoneticPr fontId="8"/>
  </si>
  <si>
    <t>学校種</t>
    <rPh sb="0" eb="2">
      <t>ガッコウ</t>
    </rPh>
    <rPh sb="2" eb="3">
      <t>シュ</t>
    </rPh>
    <phoneticPr fontId="7"/>
  </si>
  <si>
    <t>児童生徒等</t>
    <rPh sb="0" eb="2">
      <t>ジドウ</t>
    </rPh>
    <rPh sb="2" eb="4">
      <t>セイト</t>
    </rPh>
    <rPh sb="4" eb="5">
      <t>トウ</t>
    </rPh>
    <phoneticPr fontId="7"/>
  </si>
  <si>
    <t>被害者の情報
被災状況等</t>
    <rPh sb="0" eb="3">
      <t>ヒガイシャ</t>
    </rPh>
    <rPh sb="4" eb="6">
      <t>ジョウホウ</t>
    </rPh>
    <rPh sb="7" eb="9">
      <t>ヒサイ</t>
    </rPh>
    <rPh sb="9" eb="11">
      <t>ジョウキョウ</t>
    </rPh>
    <rPh sb="11" eb="12">
      <t>トウ</t>
    </rPh>
    <phoneticPr fontId="7"/>
  </si>
  <si>
    <t>軽傷</t>
    <rPh sb="0" eb="2">
      <t>ケイショウ</t>
    </rPh>
    <phoneticPr fontId="7"/>
  </si>
  <si>
    <r>
      <t>○　</t>
    </r>
    <r>
      <rPr>
        <sz val="16"/>
        <color theme="1"/>
        <rFont val="游ゴシック"/>
        <family val="3"/>
        <charset val="128"/>
        <scheme val="minor"/>
      </rPr>
      <t>取り残されている学校（避難しているものである場所や帰宅困難者の受け入れ施設は除く）</t>
    </r>
    <rPh sb="2" eb="3">
      <t>ト</t>
    </rPh>
    <rPh sb="4" eb="5">
      <t>ノコ</t>
    </rPh>
    <rPh sb="10" eb="12">
      <t>ガッコウ</t>
    </rPh>
    <rPh sb="13" eb="15">
      <t>ヒナン</t>
    </rPh>
    <rPh sb="24" eb="26">
      <t>バショ</t>
    </rPh>
    <rPh sb="27" eb="29">
      <t>キタク</t>
    </rPh>
    <rPh sb="29" eb="32">
      <t>コンナンシャ</t>
    </rPh>
    <rPh sb="33" eb="34">
      <t>ウ</t>
    </rPh>
    <rPh sb="35" eb="36">
      <t>イ</t>
    </rPh>
    <rPh sb="37" eb="39">
      <t>シセツ</t>
    </rPh>
    <rPh sb="40" eb="41">
      <t>ノゾ</t>
    </rPh>
    <phoneticPr fontId="7"/>
  </si>
  <si>
    <t>設置者名</t>
  </si>
  <si>
    <t>児童生徒
／教職員</t>
    <rPh sb="0" eb="2">
      <t>ジドウ</t>
    </rPh>
    <rPh sb="2" eb="4">
      <t>セイト</t>
    </rPh>
    <rPh sb="6" eb="9">
      <t>キョウショクイン</t>
    </rPh>
    <phoneticPr fontId="7"/>
  </si>
  <si>
    <t>人数</t>
    <rPh sb="0" eb="2">
      <t>ニンズウ</t>
    </rPh>
    <phoneticPr fontId="7"/>
  </si>
  <si>
    <t>理　　由　　（交通手段の遮断、津波による被害、等）</t>
    <phoneticPr fontId="7"/>
  </si>
  <si>
    <t>○　（複数校入力用）一斉休校・短縮授業の措置を行っている学校</t>
    <rPh sb="3" eb="5">
      <t>フクスウ</t>
    </rPh>
    <rPh sb="5" eb="6">
      <t>コウ</t>
    </rPh>
    <rPh sb="6" eb="9">
      <t>ニュウリョクヨウ</t>
    </rPh>
    <rPh sb="10" eb="12">
      <t>イッセイ</t>
    </rPh>
    <rPh sb="12" eb="14">
      <t>キュウコウ</t>
    </rPh>
    <rPh sb="15" eb="17">
      <t>タンシュク</t>
    </rPh>
    <rPh sb="17" eb="19">
      <t>ジュギョウ</t>
    </rPh>
    <rPh sb="20" eb="22">
      <t>ソチ</t>
    </rPh>
    <rPh sb="23" eb="24">
      <t>オコナ</t>
    </rPh>
    <rPh sb="28" eb="30">
      <t>ガッコウ</t>
    </rPh>
    <phoneticPr fontId="7"/>
  </si>
  <si>
    <t>休校／短縮</t>
    <rPh sb="0" eb="2">
      <t>キュウコウ</t>
    </rPh>
    <rPh sb="3" eb="5">
      <t>タンシュク</t>
    </rPh>
    <phoneticPr fontId="7"/>
  </si>
  <si>
    <t>休校数/短縮数</t>
    <rPh sb="0" eb="2">
      <t>キュウコウ</t>
    </rPh>
    <rPh sb="2" eb="3">
      <t>スウ</t>
    </rPh>
    <rPh sb="4" eb="6">
      <t>タンシュク</t>
    </rPh>
    <rPh sb="6" eb="7">
      <t>スウ</t>
    </rPh>
    <phoneticPr fontId="7"/>
  </si>
  <si>
    <r>
      <t>○　休校・短縮授業の措置を行っている</t>
    </r>
    <r>
      <rPr>
        <sz val="16"/>
        <color theme="1"/>
        <rFont val="游ゴシック"/>
        <family val="3"/>
        <charset val="128"/>
        <scheme val="minor"/>
      </rPr>
      <t>学校</t>
    </r>
    <rPh sb="2" eb="4">
      <t>キュウコウ</t>
    </rPh>
    <rPh sb="5" eb="7">
      <t>タンシュク</t>
    </rPh>
    <rPh sb="7" eb="9">
      <t>ジュギョウ</t>
    </rPh>
    <rPh sb="10" eb="12">
      <t>ソチ</t>
    </rPh>
    <rPh sb="13" eb="14">
      <t>オコナ</t>
    </rPh>
    <rPh sb="18" eb="20">
      <t>ガッコウ</t>
    </rPh>
    <phoneticPr fontId="7"/>
  </si>
  <si>
    <t>措置を行う期間　、　理　由（交通手段の遮断、津波による被害、等）</t>
    <phoneticPr fontId="7"/>
  </si>
  <si>
    <t>○　避難先となっている学校</t>
    <rPh sb="2" eb="5">
      <t>ヒナンサキ</t>
    </rPh>
    <rPh sb="11" eb="13">
      <t>ガッコウ</t>
    </rPh>
    <phoneticPr fontId="7"/>
  </si>
  <si>
    <t>所在都道府県名</t>
    <rPh sb="0" eb="2">
      <t>ショザイ</t>
    </rPh>
    <rPh sb="2" eb="6">
      <t>トドウフケン</t>
    </rPh>
    <rPh sb="6" eb="7">
      <t>メイ</t>
    </rPh>
    <phoneticPr fontId="7"/>
  </si>
  <si>
    <t>状　　況　　（開所日、閉所日、収容数、最大収容人数、等）</t>
    <phoneticPr fontId="7"/>
  </si>
  <si>
    <t>（記入例）自然災害等による被害等の状況【個票：人的被害等_公立学校】</t>
    <rPh sb="2" eb="3">
      <t>ニュウ</t>
    </rPh>
    <rPh sb="5" eb="7">
      <t>シゼン</t>
    </rPh>
    <rPh sb="7" eb="9">
      <t>サイガイ</t>
    </rPh>
    <rPh sb="9" eb="10">
      <t>ナド</t>
    </rPh>
    <rPh sb="13" eb="15">
      <t>ヒガイ</t>
    </rPh>
    <rPh sb="15" eb="16">
      <t>ナド</t>
    </rPh>
    <rPh sb="17" eb="19">
      <t>ジョウキョウ</t>
    </rPh>
    <rPh sb="20" eb="22">
      <t>コヒョウ</t>
    </rPh>
    <rPh sb="23" eb="25">
      <t>ジンテキ</t>
    </rPh>
    <rPh sb="25" eb="28">
      <t>ヒガイトウ</t>
    </rPh>
    <rPh sb="29" eb="31">
      <t>コウリツ</t>
    </rPh>
    <rPh sb="31" eb="33">
      <t>ガッコウ</t>
    </rPh>
    <phoneticPr fontId="7"/>
  </si>
  <si>
    <t>※更新・修正した箇所はセルを色づけして下さい。</t>
    <rPh sb="1" eb="3">
      <t>コウシン</t>
    </rPh>
    <rPh sb="4" eb="6">
      <t>シュウセイ</t>
    </rPh>
    <rPh sb="8" eb="10">
      <t>カショ</t>
    </rPh>
    <rPh sb="14" eb="15">
      <t>イロ</t>
    </rPh>
    <rPh sb="19" eb="20">
      <t>クダ</t>
    </rPh>
    <phoneticPr fontId="7"/>
  </si>
  <si>
    <t>担当局課・担当者</t>
    <rPh sb="0" eb="3">
      <t>タントウキョク</t>
    </rPh>
    <rPh sb="3" eb="4">
      <t>カ</t>
    </rPh>
    <rPh sb="5" eb="8">
      <t>タントウシャ</t>
    </rPh>
    <phoneticPr fontId="7"/>
  </si>
  <si>
    <t>内線番号</t>
    <rPh sb="0" eb="2">
      <t>ナイセン</t>
    </rPh>
    <rPh sb="2" eb="4">
      <t>バンゴウ</t>
    </rPh>
    <phoneticPr fontId="7"/>
  </si>
  <si>
    <t>都道府県番号</t>
    <rPh sb="0" eb="4">
      <t>トドウフケン</t>
    </rPh>
    <rPh sb="4" eb="6">
      <t>バンゴウ</t>
    </rPh>
    <phoneticPr fontId="7"/>
  </si>
  <si>
    <t>※全国地方公共団体コードをご記入下さい</t>
    <rPh sb="1" eb="3">
      <t>ゼンコク</t>
    </rPh>
    <rPh sb="3" eb="5">
      <t>チホウ</t>
    </rPh>
    <rPh sb="5" eb="7">
      <t>コウキョウ</t>
    </rPh>
    <rPh sb="7" eb="9">
      <t>ダンタイ</t>
    </rPh>
    <rPh sb="14" eb="16">
      <t>キニュウ</t>
    </rPh>
    <rPh sb="16" eb="17">
      <t>クダ</t>
    </rPh>
    <phoneticPr fontId="7"/>
  </si>
  <si>
    <r>
      <t>○　</t>
    </r>
    <r>
      <rPr>
        <sz val="11"/>
        <color theme="1"/>
        <rFont val="游ゴシック"/>
        <family val="2"/>
        <charset val="128"/>
        <scheme val="minor"/>
      </rPr>
      <t>取り残されている学校（避難しているものである場所や帰宅困難者の受け入れ施設は除く）</t>
    </r>
    <rPh sb="2" eb="3">
      <t>ト</t>
    </rPh>
    <rPh sb="4" eb="5">
      <t>ノコ</t>
    </rPh>
    <rPh sb="10" eb="12">
      <t>ガッコウ</t>
    </rPh>
    <rPh sb="13" eb="15">
      <t>ヒナン</t>
    </rPh>
    <rPh sb="24" eb="26">
      <t>バショ</t>
    </rPh>
    <rPh sb="27" eb="29">
      <t>キタク</t>
    </rPh>
    <rPh sb="29" eb="32">
      <t>コンナンシャ</t>
    </rPh>
    <rPh sb="33" eb="34">
      <t>ウ</t>
    </rPh>
    <rPh sb="35" eb="36">
      <t>イ</t>
    </rPh>
    <rPh sb="37" eb="39">
      <t>シセツ</t>
    </rPh>
    <rPh sb="40" eb="41">
      <t>ノゾ</t>
    </rPh>
    <phoneticPr fontId="7"/>
  </si>
  <si>
    <r>
      <t>○　休校・短縮授業の措置を行っている</t>
    </r>
    <r>
      <rPr>
        <sz val="11"/>
        <color theme="1"/>
        <rFont val="游ゴシック"/>
        <family val="2"/>
        <charset val="128"/>
        <scheme val="minor"/>
      </rPr>
      <t>学校</t>
    </r>
    <rPh sb="2" eb="4">
      <t>キュウコウ</t>
    </rPh>
    <rPh sb="5" eb="7">
      <t>タンシュク</t>
    </rPh>
    <rPh sb="7" eb="9">
      <t>ジュギョウ</t>
    </rPh>
    <rPh sb="10" eb="12">
      <t>ソチ</t>
    </rPh>
    <rPh sb="13" eb="14">
      <t>オコナ</t>
    </rPh>
    <rPh sb="18" eb="20">
      <t>ガッコウ</t>
    </rPh>
    <phoneticPr fontId="7"/>
  </si>
  <si>
    <t>A市</t>
    <rPh sb="1" eb="2">
      <t>シ</t>
    </rPh>
    <phoneticPr fontId="7"/>
  </si>
  <si>
    <t>A高等学校</t>
    <rPh sb="1" eb="3">
      <t>コウトウ</t>
    </rPh>
    <rPh sb="3" eb="5">
      <t>ガッコウ</t>
    </rPh>
    <phoneticPr fontId="7"/>
  </si>
  <si>
    <t>高</t>
  </si>
  <si>
    <t>休校</t>
  </si>
  <si>
    <t>4/1～4/3　○○線の運転再開が立たないため休校</t>
    <rPh sb="10" eb="11">
      <t>セン</t>
    </rPh>
    <rPh sb="12" eb="14">
      <t>ウンテン</t>
    </rPh>
    <rPh sb="14" eb="16">
      <t>サイカイ</t>
    </rPh>
    <rPh sb="17" eb="18">
      <t>タ</t>
    </rPh>
    <rPh sb="23" eb="25">
      <t>キュウコウ</t>
    </rPh>
    <phoneticPr fontId="7"/>
  </si>
  <si>
    <t>B中学校</t>
    <rPh sb="1" eb="4">
      <t>チュウガッコウ</t>
    </rPh>
    <phoneticPr fontId="7"/>
  </si>
  <si>
    <t>中</t>
  </si>
  <si>
    <t>短縮</t>
  </si>
  <si>
    <t>4/1～4/3　敷地内配管破裂に伴う断水による給食提供不可のため、午前のみ授業</t>
    <rPh sb="8" eb="10">
      <t>シキチ</t>
    </rPh>
    <rPh sb="10" eb="11">
      <t>ナイ</t>
    </rPh>
    <rPh sb="11" eb="13">
      <t>ハイカン</t>
    </rPh>
    <rPh sb="13" eb="15">
      <t>ハレツ</t>
    </rPh>
    <rPh sb="16" eb="17">
      <t>トモナ</t>
    </rPh>
    <rPh sb="18" eb="20">
      <t>ダンスイ</t>
    </rPh>
    <rPh sb="23" eb="25">
      <t>キュウショク</t>
    </rPh>
    <rPh sb="25" eb="27">
      <t>テイキョウ</t>
    </rPh>
    <rPh sb="27" eb="29">
      <t>フカ</t>
    </rPh>
    <rPh sb="33" eb="35">
      <t>ゴゼン</t>
    </rPh>
    <rPh sb="37" eb="39">
      <t>ジュギョウ</t>
    </rPh>
    <phoneticPr fontId="7"/>
  </si>
  <si>
    <t>C小学校</t>
    <rPh sb="1" eb="4">
      <t>ショウガッコウ</t>
    </rPh>
    <phoneticPr fontId="7"/>
  </si>
  <si>
    <t>4/1　通学路安全確認のため休校。</t>
    <rPh sb="4" eb="7">
      <t>ツウガクロ</t>
    </rPh>
    <rPh sb="7" eb="9">
      <t>アンゼン</t>
    </rPh>
    <rPh sb="9" eb="11">
      <t>カクニン</t>
    </rPh>
    <rPh sb="14" eb="16">
      <t>キュウコウ</t>
    </rPh>
    <phoneticPr fontId="7"/>
  </si>
  <si>
    <t>○○第１小学校</t>
    <rPh sb="2" eb="3">
      <t>ダイ</t>
    </rPh>
    <rPh sb="4" eb="7">
      <t>ショウガッコウ</t>
    </rPh>
    <phoneticPr fontId="7"/>
  </si>
  <si>
    <t>○○第２小学校</t>
    <rPh sb="2" eb="3">
      <t>ダイ</t>
    </rPh>
    <rPh sb="4" eb="7">
      <t>ショウガッコウ</t>
    </rPh>
    <phoneticPr fontId="7"/>
  </si>
  <si>
    <t>B市</t>
    <rPh sb="1" eb="2">
      <t>シ</t>
    </rPh>
    <phoneticPr fontId="7"/>
  </si>
  <si>
    <t>小</t>
  </si>
  <si>
    <t>X市</t>
    <rPh sb="1" eb="2">
      <t>シ</t>
    </rPh>
    <phoneticPr fontId="7"/>
  </si>
  <si>
    <t>X幼稚園</t>
    <rPh sb="1" eb="4">
      <t>ヨウチエン</t>
    </rPh>
    <phoneticPr fontId="7"/>
  </si>
  <si>
    <t>幼</t>
  </si>
  <si>
    <t>休園</t>
    <rPh sb="0" eb="1">
      <t>キュウ</t>
    </rPh>
    <rPh sb="1" eb="2">
      <t>エン</t>
    </rPh>
    <phoneticPr fontId="7"/>
  </si>
  <si>
    <t>Y幼稚園</t>
    <rPh sb="1" eb="4">
      <t>ヨウチエン</t>
    </rPh>
    <phoneticPr fontId="7"/>
  </si>
  <si>
    <t>4/1～4/3　冠水による消毒作業のため休園</t>
    <rPh sb="8" eb="10">
      <t>カンスイ</t>
    </rPh>
    <rPh sb="13" eb="15">
      <t>ショウドク</t>
    </rPh>
    <rPh sb="15" eb="17">
      <t>サギョウ</t>
    </rPh>
    <rPh sb="20" eb="22">
      <t>キュウエン</t>
    </rPh>
    <phoneticPr fontId="7"/>
  </si>
  <si>
    <t>A小学校</t>
    <rPh sb="1" eb="4">
      <t>ショウガッコウ</t>
    </rPh>
    <phoneticPr fontId="7"/>
  </si>
  <si>
    <t>4/1～閉所日未定　収容者１０名</t>
    <rPh sb="4" eb="6">
      <t>ヘイショ</t>
    </rPh>
    <rPh sb="6" eb="7">
      <t>ビ</t>
    </rPh>
    <rPh sb="7" eb="9">
      <t>ミテイ</t>
    </rPh>
    <rPh sb="10" eb="13">
      <t>シュウヨウシャ</t>
    </rPh>
    <rPh sb="15" eb="16">
      <t>メイ</t>
    </rPh>
    <phoneticPr fontId="7"/>
  </si>
  <si>
    <t>B小学校</t>
    <rPh sb="1" eb="4">
      <t>ショウガッコウ</t>
    </rPh>
    <phoneticPr fontId="7"/>
  </si>
  <si>
    <t>4/1～閉所日未定　収容者０名</t>
    <rPh sb="4" eb="6">
      <t>ヘイショ</t>
    </rPh>
    <rPh sb="6" eb="7">
      <t>ビ</t>
    </rPh>
    <rPh sb="7" eb="9">
      <t>ミテイ</t>
    </rPh>
    <rPh sb="10" eb="13">
      <t>シュウヨウシャ</t>
    </rPh>
    <rPh sb="14" eb="15">
      <t>メイ</t>
    </rPh>
    <phoneticPr fontId="7"/>
  </si>
  <si>
    <t>自然災害等による被害等の状況【個票：人的被害等_公立学校】</t>
    <rPh sb="0" eb="2">
      <t>シゼン</t>
    </rPh>
    <rPh sb="2" eb="4">
      <t>サイガイ</t>
    </rPh>
    <rPh sb="4" eb="5">
      <t>ナド</t>
    </rPh>
    <rPh sb="8" eb="10">
      <t>ヒガイ</t>
    </rPh>
    <rPh sb="10" eb="11">
      <t>ナド</t>
    </rPh>
    <rPh sb="12" eb="14">
      <t>ジョウキョウ</t>
    </rPh>
    <rPh sb="15" eb="17">
      <t>コヒョウ</t>
    </rPh>
    <rPh sb="18" eb="20">
      <t>ジンテキ</t>
    </rPh>
    <rPh sb="20" eb="23">
      <t>ヒガイトウ</t>
    </rPh>
    <rPh sb="24" eb="26">
      <t>コウリツ</t>
    </rPh>
    <rPh sb="26" eb="28">
      <t>ガッコウ</t>
    </rPh>
    <phoneticPr fontId="7"/>
  </si>
  <si>
    <t>4/1　台風接近に伴う安全確保のため</t>
    <rPh sb="4" eb="6">
      <t>タイフウ</t>
    </rPh>
    <rPh sb="6" eb="8">
      <t>セッキン</t>
    </rPh>
    <rPh sb="9" eb="10">
      <t>トモナ</t>
    </rPh>
    <rPh sb="11" eb="13">
      <t>アンゼン</t>
    </rPh>
    <rPh sb="13" eb="15">
      <t>カクホ</t>
    </rPh>
    <phoneticPr fontId="3"/>
  </si>
  <si>
    <t>4/1　大雨警報の発令に伴う終業時刻変更</t>
    <rPh sb="4" eb="6">
      <t>オオアメ</t>
    </rPh>
    <rPh sb="6" eb="8">
      <t>ケイホウ</t>
    </rPh>
    <rPh sb="9" eb="11">
      <t>ハツレイ</t>
    </rPh>
    <rPh sb="12" eb="13">
      <t>トモナ</t>
    </rPh>
    <phoneticPr fontId="3"/>
  </si>
  <si>
    <t>措置を行う期間　、　理　由（警報の発令、公共交通機関の運休、等）</t>
    <rPh sb="14" eb="16">
      <t>ケイホウ</t>
    </rPh>
    <rPh sb="17" eb="19">
      <t>ハツレイ</t>
    </rPh>
    <rPh sb="20" eb="22">
      <t>コウキョウ</t>
    </rPh>
    <rPh sb="22" eb="26">
      <t>コウツウキカン</t>
    </rPh>
    <rPh sb="27" eb="29">
      <t>ウンキュウ</t>
    </rPh>
    <phoneticPr fontId="3"/>
  </si>
  <si>
    <t>措置を行う期間　、　理　由（警報の発令、公共交通機関の運休、等）</t>
    <phoneticPr fontId="3"/>
  </si>
  <si>
    <t>熊本県</t>
    <rPh sb="0" eb="3">
      <t>クマモトケン</t>
    </rPh>
    <phoneticPr fontId="3"/>
  </si>
  <si>
    <t>担当課・担当者</t>
    <rPh sb="0" eb="3">
      <t>タントウカ</t>
    </rPh>
    <rPh sb="2" eb="3">
      <t>カ</t>
    </rPh>
    <rPh sb="4" eb="7">
      <t>タントウシャ</t>
    </rPh>
    <phoneticPr fontId="7"/>
  </si>
  <si>
    <t>熊本県</t>
    <rPh sb="0" eb="3">
      <t>クマモトケン</t>
    </rPh>
    <phoneticPr fontId="2"/>
  </si>
  <si>
    <t>熊本市</t>
    <rPh sb="0" eb="3">
      <t>クマモトシ</t>
    </rPh>
    <phoneticPr fontId="2"/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</si>
  <si>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</si>
  <si>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</si>
  <si>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</si>
  <si>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</si>
  <si>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</si>
  <si>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</si>
  <si>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</si>
  <si>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</si>
  <si>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</si>
  <si>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</si>
  <si>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</si>
  <si>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</si>
  <si>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</si>
  <si>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美里町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</si>
  <si>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</si>
  <si>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</si>
  <si>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</si>
  <si>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</si>
  <si>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</si>
  <si>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</si>
  <si>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</si>
  <si>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</si>
  <si>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</si>
  <si>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</si>
  <si>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</si>
  <si>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</si>
  <si>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</si>
  <si>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</si>
  <si>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</si>
  <si>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</si>
  <si>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</si>
  <si>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</si>
  <si>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</si>
  <si>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</si>
  <si>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</si>
  <si>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</si>
  <si>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</si>
  <si>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</si>
  <si>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</si>
  <si>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</si>
  <si>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</si>
  <si>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</si>
  <si>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</si>
  <si>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</si>
  <si>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記載例</t>
    <rPh sb="0" eb="3">
      <t>キサイレイ</t>
    </rPh>
    <phoneticPr fontId="3"/>
  </si>
  <si>
    <t>○○○</t>
    <phoneticPr fontId="3"/>
  </si>
  <si>
    <t>被害者の情報
(氏名・年齢・性別・学年・学級・住所)</t>
    <rPh sb="0" eb="3">
      <t>ヒガイシャ</t>
    </rPh>
    <rPh sb="4" eb="6">
      <t>ジョウホウ</t>
    </rPh>
    <rPh sb="8" eb="10">
      <t>シメイ</t>
    </rPh>
    <rPh sb="11" eb="13">
      <t>ネンレイ</t>
    </rPh>
    <rPh sb="14" eb="16">
      <t>セイベツ</t>
    </rPh>
    <rPh sb="17" eb="19">
      <t>ガクネン</t>
    </rPh>
    <rPh sb="20" eb="22">
      <t>ガッキュウ</t>
    </rPh>
    <rPh sb="23" eb="25">
      <t>ジュウショ</t>
    </rPh>
    <phoneticPr fontId="7"/>
  </si>
  <si>
    <t>【重傷】
　○○○○(16)男1-3（熊本市○○区○-○）
【死亡】
　○○○○(39)女3-3担任（熊本市○○区○-○）</t>
    <rPh sb="1" eb="3">
      <t>ジュウショウ</t>
    </rPh>
    <rPh sb="14" eb="15">
      <t>オトコ</t>
    </rPh>
    <rPh sb="19" eb="22">
      <t>クマモトシ</t>
    </rPh>
    <rPh sb="24" eb="25">
      <t>ク</t>
    </rPh>
    <rPh sb="31" eb="33">
      <t>シボウ</t>
    </rPh>
    <rPh sb="44" eb="45">
      <t>オンナ</t>
    </rPh>
    <rPh sb="48" eb="50">
      <t>タンニン</t>
    </rPh>
    <phoneticPr fontId="3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</si>
  <si>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7"/>
  </si>
  <si>
    <t>市町名</t>
    <rPh sb="0" eb="1">
      <t>シ</t>
    </rPh>
    <rPh sb="1" eb="2">
      <t>マチ</t>
    </rPh>
    <rPh sb="2" eb="3">
      <t>メイ</t>
    </rPh>
    <phoneticPr fontId="3"/>
  </si>
  <si>
    <t>（　　　　　　　　　　　　　　　　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</si>
</sst>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\-0;;@"/>
    <numFmt numFmtId="177" formatCode="0_ 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2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43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theme="0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/>
  </cellStyleXfs>
  <cellXfs count="835">
    <xf numFmtId="0" fontId="0" fillId="0" borderId="0" xfId="0">
      <alignment vertical="center"/>
    </xf>
    <xf numFmtId="0" fontId="2" fillId="0" borderId="0" xfId="2" applyFill="1" applyAlignment="1">
      <alignment horizontal="justify" vertical="center"/>
    </xf>
    <xf numFmtId="0" fontId="5" fillId="0" borderId="0" xfId="2" applyFont="1" applyAlignment="1">
      <alignment vertical="center"/>
    </xf>
    <xf numFmtId="0" fontId="2" fillId="0" borderId="0" xfId="2" applyAlignment="1">
      <alignment horizontal="justify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2" applyBorder="1" applyAlignment="1">
      <alignment horizontal="center" vertical="center"/>
    </xf>
    <xf numFmtId="0" fontId="2" fillId="0" borderId="0" xfId="2" applyBorder="1" applyAlignment="1">
      <alignment horizontal="justify" vertical="center"/>
    </xf>
    <xf numFmtId="56" fontId="5" fillId="0" borderId="0" xfId="2" applyNumberFormat="1" applyFont="1" applyBorder="1" applyAlignment="1">
      <alignment horizontal="center" vertical="center"/>
    </xf>
    <xf numFmtId="0" fontId="2" fillId="0" borderId="0" xfId="2" applyFill="1" applyAlignment="1">
      <alignment horizontal="justify" vertical="center" wrapText="1"/>
    </xf>
    <xf numFmtId="0" fontId="2" fillId="0" borderId="0" xfId="2" applyAlignment="1">
      <alignment horizontal="justify" vertical="center" wrapText="1"/>
    </xf>
    <xf numFmtId="0" fontId="2" fillId="2" borderId="4" xfId="2" applyFill="1" applyBorder="1" applyAlignment="1">
      <alignment horizontal="center" vertical="center"/>
    </xf>
    <xf numFmtId="0" fontId="2" fillId="0" borderId="0" xfId="2" applyFill="1" applyAlignment="1">
      <alignment vertical="center"/>
    </xf>
    <xf numFmtId="0" fontId="2" fillId="0" borderId="5" xfId="2" applyFont="1" applyFill="1" applyBorder="1" applyAlignment="1">
      <alignment horizontal="center" vertical="center"/>
    </xf>
    <xf numFmtId="176" fontId="2" fillId="3" borderId="9" xfId="2" applyNumberFormat="1" applyFont="1" applyFill="1" applyBorder="1" applyAlignment="1">
      <alignment horizontal="center" vertical="center" shrinkToFit="1"/>
    </xf>
    <xf numFmtId="176" fontId="2" fillId="3" borderId="10" xfId="2" applyNumberFormat="1" applyFont="1" applyFill="1" applyBorder="1" applyAlignment="1">
      <alignment horizontal="center" vertical="center" shrinkToFit="1"/>
    </xf>
    <xf numFmtId="176" fontId="2" fillId="3" borderId="11" xfId="2" applyNumberFormat="1" applyFont="1" applyFill="1" applyBorder="1" applyAlignment="1">
      <alignment horizontal="center" vertical="center" shrinkToFit="1"/>
    </xf>
    <xf numFmtId="176" fontId="2" fillId="3" borderId="6" xfId="2" applyNumberFormat="1" applyFont="1" applyFill="1" applyBorder="1" applyAlignment="1">
      <alignment horizontal="center" vertical="center" shrinkToFit="1"/>
    </xf>
    <xf numFmtId="176" fontId="2" fillId="3" borderId="12" xfId="2" applyNumberFormat="1" applyFont="1" applyFill="1" applyBorder="1" applyAlignment="1">
      <alignment horizontal="center" vertical="center" shrinkToFit="1"/>
    </xf>
    <xf numFmtId="176" fontId="2" fillId="0" borderId="10" xfId="2" applyNumberFormat="1" applyFont="1" applyFill="1" applyBorder="1" applyAlignment="1">
      <alignment horizontal="center" vertical="center" shrinkToFit="1"/>
    </xf>
    <xf numFmtId="176" fontId="2" fillId="3" borderId="13" xfId="2" applyNumberFormat="1" applyFont="1" applyFill="1" applyBorder="1" applyAlignment="1">
      <alignment horizontal="center" vertical="center" shrinkToFit="1"/>
    </xf>
    <xf numFmtId="176" fontId="2" fillId="3" borderId="14" xfId="2" applyNumberFormat="1" applyFont="1" applyFill="1" applyBorder="1" applyAlignment="1">
      <alignment horizontal="center" vertical="center" shrinkToFit="1"/>
    </xf>
    <xf numFmtId="0" fontId="2" fillId="4" borderId="0" xfId="2" applyFill="1" applyAlignment="1">
      <alignment vertical="center"/>
    </xf>
    <xf numFmtId="0" fontId="9" fillId="5" borderId="15" xfId="3" applyFont="1" applyFill="1" applyBorder="1" applyAlignment="1">
      <alignment vertical="center" shrinkToFit="1"/>
    </xf>
    <xf numFmtId="176" fontId="2" fillId="5" borderId="16" xfId="2" applyNumberFormat="1" applyFont="1" applyFill="1" applyBorder="1" applyAlignment="1">
      <alignment horizontal="center" vertical="center" shrinkToFit="1"/>
    </xf>
    <xf numFmtId="176" fontId="2" fillId="5" borderId="17" xfId="2" applyNumberFormat="1" applyFont="1" applyFill="1" applyBorder="1" applyAlignment="1">
      <alignment horizontal="center" vertical="center" shrinkToFit="1"/>
    </xf>
    <xf numFmtId="176" fontId="2" fillId="5" borderId="18" xfId="2" applyNumberFormat="1" applyFont="1" applyFill="1" applyBorder="1" applyAlignment="1">
      <alignment horizontal="center" vertical="center" shrinkToFit="1"/>
    </xf>
    <xf numFmtId="176" fontId="2" fillId="5" borderId="19" xfId="2" applyNumberFormat="1" applyFont="1" applyFill="1" applyBorder="1" applyAlignment="1">
      <alignment horizontal="center" vertical="center" shrinkToFit="1"/>
    </xf>
    <xf numFmtId="176" fontId="2" fillId="5" borderId="21" xfId="2" applyNumberFormat="1" applyFont="1" applyFill="1" applyBorder="1" applyAlignment="1">
      <alignment horizontal="center" vertical="center" shrinkToFit="1"/>
    </xf>
    <xf numFmtId="0" fontId="9" fillId="5" borderId="22" xfId="3" applyFont="1" applyFill="1" applyBorder="1" applyAlignment="1">
      <alignment vertical="center" shrinkToFit="1"/>
    </xf>
    <xf numFmtId="176" fontId="2" fillId="5" borderId="23" xfId="2" applyNumberFormat="1" applyFont="1" applyFill="1" applyBorder="1" applyAlignment="1">
      <alignment horizontal="center" vertical="center" shrinkToFit="1"/>
    </xf>
    <xf numFmtId="176" fontId="2" fillId="5" borderId="24" xfId="2" applyNumberFormat="1" applyFont="1" applyFill="1" applyBorder="1" applyAlignment="1">
      <alignment horizontal="center" vertical="center" shrinkToFit="1"/>
    </xf>
    <xf numFmtId="176" fontId="2" fillId="5" borderId="25" xfId="2" applyNumberFormat="1" applyFont="1" applyFill="1" applyBorder="1" applyAlignment="1">
      <alignment horizontal="center" vertical="center" shrinkToFit="1"/>
    </xf>
    <xf numFmtId="176" fontId="2" fillId="5" borderId="26" xfId="2" applyNumberFormat="1" applyFont="1" applyFill="1" applyBorder="1" applyAlignment="1">
      <alignment horizontal="center" vertical="center" shrinkToFit="1"/>
    </xf>
    <xf numFmtId="176" fontId="2" fillId="5" borderId="28" xfId="2" applyNumberFormat="1" applyFont="1" applyFill="1" applyBorder="1" applyAlignment="1">
      <alignment horizontal="center" vertical="center" shrinkToFit="1"/>
    </xf>
    <xf numFmtId="0" fontId="9" fillId="5" borderId="29" xfId="3" applyFont="1" applyFill="1" applyBorder="1" applyAlignment="1">
      <alignment vertical="center" shrinkToFit="1"/>
    </xf>
    <xf numFmtId="176" fontId="2" fillId="5" borderId="30" xfId="2" applyNumberFormat="1" applyFont="1" applyFill="1" applyBorder="1" applyAlignment="1">
      <alignment horizontal="center" vertical="center" shrinkToFit="1"/>
    </xf>
    <xf numFmtId="176" fontId="2" fillId="5" borderId="31" xfId="2" applyNumberFormat="1" applyFont="1" applyFill="1" applyBorder="1" applyAlignment="1">
      <alignment horizontal="center" vertical="center" shrinkToFit="1"/>
    </xf>
    <xf numFmtId="176" fontId="2" fillId="5" borderId="32" xfId="2" applyNumberFormat="1" applyFont="1" applyFill="1" applyBorder="1" applyAlignment="1">
      <alignment horizontal="center" vertical="center" shrinkToFit="1"/>
    </xf>
    <xf numFmtId="176" fontId="2" fillId="5" borderId="33" xfId="2" applyNumberFormat="1" applyFont="1" applyFill="1" applyBorder="1" applyAlignment="1">
      <alignment horizontal="center" vertical="center" shrinkToFit="1"/>
    </xf>
    <xf numFmtId="176" fontId="2" fillId="5" borderId="35" xfId="2" applyNumberFormat="1" applyFont="1" applyFill="1" applyBorder="1" applyAlignment="1">
      <alignment horizontal="center" vertical="center" shrinkToFit="1"/>
    </xf>
    <xf numFmtId="0" fontId="2" fillId="0" borderId="0" xfId="2" applyFont="1" applyFill="1" applyBorder="1" applyAlignment="1">
      <alignment horizontal="left" vertical="top"/>
    </xf>
    <xf numFmtId="0" fontId="2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top" wrapText="1"/>
    </xf>
    <xf numFmtId="0" fontId="10" fillId="0" borderId="0" xfId="2" applyFont="1" applyFill="1" applyBorder="1" applyAlignment="1">
      <alignment vertical="top" wrapText="1"/>
    </xf>
    <xf numFmtId="0" fontId="2" fillId="0" borderId="36" xfId="2" applyFill="1" applyBorder="1" applyAlignment="1">
      <alignment vertical="center"/>
    </xf>
    <xf numFmtId="0" fontId="0" fillId="0" borderId="5" xfId="2" applyFont="1" applyFill="1" applyBorder="1" applyAlignment="1">
      <alignment horizontal="center" vertical="center" shrinkToFit="1"/>
    </xf>
    <xf numFmtId="0" fontId="2" fillId="0" borderId="37" xfId="2" applyFont="1" applyFill="1" applyBorder="1" applyAlignment="1">
      <alignment horizontal="center" vertical="center" shrinkToFit="1"/>
    </xf>
    <xf numFmtId="0" fontId="2" fillId="0" borderId="0" xfId="2" applyFont="1" applyFill="1" applyBorder="1" applyAlignment="1">
      <alignment horizontal="center" vertical="center" shrinkToFit="1"/>
    </xf>
    <xf numFmtId="0" fontId="2" fillId="0" borderId="38" xfId="2" applyFont="1" applyFill="1" applyBorder="1" applyAlignment="1">
      <alignment horizontal="center" vertical="center" shrinkToFit="1"/>
    </xf>
    <xf numFmtId="0" fontId="2" fillId="0" borderId="0" xfId="2" applyFill="1" applyBorder="1" applyAlignment="1">
      <alignment vertical="center" wrapText="1"/>
    </xf>
    <xf numFmtId="0" fontId="2" fillId="0" borderId="0" xfId="2" applyFill="1" applyBorder="1" applyAlignment="1">
      <alignment horizontal="center" vertical="center"/>
    </xf>
    <xf numFmtId="0" fontId="2" fillId="0" borderId="0" xfId="2" applyFill="1" applyBorder="1" applyAlignment="1">
      <alignment horizontal="center" vertical="center" shrinkToFit="1"/>
    </xf>
    <xf numFmtId="0" fontId="2" fillId="0" borderId="0" xfId="2" applyFill="1" applyBorder="1" applyAlignment="1">
      <alignment vertical="center"/>
    </xf>
    <xf numFmtId="0" fontId="2" fillId="4" borderId="0" xfId="2" applyFill="1" applyBorder="1" applyAlignment="1">
      <alignment vertical="center"/>
    </xf>
    <xf numFmtId="176" fontId="2" fillId="0" borderId="11" xfId="2" applyNumberFormat="1" applyFont="1" applyFill="1" applyBorder="1" applyAlignment="1">
      <alignment horizontal="center" vertical="center" shrinkToFit="1"/>
    </xf>
    <xf numFmtId="176" fontId="2" fillId="0" borderId="6" xfId="2" applyNumberFormat="1" applyFont="1" applyFill="1" applyBorder="1" applyAlignment="1">
      <alignment horizontal="center" vertical="center" shrinkToFit="1"/>
    </xf>
    <xf numFmtId="176" fontId="2" fillId="0" borderId="13" xfId="2" applyNumberFormat="1" applyFont="1" applyFill="1" applyBorder="1" applyAlignment="1">
      <alignment horizontal="center" vertical="center" shrinkToFit="1"/>
    </xf>
    <xf numFmtId="176" fontId="2" fillId="0" borderId="7" xfId="2" applyNumberFormat="1" applyFont="1" applyFill="1" applyBorder="1" applyAlignment="1">
      <alignment horizontal="center" vertical="center" shrinkToFit="1"/>
    </xf>
    <xf numFmtId="176" fontId="2" fillId="0" borderId="14" xfId="2" applyNumberFormat="1" applyFont="1" applyFill="1" applyBorder="1" applyAlignment="1">
      <alignment horizontal="center" vertical="center" shrinkToFit="1"/>
    </xf>
    <xf numFmtId="176" fontId="2" fillId="5" borderId="41" xfId="2" applyNumberFormat="1" applyFont="1" applyFill="1" applyBorder="1" applyAlignment="1">
      <alignment horizontal="center" vertical="center" shrinkToFit="1"/>
    </xf>
    <xf numFmtId="176" fontId="2" fillId="5" borderId="42" xfId="2" applyNumberFormat="1" applyFont="1" applyFill="1" applyBorder="1" applyAlignment="1">
      <alignment horizontal="center" vertical="center" shrinkToFit="1"/>
    </xf>
    <xf numFmtId="176" fontId="2" fillId="5" borderId="43" xfId="2" applyNumberFormat="1" applyFont="1" applyFill="1" applyBorder="1" applyAlignment="1">
      <alignment horizontal="center" vertical="center" shrinkToFit="1"/>
    </xf>
    <xf numFmtId="0" fontId="2" fillId="0" borderId="44" xfId="2" applyFont="1" applyFill="1" applyBorder="1" applyAlignment="1">
      <alignment horizontal="center" vertical="center" shrinkToFit="1"/>
    </xf>
    <xf numFmtId="176" fontId="2" fillId="0" borderId="9" xfId="2" applyNumberFormat="1" applyFont="1" applyFill="1" applyBorder="1" applyAlignment="1">
      <alignment horizontal="center" vertical="center" shrinkToFit="1"/>
    </xf>
    <xf numFmtId="176" fontId="2" fillId="0" borderId="37" xfId="2" applyNumberFormat="1" applyFont="1" applyFill="1" applyBorder="1" applyAlignment="1">
      <alignment horizontal="center" vertical="center" shrinkToFit="1"/>
    </xf>
    <xf numFmtId="176" fontId="2" fillId="5" borderId="47" xfId="2" applyNumberFormat="1" applyFont="1" applyFill="1" applyBorder="1" applyAlignment="1">
      <alignment horizontal="center" vertical="center" shrinkToFit="1"/>
    </xf>
    <xf numFmtId="176" fontId="2" fillId="5" borderId="49" xfId="2" applyNumberFormat="1" applyFont="1" applyFill="1" applyBorder="1" applyAlignment="1">
      <alignment horizontal="center" vertical="center" shrinkToFit="1"/>
    </xf>
    <xf numFmtId="176" fontId="2" fillId="0" borderId="5" xfId="2" applyNumberFormat="1" applyFont="1" applyFill="1" applyBorder="1" applyAlignment="1">
      <alignment horizontal="center" vertical="center" shrinkToFit="1"/>
    </xf>
    <xf numFmtId="176" fontId="2" fillId="0" borderId="2" xfId="2" applyNumberFormat="1" applyFont="1" applyFill="1" applyBorder="1" applyAlignment="1">
      <alignment horizontal="center" vertical="center" shrinkToFit="1"/>
    </xf>
    <xf numFmtId="176" fontId="2" fillId="0" borderId="0" xfId="2" applyNumberFormat="1" applyFont="1" applyFill="1" applyBorder="1" applyAlignment="1">
      <alignment vertical="center" shrinkToFit="1"/>
    </xf>
    <xf numFmtId="176" fontId="2" fillId="0" borderId="0" xfId="2" applyNumberFormat="1" applyFont="1" applyFill="1" applyBorder="1" applyAlignment="1">
      <alignment horizontal="center" vertical="center" shrinkToFit="1"/>
    </xf>
    <xf numFmtId="0" fontId="9" fillId="5" borderId="55" xfId="3" applyFont="1" applyFill="1" applyBorder="1" applyAlignment="1">
      <alignment vertical="center" shrinkToFit="1"/>
    </xf>
    <xf numFmtId="0" fontId="12" fillId="0" borderId="0" xfId="2" applyFont="1" applyFill="1" applyBorder="1" applyAlignment="1">
      <alignment horizontal="left" vertical="center"/>
    </xf>
    <xf numFmtId="0" fontId="2" fillId="0" borderId="0" xfId="2" applyFont="1" applyFill="1" applyAlignment="1">
      <alignment vertical="center"/>
    </xf>
    <xf numFmtId="0" fontId="0" fillId="0" borderId="38" xfId="2" applyFont="1" applyBorder="1" applyAlignment="1">
      <alignment vertical="center"/>
    </xf>
    <xf numFmtId="0" fontId="2" fillId="0" borderId="0" xfId="2" applyFont="1" applyBorder="1" applyAlignment="1">
      <alignment horizontal="justify" vertical="center"/>
    </xf>
    <xf numFmtId="0" fontId="2" fillId="0" borderId="38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top" wrapText="1"/>
    </xf>
    <xf numFmtId="0" fontId="2" fillId="4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 wrapText="1"/>
    </xf>
    <xf numFmtId="0" fontId="2" fillId="5" borderId="72" xfId="2" applyFont="1" applyFill="1" applyBorder="1" applyAlignment="1">
      <alignment horizontal="center" vertical="center" wrapText="1"/>
    </xf>
    <xf numFmtId="0" fontId="2" fillId="5" borderId="73" xfId="2" applyFont="1" applyFill="1" applyBorder="1" applyAlignment="1">
      <alignment horizontal="center" vertical="center"/>
    </xf>
    <xf numFmtId="0" fontId="2" fillId="5" borderId="74" xfId="2" applyFont="1" applyFill="1" applyBorder="1" applyAlignment="1">
      <alignment horizontal="center" vertical="center"/>
    </xf>
    <xf numFmtId="0" fontId="2" fillId="5" borderId="75" xfId="2" applyFont="1" applyFill="1" applyBorder="1" applyAlignment="1">
      <alignment horizontal="center" vertical="center"/>
    </xf>
    <xf numFmtId="0" fontId="2" fillId="5" borderId="72" xfId="2" applyFont="1" applyFill="1" applyBorder="1" applyAlignment="1">
      <alignment horizontal="center" vertical="center"/>
    </xf>
    <xf numFmtId="0" fontId="0" fillId="3" borderId="79" xfId="2" applyFont="1" applyFill="1" applyBorder="1" applyAlignment="1">
      <alignment vertical="center" shrinkToFit="1"/>
    </xf>
    <xf numFmtId="0" fontId="0" fillId="3" borderId="80" xfId="2" applyFont="1" applyFill="1" applyBorder="1" applyAlignment="1">
      <alignment vertical="center" shrinkToFit="1"/>
    </xf>
    <xf numFmtId="0" fontId="0" fillId="3" borderId="81" xfId="2" applyFont="1" applyFill="1" applyBorder="1" applyAlignment="1">
      <alignment vertical="center" shrinkToFit="1"/>
    </xf>
    <xf numFmtId="0" fontId="2" fillId="0" borderId="25" xfId="2" applyFont="1" applyFill="1" applyBorder="1" applyAlignment="1">
      <alignment vertical="center" shrinkToFit="1"/>
    </xf>
    <xf numFmtId="0" fontId="2" fillId="0" borderId="84" xfId="2" applyFont="1" applyFill="1" applyBorder="1" applyAlignment="1">
      <alignment vertical="center" shrinkToFit="1"/>
    </xf>
    <xf numFmtId="0" fontId="2" fillId="0" borderId="24" xfId="2" applyFont="1" applyFill="1" applyBorder="1" applyAlignment="1">
      <alignment vertical="center" shrinkToFit="1"/>
    </xf>
    <xf numFmtId="0" fontId="2" fillId="3" borderId="79" xfId="2" applyFont="1" applyFill="1" applyBorder="1" applyAlignment="1">
      <alignment vertical="center" shrinkToFit="1"/>
    </xf>
    <xf numFmtId="0" fontId="2" fillId="3" borderId="80" xfId="2" applyFont="1" applyFill="1" applyBorder="1" applyAlignment="1">
      <alignment vertical="center" shrinkToFit="1"/>
    </xf>
    <xf numFmtId="0" fontId="2" fillId="3" borderId="81" xfId="2" applyFont="1" applyFill="1" applyBorder="1" applyAlignment="1">
      <alignment vertical="center" shrinkToFit="1"/>
    </xf>
    <xf numFmtId="0" fontId="2" fillId="3" borderId="25" xfId="2" applyFont="1" applyFill="1" applyBorder="1" applyAlignment="1">
      <alignment vertical="center" shrinkToFit="1"/>
    </xf>
    <xf numFmtId="0" fontId="2" fillId="3" borderId="84" xfId="2" applyFont="1" applyFill="1" applyBorder="1" applyAlignment="1">
      <alignment vertical="center" shrinkToFit="1"/>
    </xf>
    <xf numFmtId="0" fontId="2" fillId="3" borderId="24" xfId="2" applyFont="1" applyFill="1" applyBorder="1" applyAlignment="1">
      <alignment vertical="center" shrinkToFit="1"/>
    </xf>
    <xf numFmtId="0" fontId="2" fillId="0" borderId="79" xfId="2" applyFont="1" applyFill="1" applyBorder="1" applyAlignment="1">
      <alignment vertical="center" shrinkToFit="1"/>
    </xf>
    <xf numFmtId="0" fontId="2" fillId="0" borderId="80" xfId="2" applyFont="1" applyFill="1" applyBorder="1" applyAlignment="1">
      <alignment vertical="center" shrinkToFit="1"/>
    </xf>
    <xf numFmtId="0" fontId="2" fillId="0" borderId="81" xfId="2" applyFont="1" applyFill="1" applyBorder="1" applyAlignment="1">
      <alignment vertical="center" shrinkToFit="1"/>
    </xf>
    <xf numFmtId="0" fontId="2" fillId="3" borderId="0" xfId="2" applyFont="1" applyFill="1" applyAlignment="1">
      <alignment vertical="center"/>
    </xf>
    <xf numFmtId="0" fontId="2" fillId="3" borderId="0" xfId="2" applyFont="1" applyFill="1" applyBorder="1" applyAlignment="1">
      <alignment vertical="center"/>
    </xf>
    <xf numFmtId="0" fontId="2" fillId="3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top" wrapText="1"/>
    </xf>
    <xf numFmtId="0" fontId="2" fillId="0" borderId="32" xfId="2" applyFont="1" applyFill="1" applyBorder="1" applyAlignment="1">
      <alignment vertical="center" shrinkToFit="1"/>
    </xf>
    <xf numFmtId="0" fontId="2" fillId="0" borderId="89" xfId="2" applyFont="1" applyFill="1" applyBorder="1" applyAlignment="1">
      <alignment vertical="center" shrinkToFit="1"/>
    </xf>
    <xf numFmtId="0" fontId="2" fillId="0" borderId="31" xfId="2" applyFont="1" applyFill="1" applyBorder="1" applyAlignment="1">
      <alignment vertical="center" shrinkToFit="1"/>
    </xf>
    <xf numFmtId="0" fontId="2" fillId="0" borderId="44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17" fillId="6" borderId="0" xfId="2" applyFont="1" applyFill="1" applyBorder="1" applyAlignment="1">
      <alignment vertical="center"/>
    </xf>
    <xf numFmtId="0" fontId="0" fillId="0" borderId="0" xfId="2" applyFont="1" applyFill="1" applyBorder="1" applyAlignment="1">
      <alignment vertical="center" wrapText="1"/>
    </xf>
    <xf numFmtId="0" fontId="18" fillId="0" borderId="0" xfId="2" applyFont="1" applyFill="1" applyBorder="1" applyAlignment="1">
      <alignment vertical="center" wrapText="1"/>
    </xf>
    <xf numFmtId="0" fontId="0" fillId="0" borderId="0" xfId="2" applyFont="1" applyFill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0" xfId="2" applyFont="1" applyFill="1" applyBorder="1" applyAlignment="1">
      <alignment horizontal="center" vertical="center"/>
    </xf>
    <xf numFmtId="0" fontId="0" fillId="4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18" fillId="3" borderId="0" xfId="2" applyFont="1" applyFill="1" applyBorder="1" applyAlignment="1">
      <alignment horizontal="center" vertical="center" shrinkToFit="1"/>
    </xf>
    <xf numFmtId="0" fontId="18" fillId="3" borderId="0" xfId="2" applyFont="1" applyFill="1" applyBorder="1" applyAlignment="1">
      <alignment horizontal="left" vertical="center"/>
    </xf>
    <xf numFmtId="0" fontId="18" fillId="3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left" vertical="top" wrapText="1"/>
    </xf>
    <xf numFmtId="0" fontId="17" fillId="4" borderId="0" xfId="2" applyFont="1" applyFill="1" applyAlignment="1">
      <alignment vertical="center"/>
    </xf>
    <xf numFmtId="0" fontId="2" fillId="0" borderId="38" xfId="2" applyFont="1" applyBorder="1" applyAlignment="1">
      <alignment vertical="center"/>
    </xf>
    <xf numFmtId="0" fontId="2" fillId="0" borderId="0" xfId="2" applyFill="1" applyBorder="1" applyAlignment="1">
      <alignment horizontal="justify" vertical="center"/>
    </xf>
    <xf numFmtId="0" fontId="2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176" fontId="2" fillId="3" borderId="16" xfId="2" applyNumberFormat="1" applyFont="1" applyFill="1" applyBorder="1" applyAlignment="1">
      <alignment horizontal="center" vertical="center" shrinkToFit="1"/>
    </xf>
    <xf numFmtId="176" fontId="2" fillId="3" borderId="17" xfId="2" applyNumberFormat="1" applyFont="1" applyFill="1" applyBorder="1" applyAlignment="1">
      <alignment horizontal="center" vertical="center" shrinkToFit="1"/>
    </xf>
    <xf numFmtId="176" fontId="2" fillId="3" borderId="18" xfId="2" applyNumberFormat="1" applyFont="1" applyFill="1" applyBorder="1" applyAlignment="1">
      <alignment horizontal="center" vertical="center" shrinkToFit="1"/>
    </xf>
    <xf numFmtId="176" fontId="2" fillId="3" borderId="19" xfId="2" applyNumberFormat="1" applyFont="1" applyFill="1" applyBorder="1" applyAlignment="1">
      <alignment horizontal="center" vertical="center" shrinkToFit="1"/>
    </xf>
    <xf numFmtId="176" fontId="2" fillId="3" borderId="20" xfId="2" applyNumberFormat="1" applyFont="1" applyFill="1" applyBorder="1" applyAlignment="1">
      <alignment horizontal="center" vertical="center" shrinkToFit="1"/>
    </xf>
    <xf numFmtId="176" fontId="2" fillId="3" borderId="21" xfId="2" applyNumberFormat="1" applyFont="1" applyFill="1" applyBorder="1" applyAlignment="1">
      <alignment horizontal="center" vertical="center" shrinkToFit="1"/>
    </xf>
    <xf numFmtId="176" fontId="2" fillId="3" borderId="23" xfId="2" applyNumberFormat="1" applyFont="1" applyFill="1" applyBorder="1" applyAlignment="1">
      <alignment horizontal="center" vertical="center" shrinkToFit="1"/>
    </xf>
    <xf numFmtId="176" fontId="2" fillId="3" borderId="24" xfId="2" applyNumberFormat="1" applyFont="1" applyFill="1" applyBorder="1" applyAlignment="1">
      <alignment horizontal="center" vertical="center" shrinkToFit="1"/>
    </xf>
    <xf numFmtId="176" fontId="2" fillId="3" borderId="25" xfId="2" applyNumberFormat="1" applyFont="1" applyFill="1" applyBorder="1" applyAlignment="1">
      <alignment horizontal="center" vertical="center" shrinkToFit="1"/>
    </xf>
    <xf numFmtId="176" fontId="2" fillId="3" borderId="26" xfId="2" applyNumberFormat="1" applyFont="1" applyFill="1" applyBorder="1" applyAlignment="1">
      <alignment horizontal="center" vertical="center" shrinkToFit="1"/>
    </xf>
    <xf numFmtId="176" fontId="2" fillId="3" borderId="27" xfId="2" applyNumberFormat="1" applyFont="1" applyFill="1" applyBorder="1" applyAlignment="1">
      <alignment horizontal="center" vertical="center" shrinkToFit="1"/>
    </xf>
    <xf numFmtId="176" fontId="2" fillId="3" borderId="28" xfId="2" applyNumberFormat="1" applyFont="1" applyFill="1" applyBorder="1" applyAlignment="1">
      <alignment horizontal="center" vertical="center" shrinkToFit="1"/>
    </xf>
    <xf numFmtId="176" fontId="2" fillId="3" borderId="30" xfId="2" applyNumberFormat="1" applyFont="1" applyFill="1" applyBorder="1" applyAlignment="1">
      <alignment horizontal="center" vertical="center" shrinkToFit="1"/>
    </xf>
    <xf numFmtId="176" fontId="2" fillId="3" borderId="31" xfId="2" applyNumberFormat="1" applyFont="1" applyFill="1" applyBorder="1" applyAlignment="1">
      <alignment horizontal="center" vertical="center" shrinkToFit="1"/>
    </xf>
    <xf numFmtId="176" fontId="2" fillId="3" borderId="32" xfId="2" applyNumberFormat="1" applyFont="1" applyFill="1" applyBorder="1" applyAlignment="1">
      <alignment horizontal="center" vertical="center" shrinkToFit="1"/>
    </xf>
    <xf numFmtId="176" fontId="2" fillId="3" borderId="33" xfId="2" applyNumberFormat="1" applyFont="1" applyFill="1" applyBorder="1" applyAlignment="1">
      <alignment horizontal="center" vertical="center" shrinkToFit="1"/>
    </xf>
    <xf numFmtId="176" fontId="2" fillId="3" borderId="34" xfId="2" applyNumberFormat="1" applyFont="1" applyFill="1" applyBorder="1" applyAlignment="1">
      <alignment horizontal="center" vertical="center" shrinkToFit="1"/>
    </xf>
    <xf numFmtId="176" fontId="2" fillId="3" borderId="35" xfId="2" applyNumberFormat="1" applyFont="1" applyFill="1" applyBorder="1" applyAlignment="1">
      <alignment horizontal="center" vertical="center" shrinkToFit="1"/>
    </xf>
    <xf numFmtId="176" fontId="2" fillId="5" borderId="1" xfId="2" applyNumberFormat="1" applyFont="1" applyFill="1" applyBorder="1" applyAlignment="1">
      <alignment horizontal="center" vertical="center" shrinkToFit="1"/>
    </xf>
    <xf numFmtId="176" fontId="2" fillId="5" borderId="96" xfId="2" applyNumberFormat="1" applyFont="1" applyFill="1" applyBorder="1" applyAlignment="1">
      <alignment horizontal="center" vertical="center" shrinkToFit="1"/>
    </xf>
    <xf numFmtId="176" fontId="2" fillId="5" borderId="97" xfId="2" applyNumberFormat="1" applyFont="1" applyFill="1" applyBorder="1" applyAlignment="1">
      <alignment horizontal="center" vertical="center" shrinkToFit="1"/>
    </xf>
    <xf numFmtId="176" fontId="2" fillId="5" borderId="44" xfId="2" applyNumberFormat="1" applyFont="1" applyFill="1" applyBorder="1" applyAlignment="1">
      <alignment horizontal="center" vertical="center" shrinkToFit="1"/>
    </xf>
    <xf numFmtId="176" fontId="2" fillId="5" borderId="54" xfId="2" applyNumberFormat="1" applyFont="1" applyFill="1" applyBorder="1" applyAlignment="1">
      <alignment horizontal="center" vertical="center" shrinkToFit="1"/>
    </xf>
    <xf numFmtId="176" fontId="2" fillId="5" borderId="87" xfId="2" applyNumberFormat="1" applyFont="1" applyFill="1" applyBorder="1" applyAlignment="1">
      <alignment horizontal="center" vertical="center" shrinkToFit="1"/>
    </xf>
    <xf numFmtId="0" fontId="2" fillId="3" borderId="0" xfId="2" applyFont="1" applyFill="1" applyBorder="1" applyAlignment="1">
      <alignment horizontal="left" vertical="top"/>
    </xf>
    <xf numFmtId="0" fontId="0" fillId="3" borderId="0" xfId="2" applyFont="1" applyFill="1" applyBorder="1" applyAlignment="1">
      <alignment vertical="center"/>
    </xf>
    <xf numFmtId="0" fontId="0" fillId="0" borderId="0" xfId="2" applyFont="1" applyFill="1" applyBorder="1" applyAlignment="1">
      <alignment horizontal="left" vertical="top"/>
    </xf>
    <xf numFmtId="0" fontId="17" fillId="0" borderId="0" xfId="2" applyFont="1" applyFill="1" applyBorder="1" applyAlignment="1">
      <alignment horizontal="left" vertical="top"/>
    </xf>
    <xf numFmtId="0" fontId="22" fillId="6" borderId="0" xfId="2" applyFont="1" applyFill="1" applyBorder="1" applyAlignment="1">
      <alignment vertical="center"/>
    </xf>
    <xf numFmtId="0" fontId="2" fillId="2" borderId="7" xfId="2" applyFill="1" applyBorder="1" applyAlignment="1">
      <alignment horizontal="center" vertical="center"/>
    </xf>
    <xf numFmtId="0" fontId="2" fillId="2" borderId="6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 shrinkToFit="1"/>
    </xf>
    <xf numFmtId="0" fontId="2" fillId="2" borderId="6" xfId="2" applyFill="1" applyBorder="1" applyAlignment="1">
      <alignment horizontal="center" vertical="center" shrinkToFit="1"/>
    </xf>
    <xf numFmtId="0" fontId="2" fillId="2" borderId="8" xfId="2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0" fontId="0" fillId="5" borderId="39" xfId="2" applyFont="1" applyFill="1" applyBorder="1" applyAlignment="1">
      <alignment horizontal="center" vertical="center" wrapText="1"/>
    </xf>
    <xf numFmtId="0" fontId="2" fillId="5" borderId="8" xfId="2" applyFont="1" applyFill="1" applyBorder="1" applyAlignment="1">
      <alignment horizontal="center" vertical="center" wrapText="1"/>
    </xf>
    <xf numFmtId="0" fontId="2" fillId="5" borderId="40" xfId="2" applyFont="1" applyFill="1" applyBorder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4" fillId="0" borderId="5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2" fillId="0" borderId="5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54" xfId="2" applyBorder="1" applyAlignment="1">
      <alignment horizontal="center" vertical="center"/>
    </xf>
    <xf numFmtId="0" fontId="2" fillId="0" borderId="39" xfId="2" applyFont="1" applyFill="1" applyBorder="1" applyAlignment="1">
      <alignment horizontal="center" vertical="center" shrinkToFit="1"/>
    </xf>
    <xf numFmtId="0" fontId="2" fillId="0" borderId="8" xfId="2" applyFont="1" applyFill="1" applyBorder="1" applyAlignment="1">
      <alignment horizontal="center" vertical="center" shrinkToFit="1"/>
    </xf>
    <xf numFmtId="0" fontId="2" fillId="0" borderId="40" xfId="2" applyFont="1" applyFill="1" applyBorder="1" applyAlignment="1">
      <alignment horizontal="center" vertical="center" shrinkToFit="1"/>
    </xf>
    <xf numFmtId="0" fontId="0" fillId="5" borderId="39" xfId="2" applyFont="1" applyFill="1" applyBorder="1" applyAlignment="1">
      <alignment horizontal="center" vertical="center" shrinkToFit="1"/>
    </xf>
    <xf numFmtId="0" fontId="2" fillId="5" borderId="8" xfId="2" applyFont="1" applyFill="1" applyBorder="1" applyAlignment="1">
      <alignment horizontal="center" vertical="center" shrinkToFit="1"/>
    </xf>
    <xf numFmtId="0" fontId="2" fillId="5" borderId="40" xfId="2" applyFont="1" applyFill="1" applyBorder="1" applyAlignment="1">
      <alignment horizontal="center" vertical="center" shrinkToFit="1"/>
    </xf>
    <xf numFmtId="0" fontId="2" fillId="2" borderId="5" xfId="2" applyFont="1" applyFill="1" applyBorder="1" applyAlignment="1">
      <alignment horizontal="center" vertical="center" wrapText="1" shrinkToFit="1"/>
    </xf>
    <xf numFmtId="0" fontId="2" fillId="2" borderId="2" xfId="2" applyFont="1" applyFill="1" applyBorder="1" applyAlignment="1">
      <alignment horizontal="center" vertical="center" wrapText="1" shrinkToFit="1"/>
    </xf>
    <xf numFmtId="0" fontId="2" fillId="2" borderId="3" xfId="2" applyFont="1" applyFill="1" applyBorder="1" applyAlignment="1">
      <alignment horizontal="center" vertical="center" wrapText="1" shrinkToFit="1"/>
    </xf>
    <xf numFmtId="0" fontId="0" fillId="2" borderId="5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0" fillId="2" borderId="7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 wrapText="1"/>
    </xf>
    <xf numFmtId="0" fontId="0" fillId="2" borderId="3" xfId="2" applyFont="1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/>
    </xf>
    <xf numFmtId="0" fontId="2" fillId="2" borderId="52" xfId="2" applyFill="1" applyBorder="1" applyAlignment="1">
      <alignment horizontal="center" vertical="center"/>
    </xf>
    <xf numFmtId="0" fontId="2" fillId="2" borderId="53" xfId="2" applyFill="1" applyBorder="1" applyAlignment="1">
      <alignment horizontal="center" vertical="center"/>
    </xf>
    <xf numFmtId="176" fontId="2" fillId="0" borderId="2" xfId="2" applyNumberFormat="1" applyFont="1" applyFill="1" applyBorder="1" applyAlignment="1">
      <alignment horizontal="center" vertical="center" shrinkToFit="1"/>
    </xf>
    <xf numFmtId="176" fontId="2" fillId="0" borderId="5" xfId="2" applyNumberFormat="1" applyFont="1" applyFill="1" applyBorder="1" applyAlignment="1">
      <alignment horizontal="center" vertical="center" shrinkToFit="1"/>
    </xf>
    <xf numFmtId="176" fontId="2" fillId="0" borderId="3" xfId="2" applyNumberFormat="1" applyFont="1" applyFill="1" applyBorder="1" applyAlignment="1">
      <alignment horizontal="center" vertical="center" shrinkToFit="1"/>
    </xf>
    <xf numFmtId="176" fontId="2" fillId="0" borderId="0" xfId="2" applyNumberFormat="1" applyFont="1" applyFill="1" applyBorder="1" applyAlignment="1">
      <alignment horizontal="center" vertical="center" shrinkToFit="1"/>
    </xf>
    <xf numFmtId="0" fontId="2" fillId="2" borderId="54" xfId="2" applyFill="1" applyBorder="1" applyAlignment="1">
      <alignment horizontal="center" vertical="center"/>
    </xf>
    <xf numFmtId="0" fontId="2" fillId="2" borderId="53" xfId="2" applyFill="1" applyBorder="1" applyAlignment="1">
      <alignment horizontal="center" vertical="center" shrinkToFit="1"/>
    </xf>
    <xf numFmtId="0" fontId="2" fillId="2" borderId="52" xfId="2" applyFill="1" applyBorder="1" applyAlignment="1">
      <alignment horizontal="center" vertical="center" shrinkToFit="1"/>
    </xf>
    <xf numFmtId="176" fontId="2" fillId="5" borderId="56" xfId="2" applyNumberFormat="1" applyFont="1" applyFill="1" applyBorder="1" applyAlignment="1">
      <alignment horizontal="center" vertical="center" shrinkToFit="1"/>
    </xf>
    <xf numFmtId="176" fontId="2" fillId="5" borderId="57" xfId="2" applyNumberFormat="1" applyFont="1" applyFill="1" applyBorder="1" applyAlignment="1">
      <alignment horizontal="center" vertical="center" shrinkToFit="1"/>
    </xf>
    <xf numFmtId="176" fontId="2" fillId="5" borderId="58" xfId="2" applyNumberFormat="1" applyFont="1" applyFill="1" applyBorder="1" applyAlignment="1">
      <alignment horizontal="center" vertical="center" shrinkToFit="1"/>
    </xf>
    <xf numFmtId="176" fontId="0" fillId="5" borderId="41" xfId="2" applyNumberFormat="1" applyFont="1" applyFill="1" applyBorder="1" applyAlignment="1">
      <alignment horizontal="center" vertical="center" shrinkToFit="1"/>
    </xf>
    <xf numFmtId="176" fontId="2" fillId="5" borderId="60" xfId="2" applyNumberFormat="1" applyFont="1" applyFill="1" applyBorder="1" applyAlignment="1">
      <alignment horizontal="center" vertical="center" shrinkToFit="1"/>
    </xf>
    <xf numFmtId="176" fontId="2" fillId="5" borderId="55" xfId="2" applyNumberFormat="1" applyFont="1" applyFill="1" applyBorder="1" applyAlignment="1">
      <alignment horizontal="center" vertical="center" shrinkToFit="1"/>
    </xf>
    <xf numFmtId="176" fontId="0" fillId="5" borderId="59" xfId="2" applyNumberFormat="1" applyFont="1" applyFill="1" applyBorder="1" applyAlignment="1">
      <alignment horizontal="center" vertical="center" shrinkToFit="1"/>
    </xf>
    <xf numFmtId="0" fontId="0" fillId="0" borderId="41" xfId="2" applyFont="1" applyFill="1" applyBorder="1" applyAlignment="1" applyProtection="1">
      <alignment horizontal="center" vertical="center" shrinkToFit="1"/>
      <protection locked="0"/>
    </xf>
    <xf numFmtId="0" fontId="2" fillId="0" borderId="20" xfId="2" applyFont="1" applyFill="1" applyBorder="1" applyAlignment="1" applyProtection="1">
      <alignment horizontal="center" vertical="center" shrinkToFit="1"/>
      <protection locked="0"/>
    </xf>
    <xf numFmtId="0" fontId="0" fillId="0" borderId="56" xfId="2" applyFont="1" applyFill="1" applyBorder="1" applyAlignment="1">
      <alignment horizontal="center" vertical="center" shrinkToFit="1"/>
    </xf>
    <xf numFmtId="0" fontId="2" fillId="0" borderId="56" xfId="2" applyFont="1" applyFill="1" applyBorder="1" applyAlignment="1">
      <alignment horizontal="center" vertical="center" shrinkToFit="1"/>
    </xf>
    <xf numFmtId="0" fontId="0" fillId="3" borderId="56" xfId="2" applyFont="1" applyFill="1" applyBorder="1" applyAlignment="1">
      <alignment vertical="center" shrinkToFit="1"/>
    </xf>
    <xf numFmtId="0" fontId="0" fillId="3" borderId="57" xfId="2" applyFont="1" applyFill="1" applyBorder="1" applyAlignment="1">
      <alignment horizontal="center" vertical="center"/>
    </xf>
    <xf numFmtId="0" fontId="0" fillId="3" borderId="78" xfId="2" applyFont="1" applyFill="1" applyBorder="1" applyAlignment="1">
      <alignment horizontal="center" vertical="center"/>
    </xf>
    <xf numFmtId="0" fontId="0" fillId="5" borderId="61" xfId="2" applyFont="1" applyFill="1" applyBorder="1" applyAlignment="1">
      <alignment horizontal="center" vertical="center" shrinkToFit="1"/>
    </xf>
    <xf numFmtId="0" fontId="0" fillId="5" borderId="62" xfId="2" applyFont="1" applyFill="1" applyBorder="1" applyAlignment="1">
      <alignment horizontal="center" vertical="center" shrinkToFit="1"/>
    </xf>
    <xf numFmtId="0" fontId="0" fillId="5" borderId="68" xfId="2" applyFont="1" applyFill="1" applyBorder="1" applyAlignment="1">
      <alignment horizontal="center" vertical="center" shrinkToFit="1"/>
    </xf>
    <xf numFmtId="0" fontId="0" fillId="5" borderId="69" xfId="2" applyFont="1" applyFill="1" applyBorder="1" applyAlignment="1">
      <alignment horizontal="center" vertical="center" shrinkToFit="1"/>
    </xf>
    <xf numFmtId="0" fontId="2" fillId="5" borderId="62" xfId="2" applyFont="1" applyFill="1" applyBorder="1" applyAlignment="1">
      <alignment horizontal="center" vertical="center" shrinkToFit="1"/>
    </xf>
    <xf numFmtId="0" fontId="2" fillId="5" borderId="69" xfId="2" applyFont="1" applyFill="1" applyBorder="1" applyAlignment="1">
      <alignment horizontal="center" vertical="center" shrinkToFit="1"/>
    </xf>
    <xf numFmtId="0" fontId="0" fillId="5" borderId="62" xfId="2" applyFont="1" applyFill="1" applyBorder="1" applyAlignment="1">
      <alignment horizontal="center" vertical="center"/>
    </xf>
    <xf numFmtId="0" fontId="0" fillId="5" borderId="69" xfId="2" applyFont="1" applyFill="1" applyBorder="1" applyAlignment="1">
      <alignment horizontal="center" vertical="center"/>
    </xf>
    <xf numFmtId="0" fontId="2" fillId="5" borderId="62" xfId="2" applyFont="1" applyFill="1" applyBorder="1" applyAlignment="1">
      <alignment horizontal="center" vertical="center"/>
    </xf>
    <xf numFmtId="0" fontId="2" fillId="5" borderId="69" xfId="2" applyFont="1" applyFill="1" applyBorder="1" applyAlignment="1">
      <alignment horizontal="center" vertical="center"/>
    </xf>
    <xf numFmtId="0" fontId="2" fillId="5" borderId="53" xfId="2" applyFont="1" applyFill="1" applyBorder="1" applyAlignment="1">
      <alignment horizontal="center" vertical="center"/>
    </xf>
    <xf numFmtId="0" fontId="2" fillId="5" borderId="52" xfId="2" applyFont="1" applyFill="1" applyBorder="1" applyAlignment="1">
      <alignment horizontal="center" vertical="center"/>
    </xf>
    <xf numFmtId="0" fontId="2" fillId="5" borderId="70" xfId="2" applyFont="1" applyFill="1" applyBorder="1" applyAlignment="1">
      <alignment horizontal="center" vertical="center"/>
    </xf>
    <xf numFmtId="0" fontId="2" fillId="5" borderId="71" xfId="2" applyFont="1" applyFill="1" applyBorder="1" applyAlignment="1">
      <alignment horizontal="center" vertical="center"/>
    </xf>
    <xf numFmtId="0" fontId="2" fillId="5" borderId="63" xfId="2" applyFont="1" applyFill="1" applyBorder="1" applyAlignment="1">
      <alignment horizontal="center" vertical="center" wrapText="1"/>
    </xf>
    <xf numFmtId="0" fontId="2" fillId="5" borderId="64" xfId="2" applyFont="1" applyFill="1" applyBorder="1" applyAlignment="1">
      <alignment horizontal="center" vertical="center" wrapText="1"/>
    </xf>
    <xf numFmtId="0" fontId="2" fillId="5" borderId="65" xfId="2" applyFont="1" applyFill="1" applyBorder="1" applyAlignment="1">
      <alignment horizontal="center" vertical="center" wrapText="1"/>
    </xf>
    <xf numFmtId="0" fontId="2" fillId="5" borderId="63" xfId="2" applyFont="1" applyFill="1" applyBorder="1" applyAlignment="1">
      <alignment horizontal="center" vertical="center"/>
    </xf>
    <xf numFmtId="0" fontId="2" fillId="5" borderId="64" xfId="2" applyFont="1" applyFill="1" applyBorder="1" applyAlignment="1">
      <alignment horizontal="center" vertical="center"/>
    </xf>
    <xf numFmtId="0" fontId="2" fillId="5" borderId="65" xfId="2" applyFont="1" applyFill="1" applyBorder="1" applyAlignment="1">
      <alignment horizontal="center" vertical="center"/>
    </xf>
    <xf numFmtId="0" fontId="2" fillId="5" borderId="66" xfId="2" applyFont="1" applyFill="1" applyBorder="1" applyAlignment="1">
      <alignment horizontal="center" vertical="center" wrapText="1"/>
    </xf>
    <xf numFmtId="0" fontId="2" fillId="5" borderId="67" xfId="2" applyFont="1" applyFill="1" applyBorder="1" applyAlignment="1">
      <alignment horizontal="center" vertical="center" wrapText="1"/>
    </xf>
    <xf numFmtId="0" fontId="2" fillId="5" borderId="76" xfId="2" applyFont="1" applyFill="1" applyBorder="1" applyAlignment="1">
      <alignment horizontal="center" vertical="center" wrapText="1"/>
    </xf>
    <xf numFmtId="0" fontId="2" fillId="5" borderId="77" xfId="2" applyFont="1" applyFill="1" applyBorder="1" applyAlignment="1">
      <alignment horizontal="center" vertical="center" wrapText="1"/>
    </xf>
    <xf numFmtId="0" fontId="2" fillId="3" borderId="42" xfId="2" applyFont="1" applyFill="1" applyBorder="1" applyAlignment="1">
      <alignment horizontal="center" vertical="center" shrinkToFit="1"/>
    </xf>
    <xf numFmtId="0" fontId="2" fillId="3" borderId="27" xfId="2" applyFont="1" applyFill="1" applyBorder="1" applyAlignment="1">
      <alignment horizontal="center" vertical="center" shrinkToFit="1"/>
    </xf>
    <xf numFmtId="0" fontId="2" fillId="3" borderId="86" xfId="2" applyFont="1" applyFill="1" applyBorder="1" applyAlignment="1">
      <alignment horizontal="center" vertical="center" shrinkToFit="1"/>
    </xf>
    <xf numFmtId="0" fontId="2" fillId="3" borderId="49" xfId="2" applyFont="1" applyFill="1" applyBorder="1" applyAlignment="1">
      <alignment horizontal="center" vertical="center" shrinkToFit="1"/>
    </xf>
    <xf numFmtId="0" fontId="2" fillId="3" borderId="86" xfId="2" applyFont="1" applyFill="1" applyBorder="1" applyAlignment="1">
      <alignment horizontal="left" vertical="center" wrapText="1"/>
    </xf>
    <xf numFmtId="0" fontId="2" fillId="3" borderId="49" xfId="2" applyFont="1" applyFill="1" applyBorder="1" applyAlignment="1">
      <alignment horizontal="left" vertical="center" wrapText="1"/>
    </xf>
    <xf numFmtId="0" fontId="2" fillId="3" borderId="87" xfId="2" applyFont="1" applyFill="1" applyBorder="1" applyAlignment="1">
      <alignment horizontal="left" vertical="center" wrapText="1"/>
    </xf>
    <xf numFmtId="0" fontId="0" fillId="3" borderId="86" xfId="2" applyFont="1" applyFill="1" applyBorder="1" applyAlignment="1">
      <alignment horizontal="left" vertical="center" wrapText="1"/>
    </xf>
    <xf numFmtId="0" fontId="0" fillId="3" borderId="49" xfId="2" applyFont="1" applyFill="1" applyBorder="1" applyAlignment="1">
      <alignment horizontal="left" vertical="center" wrapText="1"/>
    </xf>
    <xf numFmtId="0" fontId="0" fillId="3" borderId="87" xfId="2" applyFont="1" applyFill="1" applyBorder="1" applyAlignment="1">
      <alignment horizontal="left" vertical="center" wrapText="1"/>
    </xf>
    <xf numFmtId="0" fontId="0" fillId="0" borderId="42" xfId="2" applyFont="1" applyFill="1" applyBorder="1" applyAlignment="1" applyProtection="1">
      <alignment horizontal="center" vertical="center" shrinkToFit="1"/>
      <protection locked="0"/>
    </xf>
    <xf numFmtId="0" fontId="2" fillId="0" borderId="27" xfId="2" applyFont="1" applyFill="1" applyBorder="1" applyAlignment="1" applyProtection="1">
      <alignment horizontal="center" vertical="center" shrinkToFit="1"/>
      <protection locked="0"/>
    </xf>
    <xf numFmtId="0" fontId="0" fillId="0" borderId="83" xfId="2" applyFont="1" applyFill="1" applyBorder="1" applyAlignment="1">
      <alignment horizontal="left" vertical="center" shrinkToFit="1"/>
    </xf>
    <xf numFmtId="0" fontId="2" fillId="0" borderId="83" xfId="2" applyFont="1" applyFill="1" applyBorder="1" applyAlignment="1">
      <alignment horizontal="left" vertical="center" shrinkToFit="1"/>
    </xf>
    <xf numFmtId="0" fontId="0" fillId="0" borderId="83" xfId="2" applyFont="1" applyFill="1" applyBorder="1" applyAlignment="1">
      <alignment horizontal="left" vertical="center" wrapText="1" shrinkToFit="1"/>
    </xf>
    <xf numFmtId="0" fontId="2" fillId="0" borderId="83" xfId="2" applyFont="1" applyFill="1" applyBorder="1" applyAlignment="1">
      <alignment horizontal="left" vertical="center" wrapText="1" shrinkToFit="1"/>
    </xf>
    <xf numFmtId="0" fontId="2" fillId="0" borderId="85" xfId="2" applyFont="1" applyFill="1" applyBorder="1" applyAlignment="1">
      <alignment horizontal="left" vertical="center" wrapText="1" shrinkToFit="1"/>
    </xf>
    <xf numFmtId="0" fontId="2" fillId="0" borderId="42" xfId="2" applyFont="1" applyFill="1" applyBorder="1" applyAlignment="1">
      <alignment horizontal="center" vertical="center" shrinkToFit="1"/>
    </xf>
    <xf numFmtId="0" fontId="2" fillId="0" borderId="27" xfId="2" applyFont="1" applyFill="1" applyBorder="1" applyAlignment="1">
      <alignment horizontal="center" vertical="center" shrinkToFit="1"/>
    </xf>
    <xf numFmtId="0" fontId="2" fillId="0" borderId="86" xfId="2" applyFont="1" applyFill="1" applyBorder="1" applyAlignment="1">
      <alignment horizontal="center" vertical="center" shrinkToFit="1"/>
    </xf>
    <xf numFmtId="0" fontId="2" fillId="0" borderId="49" xfId="2" applyFont="1" applyFill="1" applyBorder="1" applyAlignment="1">
      <alignment horizontal="center" vertical="center" shrinkToFit="1"/>
    </xf>
    <xf numFmtId="0" fontId="2" fillId="0" borderId="86" xfId="2" applyFont="1" applyFill="1" applyBorder="1" applyAlignment="1">
      <alignment horizontal="left" vertical="center" wrapText="1"/>
    </xf>
    <xf numFmtId="0" fontId="2" fillId="0" borderId="49" xfId="2" applyFont="1" applyFill="1" applyBorder="1" applyAlignment="1">
      <alignment horizontal="left" vertical="center" wrapText="1"/>
    </xf>
    <xf numFmtId="0" fontId="2" fillId="0" borderId="87" xfId="2" applyFont="1" applyFill="1" applyBorder="1" applyAlignment="1">
      <alignment horizontal="left" vertical="center" wrapText="1"/>
    </xf>
    <xf numFmtId="0" fontId="0" fillId="3" borderId="42" xfId="2" applyFont="1" applyFill="1" applyBorder="1" applyAlignment="1">
      <alignment horizontal="center" vertical="center" shrinkToFit="1"/>
    </xf>
    <xf numFmtId="0" fontId="0" fillId="3" borderId="27" xfId="2" applyFont="1" applyFill="1" applyBorder="1" applyAlignment="1">
      <alignment horizontal="center" vertical="center" shrinkToFit="1"/>
    </xf>
    <xf numFmtId="0" fontId="2" fillId="0" borderId="86" xfId="2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center" vertical="center"/>
    </xf>
    <xf numFmtId="0" fontId="2" fillId="0" borderId="8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0" fillId="3" borderId="56" xfId="2" applyFont="1" applyFill="1" applyBorder="1" applyAlignment="1">
      <alignment horizontal="center" vertical="center"/>
    </xf>
    <xf numFmtId="0" fontId="2" fillId="0" borderId="56" xfId="2" applyFont="1" applyFill="1" applyBorder="1" applyAlignment="1">
      <alignment horizontal="center" vertical="center"/>
    </xf>
    <xf numFmtId="0" fontId="7" fillId="0" borderId="56" xfId="2" applyFont="1" applyFill="1" applyBorder="1" applyAlignment="1">
      <alignment horizontal="left" vertical="center" wrapText="1"/>
    </xf>
    <xf numFmtId="0" fontId="7" fillId="0" borderId="82" xfId="2" applyFont="1" applyFill="1" applyBorder="1" applyAlignment="1">
      <alignment horizontal="left" vertical="center" wrapText="1"/>
    </xf>
    <xf numFmtId="0" fontId="2" fillId="5" borderId="39" xfId="2" applyFont="1" applyFill="1" applyBorder="1" applyAlignment="1">
      <alignment horizontal="center" vertical="center" shrinkToFit="1"/>
    </xf>
    <xf numFmtId="0" fontId="0" fillId="5" borderId="8" xfId="2" applyFont="1" applyFill="1" applyBorder="1" applyAlignment="1">
      <alignment horizontal="center" vertical="center" shrinkToFit="1"/>
    </xf>
    <xf numFmtId="0" fontId="2" fillId="0" borderId="43" xfId="2" applyFont="1" applyFill="1" applyBorder="1" applyAlignment="1">
      <alignment horizontal="center" vertical="center" shrinkToFit="1"/>
    </xf>
    <xf numFmtId="0" fontId="2" fillId="0" borderId="34" xfId="2" applyFont="1" applyFill="1" applyBorder="1" applyAlignment="1">
      <alignment horizontal="center" vertical="center" shrinkToFit="1"/>
    </xf>
    <xf numFmtId="0" fontId="0" fillId="0" borderId="88" xfId="2" applyFont="1" applyFill="1" applyBorder="1" applyAlignment="1">
      <alignment horizontal="center" vertical="center" shrinkToFit="1"/>
    </xf>
    <xf numFmtId="0" fontId="2" fillId="0" borderId="51" xfId="2" applyFont="1" applyFill="1" applyBorder="1" applyAlignment="1">
      <alignment horizontal="center" vertical="center" shrinkToFit="1"/>
    </xf>
    <xf numFmtId="0" fontId="0" fillId="0" borderId="57" xfId="2" applyFont="1" applyFill="1" applyBorder="1" applyAlignment="1">
      <alignment horizontal="center" vertical="center"/>
    </xf>
    <xf numFmtId="0" fontId="0" fillId="0" borderId="78" xfId="2" applyFont="1" applyFill="1" applyBorder="1" applyAlignment="1">
      <alignment horizontal="center" vertical="center"/>
    </xf>
    <xf numFmtId="0" fontId="14" fillId="0" borderId="88" xfId="2" applyFont="1" applyFill="1" applyBorder="1" applyAlignment="1">
      <alignment horizontal="center" vertical="center"/>
    </xf>
    <xf numFmtId="0" fontId="14" fillId="0" borderId="51" xfId="2" applyFont="1" applyFill="1" applyBorder="1" applyAlignment="1">
      <alignment horizontal="center" vertical="center"/>
    </xf>
    <xf numFmtId="0" fontId="14" fillId="0" borderId="90" xfId="2" applyFont="1" applyFill="1" applyBorder="1" applyAlignment="1">
      <alignment horizontal="center" vertical="center"/>
    </xf>
    <xf numFmtId="0" fontId="7" fillId="0" borderId="86" xfId="2" applyFont="1" applyFill="1" applyBorder="1" applyAlignment="1">
      <alignment horizontal="left" vertical="center" wrapText="1"/>
    </xf>
    <xf numFmtId="0" fontId="7" fillId="0" borderId="49" xfId="2" applyFont="1" applyFill="1" applyBorder="1" applyAlignment="1">
      <alignment horizontal="left" vertical="center" wrapText="1"/>
    </xf>
    <xf numFmtId="0" fontId="7" fillId="0" borderId="87" xfId="2" applyFont="1" applyFill="1" applyBorder="1" applyAlignment="1">
      <alignment horizontal="left" vertical="center" wrapText="1"/>
    </xf>
    <xf numFmtId="0" fontId="0" fillId="0" borderId="86" xfId="2" applyFont="1" applyFill="1" applyBorder="1" applyAlignment="1">
      <alignment horizontal="center" vertical="center" shrinkToFit="1"/>
    </xf>
    <xf numFmtId="0" fontId="0" fillId="0" borderId="49" xfId="2" applyFont="1" applyFill="1" applyBorder="1" applyAlignment="1">
      <alignment horizontal="center" vertical="center" shrinkToFit="1"/>
    </xf>
    <xf numFmtId="0" fontId="0" fillId="0" borderId="27" xfId="2" applyFont="1" applyFill="1" applyBorder="1" applyAlignment="1">
      <alignment horizontal="center" vertical="center" shrinkToFit="1"/>
    </xf>
    <xf numFmtId="0" fontId="0" fillId="3" borderId="86" xfId="2" applyFont="1" applyFill="1" applyBorder="1" applyAlignment="1">
      <alignment horizontal="center" vertical="center"/>
    </xf>
    <xf numFmtId="0" fontId="0" fillId="3" borderId="27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0" fillId="3" borderId="88" xfId="2" applyFont="1" applyFill="1" applyBorder="1" applyAlignment="1">
      <alignment horizontal="center" vertical="center"/>
    </xf>
    <xf numFmtId="0" fontId="0" fillId="3" borderId="34" xfId="2" applyFont="1" applyFill="1" applyBorder="1" applyAlignment="1">
      <alignment horizontal="center" vertical="center"/>
    </xf>
    <xf numFmtId="0" fontId="2" fillId="0" borderId="88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88" xfId="2" applyFont="1" applyFill="1" applyBorder="1" applyAlignment="1">
      <alignment horizontal="center" vertical="center" shrinkToFit="1"/>
    </xf>
    <xf numFmtId="0" fontId="2" fillId="0" borderId="51" xfId="2" applyFont="1" applyFill="1" applyBorder="1" applyAlignment="1">
      <alignment horizontal="center" vertical="center"/>
    </xf>
    <xf numFmtId="0" fontId="2" fillId="0" borderId="90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 shrinkToFit="1"/>
    </xf>
    <xf numFmtId="0" fontId="0" fillId="0" borderId="86" xfId="2" applyFont="1" applyFill="1" applyBorder="1" applyAlignment="1">
      <alignment horizontal="left" vertical="center" shrinkToFit="1"/>
    </xf>
    <xf numFmtId="0" fontId="2" fillId="0" borderId="27" xfId="2" applyFont="1" applyFill="1" applyBorder="1" applyAlignment="1">
      <alignment horizontal="left" vertical="center" shrinkToFit="1"/>
    </xf>
    <xf numFmtId="0" fontId="2" fillId="0" borderId="93" xfId="2" applyFont="1" applyFill="1" applyBorder="1" applyAlignment="1">
      <alignment horizontal="center" vertical="center"/>
    </xf>
    <xf numFmtId="177" fontId="2" fillId="0" borderId="86" xfId="2" applyNumberFormat="1" applyFont="1" applyFill="1" applyBorder="1" applyAlignment="1">
      <alignment horizontal="center" vertical="center"/>
    </xf>
    <xf numFmtId="177" fontId="2" fillId="0" borderId="49" xfId="2" applyNumberFormat="1" applyFont="1" applyFill="1" applyBorder="1" applyAlignment="1">
      <alignment horizontal="center" vertical="center"/>
    </xf>
    <xf numFmtId="177" fontId="2" fillId="0" borderId="27" xfId="2" applyNumberFormat="1" applyFont="1" applyFill="1" applyBorder="1" applyAlignment="1">
      <alignment horizontal="center" vertical="center"/>
    </xf>
    <xf numFmtId="38" fontId="2" fillId="0" borderId="86" xfId="1" applyFont="1" applyFill="1" applyBorder="1" applyAlignment="1">
      <alignment horizontal="center" vertical="center"/>
    </xf>
    <xf numFmtId="38" fontId="2" fillId="0" borderId="49" xfId="1" applyFont="1" applyFill="1" applyBorder="1" applyAlignment="1">
      <alignment horizontal="center" vertical="center"/>
    </xf>
    <xf numFmtId="38" fontId="2" fillId="0" borderId="87" xfId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 shrinkToFit="1"/>
    </xf>
    <xf numFmtId="0" fontId="2" fillId="0" borderId="66" xfId="2" applyFont="1" applyFill="1" applyBorder="1" applyAlignment="1">
      <alignment horizontal="center" vertical="center" shrinkToFit="1"/>
    </xf>
    <xf numFmtId="0" fontId="2" fillId="0" borderId="91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83" xfId="2" applyFont="1" applyFill="1" applyBorder="1" applyAlignment="1">
      <alignment horizontal="center" vertical="center"/>
    </xf>
    <xf numFmtId="177" fontId="2" fillId="0" borderId="57" xfId="2" applyNumberFormat="1" applyFont="1" applyFill="1" applyBorder="1" applyAlignment="1">
      <alignment horizontal="center" vertical="center"/>
    </xf>
    <xf numFmtId="177" fontId="2" fillId="0" borderId="92" xfId="2" applyNumberFormat="1" applyFont="1" applyFill="1" applyBorder="1" applyAlignment="1">
      <alignment horizontal="center" vertical="center"/>
    </xf>
    <xf numFmtId="177" fontId="2" fillId="0" borderId="78" xfId="2" applyNumberFormat="1" applyFont="1" applyFill="1" applyBorder="1" applyAlignment="1">
      <alignment horizontal="center" vertical="center"/>
    </xf>
    <xf numFmtId="38" fontId="2" fillId="0" borderId="91" xfId="1" applyFont="1" applyFill="1" applyBorder="1" applyAlignment="1">
      <alignment horizontal="center" vertical="center"/>
    </xf>
    <xf numFmtId="38" fontId="2" fillId="0" borderId="46" xfId="1" applyFont="1" applyFill="1" applyBorder="1" applyAlignment="1">
      <alignment horizontal="center" vertical="center"/>
    </xf>
    <xf numFmtId="38" fontId="2" fillId="0" borderId="60" xfId="1" applyFont="1" applyFill="1" applyBorder="1" applyAlignment="1">
      <alignment horizontal="center" vertical="center"/>
    </xf>
    <xf numFmtId="0" fontId="2" fillId="5" borderId="7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6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0" fillId="0" borderId="86" xfId="2" applyFont="1" applyFill="1" applyBorder="1" applyAlignment="1">
      <alignment horizontal="center" vertical="center"/>
    </xf>
    <xf numFmtId="0" fontId="2" fillId="0" borderId="22" xfId="2" applyFont="1" applyFill="1" applyBorder="1" applyAlignment="1">
      <alignment horizontal="center" vertical="center" shrinkToFit="1"/>
    </xf>
    <xf numFmtId="0" fontId="2" fillId="0" borderId="83" xfId="2" applyFont="1" applyFill="1" applyBorder="1" applyAlignment="1">
      <alignment horizontal="center" vertical="center" shrinkToFit="1"/>
    </xf>
    <xf numFmtId="0" fontId="17" fillId="0" borderId="22" xfId="2" applyFont="1" applyFill="1" applyBorder="1" applyAlignment="1">
      <alignment horizontal="center" vertical="center" shrinkToFit="1"/>
    </xf>
    <xf numFmtId="0" fontId="17" fillId="0" borderId="83" xfId="2" applyFont="1" applyFill="1" applyBorder="1" applyAlignment="1">
      <alignment horizontal="center" vertical="center" shrinkToFit="1"/>
    </xf>
    <xf numFmtId="0" fontId="17" fillId="0" borderId="8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0" fillId="0" borderId="94" xfId="2" applyFont="1" applyFill="1" applyBorder="1" applyAlignment="1">
      <alignment horizontal="center" vertical="center" shrinkToFit="1"/>
    </xf>
    <xf numFmtId="0" fontId="0" fillId="0" borderId="95" xfId="2" applyFont="1" applyFill="1" applyBorder="1" applyAlignment="1">
      <alignment horizontal="center" vertical="center" shrinkToFit="1"/>
    </xf>
    <xf numFmtId="0" fontId="17" fillId="0" borderId="42" xfId="2" applyFont="1" applyFill="1" applyBorder="1" applyAlignment="1">
      <alignment horizontal="center" vertical="center" shrinkToFit="1"/>
    </xf>
    <xf numFmtId="0" fontId="17" fillId="0" borderId="27" xfId="2" applyFont="1" applyFill="1" applyBorder="1" applyAlignment="1">
      <alignment horizontal="center" vertical="center" shrinkToFit="1"/>
    </xf>
    <xf numFmtId="0" fontId="17" fillId="0" borderId="86" xfId="2" applyFont="1" applyFill="1" applyBorder="1" applyAlignment="1">
      <alignment horizontal="center" vertical="center" shrinkToFit="1"/>
    </xf>
    <xf numFmtId="56" fontId="0" fillId="0" borderId="86" xfId="2" applyNumberFormat="1" applyFont="1" applyFill="1" applyBorder="1" applyAlignment="1">
      <alignment horizontal="left" vertical="center" wrapText="1" shrinkToFit="1"/>
    </xf>
    <xf numFmtId="0" fontId="2" fillId="0" borderId="49" xfId="2" applyFont="1" applyFill="1" applyBorder="1" applyAlignment="1">
      <alignment horizontal="left" vertical="center" wrapText="1" shrinkToFit="1"/>
    </xf>
    <xf numFmtId="0" fontId="2" fillId="0" borderId="87" xfId="2" applyFont="1" applyFill="1" applyBorder="1" applyAlignment="1">
      <alignment horizontal="left" vertical="center" wrapText="1" shrinkToFit="1"/>
    </xf>
    <xf numFmtId="0" fontId="0" fillId="0" borderId="86" xfId="2" applyFont="1" applyFill="1" applyBorder="1" applyAlignment="1">
      <alignment horizontal="left" vertical="center"/>
    </xf>
    <xf numFmtId="0" fontId="2" fillId="0" borderId="49" xfId="2" applyFont="1" applyFill="1" applyBorder="1" applyAlignment="1">
      <alignment horizontal="left" vertical="center"/>
    </xf>
    <xf numFmtId="0" fontId="2" fillId="0" borderId="27" xfId="2" applyFont="1" applyFill="1" applyBorder="1" applyAlignment="1">
      <alignment horizontal="left" vertical="center"/>
    </xf>
    <xf numFmtId="0" fontId="0" fillId="0" borderId="91" xfId="2" applyFont="1" applyFill="1" applyBorder="1" applyAlignment="1">
      <alignment horizontal="center" vertical="center" shrinkToFit="1"/>
    </xf>
    <xf numFmtId="0" fontId="2" fillId="0" borderId="20" xfId="2" applyFont="1" applyFill="1" applyBorder="1" applyAlignment="1">
      <alignment horizontal="center" vertical="center" shrinkToFit="1"/>
    </xf>
    <xf numFmtId="0" fontId="0" fillId="0" borderId="91" xfId="2" applyFont="1" applyFill="1" applyBorder="1" applyAlignment="1">
      <alignment horizontal="left" vertical="center"/>
    </xf>
    <xf numFmtId="0" fontId="2" fillId="0" borderId="46" xfId="2" applyFont="1" applyFill="1" applyBorder="1" applyAlignment="1">
      <alignment horizontal="left" vertical="center"/>
    </xf>
    <xf numFmtId="0" fontId="2" fillId="0" borderId="20" xfId="2" applyFont="1" applyFill="1" applyBorder="1" applyAlignment="1">
      <alignment horizontal="left" vertical="center"/>
    </xf>
    <xf numFmtId="0" fontId="0" fillId="0" borderId="91" xfId="2" applyFont="1" applyFill="1" applyBorder="1" applyAlignment="1">
      <alignment horizontal="left" vertical="center" wrapText="1" shrinkToFit="1"/>
    </xf>
    <xf numFmtId="0" fontId="2" fillId="0" borderId="46" xfId="2" applyFont="1" applyFill="1" applyBorder="1" applyAlignment="1">
      <alignment horizontal="left" vertical="center" wrapText="1" shrinkToFit="1"/>
    </xf>
    <xf numFmtId="0" fontId="2" fillId="0" borderId="60" xfId="2" applyFont="1" applyFill="1" applyBorder="1" applyAlignment="1">
      <alignment horizontal="left" vertical="center" wrapText="1" shrinkToFit="1"/>
    </xf>
    <xf numFmtId="49" fontId="17" fillId="0" borderId="86" xfId="2" applyNumberFormat="1" applyFont="1" applyFill="1" applyBorder="1" applyAlignment="1">
      <alignment horizontal="left" vertical="center" wrapText="1"/>
    </xf>
    <xf numFmtId="49" fontId="17" fillId="0" borderId="49" xfId="2" applyNumberFormat="1" applyFont="1" applyFill="1" applyBorder="1" applyAlignment="1">
      <alignment horizontal="left" vertical="center" wrapText="1"/>
    </xf>
    <xf numFmtId="49" fontId="17" fillId="0" borderId="87" xfId="2" applyNumberFormat="1" applyFont="1" applyFill="1" applyBorder="1" applyAlignment="1">
      <alignment horizontal="left" vertical="center" wrapText="1"/>
    </xf>
    <xf numFmtId="0" fontId="17" fillId="0" borderId="83" xfId="2" applyFont="1" applyFill="1" applyBorder="1" applyAlignment="1">
      <alignment horizontal="center" vertical="center"/>
    </xf>
    <xf numFmtId="0" fontId="17" fillId="0" borderId="86" xfId="2" applyFont="1" applyFill="1" applyBorder="1" applyAlignment="1">
      <alignment horizontal="left" vertical="center" wrapText="1"/>
    </xf>
    <xf numFmtId="0" fontId="17" fillId="0" borderId="49" xfId="2" applyFont="1" applyFill="1" applyBorder="1" applyAlignment="1">
      <alignment horizontal="left" vertical="center" wrapText="1"/>
    </xf>
    <xf numFmtId="0" fontId="17" fillId="0" borderId="87" xfId="2" applyFont="1" applyFill="1" applyBorder="1" applyAlignment="1">
      <alignment horizontal="left" vertical="center" wrapText="1"/>
    </xf>
    <xf numFmtId="0" fontId="0" fillId="0" borderId="49" xfId="2" applyFont="1" applyFill="1" applyBorder="1" applyAlignment="1">
      <alignment horizontal="center" vertical="center"/>
    </xf>
    <xf numFmtId="0" fontId="0" fillId="0" borderId="27" xfId="2" applyFont="1" applyFill="1" applyBorder="1" applyAlignment="1">
      <alignment horizontal="center" vertical="center"/>
    </xf>
    <xf numFmtId="0" fontId="0" fillId="0" borderId="86" xfId="2" applyFont="1" applyFill="1" applyBorder="1" applyAlignment="1">
      <alignment horizontal="left" vertical="center" wrapText="1" shrinkToFit="1"/>
    </xf>
    <xf numFmtId="0" fontId="2" fillId="0" borderId="49" xfId="2" applyFont="1" applyFill="1" applyBorder="1" applyAlignment="1">
      <alignment horizontal="left" vertical="center" shrinkToFit="1"/>
    </xf>
    <xf numFmtId="0" fontId="2" fillId="0" borderId="87" xfId="2" applyFont="1" applyFill="1" applyBorder="1" applyAlignment="1">
      <alignment horizontal="left" vertical="center"/>
    </xf>
    <xf numFmtId="0" fontId="17" fillId="0" borderId="86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87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0" fillId="5" borderId="41" xfId="2" applyFont="1" applyFill="1" applyBorder="1" applyAlignment="1">
      <alignment horizontal="center" vertical="center" shrinkToFit="1"/>
    </xf>
    <xf numFmtId="0" fontId="0" fillId="5" borderId="20" xfId="2" applyFont="1" applyFill="1" applyBorder="1" applyAlignment="1">
      <alignment horizontal="center" vertical="center" shrinkToFit="1"/>
    </xf>
    <xf numFmtId="0" fontId="0" fillId="5" borderId="91" xfId="2" applyFont="1" applyFill="1" applyBorder="1" applyAlignment="1">
      <alignment horizontal="center" vertical="center" shrinkToFit="1"/>
    </xf>
    <xf numFmtId="0" fontId="2" fillId="5" borderId="91" xfId="2" applyFont="1" applyFill="1" applyBorder="1" applyAlignment="1">
      <alignment horizontal="center" vertical="center" shrinkToFit="1"/>
    </xf>
    <xf numFmtId="0" fontId="2" fillId="5" borderId="20" xfId="2" applyFont="1" applyFill="1" applyBorder="1" applyAlignment="1">
      <alignment horizontal="center" vertical="center" shrinkToFit="1"/>
    </xf>
    <xf numFmtId="0" fontId="2" fillId="5" borderId="91" xfId="2" applyFont="1" applyFill="1" applyBorder="1" applyAlignment="1">
      <alignment horizontal="center" vertical="center"/>
    </xf>
    <xf numFmtId="0" fontId="2" fillId="5" borderId="46" xfId="2" applyFont="1" applyFill="1" applyBorder="1" applyAlignment="1">
      <alignment horizontal="center" vertical="center"/>
    </xf>
    <xf numFmtId="0" fontId="2" fillId="5" borderId="20" xfId="2" applyFont="1" applyFill="1" applyBorder="1" applyAlignment="1">
      <alignment horizontal="center" vertical="center"/>
    </xf>
    <xf numFmtId="0" fontId="2" fillId="0" borderId="86" xfId="2" applyFont="1" applyFill="1" applyBorder="1" applyAlignment="1">
      <alignment shrinkToFit="1"/>
    </xf>
    <xf numFmtId="0" fontId="2" fillId="0" borderId="49" xfId="2" applyFont="1" applyFill="1" applyBorder="1" applyAlignment="1">
      <alignment shrinkToFit="1"/>
    </xf>
    <xf numFmtId="0" fontId="2" fillId="0" borderId="27" xfId="2" applyFont="1" applyFill="1" applyBorder="1" applyAlignment="1">
      <alignment shrinkToFit="1"/>
    </xf>
    <xf numFmtId="0" fontId="2" fillId="0" borderId="86" xfId="2" applyFont="1" applyFill="1" applyBorder="1" applyAlignment="1">
      <alignment horizontal="left" vertical="center"/>
    </xf>
    <xf numFmtId="0" fontId="18" fillId="0" borderId="86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22" fontId="0" fillId="0" borderId="86" xfId="2" applyNumberFormat="1" applyFont="1" applyFill="1" applyBorder="1" applyAlignment="1">
      <alignment horizontal="center" vertical="center"/>
    </xf>
    <xf numFmtId="22" fontId="2" fillId="0" borderId="86" xfId="2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 shrinkToFit="1"/>
    </xf>
    <xf numFmtId="0" fontId="21" fillId="0" borderId="0" xfId="2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21" fillId="0" borderId="44" xfId="2" applyFont="1" applyFill="1" applyBorder="1" applyAlignment="1">
      <alignment horizontal="center" vertical="center" shrinkToFit="1"/>
    </xf>
    <xf numFmtId="0" fontId="21" fillId="0" borderId="44" xfId="2" applyFont="1" applyFill="1" applyBorder="1" applyAlignment="1">
      <alignment horizontal="center" vertical="center"/>
    </xf>
    <xf numFmtId="0" fontId="0" fillId="3" borderId="44" xfId="2" applyFont="1" applyFill="1" applyBorder="1" applyAlignment="1">
      <alignment horizontal="center" vertical="center"/>
    </xf>
    <xf numFmtId="0" fontId="21" fillId="0" borderId="44" xfId="2" applyFont="1" applyFill="1" applyBorder="1" applyAlignment="1">
      <alignment horizontal="left" vertical="center"/>
    </xf>
    <xf numFmtId="0" fontId="0" fillId="0" borderId="22" xfId="2" applyFont="1" applyFill="1" applyBorder="1" applyAlignment="1">
      <alignment horizontal="center" vertical="center" shrinkToFit="1"/>
    </xf>
    <xf numFmtId="0" fontId="18" fillId="5" borderId="7" xfId="2" applyFont="1" applyFill="1" applyBorder="1" applyAlignment="1">
      <alignment horizontal="center" vertical="center"/>
    </xf>
    <xf numFmtId="0" fontId="18" fillId="5" borderId="2" xfId="2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center" vertical="center"/>
    </xf>
    <xf numFmtId="0" fontId="0" fillId="0" borderId="57" xfId="2" applyFont="1" applyFill="1" applyBorder="1" applyAlignment="1">
      <alignment horizontal="center" vertical="center" shrinkToFit="1"/>
    </xf>
    <xf numFmtId="0" fontId="0" fillId="0" borderId="78" xfId="2" applyFont="1" applyFill="1" applyBorder="1" applyAlignment="1">
      <alignment horizontal="center" vertical="center" shrinkToFit="1"/>
    </xf>
    <xf numFmtId="0" fontId="18" fillId="5" borderId="8" xfId="2" applyFont="1" applyFill="1" applyBorder="1" applyAlignment="1">
      <alignment horizontal="center" vertical="center"/>
    </xf>
    <xf numFmtId="0" fontId="18" fillId="5" borderId="40" xfId="2" applyFont="1" applyFill="1" applyBorder="1" applyAlignment="1">
      <alignment horizontal="center" vertical="center"/>
    </xf>
    <xf numFmtId="0" fontId="2" fillId="0" borderId="55" xfId="2" applyFont="1" applyFill="1" applyBorder="1" applyAlignment="1">
      <alignment horizontal="center" vertical="center" shrinkToFit="1"/>
    </xf>
    <xf numFmtId="0" fontId="0" fillId="3" borderId="86" xfId="2" applyFont="1" applyFill="1" applyBorder="1" applyAlignment="1">
      <alignment horizontal="center" vertical="center" shrinkToFit="1"/>
    </xf>
    <xf numFmtId="0" fontId="0" fillId="0" borderId="83" xfId="2" applyFont="1" applyFill="1" applyBorder="1" applyAlignment="1">
      <alignment horizontal="center" vertical="center" shrinkToFit="1"/>
    </xf>
    <xf numFmtId="0" fontId="0" fillId="3" borderId="78" xfId="2" applyFont="1" applyFill="1" applyBorder="1" applyAlignment="1">
      <alignment horizontal="center" vertical="center" shrinkToFit="1"/>
    </xf>
    <xf numFmtId="0" fontId="0" fillId="3" borderId="56" xfId="2" applyFont="1" applyFill="1" applyBorder="1" applyAlignment="1">
      <alignment horizontal="center" vertical="center" shrinkToFit="1"/>
    </xf>
    <xf numFmtId="0" fontId="0" fillId="3" borderId="56" xfId="2" applyFont="1" applyFill="1" applyBorder="1" applyAlignment="1">
      <alignment horizontal="left" vertical="center" wrapText="1" shrinkToFit="1"/>
    </xf>
    <xf numFmtId="0" fontId="0" fillId="3" borderId="82" xfId="2" applyFont="1" applyFill="1" applyBorder="1" applyAlignment="1">
      <alignment horizontal="left" vertical="center" wrapText="1" shrinkToFit="1"/>
    </xf>
    <xf numFmtId="0" fontId="5" fillId="0" borderId="5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56" fontId="5" fillId="0" borderId="2" xfId="2" applyNumberFormat="1" applyFont="1" applyBorder="1" applyAlignment="1">
      <alignment horizontal="center" vertical="center"/>
    </xf>
    <xf numFmtId="56" fontId="5" fillId="0" borderId="3" xfId="2" applyNumberFormat="1" applyFont="1" applyBorder="1" applyAlignment="1">
      <alignment horizontal="center" vertical="center"/>
    </xf>
    <xf numFmtId="0" fontId="2" fillId="7" borderId="0" xfId="2" applyFill="1" applyAlignment="1">
      <alignment horizontal="justify" vertical="center"/>
    </xf>
    <xf numFmtId="0" fontId="4" fillId="7" borderId="0" xfId="2" applyFont="1" applyFill="1" applyAlignment="1">
      <alignment horizontal="center" vertical="center"/>
    </xf>
    <xf numFmtId="0" fontId="5" fillId="7" borderId="0" xfId="2" applyFont="1" applyFill="1" applyAlignment="1">
      <alignment vertical="center"/>
    </xf>
    <xf numFmtId="0" fontId="4" fillId="7" borderId="0" xfId="2" applyFont="1" applyFill="1" applyAlignment="1">
      <alignment horizontal="center" vertical="center"/>
    </xf>
    <xf numFmtId="0" fontId="6" fillId="7" borderId="0" xfId="2" applyFont="1" applyFill="1" applyAlignment="1">
      <alignment horizontal="right" vertical="center"/>
    </xf>
    <xf numFmtId="0" fontId="2" fillId="7" borderId="0" xfId="2" applyFont="1" applyFill="1" applyAlignment="1">
      <alignment vertical="center"/>
    </xf>
    <xf numFmtId="38" fontId="27" fillId="7" borderId="0" xfId="1" applyFont="1" applyFill="1" applyAlignment="1">
      <alignment horizontal="right" vertical="center"/>
    </xf>
    <xf numFmtId="0" fontId="23" fillId="7" borderId="0" xfId="2" applyFont="1" applyFill="1" applyAlignment="1">
      <alignment horizontal="left" vertical="center"/>
    </xf>
    <xf numFmtId="0" fontId="5" fillId="7" borderId="0" xfId="2" applyFont="1" applyFill="1" applyAlignment="1">
      <alignment horizontal="center" vertical="center"/>
    </xf>
    <xf numFmtId="0" fontId="26" fillId="7" borderId="0" xfId="0" applyFont="1" applyFill="1" applyAlignment="1">
      <alignment vertical="center"/>
    </xf>
    <xf numFmtId="0" fontId="6" fillId="7" borderId="5" xfId="2" applyFont="1" applyFill="1" applyBorder="1" applyAlignment="1">
      <alignment horizontal="center" vertical="center"/>
    </xf>
    <xf numFmtId="0" fontId="6" fillId="7" borderId="2" xfId="2" applyFont="1" applyFill="1" applyBorder="1" applyAlignment="1">
      <alignment horizontal="center" vertical="center"/>
    </xf>
    <xf numFmtId="0" fontId="6" fillId="7" borderId="3" xfId="2" applyFont="1" applyFill="1" applyBorder="1" applyAlignment="1">
      <alignment horizontal="center" vertical="center"/>
    </xf>
    <xf numFmtId="0" fontId="14" fillId="7" borderId="5" xfId="2" applyFont="1" applyFill="1" applyBorder="1" applyAlignment="1">
      <alignment horizontal="left" vertical="center" wrapText="1"/>
    </xf>
    <xf numFmtId="0" fontId="14" fillId="7" borderId="2" xfId="2" applyFont="1" applyFill="1" applyBorder="1" applyAlignment="1">
      <alignment horizontal="left" vertical="center" wrapText="1"/>
    </xf>
    <xf numFmtId="0" fontId="14" fillId="7" borderId="3" xfId="2" applyFont="1" applyFill="1" applyBorder="1" applyAlignment="1">
      <alignment horizontal="left" vertical="center" wrapText="1"/>
    </xf>
    <xf numFmtId="0" fontId="6" fillId="7" borderId="2" xfId="2" applyFont="1" applyFill="1" applyBorder="1" applyAlignment="1">
      <alignment horizontal="center" vertical="center"/>
    </xf>
    <xf numFmtId="0" fontId="5" fillId="7" borderId="5" xfId="2" applyFont="1" applyFill="1" applyBorder="1" applyAlignment="1">
      <alignment vertical="center"/>
    </xf>
    <xf numFmtId="0" fontId="5" fillId="7" borderId="3" xfId="2" applyFont="1" applyFill="1" applyBorder="1" applyAlignment="1">
      <alignment vertical="center"/>
    </xf>
    <xf numFmtId="0" fontId="2" fillId="7" borderId="5" xfId="2" applyFill="1" applyBorder="1" applyAlignment="1">
      <alignment horizontal="center" vertical="center"/>
    </xf>
    <xf numFmtId="0" fontId="2" fillId="7" borderId="2" xfId="2" applyFill="1" applyBorder="1" applyAlignment="1">
      <alignment horizontal="center" vertical="center"/>
    </xf>
    <xf numFmtId="0" fontId="2" fillId="7" borderId="3" xfId="2" applyFill="1" applyBorder="1" applyAlignment="1">
      <alignment horizontal="center" vertical="center"/>
    </xf>
    <xf numFmtId="0" fontId="2" fillId="7" borderId="1" xfId="2" applyFill="1" applyBorder="1" applyAlignment="1">
      <alignment horizontal="center" vertical="center"/>
    </xf>
    <xf numFmtId="0" fontId="2" fillId="7" borderId="54" xfId="2" applyFill="1" applyBorder="1" applyAlignment="1">
      <alignment horizontal="center" vertical="center"/>
    </xf>
    <xf numFmtId="56" fontId="5" fillId="7" borderId="2" xfId="2" applyNumberFormat="1" applyFont="1" applyFill="1" applyBorder="1" applyAlignment="1">
      <alignment horizontal="left" vertical="center"/>
    </xf>
    <xf numFmtId="56" fontId="5" fillId="7" borderId="3" xfId="2" applyNumberFormat="1" applyFont="1" applyFill="1" applyBorder="1" applyAlignment="1">
      <alignment horizontal="left" vertical="center"/>
    </xf>
    <xf numFmtId="0" fontId="2" fillId="7" borderId="0" xfId="2" applyFill="1" applyBorder="1" applyAlignment="1">
      <alignment horizontal="justify" vertical="center"/>
    </xf>
    <xf numFmtId="0" fontId="6" fillId="7" borderId="0" xfId="2" applyFont="1" applyFill="1" applyBorder="1" applyAlignment="1">
      <alignment horizontal="left" vertical="center"/>
    </xf>
    <xf numFmtId="0" fontId="2" fillId="7" borderId="0" xfId="2" applyFill="1" applyBorder="1" applyAlignment="1">
      <alignment horizontal="center" vertical="center"/>
    </xf>
    <xf numFmtId="0" fontId="2" fillId="7" borderId="44" xfId="2" applyFill="1" applyBorder="1" applyAlignment="1">
      <alignment horizontal="center" vertical="center"/>
    </xf>
    <xf numFmtId="56" fontId="5" fillId="7" borderId="0" xfId="2" applyNumberFormat="1" applyFont="1" applyFill="1" applyBorder="1" applyAlignment="1">
      <alignment horizontal="center" vertical="center"/>
    </xf>
    <xf numFmtId="0" fontId="2" fillId="7" borderId="0" xfId="2" applyFill="1" applyAlignment="1">
      <alignment horizontal="justify" vertical="center" wrapText="1"/>
    </xf>
    <xf numFmtId="0" fontId="0" fillId="8" borderId="1" xfId="2" applyFont="1" applyFill="1" applyBorder="1" applyAlignment="1">
      <alignment horizontal="center" vertical="center" wrapText="1"/>
    </xf>
    <xf numFmtId="0" fontId="2" fillId="8" borderId="2" xfId="2" applyFill="1" applyBorder="1" applyAlignment="1">
      <alignment horizontal="center" vertical="center" wrapText="1"/>
    </xf>
    <xf numFmtId="0" fontId="2" fillId="8" borderId="3" xfId="2" applyFill="1" applyBorder="1" applyAlignment="1">
      <alignment horizontal="center" vertical="center" wrapText="1"/>
    </xf>
    <xf numFmtId="0" fontId="2" fillId="8" borderId="4" xfId="2" applyFill="1" applyBorder="1" applyAlignment="1">
      <alignment horizontal="center" vertical="center"/>
    </xf>
    <xf numFmtId="0" fontId="2" fillId="8" borderId="5" xfId="2" applyFill="1" applyBorder="1" applyAlignment="1">
      <alignment horizontal="center" vertical="center"/>
    </xf>
    <xf numFmtId="0" fontId="2" fillId="8" borderId="6" xfId="2" applyFill="1" applyBorder="1" applyAlignment="1">
      <alignment horizontal="center" vertical="center"/>
    </xf>
    <xf numFmtId="0" fontId="2" fillId="8" borderId="7" xfId="2" applyFill="1" applyBorder="1" applyAlignment="1">
      <alignment horizontal="center" vertical="center"/>
    </xf>
    <xf numFmtId="0" fontId="2" fillId="8" borderId="7" xfId="2" applyFill="1" applyBorder="1" applyAlignment="1">
      <alignment horizontal="center" vertical="center" shrinkToFit="1"/>
    </xf>
    <xf numFmtId="0" fontId="2" fillId="8" borderId="6" xfId="2" applyFill="1" applyBorder="1" applyAlignment="1">
      <alignment horizontal="center" vertical="center" shrinkToFit="1"/>
    </xf>
    <xf numFmtId="0" fontId="2" fillId="8" borderId="8" xfId="2" applyFill="1" applyBorder="1" applyAlignment="1">
      <alignment horizontal="center" vertical="center"/>
    </xf>
    <xf numFmtId="0" fontId="2" fillId="8" borderId="3" xfId="2" applyFill="1" applyBorder="1" applyAlignment="1">
      <alignment horizontal="center" vertical="center"/>
    </xf>
    <xf numFmtId="0" fontId="2" fillId="7" borderId="0" xfId="2" applyFill="1" applyAlignment="1">
      <alignment vertical="center"/>
    </xf>
    <xf numFmtId="0" fontId="2" fillId="7" borderId="5" xfId="2" applyFont="1" applyFill="1" applyBorder="1" applyAlignment="1">
      <alignment horizontal="center" vertical="center"/>
    </xf>
    <xf numFmtId="176" fontId="2" fillId="9" borderId="9" xfId="2" applyNumberFormat="1" applyFont="1" applyFill="1" applyBorder="1" applyAlignment="1">
      <alignment horizontal="center" vertical="center" shrinkToFit="1"/>
    </xf>
    <xf numFmtId="176" fontId="2" fillId="9" borderId="10" xfId="2" applyNumberFormat="1" applyFont="1" applyFill="1" applyBorder="1" applyAlignment="1">
      <alignment horizontal="center" vertical="center" shrinkToFit="1"/>
    </xf>
    <xf numFmtId="176" fontId="2" fillId="9" borderId="11" xfId="2" applyNumberFormat="1" applyFont="1" applyFill="1" applyBorder="1" applyAlignment="1">
      <alignment horizontal="center" vertical="center" shrinkToFit="1"/>
    </xf>
    <xf numFmtId="176" fontId="2" fillId="9" borderId="6" xfId="2" applyNumberFormat="1" applyFont="1" applyFill="1" applyBorder="1" applyAlignment="1">
      <alignment horizontal="center" vertical="center" shrinkToFit="1"/>
    </xf>
    <xf numFmtId="176" fontId="2" fillId="9" borderId="12" xfId="2" applyNumberFormat="1" applyFont="1" applyFill="1" applyBorder="1" applyAlignment="1">
      <alignment horizontal="center" vertical="center" shrinkToFit="1"/>
    </xf>
    <xf numFmtId="176" fontId="2" fillId="7" borderId="10" xfId="2" applyNumberFormat="1" applyFont="1" applyFill="1" applyBorder="1" applyAlignment="1">
      <alignment horizontal="center" vertical="center" shrinkToFit="1"/>
    </xf>
    <xf numFmtId="176" fontId="2" fillId="9" borderId="13" xfId="2" applyNumberFormat="1" applyFont="1" applyFill="1" applyBorder="1" applyAlignment="1">
      <alignment horizontal="center" vertical="center" shrinkToFit="1"/>
    </xf>
    <xf numFmtId="176" fontId="2" fillId="9" borderId="14" xfId="2" applyNumberFormat="1" applyFont="1" applyFill="1" applyBorder="1" applyAlignment="1">
      <alignment horizontal="center" vertical="center" shrinkToFit="1"/>
    </xf>
    <xf numFmtId="0" fontId="2" fillId="10" borderId="0" xfId="2" applyFill="1" applyAlignment="1">
      <alignment vertical="center"/>
    </xf>
    <xf numFmtId="0" fontId="9" fillId="11" borderId="15" xfId="3" applyFont="1" applyFill="1" applyBorder="1" applyAlignment="1">
      <alignment vertical="center" shrinkToFit="1"/>
    </xf>
    <xf numFmtId="176" fontId="2" fillId="11" borderId="16" xfId="2" applyNumberFormat="1" applyFont="1" applyFill="1" applyBorder="1" applyAlignment="1">
      <alignment horizontal="center" vertical="center" shrinkToFit="1"/>
    </xf>
    <xf numFmtId="176" fontId="2" fillId="11" borderId="17" xfId="2" applyNumberFormat="1" applyFont="1" applyFill="1" applyBorder="1" applyAlignment="1">
      <alignment horizontal="center" vertical="center" shrinkToFit="1"/>
    </xf>
    <xf numFmtId="176" fontId="2" fillId="11" borderId="18" xfId="2" applyNumberFormat="1" applyFont="1" applyFill="1" applyBorder="1" applyAlignment="1">
      <alignment horizontal="center" vertical="center" shrinkToFit="1"/>
    </xf>
    <xf numFmtId="176" fontId="2" fillId="11" borderId="19" xfId="2" applyNumberFormat="1" applyFont="1" applyFill="1" applyBorder="1" applyAlignment="1">
      <alignment horizontal="center" vertical="center" shrinkToFit="1"/>
    </xf>
    <xf numFmtId="176" fontId="2" fillId="11" borderId="20" xfId="2" applyNumberFormat="1" applyFont="1" applyFill="1" applyBorder="1" applyAlignment="1">
      <alignment horizontal="center" vertical="center" shrinkToFit="1"/>
    </xf>
    <xf numFmtId="176" fontId="2" fillId="11" borderId="21" xfId="2" applyNumberFormat="1" applyFont="1" applyFill="1" applyBorder="1" applyAlignment="1">
      <alignment horizontal="center" vertical="center" shrinkToFit="1"/>
    </xf>
    <xf numFmtId="176" fontId="2" fillId="11" borderId="9" xfId="2" applyNumberFormat="1" applyFont="1" applyFill="1" applyBorder="1" applyAlignment="1">
      <alignment horizontal="center" vertical="center" shrinkToFit="1"/>
    </xf>
    <xf numFmtId="176" fontId="2" fillId="11" borderId="14" xfId="2" applyNumberFormat="1" applyFont="1" applyFill="1" applyBorder="1" applyAlignment="1">
      <alignment horizontal="center" vertical="center" shrinkToFit="1"/>
    </xf>
    <xf numFmtId="0" fontId="9" fillId="11" borderId="22" xfId="3" applyFont="1" applyFill="1" applyBorder="1" applyAlignment="1">
      <alignment vertical="center" shrinkToFit="1"/>
    </xf>
    <xf numFmtId="176" fontId="2" fillId="11" borderId="23" xfId="2" applyNumberFormat="1" applyFont="1" applyFill="1" applyBorder="1" applyAlignment="1">
      <alignment horizontal="center" vertical="center" shrinkToFit="1"/>
    </xf>
    <xf numFmtId="176" fontId="2" fillId="11" borderId="24" xfId="2" applyNumberFormat="1" applyFont="1" applyFill="1" applyBorder="1" applyAlignment="1">
      <alignment horizontal="center" vertical="center" shrinkToFit="1"/>
    </xf>
    <xf numFmtId="176" fontId="2" fillId="11" borderId="25" xfId="2" applyNumberFormat="1" applyFont="1" applyFill="1" applyBorder="1" applyAlignment="1">
      <alignment horizontal="center" vertical="center" shrinkToFit="1"/>
    </xf>
    <xf numFmtId="176" fontId="2" fillId="11" borderId="26" xfId="2" applyNumberFormat="1" applyFont="1" applyFill="1" applyBorder="1" applyAlignment="1">
      <alignment horizontal="center" vertical="center" shrinkToFit="1"/>
    </xf>
    <xf numFmtId="176" fontId="2" fillId="11" borderId="27" xfId="2" applyNumberFormat="1" applyFont="1" applyFill="1" applyBorder="1" applyAlignment="1">
      <alignment horizontal="center" vertical="center" shrinkToFit="1"/>
    </xf>
    <xf numFmtId="176" fontId="2" fillId="11" borderId="28" xfId="2" applyNumberFormat="1" applyFont="1" applyFill="1" applyBorder="1" applyAlignment="1">
      <alignment horizontal="center" vertical="center" shrinkToFit="1"/>
    </xf>
    <xf numFmtId="0" fontId="9" fillId="11" borderId="29" xfId="3" applyFont="1" applyFill="1" applyBorder="1" applyAlignment="1">
      <alignment vertical="center" shrinkToFit="1"/>
    </xf>
    <xf numFmtId="176" fontId="2" fillId="11" borderId="30" xfId="2" applyNumberFormat="1" applyFont="1" applyFill="1" applyBorder="1" applyAlignment="1">
      <alignment horizontal="center" vertical="center" shrinkToFit="1"/>
    </xf>
    <xf numFmtId="176" fontId="2" fillId="11" borderId="31" xfId="2" applyNumberFormat="1" applyFont="1" applyFill="1" applyBorder="1" applyAlignment="1">
      <alignment horizontal="center" vertical="center" shrinkToFit="1"/>
    </xf>
    <xf numFmtId="176" fontId="2" fillId="11" borderId="32" xfId="2" applyNumberFormat="1" applyFont="1" applyFill="1" applyBorder="1" applyAlignment="1">
      <alignment horizontal="center" vertical="center" shrinkToFit="1"/>
    </xf>
    <xf numFmtId="176" fontId="2" fillId="11" borderId="33" xfId="2" applyNumberFormat="1" applyFont="1" applyFill="1" applyBorder="1" applyAlignment="1">
      <alignment horizontal="center" vertical="center" shrinkToFit="1"/>
    </xf>
    <xf numFmtId="176" fontId="2" fillId="11" borderId="34" xfId="2" applyNumberFormat="1" applyFont="1" applyFill="1" applyBorder="1" applyAlignment="1">
      <alignment horizontal="center" vertical="center" shrinkToFit="1"/>
    </xf>
    <xf numFmtId="176" fontId="2" fillId="11" borderId="35" xfId="2" applyNumberFormat="1" applyFont="1" applyFill="1" applyBorder="1" applyAlignment="1">
      <alignment horizontal="center" vertical="center" shrinkToFit="1"/>
    </xf>
    <xf numFmtId="0" fontId="2" fillId="7" borderId="0" xfId="2" applyFont="1" applyFill="1" applyBorder="1" applyAlignment="1">
      <alignment horizontal="left" vertical="top"/>
    </xf>
    <xf numFmtId="0" fontId="2" fillId="7" borderId="0" xfId="2" applyFont="1" applyFill="1" applyBorder="1" applyAlignment="1">
      <alignment horizontal="center" vertical="center"/>
    </xf>
    <xf numFmtId="0" fontId="10" fillId="7" borderId="0" xfId="2" applyFont="1" applyFill="1" applyBorder="1" applyAlignment="1">
      <alignment horizontal="left" vertical="top" wrapText="1"/>
    </xf>
    <xf numFmtId="0" fontId="10" fillId="7" borderId="0" xfId="2" applyFont="1" applyFill="1" applyBorder="1" applyAlignment="1">
      <alignment vertical="top" wrapText="1"/>
    </xf>
    <xf numFmtId="0" fontId="2" fillId="7" borderId="36" xfId="2" applyFill="1" applyBorder="1" applyAlignment="1">
      <alignment vertical="center"/>
    </xf>
    <xf numFmtId="0" fontId="0" fillId="7" borderId="5" xfId="2" applyFont="1" applyFill="1" applyBorder="1" applyAlignment="1">
      <alignment horizontal="center" vertical="center" shrinkToFit="1"/>
    </xf>
    <xf numFmtId="0" fontId="2" fillId="7" borderId="37" xfId="2" applyFont="1" applyFill="1" applyBorder="1" applyAlignment="1">
      <alignment horizontal="center" vertical="center" shrinkToFit="1"/>
    </xf>
    <xf numFmtId="0" fontId="2" fillId="7" borderId="0" xfId="2" applyFont="1" applyFill="1" applyBorder="1" applyAlignment="1">
      <alignment horizontal="center" vertical="center" shrinkToFit="1"/>
    </xf>
    <xf numFmtId="0" fontId="2" fillId="7" borderId="38" xfId="2" applyFont="1" applyFill="1" applyBorder="1" applyAlignment="1">
      <alignment horizontal="center" vertical="center" shrinkToFit="1"/>
    </xf>
    <xf numFmtId="0" fontId="0" fillId="11" borderId="39" xfId="2" applyFont="1" applyFill="1" applyBorder="1" applyAlignment="1">
      <alignment horizontal="center" vertical="center" wrapText="1"/>
    </xf>
    <xf numFmtId="0" fontId="2" fillId="11" borderId="8" xfId="2" applyFont="1" applyFill="1" applyBorder="1" applyAlignment="1">
      <alignment horizontal="center" vertical="center" wrapText="1"/>
    </xf>
    <xf numFmtId="0" fontId="2" fillId="11" borderId="40" xfId="2" applyFont="1" applyFill="1" applyBorder="1" applyAlignment="1">
      <alignment horizontal="center" vertical="center" wrapText="1"/>
    </xf>
    <xf numFmtId="0" fontId="2" fillId="7" borderId="0" xfId="2" applyFill="1" applyBorder="1" applyAlignment="1">
      <alignment vertical="center" wrapText="1"/>
    </xf>
    <xf numFmtId="0" fontId="0" fillId="11" borderId="39" xfId="2" applyFont="1" applyFill="1" applyBorder="1" applyAlignment="1">
      <alignment horizontal="center" vertical="center" shrinkToFit="1"/>
    </xf>
    <xf numFmtId="0" fontId="2" fillId="11" borderId="8" xfId="2" applyFont="1" applyFill="1" applyBorder="1" applyAlignment="1">
      <alignment horizontal="center" vertical="center" shrinkToFit="1"/>
    </xf>
    <xf numFmtId="0" fontId="2" fillId="11" borderId="40" xfId="2" applyFont="1" applyFill="1" applyBorder="1" applyAlignment="1">
      <alignment horizontal="center" vertical="center" shrinkToFit="1"/>
    </xf>
    <xf numFmtId="0" fontId="2" fillId="7" borderId="0" xfId="2" applyFill="1" applyBorder="1" applyAlignment="1">
      <alignment horizontal="center" vertical="center" shrinkToFit="1"/>
    </xf>
    <xf numFmtId="0" fontId="2" fillId="7" borderId="39" xfId="2" applyFont="1" applyFill="1" applyBorder="1" applyAlignment="1">
      <alignment horizontal="center" vertical="center" shrinkToFit="1"/>
    </xf>
    <xf numFmtId="0" fontId="2" fillId="7" borderId="8" xfId="2" applyFont="1" applyFill="1" applyBorder="1" applyAlignment="1">
      <alignment horizontal="center" vertical="center" shrinkToFit="1"/>
    </xf>
    <xf numFmtId="0" fontId="2" fillId="7" borderId="40" xfId="2" applyFont="1" applyFill="1" applyBorder="1" applyAlignment="1">
      <alignment horizontal="center" vertical="center" shrinkToFit="1"/>
    </xf>
    <xf numFmtId="0" fontId="2" fillId="7" borderId="0" xfId="2" applyFill="1" applyBorder="1" applyAlignment="1">
      <alignment vertical="center"/>
    </xf>
    <xf numFmtId="0" fontId="2" fillId="8" borderId="5" xfId="2" applyFont="1" applyFill="1" applyBorder="1" applyAlignment="1">
      <alignment horizontal="center" vertical="center" wrapText="1" shrinkToFit="1"/>
    </xf>
    <xf numFmtId="0" fontId="2" fillId="8" borderId="2" xfId="2" applyFont="1" applyFill="1" applyBorder="1" applyAlignment="1">
      <alignment horizontal="center" vertical="center" wrapText="1" shrinkToFit="1"/>
    </xf>
    <xf numFmtId="0" fontId="2" fillId="8" borderId="3" xfId="2" applyFont="1" applyFill="1" applyBorder="1" applyAlignment="1">
      <alignment horizontal="center" vertical="center" wrapText="1" shrinkToFit="1"/>
    </xf>
    <xf numFmtId="0" fontId="2" fillId="10" borderId="0" xfId="2" applyFill="1" applyBorder="1" applyAlignment="1">
      <alignment vertical="center"/>
    </xf>
    <xf numFmtId="176" fontId="2" fillId="7" borderId="5" xfId="2" applyNumberFormat="1" applyFont="1" applyFill="1" applyBorder="1" applyAlignment="1">
      <alignment horizontal="center" vertical="center" shrinkToFit="1"/>
    </xf>
    <xf numFmtId="176" fontId="2" fillId="7" borderId="11" xfId="2" applyNumberFormat="1" applyFont="1" applyFill="1" applyBorder="1" applyAlignment="1">
      <alignment horizontal="center" vertical="center" shrinkToFit="1"/>
    </xf>
    <xf numFmtId="176" fontId="2" fillId="7" borderId="6" xfId="2" applyNumberFormat="1" applyFont="1" applyFill="1" applyBorder="1" applyAlignment="1">
      <alignment horizontal="center" vertical="center" shrinkToFit="1"/>
    </xf>
    <xf numFmtId="176" fontId="2" fillId="7" borderId="2" xfId="2" applyNumberFormat="1" applyFont="1" applyFill="1" applyBorder="1" applyAlignment="1">
      <alignment horizontal="center" vertical="center" shrinkToFit="1"/>
    </xf>
    <xf numFmtId="176" fontId="2" fillId="7" borderId="13" xfId="2" applyNumberFormat="1" applyFont="1" applyFill="1" applyBorder="1" applyAlignment="1">
      <alignment horizontal="center" vertical="center" shrinkToFit="1"/>
    </xf>
    <xf numFmtId="176" fontId="2" fillId="7" borderId="7" xfId="2" applyNumberFormat="1" applyFont="1" applyFill="1" applyBorder="1" applyAlignment="1">
      <alignment horizontal="center" vertical="center" shrinkToFit="1"/>
    </xf>
    <xf numFmtId="176" fontId="2" fillId="7" borderId="14" xfId="2" applyNumberFormat="1" applyFont="1" applyFill="1" applyBorder="1" applyAlignment="1">
      <alignment horizontal="center" vertical="center" shrinkToFit="1"/>
    </xf>
    <xf numFmtId="176" fontId="2" fillId="11" borderId="41" xfId="2" applyNumberFormat="1" applyFont="1" applyFill="1" applyBorder="1" applyAlignment="1">
      <alignment horizontal="center" vertical="center" shrinkToFit="1"/>
    </xf>
    <xf numFmtId="176" fontId="2" fillId="11" borderId="42" xfId="2" applyNumberFormat="1" applyFont="1" applyFill="1" applyBorder="1" applyAlignment="1">
      <alignment horizontal="center" vertical="center" shrinkToFit="1"/>
    </xf>
    <xf numFmtId="176" fontId="2" fillId="11" borderId="43" xfId="2" applyNumberFormat="1" applyFont="1" applyFill="1" applyBorder="1" applyAlignment="1">
      <alignment horizontal="center" vertical="center" shrinkToFit="1"/>
    </xf>
    <xf numFmtId="0" fontId="2" fillId="7" borderId="44" xfId="2" applyFont="1" applyFill="1" applyBorder="1" applyAlignment="1">
      <alignment horizontal="center" vertical="center" shrinkToFit="1"/>
    </xf>
    <xf numFmtId="0" fontId="0" fillId="8" borderId="5" xfId="2" applyFont="1" applyFill="1" applyBorder="1" applyAlignment="1">
      <alignment horizontal="center" vertical="center" wrapText="1"/>
    </xf>
    <xf numFmtId="0" fontId="2" fillId="8" borderId="2" xfId="2" applyFont="1" applyFill="1" applyBorder="1" applyAlignment="1">
      <alignment horizontal="center" vertical="center"/>
    </xf>
    <xf numFmtId="0" fontId="2" fillId="8" borderId="3" xfId="2" applyFont="1" applyFill="1" applyBorder="1" applyAlignment="1">
      <alignment horizontal="center" vertical="center"/>
    </xf>
    <xf numFmtId="0" fontId="0" fillId="8" borderId="7" xfId="2" applyFont="1" applyFill="1" applyBorder="1" applyAlignment="1">
      <alignment horizontal="center" vertical="center"/>
    </xf>
    <xf numFmtId="176" fontId="2" fillId="7" borderId="9" xfId="2" applyNumberFormat="1" applyFont="1" applyFill="1" applyBorder="1" applyAlignment="1">
      <alignment horizontal="center" vertical="center" shrinkToFit="1"/>
    </xf>
    <xf numFmtId="176" fontId="2" fillId="7" borderId="37" xfId="2" applyNumberFormat="1" applyFont="1" applyFill="1" applyBorder="1" applyAlignment="1">
      <alignment horizontal="center" vertical="center" shrinkToFit="1"/>
    </xf>
    <xf numFmtId="176" fontId="2" fillId="11" borderId="45" xfId="2" applyNumberFormat="1" applyFont="1" applyFill="1" applyBorder="1" applyAlignment="1">
      <alignment horizontal="center" vertical="center" shrinkToFit="1"/>
    </xf>
    <xf numFmtId="176" fontId="2" fillId="11" borderId="46" xfId="2" applyNumberFormat="1" applyFont="1" applyFill="1" applyBorder="1" applyAlignment="1">
      <alignment horizontal="center" vertical="center" shrinkToFit="1"/>
    </xf>
    <xf numFmtId="176" fontId="2" fillId="11" borderId="47" xfId="2" applyNumberFormat="1" applyFont="1" applyFill="1" applyBorder="1" applyAlignment="1">
      <alignment horizontal="center" vertical="center" shrinkToFit="1"/>
    </xf>
    <xf numFmtId="176" fontId="2" fillId="11" borderId="48" xfId="2" applyNumberFormat="1" applyFont="1" applyFill="1" applyBorder="1" applyAlignment="1">
      <alignment horizontal="center" vertical="center" shrinkToFit="1"/>
    </xf>
    <xf numFmtId="176" fontId="2" fillId="11" borderId="49" xfId="2" applyNumberFormat="1" applyFont="1" applyFill="1" applyBorder="1" applyAlignment="1">
      <alignment horizontal="center" vertical="center" shrinkToFit="1"/>
    </xf>
    <xf numFmtId="176" fontId="2" fillId="11" borderId="50" xfId="2" applyNumberFormat="1" applyFont="1" applyFill="1" applyBorder="1" applyAlignment="1">
      <alignment horizontal="center" vertical="center" shrinkToFit="1"/>
    </xf>
    <xf numFmtId="176" fontId="2" fillId="11" borderId="51" xfId="2" applyNumberFormat="1" applyFont="1" applyFill="1" applyBorder="1" applyAlignment="1">
      <alignment horizontal="center" vertical="center" shrinkToFit="1"/>
    </xf>
    <xf numFmtId="0" fontId="0" fillId="8" borderId="2" xfId="2" applyFont="1" applyFill="1" applyBorder="1" applyAlignment="1">
      <alignment horizontal="center" vertical="center" wrapText="1"/>
    </xf>
    <xf numFmtId="0" fontId="0" fillId="8" borderId="3" xfId="2" applyFont="1" applyFill="1" applyBorder="1" applyAlignment="1">
      <alignment horizontal="center" vertical="center" wrapText="1"/>
    </xf>
    <xf numFmtId="0" fontId="2" fillId="8" borderId="1" xfId="2" applyFill="1" applyBorder="1" applyAlignment="1">
      <alignment horizontal="center" vertical="center"/>
    </xf>
    <xf numFmtId="0" fontId="2" fillId="8" borderId="52" xfId="2" applyFill="1" applyBorder="1" applyAlignment="1">
      <alignment horizontal="center" vertical="center"/>
    </xf>
    <xf numFmtId="0" fontId="2" fillId="8" borderId="53" xfId="2" applyFill="1" applyBorder="1" applyAlignment="1">
      <alignment horizontal="center" vertical="center"/>
    </xf>
    <xf numFmtId="0" fontId="2" fillId="8" borderId="53" xfId="2" applyFill="1" applyBorder="1" applyAlignment="1">
      <alignment horizontal="center" vertical="center" shrinkToFit="1"/>
    </xf>
    <xf numFmtId="0" fontId="2" fillId="8" borderId="52" xfId="2" applyFill="1" applyBorder="1" applyAlignment="1">
      <alignment horizontal="center" vertical="center" shrinkToFit="1"/>
    </xf>
    <xf numFmtId="0" fontId="2" fillId="8" borderId="54" xfId="2" applyFill="1" applyBorder="1" applyAlignment="1">
      <alignment horizontal="center" vertical="center"/>
    </xf>
    <xf numFmtId="176" fontId="2" fillId="7" borderId="5" xfId="2" applyNumberFormat="1" applyFont="1" applyFill="1" applyBorder="1" applyAlignment="1">
      <alignment horizontal="center" vertical="center" shrinkToFit="1"/>
    </xf>
    <xf numFmtId="176" fontId="2" fillId="7" borderId="2" xfId="2" applyNumberFormat="1" applyFont="1" applyFill="1" applyBorder="1" applyAlignment="1">
      <alignment horizontal="center" vertical="center" shrinkToFit="1"/>
    </xf>
    <xf numFmtId="176" fontId="2" fillId="7" borderId="3" xfId="2" applyNumberFormat="1" applyFont="1" applyFill="1" applyBorder="1" applyAlignment="1">
      <alignment horizontal="center" vertical="center" shrinkToFit="1"/>
    </xf>
    <xf numFmtId="176" fontId="2" fillId="7" borderId="0" xfId="2" applyNumberFormat="1" applyFont="1" applyFill="1" applyBorder="1" applyAlignment="1">
      <alignment horizontal="center" vertical="center" shrinkToFit="1"/>
    </xf>
    <xf numFmtId="176" fontId="2" fillId="7" borderId="0" xfId="2" applyNumberFormat="1" applyFont="1" applyFill="1" applyBorder="1" applyAlignment="1">
      <alignment vertical="center" shrinkToFit="1"/>
    </xf>
    <xf numFmtId="176" fontId="2" fillId="7" borderId="0" xfId="2" applyNumberFormat="1" applyFont="1" applyFill="1" applyBorder="1" applyAlignment="1">
      <alignment horizontal="center" vertical="center" shrinkToFit="1"/>
    </xf>
    <xf numFmtId="0" fontId="9" fillId="11" borderId="55" xfId="3" applyFont="1" applyFill="1" applyBorder="1" applyAlignment="1">
      <alignment vertical="center" shrinkToFit="1"/>
    </xf>
    <xf numFmtId="176" fontId="2" fillId="11" borderId="55" xfId="2" applyNumberFormat="1" applyFont="1" applyFill="1" applyBorder="1" applyAlignment="1">
      <alignment horizontal="center" vertical="center" shrinkToFit="1"/>
    </xf>
    <xf numFmtId="176" fontId="2" fillId="11" borderId="56" xfId="2" applyNumberFormat="1" applyFont="1" applyFill="1" applyBorder="1" applyAlignment="1">
      <alignment horizontal="center" vertical="center" shrinkToFit="1"/>
    </xf>
    <xf numFmtId="176" fontId="2" fillId="11" borderId="57" xfId="2" applyNumberFormat="1" applyFont="1" applyFill="1" applyBorder="1" applyAlignment="1">
      <alignment horizontal="center" vertical="center" shrinkToFit="1"/>
    </xf>
    <xf numFmtId="176" fontId="2" fillId="11" borderId="58" xfId="2" applyNumberFormat="1" applyFont="1" applyFill="1" applyBorder="1" applyAlignment="1">
      <alignment horizontal="center" vertical="center" shrinkToFit="1"/>
    </xf>
    <xf numFmtId="176" fontId="0" fillId="11" borderId="59" xfId="2" applyNumberFormat="1" applyFont="1" applyFill="1" applyBorder="1" applyAlignment="1">
      <alignment horizontal="center" vertical="center" shrinkToFit="1"/>
    </xf>
    <xf numFmtId="176" fontId="0" fillId="11" borderId="41" xfId="2" applyNumberFormat="1" applyFont="1" applyFill="1" applyBorder="1" applyAlignment="1">
      <alignment horizontal="center" vertical="center" shrinkToFit="1"/>
    </xf>
    <xf numFmtId="176" fontId="2" fillId="11" borderId="60" xfId="2" applyNumberFormat="1" applyFont="1" applyFill="1" applyBorder="1" applyAlignment="1">
      <alignment horizontal="center" vertical="center" shrinkToFit="1"/>
    </xf>
    <xf numFmtId="0" fontId="12" fillId="7" borderId="0" xfId="2" applyFont="1" applyFill="1" applyBorder="1" applyAlignment="1">
      <alignment horizontal="left" vertical="center"/>
    </xf>
    <xf numFmtId="0" fontId="0" fillId="7" borderId="38" xfId="2" applyFont="1" applyFill="1" applyBorder="1" applyAlignment="1">
      <alignment vertical="center"/>
    </xf>
    <xf numFmtId="0" fontId="2" fillId="7" borderId="0" xfId="2" applyFont="1" applyFill="1" applyBorder="1" applyAlignment="1">
      <alignment horizontal="justify" vertical="center"/>
    </xf>
    <xf numFmtId="0" fontId="2" fillId="7" borderId="38" xfId="2" applyFont="1" applyFill="1" applyBorder="1" applyAlignment="1">
      <alignment horizontal="center" vertical="center"/>
    </xf>
    <xf numFmtId="0" fontId="13" fillId="7" borderId="0" xfId="2" applyFont="1" applyFill="1" applyBorder="1" applyAlignment="1">
      <alignment horizontal="left" vertical="top" wrapText="1"/>
    </xf>
    <xf numFmtId="0" fontId="2" fillId="10" borderId="0" xfId="2" applyFont="1" applyFill="1" applyAlignment="1">
      <alignment vertical="center"/>
    </xf>
    <xf numFmtId="0" fontId="0" fillId="11" borderId="61" xfId="2" applyFont="1" applyFill="1" applyBorder="1" applyAlignment="1">
      <alignment horizontal="center" vertical="center" shrinkToFit="1"/>
    </xf>
    <xf numFmtId="0" fontId="0" fillId="11" borderId="62" xfId="2" applyFont="1" applyFill="1" applyBorder="1" applyAlignment="1">
      <alignment horizontal="center" vertical="center" shrinkToFit="1"/>
    </xf>
    <xf numFmtId="0" fontId="2" fillId="11" borderId="62" xfId="2" applyFont="1" applyFill="1" applyBorder="1" applyAlignment="1">
      <alignment horizontal="center" vertical="center" shrinkToFit="1"/>
    </xf>
    <xf numFmtId="0" fontId="0" fillId="11" borderId="62" xfId="2" applyFont="1" applyFill="1" applyBorder="1" applyAlignment="1">
      <alignment horizontal="center" vertical="center"/>
    </xf>
    <xf numFmtId="0" fontId="2" fillId="11" borderId="62" xfId="2" applyFont="1" applyFill="1" applyBorder="1" applyAlignment="1">
      <alignment horizontal="center" vertical="center"/>
    </xf>
    <xf numFmtId="0" fontId="2" fillId="11" borderId="53" xfId="2" applyFont="1" applyFill="1" applyBorder="1" applyAlignment="1">
      <alignment horizontal="center" vertical="center"/>
    </xf>
    <xf numFmtId="0" fontId="2" fillId="11" borderId="52" xfId="2" applyFont="1" applyFill="1" applyBorder="1" applyAlignment="1">
      <alignment horizontal="center" vertical="center"/>
    </xf>
    <xf numFmtId="0" fontId="2" fillId="11" borderId="63" xfId="2" applyFont="1" applyFill="1" applyBorder="1" applyAlignment="1">
      <alignment horizontal="center" vertical="center" wrapText="1"/>
    </xf>
    <xf numFmtId="0" fontId="2" fillId="11" borderId="64" xfId="2" applyFont="1" applyFill="1" applyBorder="1" applyAlignment="1">
      <alignment horizontal="center" vertical="center" wrapText="1"/>
    </xf>
    <xf numFmtId="0" fontId="2" fillId="11" borderId="65" xfId="2" applyFont="1" applyFill="1" applyBorder="1" applyAlignment="1">
      <alignment horizontal="center" vertical="center" wrapText="1"/>
    </xf>
    <xf numFmtId="0" fontId="2" fillId="11" borderId="63" xfId="2" applyFont="1" applyFill="1" applyBorder="1" applyAlignment="1">
      <alignment horizontal="center" vertical="center"/>
    </xf>
    <xf numFmtId="0" fontId="2" fillId="11" borderId="64" xfId="2" applyFont="1" applyFill="1" applyBorder="1" applyAlignment="1">
      <alignment horizontal="center" vertical="center"/>
    </xf>
    <xf numFmtId="0" fontId="2" fillId="11" borderId="65" xfId="2" applyFont="1" applyFill="1" applyBorder="1" applyAlignment="1">
      <alignment horizontal="center" vertical="center"/>
    </xf>
    <xf numFmtId="0" fontId="2" fillId="11" borderId="66" xfId="2" applyFont="1" applyFill="1" applyBorder="1" applyAlignment="1">
      <alignment horizontal="center" vertical="center" wrapText="1"/>
    </xf>
    <xf numFmtId="0" fontId="2" fillId="11" borderId="67" xfId="2" applyFont="1" applyFill="1" applyBorder="1" applyAlignment="1">
      <alignment horizontal="center" vertical="center" wrapText="1"/>
    </xf>
    <xf numFmtId="0" fontId="2" fillId="7" borderId="0" xfId="2" applyFont="1" applyFill="1" applyBorder="1" applyAlignment="1">
      <alignment vertical="center"/>
    </xf>
    <xf numFmtId="0" fontId="2" fillId="7" borderId="0" xfId="2" applyFont="1" applyFill="1" applyBorder="1" applyAlignment="1">
      <alignment vertical="center" wrapText="1"/>
    </xf>
    <xf numFmtId="0" fontId="0" fillId="11" borderId="68" xfId="2" applyFont="1" applyFill="1" applyBorder="1" applyAlignment="1">
      <alignment horizontal="center" vertical="center" shrinkToFit="1"/>
    </xf>
    <xf numFmtId="0" fontId="0" fillId="11" borderId="69" xfId="2" applyFont="1" applyFill="1" applyBorder="1" applyAlignment="1">
      <alignment horizontal="center" vertical="center" shrinkToFit="1"/>
    </xf>
    <xf numFmtId="0" fontId="2" fillId="11" borderId="69" xfId="2" applyFont="1" applyFill="1" applyBorder="1" applyAlignment="1">
      <alignment horizontal="center" vertical="center" shrinkToFit="1"/>
    </xf>
    <xf numFmtId="0" fontId="0" fillId="11" borderId="69" xfId="2" applyFont="1" applyFill="1" applyBorder="1" applyAlignment="1">
      <alignment horizontal="center" vertical="center"/>
    </xf>
    <xf numFmtId="0" fontId="2" fillId="11" borderId="69" xfId="2" applyFont="1" applyFill="1" applyBorder="1" applyAlignment="1">
      <alignment horizontal="center" vertical="center"/>
    </xf>
    <xf numFmtId="0" fontId="2" fillId="11" borderId="70" xfId="2" applyFont="1" applyFill="1" applyBorder="1" applyAlignment="1">
      <alignment horizontal="center" vertical="center"/>
    </xf>
    <xf numFmtId="0" fontId="2" fillId="11" borderId="71" xfId="2" applyFont="1" applyFill="1" applyBorder="1" applyAlignment="1">
      <alignment horizontal="center" vertical="center"/>
    </xf>
    <xf numFmtId="0" fontId="2" fillId="11" borderId="72" xfId="2" applyFont="1" applyFill="1" applyBorder="1" applyAlignment="1">
      <alignment horizontal="center" vertical="center" wrapText="1"/>
    </xf>
    <xf numFmtId="0" fontId="2" fillId="11" borderId="73" xfId="2" applyFont="1" applyFill="1" applyBorder="1" applyAlignment="1">
      <alignment horizontal="center" vertical="center"/>
    </xf>
    <xf numFmtId="0" fontId="2" fillId="11" borderId="74" xfId="2" applyFont="1" applyFill="1" applyBorder="1" applyAlignment="1">
      <alignment horizontal="center" vertical="center"/>
    </xf>
    <xf numFmtId="0" fontId="2" fillId="11" borderId="75" xfId="2" applyFont="1" applyFill="1" applyBorder="1" applyAlignment="1">
      <alignment horizontal="center" vertical="center"/>
    </xf>
    <xf numFmtId="0" fontId="2" fillId="11" borderId="72" xfId="2" applyFont="1" applyFill="1" applyBorder="1" applyAlignment="1">
      <alignment horizontal="center" vertical="center"/>
    </xf>
    <xf numFmtId="0" fontId="2" fillId="11" borderId="76" xfId="2" applyFont="1" applyFill="1" applyBorder="1" applyAlignment="1">
      <alignment horizontal="center" vertical="center" wrapText="1"/>
    </xf>
    <xf numFmtId="0" fontId="2" fillId="11" borderId="77" xfId="2" applyFont="1" applyFill="1" applyBorder="1" applyAlignment="1">
      <alignment horizontal="center" vertical="center" wrapText="1"/>
    </xf>
    <xf numFmtId="0" fontId="0" fillId="7" borderId="41" xfId="2" applyFont="1" applyFill="1" applyBorder="1" applyAlignment="1" applyProtection="1">
      <alignment horizontal="center" vertical="center" shrinkToFit="1"/>
      <protection locked="0"/>
    </xf>
    <xf numFmtId="0" fontId="2" fillId="7" borderId="20" xfId="2" applyFont="1" applyFill="1" applyBorder="1" applyAlignment="1" applyProtection="1">
      <alignment horizontal="center" vertical="center" shrinkToFit="1"/>
      <protection locked="0"/>
    </xf>
    <xf numFmtId="0" fontId="0" fillId="7" borderId="56" xfId="2" applyFont="1" applyFill="1" applyBorder="1" applyAlignment="1">
      <alignment horizontal="center" vertical="center" shrinkToFit="1"/>
    </xf>
    <xf numFmtId="0" fontId="2" fillId="7" borderId="56" xfId="2" applyFont="1" applyFill="1" applyBorder="1" applyAlignment="1">
      <alignment horizontal="center" vertical="center" shrinkToFit="1"/>
    </xf>
    <xf numFmtId="0" fontId="0" fillId="9" borderId="56" xfId="2" applyFont="1" applyFill="1" applyBorder="1" applyAlignment="1">
      <alignment vertical="center" shrinkToFit="1"/>
    </xf>
    <xf numFmtId="0" fontId="0" fillId="9" borderId="57" xfId="2" applyFont="1" applyFill="1" applyBorder="1" applyAlignment="1">
      <alignment horizontal="center" vertical="center"/>
    </xf>
    <xf numFmtId="0" fontId="0" fillId="9" borderId="78" xfId="2" applyFont="1" applyFill="1" applyBorder="1" applyAlignment="1">
      <alignment horizontal="center" vertical="center"/>
    </xf>
    <xf numFmtId="0" fontId="0" fillId="9" borderId="79" xfId="2" applyFont="1" applyFill="1" applyBorder="1" applyAlignment="1">
      <alignment vertical="center" shrinkToFit="1"/>
    </xf>
    <xf numFmtId="0" fontId="0" fillId="9" borderId="80" xfId="2" applyFont="1" applyFill="1" applyBorder="1" applyAlignment="1">
      <alignment vertical="center" shrinkToFit="1"/>
    </xf>
    <xf numFmtId="0" fontId="0" fillId="9" borderId="81" xfId="2" applyFont="1" applyFill="1" applyBorder="1" applyAlignment="1">
      <alignment vertical="center" shrinkToFit="1"/>
    </xf>
    <xf numFmtId="0" fontId="25" fillId="9" borderId="56" xfId="2" applyFont="1" applyFill="1" applyBorder="1" applyAlignment="1">
      <alignment horizontal="left" vertical="center" wrapText="1" shrinkToFit="1"/>
    </xf>
    <xf numFmtId="0" fontId="25" fillId="9" borderId="82" xfId="2" applyFont="1" applyFill="1" applyBorder="1" applyAlignment="1">
      <alignment horizontal="left" vertical="center" wrapText="1" shrinkToFit="1"/>
    </xf>
    <xf numFmtId="0" fontId="0" fillId="7" borderId="42" xfId="2" applyFont="1" applyFill="1" applyBorder="1" applyAlignment="1" applyProtection="1">
      <alignment horizontal="center" vertical="center" shrinkToFit="1"/>
      <protection locked="0"/>
    </xf>
    <xf numFmtId="0" fontId="2" fillId="7" borderId="27" xfId="2" applyFont="1" applyFill="1" applyBorder="1" applyAlignment="1" applyProtection="1">
      <alignment horizontal="center" vertical="center" shrinkToFit="1"/>
      <protection locked="0"/>
    </xf>
    <xf numFmtId="0" fontId="0" fillId="7" borderId="83" xfId="2" applyFont="1" applyFill="1" applyBorder="1" applyAlignment="1">
      <alignment horizontal="left" vertical="center" shrinkToFit="1"/>
    </xf>
    <xf numFmtId="0" fontId="2" fillId="7" borderId="83" xfId="2" applyFont="1" applyFill="1" applyBorder="1" applyAlignment="1">
      <alignment horizontal="left" vertical="center" shrinkToFit="1"/>
    </xf>
    <xf numFmtId="0" fontId="2" fillId="7" borderId="25" xfId="2" applyFont="1" applyFill="1" applyBorder="1" applyAlignment="1">
      <alignment vertical="center" shrinkToFit="1"/>
    </xf>
    <xf numFmtId="0" fontId="2" fillId="7" borderId="84" xfId="2" applyFont="1" applyFill="1" applyBorder="1" applyAlignment="1">
      <alignment vertical="center" shrinkToFit="1"/>
    </xf>
    <xf numFmtId="0" fontId="2" fillId="7" borderId="24" xfId="2" applyFont="1" applyFill="1" applyBorder="1" applyAlignment="1">
      <alignment vertical="center" shrinkToFit="1"/>
    </xf>
    <xf numFmtId="0" fontId="0" fillId="7" borderId="83" xfId="2" applyFont="1" applyFill="1" applyBorder="1" applyAlignment="1">
      <alignment horizontal="left" vertical="center" wrapText="1" shrinkToFit="1"/>
    </xf>
    <xf numFmtId="0" fontId="2" fillId="7" borderId="83" xfId="2" applyFont="1" applyFill="1" applyBorder="1" applyAlignment="1">
      <alignment horizontal="left" vertical="center" wrapText="1" shrinkToFit="1"/>
    </xf>
    <xf numFmtId="0" fontId="2" fillId="7" borderId="85" xfId="2" applyFont="1" applyFill="1" applyBorder="1" applyAlignment="1">
      <alignment horizontal="left" vertical="center" wrapText="1" shrinkToFit="1"/>
    </xf>
    <xf numFmtId="0" fontId="2" fillId="9" borderId="42" xfId="2" applyFont="1" applyFill="1" applyBorder="1" applyAlignment="1">
      <alignment horizontal="center" vertical="center" shrinkToFit="1"/>
    </xf>
    <xf numFmtId="0" fontId="2" fillId="9" borderId="27" xfId="2" applyFont="1" applyFill="1" applyBorder="1" applyAlignment="1">
      <alignment horizontal="center" vertical="center" shrinkToFit="1"/>
    </xf>
    <xf numFmtId="0" fontId="2" fillId="9" borderId="86" xfId="2" applyFont="1" applyFill="1" applyBorder="1" applyAlignment="1">
      <alignment horizontal="center" vertical="center" shrinkToFit="1"/>
    </xf>
    <xf numFmtId="0" fontId="2" fillId="9" borderId="49" xfId="2" applyFont="1" applyFill="1" applyBorder="1" applyAlignment="1">
      <alignment horizontal="center" vertical="center" shrinkToFit="1"/>
    </xf>
    <xf numFmtId="0" fontId="2" fillId="9" borderId="79" xfId="2" applyFont="1" applyFill="1" applyBorder="1" applyAlignment="1">
      <alignment vertical="center" shrinkToFit="1"/>
    </xf>
    <xf numFmtId="0" fontId="2" fillId="9" borderId="80" xfId="2" applyFont="1" applyFill="1" applyBorder="1" applyAlignment="1">
      <alignment vertical="center" shrinkToFit="1"/>
    </xf>
    <xf numFmtId="0" fontId="2" fillId="9" borderId="81" xfId="2" applyFont="1" applyFill="1" applyBorder="1" applyAlignment="1">
      <alignment vertical="center" shrinkToFit="1"/>
    </xf>
    <xf numFmtId="0" fontId="0" fillId="9" borderId="86" xfId="2" applyFont="1" applyFill="1" applyBorder="1" applyAlignment="1">
      <alignment horizontal="left" vertical="center" wrapText="1"/>
    </xf>
    <xf numFmtId="0" fontId="0" fillId="9" borderId="49" xfId="2" applyFont="1" applyFill="1" applyBorder="1" applyAlignment="1">
      <alignment horizontal="left" vertical="center" wrapText="1"/>
    </xf>
    <xf numFmtId="0" fontId="0" fillId="9" borderId="87" xfId="2" applyFont="1" applyFill="1" applyBorder="1" applyAlignment="1">
      <alignment horizontal="left" vertical="center" wrapText="1"/>
    </xf>
    <xf numFmtId="0" fontId="2" fillId="9" borderId="25" xfId="2" applyFont="1" applyFill="1" applyBorder="1" applyAlignment="1">
      <alignment vertical="center" shrinkToFit="1"/>
    </xf>
    <xf numFmtId="0" fontId="2" fillId="9" borderId="84" xfId="2" applyFont="1" applyFill="1" applyBorder="1" applyAlignment="1">
      <alignment vertical="center" shrinkToFit="1"/>
    </xf>
    <xf numFmtId="0" fontId="2" fillId="9" borderId="24" xfId="2" applyFont="1" applyFill="1" applyBorder="1" applyAlignment="1">
      <alignment vertical="center" shrinkToFit="1"/>
    </xf>
    <xf numFmtId="0" fontId="2" fillId="9" borderId="86" xfId="2" applyFont="1" applyFill="1" applyBorder="1" applyAlignment="1">
      <alignment horizontal="left" vertical="center" wrapText="1"/>
    </xf>
    <xf numFmtId="0" fontId="2" fillId="9" borderId="49" xfId="2" applyFont="1" applyFill="1" applyBorder="1" applyAlignment="1">
      <alignment horizontal="left" vertical="center" wrapText="1"/>
    </xf>
    <xf numFmtId="0" fontId="2" fillId="9" borderId="87" xfId="2" applyFont="1" applyFill="1" applyBorder="1" applyAlignment="1">
      <alignment horizontal="left" vertical="center" wrapText="1"/>
    </xf>
    <xf numFmtId="0" fontId="0" fillId="9" borderId="42" xfId="2" applyFont="1" applyFill="1" applyBorder="1" applyAlignment="1">
      <alignment horizontal="center" vertical="center" shrinkToFit="1"/>
    </xf>
    <xf numFmtId="0" fontId="0" fillId="9" borderId="27" xfId="2" applyFont="1" applyFill="1" applyBorder="1" applyAlignment="1">
      <alignment horizontal="center" vertical="center" shrinkToFit="1"/>
    </xf>
    <xf numFmtId="0" fontId="2" fillId="7" borderId="42" xfId="2" applyFont="1" applyFill="1" applyBorder="1" applyAlignment="1">
      <alignment horizontal="center" vertical="center" shrinkToFit="1"/>
    </xf>
    <xf numFmtId="0" fontId="2" fillId="7" borderId="27" xfId="2" applyFont="1" applyFill="1" applyBorder="1" applyAlignment="1">
      <alignment horizontal="center" vertical="center" shrinkToFit="1"/>
    </xf>
    <xf numFmtId="0" fontId="2" fillId="7" borderId="86" xfId="2" applyFont="1" applyFill="1" applyBorder="1" applyAlignment="1">
      <alignment horizontal="center" vertical="center" shrinkToFit="1"/>
    </xf>
    <xf numFmtId="0" fontId="2" fillId="7" borderId="49" xfId="2" applyFont="1" applyFill="1" applyBorder="1" applyAlignment="1">
      <alignment horizontal="center" vertical="center" shrinkToFit="1"/>
    </xf>
    <xf numFmtId="0" fontId="2" fillId="7" borderId="79" xfId="2" applyFont="1" applyFill="1" applyBorder="1" applyAlignment="1">
      <alignment vertical="center" shrinkToFit="1"/>
    </xf>
    <xf numFmtId="0" fontId="2" fillId="7" borderId="80" xfId="2" applyFont="1" applyFill="1" applyBorder="1" applyAlignment="1">
      <alignment vertical="center" shrinkToFit="1"/>
    </xf>
    <xf numFmtId="0" fontId="2" fillId="7" borderId="81" xfId="2" applyFont="1" applyFill="1" applyBorder="1" applyAlignment="1">
      <alignment vertical="center" shrinkToFit="1"/>
    </xf>
    <xf numFmtId="0" fontId="2" fillId="7" borderId="86" xfId="2" applyFont="1" applyFill="1" applyBorder="1" applyAlignment="1">
      <alignment horizontal="left" vertical="center" wrapText="1"/>
    </xf>
    <xf numFmtId="0" fontId="2" fillId="7" borderId="49" xfId="2" applyFont="1" applyFill="1" applyBorder="1" applyAlignment="1">
      <alignment horizontal="left" vertical="center" wrapText="1"/>
    </xf>
    <xf numFmtId="0" fontId="2" fillId="7" borderId="87" xfId="2" applyFont="1" applyFill="1" applyBorder="1" applyAlignment="1">
      <alignment horizontal="left" vertical="center" wrapText="1"/>
    </xf>
    <xf numFmtId="0" fontId="2" fillId="9" borderId="0" xfId="2" applyFont="1" applyFill="1" applyAlignment="1">
      <alignment vertical="center"/>
    </xf>
    <xf numFmtId="0" fontId="2" fillId="9" borderId="0" xfId="2" applyFont="1" applyFill="1" applyBorder="1" applyAlignment="1">
      <alignment vertical="center"/>
    </xf>
    <xf numFmtId="0" fontId="2" fillId="9" borderId="0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left" vertical="top" wrapText="1"/>
    </xf>
    <xf numFmtId="0" fontId="2" fillId="7" borderId="86" xfId="2" applyFont="1" applyFill="1" applyBorder="1" applyAlignment="1">
      <alignment horizontal="center" vertical="center"/>
    </xf>
    <xf numFmtId="0" fontId="2" fillId="7" borderId="49" xfId="2" applyFont="1" applyFill="1" applyBorder="1" applyAlignment="1">
      <alignment horizontal="center" vertical="center"/>
    </xf>
    <xf numFmtId="0" fontId="2" fillId="7" borderId="87" xfId="2" applyFont="1" applyFill="1" applyBorder="1" applyAlignment="1">
      <alignment horizontal="center" vertical="center"/>
    </xf>
    <xf numFmtId="0" fontId="2" fillId="7" borderId="43" xfId="2" applyFont="1" applyFill="1" applyBorder="1" applyAlignment="1">
      <alignment horizontal="center" vertical="center" shrinkToFit="1"/>
    </xf>
    <xf numFmtId="0" fontId="2" fillId="7" borderId="34" xfId="2" applyFont="1" applyFill="1" applyBorder="1" applyAlignment="1">
      <alignment horizontal="center" vertical="center" shrinkToFit="1"/>
    </xf>
    <xf numFmtId="0" fontId="0" fillId="7" borderId="88" xfId="2" applyFont="1" applyFill="1" applyBorder="1" applyAlignment="1">
      <alignment horizontal="center" vertical="center" shrinkToFit="1"/>
    </xf>
    <xf numFmtId="0" fontId="2" fillId="7" borderId="51" xfId="2" applyFont="1" applyFill="1" applyBorder="1" applyAlignment="1">
      <alignment horizontal="center" vertical="center" shrinkToFit="1"/>
    </xf>
    <xf numFmtId="0" fontId="0" fillId="7" borderId="57" xfId="2" applyFont="1" applyFill="1" applyBorder="1" applyAlignment="1">
      <alignment horizontal="center" vertical="center"/>
    </xf>
    <xf numFmtId="0" fontId="0" fillId="7" borderId="78" xfId="2" applyFont="1" applyFill="1" applyBorder="1" applyAlignment="1">
      <alignment horizontal="center" vertical="center"/>
    </xf>
    <xf numFmtId="0" fontId="2" fillId="7" borderId="32" xfId="2" applyFont="1" applyFill="1" applyBorder="1" applyAlignment="1">
      <alignment vertical="center" shrinkToFit="1"/>
    </xf>
    <xf numFmtId="0" fontId="2" fillId="7" borderId="89" xfId="2" applyFont="1" applyFill="1" applyBorder="1" applyAlignment="1">
      <alignment vertical="center" shrinkToFit="1"/>
    </xf>
    <xf numFmtId="0" fontId="2" fillId="7" borderId="31" xfId="2" applyFont="1" applyFill="1" applyBorder="1" applyAlignment="1">
      <alignment vertical="center" shrinkToFit="1"/>
    </xf>
    <xf numFmtId="0" fontId="14" fillId="7" borderId="88" xfId="2" applyFont="1" applyFill="1" applyBorder="1" applyAlignment="1">
      <alignment horizontal="center" vertical="center"/>
    </xf>
    <xf numFmtId="0" fontId="14" fillId="7" borderId="51" xfId="2" applyFont="1" applyFill="1" applyBorder="1" applyAlignment="1">
      <alignment horizontal="center" vertical="center"/>
    </xf>
    <xf numFmtId="0" fontId="14" fillId="7" borderId="90" xfId="2" applyFont="1" applyFill="1" applyBorder="1" applyAlignment="1">
      <alignment horizontal="center" vertical="center"/>
    </xf>
    <xf numFmtId="0" fontId="2" fillId="7" borderId="44" xfId="2" applyFont="1" applyFill="1" applyBorder="1" applyAlignment="1">
      <alignment horizontal="center" vertical="center"/>
    </xf>
    <xf numFmtId="0" fontId="2" fillId="7" borderId="0" xfId="2" applyFont="1" applyFill="1" applyBorder="1" applyAlignment="1">
      <alignment horizontal="left" vertical="center"/>
    </xf>
    <xf numFmtId="0" fontId="4" fillId="7" borderId="0" xfId="2" applyFont="1" applyFill="1" applyBorder="1" applyAlignment="1">
      <alignment horizontal="left" vertical="center"/>
    </xf>
    <xf numFmtId="0" fontId="2" fillId="11" borderId="39" xfId="2" applyFont="1" applyFill="1" applyBorder="1" applyAlignment="1">
      <alignment horizontal="center" vertical="center" shrinkToFit="1"/>
    </xf>
    <xf numFmtId="0" fontId="0" fillId="11" borderId="8" xfId="2" applyFont="1" applyFill="1" applyBorder="1" applyAlignment="1">
      <alignment horizontal="center" vertical="center" shrinkToFit="1"/>
    </xf>
    <xf numFmtId="0" fontId="2" fillId="11" borderId="8" xfId="2" applyFont="1" applyFill="1" applyBorder="1" applyAlignment="1">
      <alignment horizontal="center" vertical="center"/>
    </xf>
    <xf numFmtId="0" fontId="2" fillId="11" borderId="40" xfId="2" applyFont="1" applyFill="1" applyBorder="1" applyAlignment="1">
      <alignment horizontal="center" vertical="center"/>
    </xf>
    <xf numFmtId="0" fontId="0" fillId="9" borderId="56" xfId="2" applyFont="1" applyFill="1" applyBorder="1" applyAlignment="1">
      <alignment horizontal="center" vertical="center"/>
    </xf>
    <xf numFmtId="0" fontId="2" fillId="7" borderId="56" xfId="2" applyFont="1" applyFill="1" applyBorder="1" applyAlignment="1">
      <alignment horizontal="center" vertical="center"/>
    </xf>
    <xf numFmtId="0" fontId="7" fillId="7" borderId="56" xfId="2" applyFont="1" applyFill="1" applyBorder="1" applyAlignment="1">
      <alignment horizontal="left" vertical="center" wrapText="1"/>
    </xf>
    <xf numFmtId="0" fontId="7" fillId="7" borderId="82" xfId="2" applyFont="1" applyFill="1" applyBorder="1" applyAlignment="1">
      <alignment horizontal="left" vertical="center" wrapText="1"/>
    </xf>
    <xf numFmtId="0" fontId="0" fillId="7" borderId="86" xfId="2" applyFont="1" applyFill="1" applyBorder="1" applyAlignment="1">
      <alignment horizontal="center" vertical="center" shrinkToFit="1"/>
    </xf>
    <xf numFmtId="0" fontId="0" fillId="7" borderId="49" xfId="2" applyFont="1" applyFill="1" applyBorder="1" applyAlignment="1">
      <alignment horizontal="center" vertical="center" shrinkToFit="1"/>
    </xf>
    <xf numFmtId="0" fontId="0" fillId="7" borderId="27" xfId="2" applyFont="1" applyFill="1" applyBorder="1" applyAlignment="1">
      <alignment horizontal="center" vertical="center" shrinkToFit="1"/>
    </xf>
    <xf numFmtId="0" fontId="0" fillId="9" borderId="86" xfId="2" applyFont="1" applyFill="1" applyBorder="1" applyAlignment="1">
      <alignment horizontal="center" vertical="center"/>
    </xf>
    <xf numFmtId="0" fontId="0" fillId="9" borderId="27" xfId="2" applyFont="1" applyFill="1" applyBorder="1" applyAlignment="1">
      <alignment horizontal="center" vertical="center"/>
    </xf>
    <xf numFmtId="0" fontId="2" fillId="7" borderId="27" xfId="2" applyFont="1" applyFill="1" applyBorder="1" applyAlignment="1">
      <alignment horizontal="center" vertical="center"/>
    </xf>
    <xf numFmtId="0" fontId="7" fillId="7" borderId="86" xfId="2" applyFont="1" applyFill="1" applyBorder="1" applyAlignment="1">
      <alignment horizontal="left" vertical="center" wrapText="1"/>
    </xf>
    <xf numFmtId="0" fontId="7" fillId="7" borderId="49" xfId="2" applyFont="1" applyFill="1" applyBorder="1" applyAlignment="1">
      <alignment horizontal="left" vertical="center" wrapText="1"/>
    </xf>
    <xf numFmtId="0" fontId="7" fillId="7" borderId="87" xfId="2" applyFont="1" applyFill="1" applyBorder="1" applyAlignment="1">
      <alignment horizontal="left" vertical="center" wrapText="1"/>
    </xf>
    <xf numFmtId="0" fontId="0" fillId="9" borderId="88" xfId="2" applyFont="1" applyFill="1" applyBorder="1" applyAlignment="1">
      <alignment horizontal="center" vertical="center"/>
    </xf>
    <xf numFmtId="0" fontId="0" fillId="9" borderId="34" xfId="2" applyFont="1" applyFill="1" applyBorder="1" applyAlignment="1">
      <alignment horizontal="center" vertical="center"/>
    </xf>
    <xf numFmtId="0" fontId="2" fillId="7" borderId="88" xfId="2" applyFont="1" applyFill="1" applyBorder="1" applyAlignment="1">
      <alignment horizontal="center" vertical="center"/>
    </xf>
    <xf numFmtId="0" fontId="2" fillId="7" borderId="34" xfId="2" applyFont="1" applyFill="1" applyBorder="1" applyAlignment="1">
      <alignment horizontal="center" vertical="center"/>
    </xf>
    <xf numFmtId="0" fontId="2" fillId="7" borderId="88" xfId="2" applyFont="1" applyFill="1" applyBorder="1" applyAlignment="1">
      <alignment horizontal="center" vertical="center" shrinkToFit="1"/>
    </xf>
    <xf numFmtId="0" fontId="2" fillId="7" borderId="51" xfId="2" applyFont="1" applyFill="1" applyBorder="1" applyAlignment="1">
      <alignment horizontal="center" vertical="center"/>
    </xf>
    <xf numFmtId="0" fontId="2" fillId="7" borderId="90" xfId="2" applyFont="1" applyFill="1" applyBorder="1" applyAlignment="1">
      <alignment horizontal="center" vertical="center"/>
    </xf>
    <xf numFmtId="0" fontId="2" fillId="10" borderId="0" xfId="2" applyFont="1" applyFill="1" applyBorder="1" applyAlignment="1">
      <alignment vertical="center"/>
    </xf>
    <xf numFmtId="0" fontId="16" fillId="12" borderId="0" xfId="2" applyFont="1" applyFill="1" applyBorder="1" applyAlignment="1">
      <alignment vertical="center"/>
    </xf>
    <xf numFmtId="0" fontId="17" fillId="12" borderId="0" xfId="2" applyFont="1" applyFill="1" applyBorder="1" applyAlignment="1">
      <alignment vertical="center"/>
    </xf>
    <xf numFmtId="0" fontId="2" fillId="11" borderId="7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6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2" fillId="7" borderId="15" xfId="2" applyFont="1" applyFill="1" applyBorder="1" applyAlignment="1">
      <alignment horizontal="center" vertical="center" shrinkToFit="1"/>
    </xf>
    <xf numFmtId="0" fontId="2" fillId="7" borderId="66" xfId="2" applyFont="1" applyFill="1" applyBorder="1" applyAlignment="1">
      <alignment horizontal="center" vertical="center" shrinkToFit="1"/>
    </xf>
    <xf numFmtId="0" fontId="0" fillId="7" borderId="91" xfId="2" applyFont="1" applyFill="1" applyBorder="1" applyAlignment="1">
      <alignment horizontal="left" vertical="center" shrinkToFit="1"/>
    </xf>
    <xf numFmtId="0" fontId="2" fillId="7" borderId="20" xfId="2" applyFont="1" applyFill="1" applyBorder="1" applyAlignment="1">
      <alignment horizontal="left" vertical="center" shrinkToFit="1"/>
    </xf>
    <xf numFmtId="0" fontId="2" fillId="7" borderId="91" xfId="2" applyFont="1" applyFill="1" applyBorder="1" applyAlignment="1">
      <alignment horizontal="center" vertical="center"/>
    </xf>
    <xf numFmtId="0" fontId="2" fillId="7" borderId="20" xfId="2" applyFont="1" applyFill="1" applyBorder="1" applyAlignment="1">
      <alignment horizontal="center" vertical="center"/>
    </xf>
    <xf numFmtId="0" fontId="2" fillId="7" borderId="83" xfId="2" applyFont="1" applyFill="1" applyBorder="1" applyAlignment="1">
      <alignment horizontal="center" vertical="center"/>
    </xf>
    <xf numFmtId="177" fontId="2" fillId="7" borderId="57" xfId="2" applyNumberFormat="1" applyFont="1" applyFill="1" applyBorder="1" applyAlignment="1">
      <alignment horizontal="center" vertical="center"/>
    </xf>
    <xf numFmtId="177" fontId="2" fillId="7" borderId="92" xfId="2" applyNumberFormat="1" applyFont="1" applyFill="1" applyBorder="1" applyAlignment="1">
      <alignment horizontal="center" vertical="center"/>
    </xf>
    <xf numFmtId="177" fontId="2" fillId="7" borderId="78" xfId="2" applyNumberFormat="1" applyFont="1" applyFill="1" applyBorder="1" applyAlignment="1">
      <alignment horizontal="center" vertical="center"/>
    </xf>
    <xf numFmtId="38" fontId="2" fillId="7" borderId="91" xfId="1" applyFont="1" applyFill="1" applyBorder="1" applyAlignment="1">
      <alignment horizontal="center" vertical="center"/>
    </xf>
    <xf numFmtId="38" fontId="2" fillId="7" borderId="46" xfId="1" applyFont="1" applyFill="1" applyBorder="1" applyAlignment="1">
      <alignment horizontal="center" vertical="center"/>
    </xf>
    <xf numFmtId="38" fontId="2" fillId="7" borderId="60" xfId="1" applyFont="1" applyFill="1" applyBorder="1" applyAlignment="1">
      <alignment horizontal="center" vertical="center"/>
    </xf>
    <xf numFmtId="0" fontId="0" fillId="7" borderId="0" xfId="2" applyFont="1" applyFill="1" applyBorder="1" applyAlignment="1">
      <alignment vertical="center" wrapText="1"/>
    </xf>
    <xf numFmtId="0" fontId="0" fillId="7" borderId="42" xfId="2" applyFont="1" applyFill="1" applyBorder="1" applyAlignment="1">
      <alignment horizontal="center" vertical="center" shrinkToFit="1"/>
    </xf>
    <xf numFmtId="0" fontId="0" fillId="7" borderId="86" xfId="2" applyFont="1" applyFill="1" applyBorder="1" applyAlignment="1">
      <alignment horizontal="left" vertical="center" shrinkToFit="1"/>
    </xf>
    <xf numFmtId="0" fontId="2" fillId="7" borderId="27" xfId="2" applyFont="1" applyFill="1" applyBorder="1" applyAlignment="1">
      <alignment horizontal="left" vertical="center" shrinkToFit="1"/>
    </xf>
    <xf numFmtId="0" fontId="2" fillId="7" borderId="93" xfId="2" applyFont="1" applyFill="1" applyBorder="1" applyAlignment="1">
      <alignment horizontal="center" vertical="center"/>
    </xf>
    <xf numFmtId="177" fontId="2" fillId="7" borderId="86" xfId="2" applyNumberFormat="1" applyFont="1" applyFill="1" applyBorder="1" applyAlignment="1">
      <alignment horizontal="center" vertical="center"/>
    </xf>
    <xf numFmtId="177" fontId="2" fillId="7" borderId="49" xfId="2" applyNumberFormat="1" applyFont="1" applyFill="1" applyBorder="1" applyAlignment="1">
      <alignment horizontal="center" vertical="center"/>
    </xf>
    <xf numFmtId="177" fontId="2" fillId="7" borderId="27" xfId="2" applyNumberFormat="1" applyFont="1" applyFill="1" applyBorder="1" applyAlignment="1">
      <alignment horizontal="center" vertical="center"/>
    </xf>
    <xf numFmtId="38" fontId="2" fillId="7" borderId="86" xfId="1" applyFont="1" applyFill="1" applyBorder="1" applyAlignment="1">
      <alignment horizontal="center" vertical="center"/>
    </xf>
    <xf numFmtId="38" fontId="2" fillId="7" borderId="49" xfId="1" applyFont="1" applyFill="1" applyBorder="1" applyAlignment="1">
      <alignment horizontal="center" vertical="center"/>
    </xf>
    <xf numFmtId="38" fontId="2" fillId="7" borderId="87" xfId="1" applyFont="1" applyFill="1" applyBorder="1" applyAlignment="1">
      <alignment horizontal="center" vertical="center"/>
    </xf>
    <xf numFmtId="0" fontId="18" fillId="7" borderId="0" xfId="2" applyFont="1" applyFill="1" applyBorder="1" applyAlignment="1">
      <alignment vertical="center" wrapText="1"/>
    </xf>
    <xf numFmtId="0" fontId="0" fillId="7" borderId="86" xfId="2" applyFont="1" applyFill="1" applyBorder="1" applyAlignment="1">
      <alignment horizontal="center" vertical="center"/>
    </xf>
    <xf numFmtId="0" fontId="17" fillId="7" borderId="22" xfId="2" applyFont="1" applyFill="1" applyBorder="1" applyAlignment="1">
      <alignment horizontal="center" vertical="center" shrinkToFit="1"/>
    </xf>
    <xf numFmtId="0" fontId="17" fillId="7" borderId="83" xfId="2" applyFont="1" applyFill="1" applyBorder="1" applyAlignment="1">
      <alignment horizontal="center" vertical="center" shrinkToFit="1"/>
    </xf>
    <xf numFmtId="0" fontId="17" fillId="7" borderId="86" xfId="2" applyFont="1" applyFill="1" applyBorder="1" applyAlignment="1">
      <alignment horizontal="center" vertical="center"/>
    </xf>
    <xf numFmtId="0" fontId="17" fillId="7" borderId="27" xfId="2" applyFont="1" applyFill="1" applyBorder="1" applyAlignment="1">
      <alignment horizontal="center" vertical="center"/>
    </xf>
    <xf numFmtId="0" fontId="2" fillId="7" borderId="22" xfId="2" applyFont="1" applyFill="1" applyBorder="1" applyAlignment="1">
      <alignment horizontal="center" vertical="center" shrinkToFit="1"/>
    </xf>
    <xf numFmtId="0" fontId="2" fillId="7" borderId="83" xfId="2" applyFont="1" applyFill="1" applyBorder="1" applyAlignment="1">
      <alignment horizontal="center" vertical="center" shrinkToFit="1"/>
    </xf>
    <xf numFmtId="0" fontId="0" fillId="7" borderId="0" xfId="2" applyFont="1" applyFill="1" applyAlignment="1">
      <alignment vertical="center"/>
    </xf>
    <xf numFmtId="0" fontId="0" fillId="7" borderId="0" xfId="2" applyFont="1" applyFill="1" applyBorder="1" applyAlignment="1">
      <alignment vertical="center"/>
    </xf>
    <xf numFmtId="0" fontId="0" fillId="7" borderId="0" xfId="2" applyFont="1" applyFill="1" applyBorder="1" applyAlignment="1">
      <alignment horizontal="center" vertical="center"/>
    </xf>
    <xf numFmtId="0" fontId="0" fillId="10" borderId="0" xfId="2" applyFont="1" applyFill="1" applyAlignment="1">
      <alignment vertical="center"/>
    </xf>
    <xf numFmtId="0" fontId="0" fillId="7" borderId="94" xfId="2" applyFont="1" applyFill="1" applyBorder="1" applyAlignment="1">
      <alignment horizontal="center" vertical="center" shrinkToFit="1"/>
    </xf>
    <xf numFmtId="0" fontId="0" fillId="7" borderId="95" xfId="2" applyFont="1" applyFill="1" applyBorder="1" applyAlignment="1">
      <alignment horizontal="center" vertical="center" shrinkToFit="1"/>
    </xf>
    <xf numFmtId="0" fontId="17" fillId="7" borderId="42" xfId="2" applyFont="1" applyFill="1" applyBorder="1" applyAlignment="1">
      <alignment horizontal="center" vertical="center" shrinkToFit="1"/>
    </xf>
    <xf numFmtId="0" fontId="17" fillId="7" borderId="27" xfId="2" applyFont="1" applyFill="1" applyBorder="1" applyAlignment="1">
      <alignment horizontal="center" vertical="center" shrinkToFit="1"/>
    </xf>
    <xf numFmtId="0" fontId="17" fillId="7" borderId="86" xfId="2" applyFont="1" applyFill="1" applyBorder="1" applyAlignment="1">
      <alignment horizontal="center" vertical="center" shrinkToFit="1"/>
    </xf>
    <xf numFmtId="177" fontId="2" fillId="7" borderId="88" xfId="2" applyNumberFormat="1" applyFont="1" applyFill="1" applyBorder="1" applyAlignment="1">
      <alignment horizontal="center" vertical="center"/>
    </xf>
    <xf numFmtId="177" fontId="2" fillId="7" borderId="51" xfId="2" applyNumberFormat="1" applyFont="1" applyFill="1" applyBorder="1" applyAlignment="1">
      <alignment horizontal="center" vertical="center"/>
    </xf>
    <xf numFmtId="177" fontId="2" fillId="7" borderId="34" xfId="2" applyNumberFormat="1" applyFont="1" applyFill="1" applyBorder="1" applyAlignment="1">
      <alignment horizontal="center" vertical="center"/>
    </xf>
    <xf numFmtId="38" fontId="2" fillId="7" borderId="88" xfId="1" applyFont="1" applyFill="1" applyBorder="1" applyAlignment="1">
      <alignment horizontal="center" vertical="center"/>
    </xf>
    <xf numFmtId="38" fontId="2" fillId="7" borderId="51" xfId="1" applyFont="1" applyFill="1" applyBorder="1" applyAlignment="1">
      <alignment horizontal="center" vertical="center"/>
    </xf>
    <xf numFmtId="38" fontId="2" fillId="7" borderId="90" xfId="1" applyFont="1" applyFill="1" applyBorder="1" applyAlignment="1">
      <alignment horizontal="center" vertical="center"/>
    </xf>
    <xf numFmtId="0" fontId="19" fillId="9" borderId="0" xfId="2" applyFont="1" applyFill="1" applyBorder="1" applyAlignment="1">
      <alignment vertical="center"/>
    </xf>
    <xf numFmtId="0" fontId="0" fillId="11" borderId="8" xfId="2" applyFont="1" applyFill="1" applyBorder="1" applyAlignment="1">
      <alignment horizontal="center" vertical="center"/>
    </xf>
    <xf numFmtId="0" fontId="0" fillId="11" borderId="40" xfId="2" applyFont="1" applyFill="1" applyBorder="1" applyAlignment="1">
      <alignment horizontal="center" vertical="center"/>
    </xf>
    <xf numFmtId="0" fontId="0" fillId="7" borderId="91" xfId="2" applyFont="1" applyFill="1" applyBorder="1" applyAlignment="1">
      <alignment horizontal="center" vertical="center" shrinkToFit="1"/>
    </xf>
    <xf numFmtId="0" fontId="2" fillId="7" borderId="20" xfId="2" applyFont="1" applyFill="1" applyBorder="1" applyAlignment="1">
      <alignment horizontal="center" vertical="center" shrinkToFit="1"/>
    </xf>
    <xf numFmtId="0" fontId="0" fillId="7" borderId="91" xfId="2" applyFont="1" applyFill="1" applyBorder="1" applyAlignment="1">
      <alignment horizontal="left" vertical="center"/>
    </xf>
    <xf numFmtId="0" fontId="2" fillId="7" borderId="46" xfId="2" applyFont="1" applyFill="1" applyBorder="1" applyAlignment="1">
      <alignment horizontal="left" vertical="center"/>
    </xf>
    <xf numFmtId="0" fontId="2" fillId="7" borderId="20" xfId="2" applyFont="1" applyFill="1" applyBorder="1" applyAlignment="1">
      <alignment horizontal="left" vertical="center"/>
    </xf>
    <xf numFmtId="0" fontId="0" fillId="7" borderId="91" xfId="2" applyFont="1" applyFill="1" applyBorder="1" applyAlignment="1">
      <alignment horizontal="left" vertical="center" wrapText="1" shrinkToFit="1"/>
    </xf>
    <xf numFmtId="0" fontId="2" fillId="7" borderId="46" xfId="2" applyFont="1" applyFill="1" applyBorder="1" applyAlignment="1">
      <alignment horizontal="left" vertical="center" wrapText="1" shrinkToFit="1"/>
    </xf>
    <xf numFmtId="0" fontId="2" fillId="7" borderId="60" xfId="2" applyFont="1" applyFill="1" applyBorder="1" applyAlignment="1">
      <alignment horizontal="left" vertical="center" wrapText="1" shrinkToFit="1"/>
    </xf>
    <xf numFmtId="0" fontId="0" fillId="7" borderId="86" xfId="2" applyFont="1" applyFill="1" applyBorder="1" applyAlignment="1">
      <alignment horizontal="left" vertical="center"/>
    </xf>
    <xf numFmtId="0" fontId="2" fillId="7" borderId="49" xfId="2" applyFont="1" applyFill="1" applyBorder="1" applyAlignment="1">
      <alignment horizontal="left" vertical="center"/>
    </xf>
    <xf numFmtId="0" fontId="2" fillId="7" borderId="27" xfId="2" applyFont="1" applyFill="1" applyBorder="1" applyAlignment="1">
      <alignment horizontal="left" vertical="center"/>
    </xf>
    <xf numFmtId="56" fontId="0" fillId="7" borderId="86" xfId="2" applyNumberFormat="1" applyFont="1" applyFill="1" applyBorder="1" applyAlignment="1">
      <alignment horizontal="left" vertical="center" wrapText="1" shrinkToFit="1"/>
    </xf>
    <xf numFmtId="0" fontId="2" fillId="7" borderId="49" xfId="2" applyFont="1" applyFill="1" applyBorder="1" applyAlignment="1">
      <alignment horizontal="left" vertical="center" wrapText="1" shrinkToFit="1"/>
    </xf>
    <xf numFmtId="0" fontId="2" fillId="7" borderId="87" xfId="2" applyFont="1" applyFill="1" applyBorder="1" applyAlignment="1">
      <alignment horizontal="left" vertical="center" wrapText="1" shrinkToFit="1"/>
    </xf>
    <xf numFmtId="0" fontId="17" fillId="7" borderId="83" xfId="2" applyFont="1" applyFill="1" applyBorder="1" applyAlignment="1">
      <alignment horizontal="center" vertical="center"/>
    </xf>
    <xf numFmtId="49" fontId="17" fillId="7" borderId="86" xfId="2" applyNumberFormat="1" applyFont="1" applyFill="1" applyBorder="1" applyAlignment="1">
      <alignment horizontal="left" vertical="center" wrapText="1"/>
    </xf>
    <xf numFmtId="49" fontId="17" fillId="7" borderId="49" xfId="2" applyNumberFormat="1" applyFont="1" applyFill="1" applyBorder="1" applyAlignment="1">
      <alignment horizontal="left" vertical="center" wrapText="1"/>
    </xf>
    <xf numFmtId="49" fontId="17" fillId="7" borderId="87" xfId="2" applyNumberFormat="1" applyFont="1" applyFill="1" applyBorder="1" applyAlignment="1">
      <alignment horizontal="left" vertical="center" wrapText="1"/>
    </xf>
    <xf numFmtId="49" fontId="0" fillId="7" borderId="86" xfId="2" applyNumberFormat="1" applyFont="1" applyFill="1" applyBorder="1" applyAlignment="1">
      <alignment horizontal="left" vertical="center" wrapText="1"/>
    </xf>
    <xf numFmtId="49" fontId="2" fillId="7" borderId="49" xfId="2" applyNumberFormat="1" applyFont="1" applyFill="1" applyBorder="1" applyAlignment="1">
      <alignment horizontal="left" vertical="center" wrapText="1"/>
    </xf>
    <xf numFmtId="49" fontId="2" fillId="7" borderId="87" xfId="2" applyNumberFormat="1" applyFont="1" applyFill="1" applyBorder="1" applyAlignment="1">
      <alignment horizontal="left" vertical="center" wrapText="1"/>
    </xf>
    <xf numFmtId="0" fontId="0" fillId="7" borderId="83" xfId="2" applyFont="1" applyFill="1" applyBorder="1" applyAlignment="1">
      <alignment horizontal="center" vertical="center" wrapText="1"/>
    </xf>
    <xf numFmtId="0" fontId="0" fillId="7" borderId="86" xfId="2" applyFont="1" applyFill="1" applyBorder="1" applyAlignment="1">
      <alignment horizontal="left" vertical="center" wrapText="1"/>
    </xf>
    <xf numFmtId="0" fontId="0" fillId="7" borderId="49" xfId="2" applyFont="1" applyFill="1" applyBorder="1" applyAlignment="1">
      <alignment horizontal="center" vertical="center"/>
    </xf>
    <xf numFmtId="0" fontId="0" fillId="7" borderId="27" xfId="2" applyFont="1" applyFill="1" applyBorder="1" applyAlignment="1">
      <alignment horizontal="center" vertical="center"/>
    </xf>
    <xf numFmtId="0" fontId="17" fillId="7" borderId="86" xfId="2" applyFont="1" applyFill="1" applyBorder="1" applyAlignment="1">
      <alignment horizontal="left" vertical="center" wrapText="1"/>
    </xf>
    <xf numFmtId="0" fontId="17" fillId="7" borderId="49" xfId="2" applyFont="1" applyFill="1" applyBorder="1" applyAlignment="1">
      <alignment horizontal="left" vertical="center" wrapText="1"/>
    </xf>
    <xf numFmtId="0" fontId="17" fillId="7" borderId="87" xfId="2" applyFont="1" applyFill="1" applyBorder="1" applyAlignment="1">
      <alignment horizontal="left" vertical="center" wrapText="1"/>
    </xf>
    <xf numFmtId="0" fontId="2" fillId="7" borderId="49" xfId="2" applyFont="1" applyFill="1" applyBorder="1" applyAlignment="1">
      <alignment horizontal="left" vertical="center" shrinkToFit="1"/>
    </xf>
    <xf numFmtId="0" fontId="0" fillId="7" borderId="86" xfId="2" applyFont="1" applyFill="1" applyBorder="1" applyAlignment="1">
      <alignment horizontal="left" vertical="center" wrapText="1" shrinkToFit="1"/>
    </xf>
    <xf numFmtId="0" fontId="2" fillId="7" borderId="87" xfId="2" applyFont="1" applyFill="1" applyBorder="1" applyAlignment="1">
      <alignment horizontal="left" vertical="center"/>
    </xf>
    <xf numFmtId="0" fontId="17" fillId="7" borderId="86" xfId="2" applyFont="1" applyFill="1" applyBorder="1" applyAlignment="1">
      <alignment horizontal="left" vertical="center"/>
    </xf>
    <xf numFmtId="0" fontId="17" fillId="7" borderId="49" xfId="2" applyFont="1" applyFill="1" applyBorder="1" applyAlignment="1">
      <alignment horizontal="left" vertical="center"/>
    </xf>
    <xf numFmtId="0" fontId="17" fillId="7" borderId="87" xfId="2" applyFont="1" applyFill="1" applyBorder="1" applyAlignment="1">
      <alignment horizontal="left" vertical="center"/>
    </xf>
    <xf numFmtId="0" fontId="17" fillId="7" borderId="49" xfId="2" applyFont="1" applyFill="1" applyBorder="1" applyAlignment="1">
      <alignment horizontal="center" vertical="center"/>
    </xf>
    <xf numFmtId="0" fontId="2" fillId="7" borderId="86" xfId="2" applyFont="1" applyFill="1" applyBorder="1" applyAlignment="1">
      <alignment shrinkToFit="1"/>
    </xf>
    <xf numFmtId="0" fontId="2" fillId="7" borderId="49" xfId="2" applyFont="1" applyFill="1" applyBorder="1" applyAlignment="1">
      <alignment shrinkToFit="1"/>
    </xf>
    <xf numFmtId="0" fontId="2" fillId="7" borderId="27" xfId="2" applyFont="1" applyFill="1" applyBorder="1" applyAlignment="1">
      <alignment shrinkToFit="1"/>
    </xf>
    <xf numFmtId="0" fontId="2" fillId="7" borderId="86" xfId="2" applyFont="1" applyFill="1" applyBorder="1" applyAlignment="1">
      <alignment horizontal="left" vertical="center"/>
    </xf>
    <xf numFmtId="0" fontId="17" fillId="7" borderId="0" xfId="2" applyFont="1" applyFill="1" applyAlignment="1">
      <alignment vertical="center"/>
    </xf>
    <xf numFmtId="0" fontId="18" fillId="9" borderId="0" xfId="2" applyFont="1" applyFill="1" applyBorder="1" applyAlignment="1">
      <alignment horizontal="center" vertical="center" shrinkToFit="1"/>
    </xf>
    <xf numFmtId="0" fontId="18" fillId="9" borderId="0" xfId="2" applyFont="1" applyFill="1" applyBorder="1" applyAlignment="1">
      <alignment horizontal="left" vertical="center"/>
    </xf>
    <xf numFmtId="0" fontId="18" fillId="9" borderId="0" xfId="2" applyFont="1" applyFill="1" applyBorder="1" applyAlignment="1">
      <alignment horizontal="center" vertical="center"/>
    </xf>
    <xf numFmtId="0" fontId="17" fillId="7" borderId="0" xfId="2" applyFont="1" applyFill="1" applyBorder="1" applyAlignment="1">
      <alignment vertical="center"/>
    </xf>
    <xf numFmtId="0" fontId="17" fillId="7" borderId="0" xfId="2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left" vertical="top" wrapText="1"/>
    </xf>
    <xf numFmtId="0" fontId="17" fillId="10" borderId="0" xfId="2" applyFont="1" applyFill="1" applyAlignment="1">
      <alignment vertical="center"/>
    </xf>
    <xf numFmtId="0" fontId="4" fillId="7" borderId="38" xfId="2" applyFont="1" applyFill="1" applyBorder="1" applyAlignment="1">
      <alignment vertical="center"/>
    </xf>
    <xf numFmtId="0" fontId="2" fillId="7" borderId="38" xfId="2" applyFont="1" applyFill="1" applyBorder="1" applyAlignment="1">
      <alignment vertical="center"/>
    </xf>
    <xf numFmtId="0" fontId="0" fillId="11" borderId="41" xfId="2" applyFont="1" applyFill="1" applyBorder="1" applyAlignment="1">
      <alignment horizontal="center" vertical="center" shrinkToFit="1"/>
    </xf>
    <xf numFmtId="0" fontId="0" fillId="11" borderId="20" xfId="2" applyFont="1" applyFill="1" applyBorder="1" applyAlignment="1">
      <alignment horizontal="center" vertical="center" shrinkToFit="1"/>
    </xf>
    <xf numFmtId="0" fontId="0" fillId="11" borderId="91" xfId="2" applyFont="1" applyFill="1" applyBorder="1" applyAlignment="1">
      <alignment horizontal="center" vertical="center" shrinkToFit="1"/>
    </xf>
    <xf numFmtId="0" fontId="2" fillId="11" borderId="91" xfId="2" applyFont="1" applyFill="1" applyBorder="1" applyAlignment="1">
      <alignment horizontal="center" vertical="center" shrinkToFit="1"/>
    </xf>
    <xf numFmtId="0" fontId="2" fillId="11" borderId="20" xfId="2" applyFont="1" applyFill="1" applyBorder="1" applyAlignment="1">
      <alignment horizontal="center" vertical="center" shrinkToFit="1"/>
    </xf>
    <xf numFmtId="0" fontId="2" fillId="11" borderId="91" xfId="2" applyFont="1" applyFill="1" applyBorder="1" applyAlignment="1">
      <alignment horizontal="center" vertical="center"/>
    </xf>
    <xf numFmtId="0" fontId="2" fillId="11" borderId="46" xfId="2" applyFont="1" applyFill="1" applyBorder="1" applyAlignment="1">
      <alignment horizontal="center" vertical="center"/>
    </xf>
    <xf numFmtId="0" fontId="2" fillId="11" borderId="20" xfId="2" applyFont="1" applyFill="1" applyBorder="1" applyAlignment="1">
      <alignment horizontal="center" vertical="center"/>
    </xf>
    <xf numFmtId="0" fontId="0" fillId="11" borderId="7" xfId="2" applyFont="1" applyFill="1" applyBorder="1" applyAlignment="1">
      <alignment horizontal="center" vertical="center"/>
    </xf>
    <xf numFmtId="0" fontId="0" fillId="11" borderId="2" xfId="2" applyFont="1" applyFill="1" applyBorder="1" applyAlignment="1">
      <alignment horizontal="center" vertical="center"/>
    </xf>
    <xf numFmtId="0" fontId="0" fillId="11" borderId="3" xfId="2" applyFont="1" applyFill="1" applyBorder="1" applyAlignment="1">
      <alignment horizontal="center" vertical="center"/>
    </xf>
    <xf numFmtId="0" fontId="18" fillId="7" borderId="86" xfId="2" applyFont="1" applyFill="1" applyBorder="1" applyAlignment="1">
      <alignment horizontal="center" vertical="center"/>
    </xf>
    <xf numFmtId="0" fontId="18" fillId="7" borderId="27" xfId="2" applyFont="1" applyFill="1" applyBorder="1" applyAlignment="1">
      <alignment horizontal="center" vertical="center"/>
    </xf>
    <xf numFmtId="22" fontId="0" fillId="7" borderId="86" xfId="2" applyNumberFormat="1" applyFont="1" applyFill="1" applyBorder="1" applyAlignment="1">
      <alignment horizontal="center" vertical="center"/>
    </xf>
    <xf numFmtId="22" fontId="2" fillId="7" borderId="86" xfId="2" applyNumberFormat="1" applyFont="1" applyFill="1" applyBorder="1" applyAlignment="1">
      <alignment horizontal="center" vertical="center"/>
    </xf>
    <xf numFmtId="0" fontId="21" fillId="7" borderId="44" xfId="2" applyFont="1" applyFill="1" applyBorder="1" applyAlignment="1">
      <alignment horizontal="center" vertical="center" shrinkToFit="1"/>
    </xf>
    <xf numFmtId="0" fontId="21" fillId="7" borderId="44" xfId="2" applyFont="1" applyFill="1" applyBorder="1" applyAlignment="1">
      <alignment horizontal="center" vertical="center"/>
    </xf>
    <xf numFmtId="0" fontId="0" fillId="9" borderId="44" xfId="2" applyFont="1" applyFill="1" applyBorder="1" applyAlignment="1">
      <alignment horizontal="center" vertical="center"/>
    </xf>
    <xf numFmtId="0" fontId="21" fillId="7" borderId="44" xfId="2" applyFont="1" applyFill="1" applyBorder="1" applyAlignment="1">
      <alignment horizontal="left" vertical="center"/>
    </xf>
    <xf numFmtId="0" fontId="21" fillId="7" borderId="0" xfId="2" applyFont="1" applyFill="1" applyBorder="1" applyAlignment="1">
      <alignment horizontal="center" vertical="center" shrinkToFit="1"/>
    </xf>
    <xf numFmtId="0" fontId="21" fillId="7" borderId="0" xfId="2" applyFont="1" applyFill="1" applyBorder="1" applyAlignment="1">
      <alignment horizontal="center" vertical="center"/>
    </xf>
    <xf numFmtId="0" fontId="0" fillId="9" borderId="0" xfId="2" applyFont="1" applyFill="1" applyBorder="1" applyAlignment="1">
      <alignment horizontal="center" vertical="center"/>
    </xf>
    <xf numFmtId="0" fontId="21" fillId="7" borderId="0" xfId="2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/>
    <cellStyle name="標準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29595</xdr:colOff>
      <xdr:row>251</xdr:row>
      <xdr:rowOff>29937</xdr:rowOff>
    </xdr:from>
    <xdr:to>
      <xdr:col>36</xdr:col>
      <xdr:colOff>202475</xdr:colOff>
      <xdr:row>253</xdr:row>
      <xdr:rowOff>107294</xdr:rowOff>
    </xdr:to>
    <xdr:sp macro="" textlink="">
      <xdr:nvSpPr>
        <xdr:cNvPr id="2" name="吹き出し: 四角形 5">
          <a:extLst>
            <a:ext uri="{FF2B5EF4-FFF2-40B4-BE49-F238E27FC236}">
              <a16:creationId xmlns:a16="http://schemas.microsoft.com/office/drawing/2014/main" id="{18E1641A-A584-4D02-BE01-3BFB1D0A454D}"/>
            </a:ext>
          </a:extLst>
        </xdr:cNvPr>
        <xdr:cNvSpPr/>
      </xdr:nvSpPr>
      <xdr:spPr>
        <a:xfrm>
          <a:off x="11221470" y="2667000"/>
          <a:ext cx="194453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31</xdr:col>
      <xdr:colOff>29595</xdr:colOff>
      <xdr:row>251</xdr:row>
      <xdr:rowOff>29937</xdr:rowOff>
    </xdr:from>
    <xdr:to>
      <xdr:col>36</xdr:col>
      <xdr:colOff>202475</xdr:colOff>
      <xdr:row>253</xdr:row>
      <xdr:rowOff>107294</xdr:rowOff>
    </xdr:to>
    <xdr:sp macro="" textlink="">
      <xdr:nvSpPr>
        <xdr:cNvPr id="3" name="吹き出し: 四角形 5">
          <a:extLst>
            <a:ext uri="{FF2B5EF4-FFF2-40B4-BE49-F238E27FC236}">
              <a16:creationId xmlns:a16="http://schemas.microsoft.com/office/drawing/2014/main" id="{18E1641A-A584-4D02-BE01-3BFB1D0A454D}"/>
            </a:ext>
          </a:extLst>
        </xdr:cNvPr>
        <xdr:cNvSpPr/>
      </xdr:nvSpPr>
      <xdr:spPr>
        <a:xfrm>
          <a:off x="11221470" y="2667000"/>
          <a:ext cx="194453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31</xdr:col>
      <xdr:colOff>29595</xdr:colOff>
      <xdr:row>251</xdr:row>
      <xdr:rowOff>29937</xdr:rowOff>
    </xdr:from>
    <xdr:to>
      <xdr:col>36</xdr:col>
      <xdr:colOff>202475</xdr:colOff>
      <xdr:row>253</xdr:row>
      <xdr:rowOff>107294</xdr:rowOff>
    </xdr:to>
    <xdr:sp macro="" textlink="">
      <xdr:nvSpPr>
        <xdr:cNvPr id="4" name="吹き出し: 四角形 5">
          <a:extLst>
            <a:ext uri="{FF2B5EF4-FFF2-40B4-BE49-F238E27FC236}">
              <a16:creationId xmlns:a16="http://schemas.microsoft.com/office/drawing/2014/main" id="{18E1641A-A584-4D02-BE01-3BFB1D0A454D}"/>
            </a:ext>
          </a:extLst>
        </xdr:cNvPr>
        <xdr:cNvSpPr/>
      </xdr:nvSpPr>
      <xdr:spPr>
        <a:xfrm>
          <a:off x="11221470" y="2667000"/>
          <a:ext cx="194453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31</xdr:col>
      <xdr:colOff>29595</xdr:colOff>
      <xdr:row>251</xdr:row>
      <xdr:rowOff>29937</xdr:rowOff>
    </xdr:from>
    <xdr:to>
      <xdr:col>36</xdr:col>
      <xdr:colOff>202475</xdr:colOff>
      <xdr:row>253</xdr:row>
      <xdr:rowOff>107294</xdr:rowOff>
    </xdr:to>
    <xdr:sp macro="" textlink="">
      <xdr:nvSpPr>
        <xdr:cNvPr id="5" name="吹き出し: 四角形 5">
          <a:extLst>
            <a:ext uri="{FF2B5EF4-FFF2-40B4-BE49-F238E27FC236}">
              <a16:creationId xmlns:a16="http://schemas.microsoft.com/office/drawing/2014/main" id="{18E1641A-A584-4D02-BE01-3BFB1D0A454D}"/>
            </a:ext>
          </a:extLst>
        </xdr:cNvPr>
        <xdr:cNvSpPr/>
      </xdr:nvSpPr>
      <xdr:spPr>
        <a:xfrm>
          <a:off x="11221470" y="2667000"/>
          <a:ext cx="194453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25</xdr:col>
      <xdr:colOff>353175</xdr:colOff>
      <xdr:row>0</xdr:row>
      <xdr:rowOff>85616</xdr:rowOff>
    </xdr:from>
    <xdr:to>
      <xdr:col>29</xdr:col>
      <xdr:colOff>171237</xdr:colOff>
      <xdr:row>1</xdr:row>
      <xdr:rowOff>139128</xdr:rowOff>
    </xdr:to>
    <xdr:sp macro="" textlink="">
      <xdr:nvSpPr>
        <xdr:cNvPr id="6" name="テキスト ボックス 5"/>
        <xdr:cNvSpPr txBox="1"/>
      </xdr:nvSpPr>
      <xdr:spPr>
        <a:xfrm>
          <a:off x="9610619" y="85616"/>
          <a:ext cx="1038118" cy="3638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3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6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9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434</xdr:row>
      <xdr:rowOff>0</xdr:rowOff>
    </xdr:from>
    <xdr:to>
      <xdr:col>37</xdr:col>
      <xdr:colOff>237854</xdr:colOff>
      <xdr:row>483</xdr:row>
      <xdr:rowOff>0</xdr:rowOff>
    </xdr:to>
    <xdr:sp macro="" textlink="">
      <xdr:nvSpPr>
        <xdr:cNvPr id="10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30956</xdr:colOff>
      <xdr:row>9</xdr:row>
      <xdr:rowOff>190501</xdr:rowOff>
    </xdr:from>
    <xdr:to>
      <xdr:col>37</xdr:col>
      <xdr:colOff>213361</xdr:colOff>
      <xdr:row>58</xdr:row>
      <xdr:rowOff>0</xdr:rowOff>
    </xdr:to>
    <xdr:sp macro="" textlink="">
      <xdr:nvSpPr>
        <xdr:cNvPr id="12" name="吹き出し: 四角形 1">
          <a:extLst>
            <a:ext uri="{FF2B5EF4-FFF2-40B4-BE49-F238E27FC236}">
              <a16:creationId xmlns:a16="http://schemas.microsoft.com/office/drawing/2014/main" id="{B94A6ADC-D28A-4134-AAAA-62CC9F069FF0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29595</xdr:colOff>
      <xdr:row>251</xdr:row>
      <xdr:rowOff>29937</xdr:rowOff>
    </xdr:from>
    <xdr:to>
      <xdr:col>37</xdr:col>
      <xdr:colOff>202475</xdr:colOff>
      <xdr:row>253</xdr:row>
      <xdr:rowOff>107294</xdr:rowOff>
    </xdr:to>
    <xdr:sp macro="" textlink="">
      <xdr:nvSpPr>
        <xdr:cNvPr id="14" name="吹き出し: 四角形 5">
          <a:extLst>
            <a:ext uri="{FF2B5EF4-FFF2-40B4-BE49-F238E27FC236}">
              <a16:creationId xmlns:a16="http://schemas.microsoft.com/office/drawing/2014/main" id="{18E1641A-A584-4D02-BE01-3BFB1D0A454D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5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33677</xdr:colOff>
      <xdr:row>432</xdr:row>
      <xdr:rowOff>348344</xdr:rowOff>
    </xdr:from>
    <xdr:to>
      <xdr:col>37</xdr:col>
      <xdr:colOff>235132</xdr:colOff>
      <xdr:row>434</xdr:row>
      <xdr:rowOff>0</xdr:rowOff>
    </xdr:to>
    <xdr:sp macro="" textlink="">
      <xdr:nvSpPr>
        <xdr:cNvPr id="16" name="吹き出し: 四角形 7">
          <a:extLst>
            <a:ext uri="{FF2B5EF4-FFF2-40B4-BE49-F238E27FC236}">
              <a16:creationId xmlns:a16="http://schemas.microsoft.com/office/drawing/2014/main" id="{F3045E8A-A7B8-4431-8B7B-CE0CA947BF6B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490</xdr:row>
      <xdr:rowOff>0</xdr:rowOff>
    </xdr:from>
    <xdr:to>
      <xdr:col>37</xdr:col>
      <xdr:colOff>237854</xdr:colOff>
      <xdr:row>491</xdr:row>
      <xdr:rowOff>0</xdr:rowOff>
    </xdr:to>
    <xdr:sp macro="" textlink="">
      <xdr:nvSpPr>
        <xdr:cNvPr id="17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648075"/>
          <a:ext cx="0" cy="22860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35037</xdr:colOff>
      <xdr:row>257</xdr:row>
      <xdr:rowOff>81644</xdr:rowOff>
    </xdr:from>
    <xdr:to>
      <xdr:col>37</xdr:col>
      <xdr:colOff>226967</xdr:colOff>
      <xdr:row>259</xdr:row>
      <xdr:rowOff>159002</xdr:rowOff>
    </xdr:to>
    <xdr:sp macro="" textlink="">
      <xdr:nvSpPr>
        <xdr:cNvPr id="18" name="吹き出し: 四角形 2">
          <a:extLst>
            <a:ext uri="{FF2B5EF4-FFF2-40B4-BE49-F238E27FC236}">
              <a16:creationId xmlns:a16="http://schemas.microsoft.com/office/drawing/2014/main" id="{9F5B4F6F-480B-4FA2-85E5-1BE863C8FBC6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33676</xdr:colOff>
      <xdr:row>308</xdr:row>
      <xdr:rowOff>97972</xdr:rowOff>
    </xdr:from>
    <xdr:to>
      <xdr:col>37</xdr:col>
      <xdr:colOff>216081</xdr:colOff>
      <xdr:row>310</xdr:row>
      <xdr:rowOff>175329</xdr:rowOff>
    </xdr:to>
    <xdr:sp macro="" textlink="">
      <xdr:nvSpPr>
        <xdr:cNvPr id="19" name="吹き出し: 四角形 3">
          <a:extLst>
            <a:ext uri="{FF2B5EF4-FFF2-40B4-BE49-F238E27FC236}">
              <a16:creationId xmlns:a16="http://schemas.microsoft.com/office/drawing/2014/main" id="{AACE8D1B-C2B1-4198-9A30-A92B6E939D15}"/>
            </a:ext>
          </a:extLst>
        </xdr:cNvPr>
        <xdr:cNvSpPr/>
      </xdr:nvSpPr>
      <xdr:spPr>
        <a:xfrm>
          <a:off x="10791825" y="17648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22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25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28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434</xdr:row>
      <xdr:rowOff>0</xdr:rowOff>
    </xdr:from>
    <xdr:to>
      <xdr:col>37</xdr:col>
      <xdr:colOff>237854</xdr:colOff>
      <xdr:row>483</xdr:row>
      <xdr:rowOff>0</xdr:rowOff>
    </xdr:to>
    <xdr:sp macro="" textlink="">
      <xdr:nvSpPr>
        <xdr:cNvPr id="29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3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3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32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33677</xdr:colOff>
      <xdr:row>432</xdr:row>
      <xdr:rowOff>348344</xdr:rowOff>
    </xdr:from>
    <xdr:to>
      <xdr:col>37</xdr:col>
      <xdr:colOff>235132</xdr:colOff>
      <xdr:row>434</xdr:row>
      <xdr:rowOff>0</xdr:rowOff>
    </xdr:to>
    <xdr:sp macro="" textlink="">
      <xdr:nvSpPr>
        <xdr:cNvPr id="33" name="吹き出し: 四角形 7">
          <a:extLst>
            <a:ext uri="{FF2B5EF4-FFF2-40B4-BE49-F238E27FC236}">
              <a16:creationId xmlns:a16="http://schemas.microsoft.com/office/drawing/2014/main" id="{F3045E8A-A7B8-4431-8B7B-CE0CA947BF6B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490</xdr:row>
      <xdr:rowOff>0</xdr:rowOff>
    </xdr:from>
    <xdr:to>
      <xdr:col>37</xdr:col>
      <xdr:colOff>237854</xdr:colOff>
      <xdr:row>491</xdr:row>
      <xdr:rowOff>0</xdr:rowOff>
    </xdr:to>
    <xdr:sp macro="" textlink="">
      <xdr:nvSpPr>
        <xdr:cNvPr id="34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648075"/>
          <a:ext cx="0" cy="22860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33676</xdr:colOff>
      <xdr:row>308</xdr:row>
      <xdr:rowOff>97972</xdr:rowOff>
    </xdr:from>
    <xdr:to>
      <xdr:col>37</xdr:col>
      <xdr:colOff>216081</xdr:colOff>
      <xdr:row>310</xdr:row>
      <xdr:rowOff>175329</xdr:rowOff>
    </xdr:to>
    <xdr:sp macro="" textlink="">
      <xdr:nvSpPr>
        <xdr:cNvPr id="35" name="吹き出し: 四角形 3">
          <a:extLst>
            <a:ext uri="{FF2B5EF4-FFF2-40B4-BE49-F238E27FC236}">
              <a16:creationId xmlns:a16="http://schemas.microsoft.com/office/drawing/2014/main" id="{AACE8D1B-C2B1-4198-9A30-A92B6E939D15}"/>
            </a:ext>
          </a:extLst>
        </xdr:cNvPr>
        <xdr:cNvSpPr/>
      </xdr:nvSpPr>
      <xdr:spPr>
        <a:xfrm>
          <a:off x="10791825" y="17648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3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3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3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3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4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5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5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5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5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54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5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5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57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5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5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60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434</xdr:row>
      <xdr:rowOff>0</xdr:rowOff>
    </xdr:from>
    <xdr:to>
      <xdr:col>37</xdr:col>
      <xdr:colOff>237854</xdr:colOff>
      <xdr:row>483</xdr:row>
      <xdr:rowOff>0</xdr:rowOff>
    </xdr:to>
    <xdr:sp macro="" textlink="">
      <xdr:nvSpPr>
        <xdr:cNvPr id="61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6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30956</xdr:colOff>
      <xdr:row>9</xdr:row>
      <xdr:rowOff>190501</xdr:rowOff>
    </xdr:from>
    <xdr:to>
      <xdr:col>37</xdr:col>
      <xdr:colOff>213361</xdr:colOff>
      <xdr:row>58</xdr:row>
      <xdr:rowOff>0</xdr:rowOff>
    </xdr:to>
    <xdr:sp macro="" textlink="">
      <xdr:nvSpPr>
        <xdr:cNvPr id="63" name="吹き出し: 四角形 1">
          <a:extLst>
            <a:ext uri="{FF2B5EF4-FFF2-40B4-BE49-F238E27FC236}">
              <a16:creationId xmlns:a16="http://schemas.microsoft.com/office/drawing/2014/main" id="{B94A6ADC-D28A-4134-AAAA-62CC9F069FF0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6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29595</xdr:colOff>
      <xdr:row>251</xdr:row>
      <xdr:rowOff>29937</xdr:rowOff>
    </xdr:from>
    <xdr:to>
      <xdr:col>37</xdr:col>
      <xdr:colOff>202475</xdr:colOff>
      <xdr:row>253</xdr:row>
      <xdr:rowOff>107294</xdr:rowOff>
    </xdr:to>
    <xdr:sp macro="" textlink="">
      <xdr:nvSpPr>
        <xdr:cNvPr id="65" name="吹き出し: 四角形 5">
          <a:extLst>
            <a:ext uri="{FF2B5EF4-FFF2-40B4-BE49-F238E27FC236}">
              <a16:creationId xmlns:a16="http://schemas.microsoft.com/office/drawing/2014/main" id="{18E1641A-A584-4D02-BE01-3BFB1D0A454D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66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33677</xdr:colOff>
      <xdr:row>432</xdr:row>
      <xdr:rowOff>348344</xdr:rowOff>
    </xdr:from>
    <xdr:to>
      <xdr:col>37</xdr:col>
      <xdr:colOff>235132</xdr:colOff>
      <xdr:row>434</xdr:row>
      <xdr:rowOff>0</xdr:rowOff>
    </xdr:to>
    <xdr:sp macro="" textlink="">
      <xdr:nvSpPr>
        <xdr:cNvPr id="67" name="吹き出し: 四角形 7">
          <a:extLst>
            <a:ext uri="{FF2B5EF4-FFF2-40B4-BE49-F238E27FC236}">
              <a16:creationId xmlns:a16="http://schemas.microsoft.com/office/drawing/2014/main" id="{F3045E8A-A7B8-4431-8B7B-CE0CA947BF6B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490</xdr:row>
      <xdr:rowOff>0</xdr:rowOff>
    </xdr:from>
    <xdr:to>
      <xdr:col>37</xdr:col>
      <xdr:colOff>237854</xdr:colOff>
      <xdr:row>491</xdr:row>
      <xdr:rowOff>0</xdr:rowOff>
    </xdr:to>
    <xdr:sp macro="" textlink="">
      <xdr:nvSpPr>
        <xdr:cNvPr id="68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648075"/>
          <a:ext cx="0" cy="22860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35037</xdr:colOff>
      <xdr:row>257</xdr:row>
      <xdr:rowOff>81644</xdr:rowOff>
    </xdr:from>
    <xdr:to>
      <xdr:col>37</xdr:col>
      <xdr:colOff>226967</xdr:colOff>
      <xdr:row>259</xdr:row>
      <xdr:rowOff>159002</xdr:rowOff>
    </xdr:to>
    <xdr:sp macro="" textlink="">
      <xdr:nvSpPr>
        <xdr:cNvPr id="69" name="吹き出し: 四角形 2">
          <a:extLst>
            <a:ext uri="{FF2B5EF4-FFF2-40B4-BE49-F238E27FC236}">
              <a16:creationId xmlns:a16="http://schemas.microsoft.com/office/drawing/2014/main" id="{9F5B4F6F-480B-4FA2-85E5-1BE863C8FBC6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33676</xdr:colOff>
      <xdr:row>308</xdr:row>
      <xdr:rowOff>97972</xdr:rowOff>
    </xdr:from>
    <xdr:to>
      <xdr:col>37</xdr:col>
      <xdr:colOff>216081</xdr:colOff>
      <xdr:row>310</xdr:row>
      <xdr:rowOff>175329</xdr:rowOff>
    </xdr:to>
    <xdr:sp macro="" textlink="">
      <xdr:nvSpPr>
        <xdr:cNvPr id="70" name="吹き出し: 四角形 3">
          <a:extLst>
            <a:ext uri="{FF2B5EF4-FFF2-40B4-BE49-F238E27FC236}">
              <a16:creationId xmlns:a16="http://schemas.microsoft.com/office/drawing/2014/main" id="{AACE8D1B-C2B1-4198-9A30-A92B6E939D15}"/>
            </a:ext>
          </a:extLst>
        </xdr:cNvPr>
        <xdr:cNvSpPr/>
      </xdr:nvSpPr>
      <xdr:spPr>
        <a:xfrm>
          <a:off x="10791825" y="17648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7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7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73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7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7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76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7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7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79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434</xdr:row>
      <xdr:rowOff>0</xdr:rowOff>
    </xdr:from>
    <xdr:to>
      <xdr:col>37</xdr:col>
      <xdr:colOff>237854</xdr:colOff>
      <xdr:row>483</xdr:row>
      <xdr:rowOff>0</xdr:rowOff>
    </xdr:to>
    <xdr:sp macro="" textlink="">
      <xdr:nvSpPr>
        <xdr:cNvPr id="80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8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8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83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33677</xdr:colOff>
      <xdr:row>432</xdr:row>
      <xdr:rowOff>348344</xdr:rowOff>
    </xdr:from>
    <xdr:to>
      <xdr:col>37</xdr:col>
      <xdr:colOff>235132</xdr:colOff>
      <xdr:row>434</xdr:row>
      <xdr:rowOff>0</xdr:rowOff>
    </xdr:to>
    <xdr:sp macro="" textlink="">
      <xdr:nvSpPr>
        <xdr:cNvPr id="84" name="吹き出し: 四角形 7">
          <a:extLst>
            <a:ext uri="{FF2B5EF4-FFF2-40B4-BE49-F238E27FC236}">
              <a16:creationId xmlns:a16="http://schemas.microsoft.com/office/drawing/2014/main" id="{F3045E8A-A7B8-4431-8B7B-CE0CA947BF6B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490</xdr:row>
      <xdr:rowOff>0</xdr:rowOff>
    </xdr:from>
    <xdr:to>
      <xdr:col>37</xdr:col>
      <xdr:colOff>237854</xdr:colOff>
      <xdr:row>491</xdr:row>
      <xdr:rowOff>0</xdr:rowOff>
    </xdr:to>
    <xdr:sp macro="" textlink="">
      <xdr:nvSpPr>
        <xdr:cNvPr id="85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648075"/>
          <a:ext cx="0" cy="22860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33676</xdr:colOff>
      <xdr:row>308</xdr:row>
      <xdr:rowOff>97972</xdr:rowOff>
    </xdr:from>
    <xdr:to>
      <xdr:col>37</xdr:col>
      <xdr:colOff>216081</xdr:colOff>
      <xdr:row>310</xdr:row>
      <xdr:rowOff>175329</xdr:rowOff>
    </xdr:to>
    <xdr:sp macro="" textlink="">
      <xdr:nvSpPr>
        <xdr:cNvPr id="86" name="吹き出し: 四角形 3">
          <a:extLst>
            <a:ext uri="{FF2B5EF4-FFF2-40B4-BE49-F238E27FC236}">
              <a16:creationId xmlns:a16="http://schemas.microsoft.com/office/drawing/2014/main" id="{AACE8D1B-C2B1-4198-9A30-A92B6E939D15}"/>
            </a:ext>
          </a:extLst>
        </xdr:cNvPr>
        <xdr:cNvSpPr/>
      </xdr:nvSpPr>
      <xdr:spPr>
        <a:xfrm>
          <a:off x="10791825" y="17648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8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8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8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9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0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0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0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0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0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05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0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0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08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0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1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11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434</xdr:row>
      <xdr:rowOff>0</xdr:rowOff>
    </xdr:from>
    <xdr:to>
      <xdr:col>37</xdr:col>
      <xdr:colOff>237854</xdr:colOff>
      <xdr:row>483</xdr:row>
      <xdr:rowOff>0</xdr:rowOff>
    </xdr:to>
    <xdr:sp macro="" textlink="">
      <xdr:nvSpPr>
        <xdr:cNvPr id="112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1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30956</xdr:colOff>
      <xdr:row>9</xdr:row>
      <xdr:rowOff>190501</xdr:rowOff>
    </xdr:from>
    <xdr:to>
      <xdr:col>37</xdr:col>
      <xdr:colOff>213361</xdr:colOff>
      <xdr:row>58</xdr:row>
      <xdr:rowOff>0</xdr:rowOff>
    </xdr:to>
    <xdr:sp macro="" textlink="">
      <xdr:nvSpPr>
        <xdr:cNvPr id="114" name="吹き出し: 四角形 1">
          <a:extLst>
            <a:ext uri="{FF2B5EF4-FFF2-40B4-BE49-F238E27FC236}">
              <a16:creationId xmlns:a16="http://schemas.microsoft.com/office/drawing/2014/main" id="{B94A6ADC-D28A-4134-AAAA-62CC9F069FF0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1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29595</xdr:colOff>
      <xdr:row>251</xdr:row>
      <xdr:rowOff>29937</xdr:rowOff>
    </xdr:from>
    <xdr:to>
      <xdr:col>37</xdr:col>
      <xdr:colOff>202475</xdr:colOff>
      <xdr:row>253</xdr:row>
      <xdr:rowOff>107294</xdr:rowOff>
    </xdr:to>
    <xdr:sp macro="" textlink="">
      <xdr:nvSpPr>
        <xdr:cNvPr id="116" name="吹き出し: 四角形 5">
          <a:extLst>
            <a:ext uri="{FF2B5EF4-FFF2-40B4-BE49-F238E27FC236}">
              <a16:creationId xmlns:a16="http://schemas.microsoft.com/office/drawing/2014/main" id="{18E1641A-A584-4D02-BE01-3BFB1D0A454D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17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33677</xdr:colOff>
      <xdr:row>432</xdr:row>
      <xdr:rowOff>348344</xdr:rowOff>
    </xdr:from>
    <xdr:to>
      <xdr:col>37</xdr:col>
      <xdr:colOff>235132</xdr:colOff>
      <xdr:row>434</xdr:row>
      <xdr:rowOff>0</xdr:rowOff>
    </xdr:to>
    <xdr:sp macro="" textlink="">
      <xdr:nvSpPr>
        <xdr:cNvPr id="118" name="吹き出し: 四角形 7">
          <a:extLst>
            <a:ext uri="{FF2B5EF4-FFF2-40B4-BE49-F238E27FC236}">
              <a16:creationId xmlns:a16="http://schemas.microsoft.com/office/drawing/2014/main" id="{F3045E8A-A7B8-4431-8B7B-CE0CA947BF6B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490</xdr:row>
      <xdr:rowOff>0</xdr:rowOff>
    </xdr:from>
    <xdr:to>
      <xdr:col>37</xdr:col>
      <xdr:colOff>237854</xdr:colOff>
      <xdr:row>491</xdr:row>
      <xdr:rowOff>0</xdr:rowOff>
    </xdr:to>
    <xdr:sp macro="" textlink="">
      <xdr:nvSpPr>
        <xdr:cNvPr id="119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648075"/>
          <a:ext cx="0" cy="22860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35037</xdr:colOff>
      <xdr:row>257</xdr:row>
      <xdr:rowOff>81644</xdr:rowOff>
    </xdr:from>
    <xdr:to>
      <xdr:col>37</xdr:col>
      <xdr:colOff>226967</xdr:colOff>
      <xdr:row>259</xdr:row>
      <xdr:rowOff>159002</xdr:rowOff>
    </xdr:to>
    <xdr:sp macro="" textlink="">
      <xdr:nvSpPr>
        <xdr:cNvPr id="120" name="吹き出し: 四角形 2">
          <a:extLst>
            <a:ext uri="{FF2B5EF4-FFF2-40B4-BE49-F238E27FC236}">
              <a16:creationId xmlns:a16="http://schemas.microsoft.com/office/drawing/2014/main" id="{9F5B4F6F-480B-4FA2-85E5-1BE863C8FBC6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33676</xdr:colOff>
      <xdr:row>308</xdr:row>
      <xdr:rowOff>97972</xdr:rowOff>
    </xdr:from>
    <xdr:to>
      <xdr:col>37</xdr:col>
      <xdr:colOff>216081</xdr:colOff>
      <xdr:row>310</xdr:row>
      <xdr:rowOff>175329</xdr:rowOff>
    </xdr:to>
    <xdr:sp macro="" textlink="">
      <xdr:nvSpPr>
        <xdr:cNvPr id="121" name="吹き出し: 四角形 3">
          <a:extLst>
            <a:ext uri="{FF2B5EF4-FFF2-40B4-BE49-F238E27FC236}">
              <a16:creationId xmlns:a16="http://schemas.microsoft.com/office/drawing/2014/main" id="{AACE8D1B-C2B1-4198-9A30-A92B6E939D15}"/>
            </a:ext>
          </a:extLst>
        </xdr:cNvPr>
        <xdr:cNvSpPr/>
      </xdr:nvSpPr>
      <xdr:spPr>
        <a:xfrm>
          <a:off x="10791825" y="17648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2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2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24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2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2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27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2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2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30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434</xdr:row>
      <xdr:rowOff>0</xdr:rowOff>
    </xdr:from>
    <xdr:to>
      <xdr:col>37</xdr:col>
      <xdr:colOff>237854</xdr:colOff>
      <xdr:row>483</xdr:row>
      <xdr:rowOff>0</xdr:rowOff>
    </xdr:to>
    <xdr:sp macro="" textlink="">
      <xdr:nvSpPr>
        <xdr:cNvPr id="131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3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3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34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33677</xdr:colOff>
      <xdr:row>432</xdr:row>
      <xdr:rowOff>348344</xdr:rowOff>
    </xdr:from>
    <xdr:to>
      <xdr:col>37</xdr:col>
      <xdr:colOff>235132</xdr:colOff>
      <xdr:row>434</xdr:row>
      <xdr:rowOff>0</xdr:rowOff>
    </xdr:to>
    <xdr:sp macro="" textlink="">
      <xdr:nvSpPr>
        <xdr:cNvPr id="135" name="吹き出し: 四角形 7">
          <a:extLst>
            <a:ext uri="{FF2B5EF4-FFF2-40B4-BE49-F238E27FC236}">
              <a16:creationId xmlns:a16="http://schemas.microsoft.com/office/drawing/2014/main" id="{F3045E8A-A7B8-4431-8B7B-CE0CA947BF6B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490</xdr:row>
      <xdr:rowOff>0</xdr:rowOff>
    </xdr:from>
    <xdr:to>
      <xdr:col>37</xdr:col>
      <xdr:colOff>237854</xdr:colOff>
      <xdr:row>491</xdr:row>
      <xdr:rowOff>0</xdr:rowOff>
    </xdr:to>
    <xdr:sp macro="" textlink="">
      <xdr:nvSpPr>
        <xdr:cNvPr id="136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648075"/>
          <a:ext cx="0" cy="22860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33676</xdr:colOff>
      <xdr:row>308</xdr:row>
      <xdr:rowOff>97972</xdr:rowOff>
    </xdr:from>
    <xdr:to>
      <xdr:col>37</xdr:col>
      <xdr:colOff>216081</xdr:colOff>
      <xdr:row>310</xdr:row>
      <xdr:rowOff>175329</xdr:rowOff>
    </xdr:to>
    <xdr:sp macro="" textlink="">
      <xdr:nvSpPr>
        <xdr:cNvPr id="137" name="吹き出し: 四角形 3">
          <a:extLst>
            <a:ext uri="{FF2B5EF4-FFF2-40B4-BE49-F238E27FC236}">
              <a16:creationId xmlns:a16="http://schemas.microsoft.com/office/drawing/2014/main" id="{AACE8D1B-C2B1-4198-9A30-A92B6E939D15}"/>
            </a:ext>
          </a:extLst>
        </xdr:cNvPr>
        <xdr:cNvSpPr/>
      </xdr:nvSpPr>
      <xdr:spPr>
        <a:xfrm>
          <a:off x="10791825" y="17648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3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3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4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5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5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5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5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5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5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56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5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5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59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6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6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62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434</xdr:row>
      <xdr:rowOff>0</xdr:rowOff>
    </xdr:from>
    <xdr:to>
      <xdr:col>37</xdr:col>
      <xdr:colOff>237854</xdr:colOff>
      <xdr:row>483</xdr:row>
      <xdr:rowOff>0</xdr:rowOff>
    </xdr:to>
    <xdr:sp macro="" textlink="">
      <xdr:nvSpPr>
        <xdr:cNvPr id="163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6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30956</xdr:colOff>
      <xdr:row>9</xdr:row>
      <xdr:rowOff>190501</xdr:rowOff>
    </xdr:from>
    <xdr:to>
      <xdr:col>37</xdr:col>
      <xdr:colOff>213361</xdr:colOff>
      <xdr:row>58</xdr:row>
      <xdr:rowOff>0</xdr:rowOff>
    </xdr:to>
    <xdr:sp macro="" textlink="">
      <xdr:nvSpPr>
        <xdr:cNvPr id="165" name="吹き出し: 四角形 1">
          <a:extLst>
            <a:ext uri="{FF2B5EF4-FFF2-40B4-BE49-F238E27FC236}">
              <a16:creationId xmlns:a16="http://schemas.microsoft.com/office/drawing/2014/main" id="{B94A6ADC-D28A-4134-AAAA-62CC9F069FF0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6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29595</xdr:colOff>
      <xdr:row>251</xdr:row>
      <xdr:rowOff>29937</xdr:rowOff>
    </xdr:from>
    <xdr:to>
      <xdr:col>37</xdr:col>
      <xdr:colOff>202475</xdr:colOff>
      <xdr:row>253</xdr:row>
      <xdr:rowOff>107294</xdr:rowOff>
    </xdr:to>
    <xdr:sp macro="" textlink="">
      <xdr:nvSpPr>
        <xdr:cNvPr id="167" name="吹き出し: 四角形 5">
          <a:extLst>
            <a:ext uri="{FF2B5EF4-FFF2-40B4-BE49-F238E27FC236}">
              <a16:creationId xmlns:a16="http://schemas.microsoft.com/office/drawing/2014/main" id="{18E1641A-A584-4D02-BE01-3BFB1D0A454D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68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33677</xdr:colOff>
      <xdr:row>432</xdr:row>
      <xdr:rowOff>348344</xdr:rowOff>
    </xdr:from>
    <xdr:to>
      <xdr:col>37</xdr:col>
      <xdr:colOff>235132</xdr:colOff>
      <xdr:row>434</xdr:row>
      <xdr:rowOff>0</xdr:rowOff>
    </xdr:to>
    <xdr:sp macro="" textlink="">
      <xdr:nvSpPr>
        <xdr:cNvPr id="169" name="吹き出し: 四角形 7">
          <a:extLst>
            <a:ext uri="{FF2B5EF4-FFF2-40B4-BE49-F238E27FC236}">
              <a16:creationId xmlns:a16="http://schemas.microsoft.com/office/drawing/2014/main" id="{F3045E8A-A7B8-4431-8B7B-CE0CA947BF6B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490</xdr:row>
      <xdr:rowOff>0</xdr:rowOff>
    </xdr:from>
    <xdr:to>
      <xdr:col>37</xdr:col>
      <xdr:colOff>237854</xdr:colOff>
      <xdr:row>491</xdr:row>
      <xdr:rowOff>0</xdr:rowOff>
    </xdr:to>
    <xdr:sp macro="" textlink="">
      <xdr:nvSpPr>
        <xdr:cNvPr id="170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648075"/>
          <a:ext cx="0" cy="22860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35037</xdr:colOff>
      <xdr:row>257</xdr:row>
      <xdr:rowOff>81644</xdr:rowOff>
    </xdr:from>
    <xdr:to>
      <xdr:col>37</xdr:col>
      <xdr:colOff>226967</xdr:colOff>
      <xdr:row>259</xdr:row>
      <xdr:rowOff>159002</xdr:rowOff>
    </xdr:to>
    <xdr:sp macro="" textlink="">
      <xdr:nvSpPr>
        <xdr:cNvPr id="171" name="吹き出し: 四角形 2">
          <a:extLst>
            <a:ext uri="{FF2B5EF4-FFF2-40B4-BE49-F238E27FC236}">
              <a16:creationId xmlns:a16="http://schemas.microsoft.com/office/drawing/2014/main" id="{9F5B4F6F-480B-4FA2-85E5-1BE863C8FBC6}"/>
            </a:ext>
          </a:extLst>
        </xdr:cNvPr>
        <xdr:cNvSpPr/>
      </xdr:nvSpPr>
      <xdr:spPr>
        <a:xfrm>
          <a:off x="10791825" y="1543050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33676</xdr:colOff>
      <xdr:row>308</xdr:row>
      <xdr:rowOff>97972</xdr:rowOff>
    </xdr:from>
    <xdr:to>
      <xdr:col>37</xdr:col>
      <xdr:colOff>216081</xdr:colOff>
      <xdr:row>310</xdr:row>
      <xdr:rowOff>175329</xdr:rowOff>
    </xdr:to>
    <xdr:sp macro="" textlink="">
      <xdr:nvSpPr>
        <xdr:cNvPr id="172" name="吹き出し: 四角形 3">
          <a:extLst>
            <a:ext uri="{FF2B5EF4-FFF2-40B4-BE49-F238E27FC236}">
              <a16:creationId xmlns:a16="http://schemas.microsoft.com/office/drawing/2014/main" id="{AACE8D1B-C2B1-4198-9A30-A92B6E939D15}"/>
            </a:ext>
          </a:extLst>
        </xdr:cNvPr>
        <xdr:cNvSpPr/>
      </xdr:nvSpPr>
      <xdr:spPr>
        <a:xfrm>
          <a:off x="10791825" y="17648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7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7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75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7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7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78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7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8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81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434</xdr:row>
      <xdr:rowOff>0</xdr:rowOff>
    </xdr:from>
    <xdr:to>
      <xdr:col>37</xdr:col>
      <xdr:colOff>237854</xdr:colOff>
      <xdr:row>483</xdr:row>
      <xdr:rowOff>0</xdr:rowOff>
    </xdr:to>
    <xdr:sp macro="" textlink="">
      <xdr:nvSpPr>
        <xdr:cNvPr id="182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8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8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291192</xdr:colOff>
      <xdr:row>425</xdr:row>
      <xdr:rowOff>0</xdr:rowOff>
    </xdr:from>
    <xdr:to>
      <xdr:col>35</xdr:col>
      <xdr:colOff>74228</xdr:colOff>
      <xdr:row>426</xdr:row>
      <xdr:rowOff>14766</xdr:rowOff>
    </xdr:to>
    <xdr:sp macro="" textlink="">
      <xdr:nvSpPr>
        <xdr:cNvPr id="185" name="吹き出し: 四角形 6">
          <a:extLst>
            <a:ext uri="{FF2B5EF4-FFF2-40B4-BE49-F238E27FC236}">
              <a16:creationId xmlns:a16="http://schemas.microsoft.com/office/drawing/2014/main" id="{13077A0E-D1CD-4C51-80CB-E4D35CC57604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33677</xdr:colOff>
      <xdr:row>432</xdr:row>
      <xdr:rowOff>348344</xdr:rowOff>
    </xdr:from>
    <xdr:to>
      <xdr:col>37</xdr:col>
      <xdr:colOff>235132</xdr:colOff>
      <xdr:row>434</xdr:row>
      <xdr:rowOff>0</xdr:rowOff>
    </xdr:to>
    <xdr:sp macro="" textlink="">
      <xdr:nvSpPr>
        <xdr:cNvPr id="186" name="吹き出し: 四角形 7">
          <a:extLst>
            <a:ext uri="{FF2B5EF4-FFF2-40B4-BE49-F238E27FC236}">
              <a16:creationId xmlns:a16="http://schemas.microsoft.com/office/drawing/2014/main" id="{F3045E8A-A7B8-4431-8B7B-CE0CA947BF6B}"/>
            </a:ext>
          </a:extLst>
        </xdr:cNvPr>
        <xdr:cNvSpPr/>
      </xdr:nvSpPr>
      <xdr:spPr>
        <a:xfrm>
          <a:off x="10791825" y="3267075"/>
          <a:ext cx="0" cy="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26874</xdr:colOff>
      <xdr:row>490</xdr:row>
      <xdr:rowOff>0</xdr:rowOff>
    </xdr:from>
    <xdr:to>
      <xdr:col>37</xdr:col>
      <xdr:colOff>237854</xdr:colOff>
      <xdr:row>491</xdr:row>
      <xdr:rowOff>0</xdr:rowOff>
    </xdr:to>
    <xdr:sp macro="" textlink="">
      <xdr:nvSpPr>
        <xdr:cNvPr id="187" name="吹き出し: 四角形 8">
          <a:extLst>
            <a:ext uri="{FF2B5EF4-FFF2-40B4-BE49-F238E27FC236}">
              <a16:creationId xmlns:a16="http://schemas.microsoft.com/office/drawing/2014/main" id="{911EC104-7FD6-4C81-91AF-B5630B4F16F6}"/>
            </a:ext>
          </a:extLst>
        </xdr:cNvPr>
        <xdr:cNvSpPr/>
      </xdr:nvSpPr>
      <xdr:spPr>
        <a:xfrm>
          <a:off x="10791825" y="3648075"/>
          <a:ext cx="0" cy="228600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32</xdr:col>
      <xdr:colOff>33676</xdr:colOff>
      <xdr:row>308</xdr:row>
      <xdr:rowOff>97972</xdr:rowOff>
    </xdr:from>
    <xdr:to>
      <xdr:col>37</xdr:col>
      <xdr:colOff>216081</xdr:colOff>
      <xdr:row>310</xdr:row>
      <xdr:rowOff>175329</xdr:rowOff>
    </xdr:to>
    <xdr:sp macro="" textlink="">
      <xdr:nvSpPr>
        <xdr:cNvPr id="188" name="吹き出し: 四角形 3">
          <a:extLst>
            <a:ext uri="{FF2B5EF4-FFF2-40B4-BE49-F238E27FC236}">
              <a16:creationId xmlns:a16="http://schemas.microsoft.com/office/drawing/2014/main" id="{AACE8D1B-C2B1-4198-9A30-A92B6E939D15}"/>
            </a:ext>
          </a:extLst>
        </xdr:cNvPr>
        <xdr:cNvSpPr/>
      </xdr:nvSpPr>
      <xdr:spPr>
        <a:xfrm>
          <a:off x="10791825" y="17648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8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6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7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8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199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00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01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02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03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04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30</xdr:col>
      <xdr:colOff>404131</xdr:colOff>
      <xdr:row>359</xdr:row>
      <xdr:rowOff>97972</xdr:rowOff>
    </xdr:from>
    <xdr:to>
      <xdr:col>30</xdr:col>
      <xdr:colOff>2013928</xdr:colOff>
      <xdr:row>361</xdr:row>
      <xdr:rowOff>175329</xdr:rowOff>
    </xdr:to>
    <xdr:sp macro="" textlink="">
      <xdr:nvSpPr>
        <xdr:cNvPr id="205" name="吹き出し: 四角形 4">
          <a:extLst>
            <a:ext uri="{FF2B5EF4-FFF2-40B4-BE49-F238E27FC236}">
              <a16:creationId xmlns:a16="http://schemas.microsoft.com/office/drawing/2014/main" id="{6515CEAF-03DE-4597-82C8-30F9EE2F7D7D}"/>
            </a:ext>
          </a:extLst>
        </xdr:cNvPr>
        <xdr:cNvSpPr/>
      </xdr:nvSpPr>
      <xdr:spPr>
        <a:xfrm>
          <a:off x="10791825" y="2679247"/>
          <a:ext cx="0" cy="534557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1</xdr:col>
      <xdr:colOff>68036</xdr:colOff>
      <xdr:row>508</xdr:row>
      <xdr:rowOff>272143</xdr:rowOff>
    </xdr:from>
    <xdr:to>
      <xdr:col>28</xdr:col>
      <xdr:colOff>95250</xdr:colOff>
      <xdr:row>511</xdr:row>
      <xdr:rowOff>142876</xdr:rowOff>
    </xdr:to>
    <xdr:sp macro="" textlink="">
      <xdr:nvSpPr>
        <xdr:cNvPr id="206" name="角丸四角形 205"/>
        <xdr:cNvSpPr/>
      </xdr:nvSpPr>
      <xdr:spPr>
        <a:xfrm>
          <a:off x="410936" y="11283043"/>
          <a:ext cx="9990364" cy="851808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1</xdr:col>
      <xdr:colOff>81644</xdr:colOff>
      <xdr:row>503</xdr:row>
      <xdr:rowOff>244929</xdr:rowOff>
    </xdr:from>
    <xdr:to>
      <xdr:col>28</xdr:col>
      <xdr:colOff>108858</xdr:colOff>
      <xdr:row>506</xdr:row>
      <xdr:rowOff>136071</xdr:rowOff>
    </xdr:to>
    <xdr:sp macro="" textlink="">
      <xdr:nvSpPr>
        <xdr:cNvPr id="207" name="角丸四角形 206"/>
        <xdr:cNvSpPr/>
      </xdr:nvSpPr>
      <xdr:spPr>
        <a:xfrm>
          <a:off x="424544" y="9588954"/>
          <a:ext cx="9990364" cy="891267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oneCellAnchor>
    <xdr:from>
      <xdr:col>1</xdr:col>
      <xdr:colOff>204107</xdr:colOff>
      <xdr:row>502</xdr:row>
      <xdr:rowOff>68036</xdr:rowOff>
    </xdr:from>
    <xdr:ext cx="1773306" cy="642484"/>
    <xdr:sp macro="" textlink="">
      <xdr:nvSpPr>
        <xdr:cNvPr id="208" name="テキスト ボックス 207"/>
        <xdr:cNvSpPr txBox="1"/>
      </xdr:nvSpPr>
      <xdr:spPr>
        <a:xfrm>
          <a:off x="547007" y="9078686"/>
          <a:ext cx="1773306" cy="642484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×</a:t>
          </a:r>
          <a:r>
            <a:rPr kumimoji="1" lang="ja-JP" altLang="en-US" sz="1100"/>
            <a:t>：悪い例</a:t>
          </a:r>
        </a:p>
        <a:p>
          <a:r>
            <a:rPr kumimoji="1" lang="ja-JP" altLang="en-US" sz="1100"/>
            <a:t>・複数セルの結合</a:t>
          </a:r>
          <a:endParaRPr kumimoji="1" lang="en-US" altLang="ja-JP" sz="1100"/>
        </a:p>
        <a:p>
          <a:r>
            <a:rPr kumimoji="1" lang="ja-JP" altLang="en-US" sz="1100"/>
            <a:t>・休校、短縮情報が、曖昧</a:t>
          </a:r>
        </a:p>
      </xdr:txBody>
    </xdr:sp>
    <xdr:clientData/>
  </xdr:oneCellAnchor>
  <xdr:oneCellAnchor>
    <xdr:from>
      <xdr:col>0</xdr:col>
      <xdr:colOff>261259</xdr:colOff>
      <xdr:row>506</xdr:row>
      <xdr:rowOff>274864</xdr:rowOff>
    </xdr:from>
    <xdr:ext cx="3599319" cy="642484"/>
    <xdr:sp macro="" textlink="">
      <xdr:nvSpPr>
        <xdr:cNvPr id="209" name="テキスト ボックス 208"/>
        <xdr:cNvSpPr txBox="1"/>
      </xdr:nvSpPr>
      <xdr:spPr>
        <a:xfrm>
          <a:off x="261259" y="10619014"/>
          <a:ext cx="3599319" cy="642484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○：良い例</a:t>
          </a:r>
        </a:p>
        <a:p>
          <a:r>
            <a:rPr kumimoji="1" lang="ja-JP" altLang="en-US" sz="1100"/>
            <a:t>・複数セルの結合などはせず、</a:t>
          </a:r>
          <a:r>
            <a:rPr kumimoji="1" lang="en-US" altLang="ja-JP" sz="1100"/>
            <a:t>1</a:t>
          </a:r>
          <a:r>
            <a:rPr kumimoji="1" lang="ja-JP" altLang="en-US" sz="1100"/>
            <a:t>行に収める</a:t>
          </a:r>
          <a:endParaRPr kumimoji="1" lang="en-US" altLang="ja-JP" sz="1100"/>
        </a:p>
        <a:p>
          <a:r>
            <a:rPr kumimoji="1" lang="ja-JP" altLang="en-US" sz="1100"/>
            <a:t>・休校、短縮情報は、日付の記載、理由を具体的に記載</a:t>
          </a:r>
        </a:p>
      </xdr:txBody>
    </xdr:sp>
    <xdr:clientData/>
  </xdr:oneCellAnchor>
  <xdr:twoCellAnchor>
    <xdr:from>
      <xdr:col>11</xdr:col>
      <xdr:colOff>204107</xdr:colOff>
      <xdr:row>506</xdr:row>
      <xdr:rowOff>299358</xdr:rowOff>
    </xdr:from>
    <xdr:to>
      <xdr:col>19</xdr:col>
      <xdr:colOff>353786</xdr:colOff>
      <xdr:row>508</xdr:row>
      <xdr:rowOff>136072</xdr:rowOff>
    </xdr:to>
    <xdr:sp macro="" textlink="">
      <xdr:nvSpPr>
        <xdr:cNvPr id="210" name="下矢印 209"/>
        <xdr:cNvSpPr/>
      </xdr:nvSpPr>
      <xdr:spPr>
        <a:xfrm>
          <a:off x="4223657" y="10643508"/>
          <a:ext cx="3178629" cy="50346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</xdr:colOff>
      <xdr:row>547</xdr:row>
      <xdr:rowOff>54430</xdr:rowOff>
    </xdr:from>
    <xdr:to>
      <xdr:col>22</xdr:col>
      <xdr:colOff>68034</xdr:colOff>
      <xdr:row>553</xdr:row>
      <xdr:rowOff>40821</xdr:rowOff>
    </xdr:to>
    <xdr:sp macro="" textlink="">
      <xdr:nvSpPr>
        <xdr:cNvPr id="211" name="テキスト ボックス 210"/>
        <xdr:cNvSpPr txBox="1"/>
      </xdr:nvSpPr>
      <xdr:spPr>
        <a:xfrm>
          <a:off x="843642" y="14450787"/>
          <a:ext cx="7470321" cy="13743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各欄共通留意事項</a:t>
          </a:r>
          <a:endParaRPr kumimoji="1" lang="en-US" altLang="ja-JP" sz="1400" b="1"/>
        </a:p>
        <a:p>
          <a:r>
            <a:rPr kumimoji="1" lang="ja-JP" altLang="en-US" sz="1400" b="1"/>
            <a:t>・自動計算セルもあるため、行・列の追加は行わない</a:t>
          </a:r>
          <a:endParaRPr kumimoji="1" lang="en-US" altLang="ja-JP" sz="1400" b="1"/>
        </a:p>
        <a:p>
          <a:r>
            <a:rPr kumimoji="1" lang="ja-JP" altLang="en-US" sz="1400" b="1"/>
            <a:t>・複数回報告する場合は、前回報告時から変更箇所・セルを</a:t>
          </a:r>
          <a:r>
            <a:rPr kumimoji="1" lang="ja-JP" altLang="en-US" sz="1400" b="1" baseline="0">
              <a:solidFill>
                <a:srgbClr val="FF0000"/>
              </a:solidFill>
            </a:rPr>
            <a:t>　黄色セル赤文字</a:t>
          </a:r>
          <a:r>
            <a:rPr kumimoji="1" lang="ja-JP" altLang="en-US" sz="1400" b="1"/>
            <a:t>で記載</a:t>
          </a:r>
          <a:endParaRPr kumimoji="1" lang="en-US" altLang="ja-JP" sz="1400" b="1"/>
        </a:p>
        <a:p>
          <a:r>
            <a:rPr kumimoji="1" lang="ja-JP" altLang="en-US" sz="1400" b="1"/>
            <a:t>・被災後しばらくは</a:t>
          </a:r>
          <a:r>
            <a:rPr kumimoji="1" lang="en-US" altLang="ja-JP" sz="1400" b="1"/>
            <a:t>1</a:t>
          </a:r>
          <a:r>
            <a:rPr kumimoji="1" lang="ja-JP" altLang="en-US" sz="1400" b="1"/>
            <a:t>日</a:t>
          </a:r>
          <a:r>
            <a:rPr kumimoji="1" lang="en-US" altLang="ja-JP" sz="1400" b="1"/>
            <a:t>1</a:t>
          </a:r>
          <a:r>
            <a:rPr kumimoji="1" lang="ja-JP" altLang="en-US" sz="1400" b="1"/>
            <a:t>回以上情報提供依頼を行うため、迅速な更新お願いします。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D606"/>
  <sheetViews>
    <sheetView tabSelected="1" view="pageBreakPreview" zoomScaleNormal="100" zoomScaleSheetLayoutView="100" workbookViewId="0">
      <pane ySplit="5" topLeftCell="A6" activePane="bottomLeft" state="frozen"/>
      <selection pane="bottomLeft"/>
    </sheetView>
  </sheetViews>
  <sheetFormatPr defaultRowHeight="13.5" outlineLevelRow="1"/>
  <cols>
    <col min="1" max="1" width="4.5" style="425" customWidth="1"/>
    <col min="2" max="2" width="5.5" style="425" customWidth="1"/>
    <col min="3" max="14" width="4.75" style="425" customWidth="1"/>
    <col min="15" max="16" width="5.625" style="425" customWidth="1"/>
    <col min="17" max="28" width="4.75" style="425" customWidth="1"/>
    <col min="29" max="29" width="1.625" style="425" customWidth="1"/>
    <col min="30" max="30" width="4.75" style="425" customWidth="1"/>
    <col min="31" max="31" width="5.25" style="425" customWidth="1"/>
    <col min="32" max="32" width="4.75" style="425" customWidth="1"/>
    <col min="33" max="56" width="4.625" style="425" customWidth="1"/>
    <col min="57" max="57" width="2.75" style="425" customWidth="1"/>
    <col min="58" max="82" width="4.625" style="425" customWidth="1"/>
    <col min="83" max="16384" width="9" style="425"/>
  </cols>
  <sheetData>
    <row r="1" spans="1:46" ht="24.95" customHeight="1">
      <c r="B1" s="426" t="s">
        <v>133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7"/>
      <c r="AS1" s="427"/>
      <c r="AT1" s="427"/>
    </row>
    <row r="2" spans="1:46" ht="18" customHeight="1"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9"/>
      <c r="AA2" s="428"/>
      <c r="AB2" s="430"/>
      <c r="AC2" s="430"/>
      <c r="AD2" s="431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</row>
    <row r="3" spans="1:46" ht="18" customHeight="1" thickBot="1">
      <c r="B3" s="432" t="s">
        <v>101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Z3" s="433"/>
      <c r="AA3" s="433"/>
      <c r="AB3" s="434"/>
      <c r="AC3" s="434"/>
      <c r="AD3" s="431" t="s">
        <v>190</v>
      </c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R3" s="427"/>
      <c r="AS3" s="427"/>
      <c r="AT3" s="427"/>
    </row>
    <row r="4" spans="1:46" ht="18" customHeight="1" thickBot="1">
      <c r="B4" s="435" t="s">
        <v>139</v>
      </c>
      <c r="C4" s="436"/>
      <c r="D4" s="437"/>
      <c r="E4" s="438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40"/>
      <c r="W4" s="435" t="s">
        <v>103</v>
      </c>
      <c r="X4" s="437"/>
      <c r="Y4" s="441"/>
      <c r="Z4" s="441"/>
      <c r="AA4" s="442"/>
      <c r="AB4" s="443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7"/>
      <c r="AO4" s="427"/>
      <c r="AP4" s="427"/>
      <c r="AQ4" s="427"/>
      <c r="AR4" s="427"/>
      <c r="AS4" s="427"/>
      <c r="AT4" s="427"/>
    </row>
    <row r="5" spans="1:46" ht="18" customHeight="1" thickBot="1">
      <c r="B5" s="444" t="s">
        <v>104</v>
      </c>
      <c r="C5" s="445"/>
      <c r="D5" s="446"/>
      <c r="E5" s="444">
        <v>43</v>
      </c>
      <c r="F5" s="446"/>
      <c r="G5" s="447" t="s">
        <v>79</v>
      </c>
      <c r="H5" s="448"/>
      <c r="I5" s="444" t="s">
        <v>138</v>
      </c>
      <c r="J5" s="446"/>
      <c r="K5" s="444" t="s">
        <v>191</v>
      </c>
      <c r="L5" s="445"/>
      <c r="M5" s="445"/>
      <c r="N5" s="445"/>
      <c r="O5" s="446"/>
      <c r="P5" s="449" t="s">
        <v>192</v>
      </c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50"/>
    </row>
    <row r="6" spans="1:46" s="451" customFormat="1" ht="18" customHeight="1">
      <c r="B6" s="452" t="s">
        <v>105</v>
      </c>
      <c r="C6" s="453"/>
      <c r="D6" s="453"/>
      <c r="E6" s="453"/>
      <c r="F6" s="453"/>
      <c r="G6" s="454"/>
      <c r="H6" s="454"/>
      <c r="I6" s="454"/>
      <c r="J6" s="454"/>
      <c r="K6" s="454"/>
      <c r="L6" s="454"/>
      <c r="M6" s="454"/>
      <c r="N6" s="454"/>
      <c r="O6" s="454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</row>
    <row r="7" spans="1:46" ht="6.75" customHeight="1" thickBot="1">
      <c r="G7" s="453"/>
      <c r="H7" s="453"/>
      <c r="I7" s="453"/>
      <c r="J7" s="453"/>
      <c r="K7" s="451"/>
      <c r="L7" s="451"/>
      <c r="M7" s="451"/>
      <c r="N7" s="451"/>
      <c r="O7" s="451"/>
      <c r="P7" s="455"/>
      <c r="Q7" s="455"/>
      <c r="R7" s="455"/>
      <c r="S7" s="455"/>
      <c r="T7" s="455"/>
      <c r="U7" s="455"/>
      <c r="W7" s="455"/>
      <c r="AA7" s="455"/>
    </row>
    <row r="8" spans="1:46" s="456" customFormat="1" ht="18" customHeight="1" thickBot="1">
      <c r="B8" s="457" t="s">
        <v>0</v>
      </c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9"/>
    </row>
    <row r="9" spans="1:46" ht="18" customHeight="1" thickBot="1">
      <c r="B9" s="460"/>
      <c r="C9" s="461" t="s">
        <v>1</v>
      </c>
      <c r="D9" s="462"/>
      <c r="E9" s="463" t="s">
        <v>2</v>
      </c>
      <c r="F9" s="462"/>
      <c r="G9" s="463" t="s">
        <v>3</v>
      </c>
      <c r="H9" s="462"/>
      <c r="I9" s="463"/>
      <c r="J9" s="462"/>
      <c r="K9" s="463"/>
      <c r="L9" s="462"/>
      <c r="M9" s="463"/>
      <c r="N9" s="462"/>
      <c r="O9" s="463"/>
      <c r="P9" s="462"/>
      <c r="Q9" s="463"/>
      <c r="R9" s="462"/>
      <c r="S9" s="463"/>
      <c r="T9" s="462"/>
      <c r="U9" s="464"/>
      <c r="V9" s="465"/>
      <c r="W9" s="466"/>
      <c r="X9" s="466"/>
      <c r="Y9" s="463"/>
      <c r="Z9" s="467"/>
      <c r="AA9" s="461" t="s">
        <v>13</v>
      </c>
      <c r="AB9" s="467"/>
    </row>
    <row r="10" spans="1:46" s="478" customFormat="1" ht="18" customHeight="1" thickBot="1">
      <c r="A10" s="468"/>
      <c r="B10" s="469" t="s">
        <v>14</v>
      </c>
      <c r="C10" s="470">
        <f>SUM(C11:C57)</f>
        <v>0</v>
      </c>
      <c r="D10" s="471">
        <f t="shared" ref="D10:Z10" si="0">SUM(D11:D57)</f>
        <v>0</v>
      </c>
      <c r="E10" s="472">
        <f t="shared" si="0"/>
        <v>0</v>
      </c>
      <c r="F10" s="473">
        <f t="shared" si="0"/>
        <v>0</v>
      </c>
      <c r="G10" s="472">
        <f t="shared" si="0"/>
        <v>0</v>
      </c>
      <c r="H10" s="473">
        <f t="shared" si="0"/>
        <v>0</v>
      </c>
      <c r="I10" s="474">
        <f t="shared" si="0"/>
        <v>0</v>
      </c>
      <c r="J10" s="471">
        <f t="shared" si="0"/>
        <v>0</v>
      </c>
      <c r="K10" s="472">
        <f>SUM(K11:K57)</f>
        <v>0</v>
      </c>
      <c r="L10" s="475">
        <f t="shared" si="0"/>
        <v>0</v>
      </c>
      <c r="M10" s="472">
        <f t="shared" si="0"/>
        <v>0</v>
      </c>
      <c r="N10" s="476">
        <f t="shared" si="0"/>
        <v>0</v>
      </c>
      <c r="O10" s="472">
        <f t="shared" si="0"/>
        <v>0</v>
      </c>
      <c r="P10" s="476">
        <f t="shared" si="0"/>
        <v>0</v>
      </c>
      <c r="Q10" s="472">
        <f t="shared" si="0"/>
        <v>0</v>
      </c>
      <c r="R10" s="473">
        <f t="shared" si="0"/>
        <v>0</v>
      </c>
      <c r="S10" s="472">
        <f t="shared" si="0"/>
        <v>0</v>
      </c>
      <c r="T10" s="473">
        <f t="shared" si="0"/>
        <v>0</v>
      </c>
      <c r="U10" s="472">
        <f t="shared" si="0"/>
        <v>0</v>
      </c>
      <c r="V10" s="473">
        <f t="shared" si="0"/>
        <v>0</v>
      </c>
      <c r="W10" s="472">
        <f t="shared" si="0"/>
        <v>0</v>
      </c>
      <c r="X10" s="471">
        <f t="shared" si="0"/>
        <v>0</v>
      </c>
      <c r="Y10" s="472">
        <f t="shared" si="0"/>
        <v>0</v>
      </c>
      <c r="Z10" s="477">
        <f t="shared" si="0"/>
        <v>0</v>
      </c>
      <c r="AA10" s="470">
        <f>C10+E10+G10+I10+K10+M10+O10+Q10+S10+U10+W10+Y10</f>
        <v>0</v>
      </c>
      <c r="AB10" s="477">
        <f>D10+F10+H10+J10+L10+N10+P10+R10+T10+V10+X10+Z10</f>
        <v>0</v>
      </c>
      <c r="AC10" s="468"/>
      <c r="AD10" s="468"/>
      <c r="AE10" s="468"/>
      <c r="AF10" s="468"/>
      <c r="AG10" s="468"/>
      <c r="AH10" s="468"/>
      <c r="AI10" s="468"/>
      <c r="AJ10" s="468"/>
      <c r="AK10" s="468"/>
      <c r="AL10" s="468"/>
      <c r="AM10" s="468"/>
      <c r="AN10" s="468"/>
      <c r="AO10" s="468"/>
      <c r="AP10" s="468"/>
      <c r="AQ10" s="468"/>
      <c r="AR10" s="468"/>
      <c r="AS10" s="468"/>
      <c r="AT10" s="468"/>
    </row>
    <row r="11" spans="1:46" s="478" customFormat="1" ht="18" hidden="1" customHeight="1" outlineLevel="1" thickBot="1">
      <c r="A11" s="468"/>
      <c r="B11" s="479" t="s">
        <v>15</v>
      </c>
      <c r="C11" s="480">
        <f t="shared" ref="C11:C57" si="1">SUMIFS($O$415:$O$431,$B$415:$B$431,B11,$M$415:$M$431,"幼")</f>
        <v>0</v>
      </c>
      <c r="D11" s="481">
        <f t="shared" ref="D11:D57" si="2">SUMIFS($S$415:$S$431,$B$415:$B$431,B11,$M$415:$M$431,"幼")</f>
        <v>0</v>
      </c>
      <c r="E11" s="482">
        <f t="shared" ref="E11:E57" si="3">SUMIFS($O$415:$O$431,$B$415:$B$431,B11,$M$415:$M$431,"小")</f>
        <v>0</v>
      </c>
      <c r="F11" s="481">
        <f t="shared" ref="F11:F57" si="4">SUMIFS($S$415:$S$431,$B$415:$B$431,B11,$M$415:$M$431,"小")</f>
        <v>0</v>
      </c>
      <c r="G11" s="482">
        <f t="shared" ref="G11:G57" si="5">SUMIFS($O$415:$O$431,$B$415:$B$431,B11,$M$415:$M$431,"中")</f>
        <v>0</v>
      </c>
      <c r="H11" s="481">
        <f t="shared" ref="H11:H57" si="6">SUMIFS($S$415:$S$431,$B$415:$B$431,B11,$M$415:$M$431,"中")</f>
        <v>0</v>
      </c>
      <c r="I11" s="482">
        <f t="shared" ref="I11:I57" si="7">SUMIFS($O$415:$O$431,$B$415:$B$431,B11,$M$415:$M$431,"義務")</f>
        <v>0</v>
      </c>
      <c r="J11" s="481">
        <f t="shared" ref="J11:J57" si="8">SUMIFS($S$415:$S$431,$B$415:$B$431,B11,$M$415:$M$431,"義務")</f>
        <v>0</v>
      </c>
      <c r="K11" s="482">
        <f t="shared" ref="K11:K57" si="9">SUMIFS($O$415:$O$431,$B$415:$B$431,B11,$M$415:$M$431,"高")</f>
        <v>0</v>
      </c>
      <c r="L11" s="483">
        <f t="shared" ref="L11:L57" si="10">SUMIFS($S$415:$S$431,$B$415:$B$431,B11,$M$415:$M$431,"高")</f>
        <v>0</v>
      </c>
      <c r="M11" s="482">
        <f t="shared" ref="M11:M57" si="11">SUMIFS($O$415:$O$431,$B$415:$B$431,B11,$M$415:$M$431,"中等")</f>
        <v>0</v>
      </c>
      <c r="N11" s="483">
        <f t="shared" ref="N11:N57" si="12">SUMIFS($S$415:$S$431,$B$415:$B$431,B11,$M$415:$M$431,"中等")</f>
        <v>0</v>
      </c>
      <c r="O11" s="482">
        <f t="shared" ref="O11:O57" si="13">SUMIFS($O$415:$O$431,$B$415:$B$431,B11,$M$415:$M$431,"特別")</f>
        <v>0</v>
      </c>
      <c r="P11" s="483">
        <f t="shared" ref="P11:P57" si="14">SUMIFS($S$415:$S$431,$B$415:$B$431,B11,$M$415:$M$431,"特別")</f>
        <v>0</v>
      </c>
      <c r="Q11" s="482">
        <f t="shared" ref="Q11:Q57" si="15">SUMIFS($O$415:$O$431,$B$415:$B$431,B11,$M$415:$M$431,"大学")</f>
        <v>0</v>
      </c>
      <c r="R11" s="484">
        <f t="shared" ref="R11:R57" si="16">SUMIFS($S$415:$S$431,$B$415:$B$431,B11,$M$415:$M$431,"大学")</f>
        <v>0</v>
      </c>
      <c r="S11" s="482">
        <f t="shared" ref="S11:S57" si="17">SUMIFS($O$415:$O$431,$B$415:$B$431,B11,$M$415:$M$431,"短大")</f>
        <v>0</v>
      </c>
      <c r="T11" s="484">
        <f t="shared" ref="T11:T57" si="18">SUMIFS($S$415:$S$431,$B$415:$B$431,B11,$M$415:$M$431,"短大")</f>
        <v>0</v>
      </c>
      <c r="U11" s="482">
        <f t="shared" ref="U11:U57" si="19">SUMIFS($O$415:$O$431,$B$415:$B$431,B11,$M$415:$M$431,"高専")</f>
        <v>0</v>
      </c>
      <c r="V11" s="484">
        <f t="shared" ref="V11:V57" si="20">SUMIFS($S$415:$S$431,$B$415:$B$431,B11,$M$415:$M$431,"高専")</f>
        <v>0</v>
      </c>
      <c r="W11" s="482">
        <f t="shared" ref="W11:W57" si="21">SUMIFS($O$415:$O$431,$B$415:$B$431,B11,$M$415:$M$431,"専各")</f>
        <v>0</v>
      </c>
      <c r="X11" s="481">
        <f t="shared" ref="X11:X57" si="22">SUMIFS($S$415:$S$431,$B$415:$B$431,B11,$M$415:$M$431,"専各")</f>
        <v>0</v>
      </c>
      <c r="Y11" s="482">
        <f t="shared" ref="Y11:Y57" si="23">SUMIFS($O$415:$O$431,$B$415:$B$431,D11,$M$415:$M$431,"その他")</f>
        <v>0</v>
      </c>
      <c r="Z11" s="485">
        <f t="shared" ref="Z11:Z57" si="24">SUMIFS($S$415:$S$431,$B$415:$B$431,D11,$M$415:$M$431,"その他")</f>
        <v>0</v>
      </c>
      <c r="AA11" s="486">
        <f t="shared" ref="AA11:AB74" si="25">C11+E11+G11+I11+K11+M11+O11+Q11+S11+U11+W11+Y11</f>
        <v>0</v>
      </c>
      <c r="AB11" s="487">
        <f t="shared" si="25"/>
        <v>0</v>
      </c>
      <c r="AC11" s="468"/>
      <c r="AD11" s="468"/>
      <c r="AE11" s="468"/>
      <c r="AF11" s="468"/>
      <c r="AG11" s="468"/>
      <c r="AH11" s="468"/>
      <c r="AI11" s="468"/>
      <c r="AJ11" s="468"/>
      <c r="AK11" s="468"/>
      <c r="AL11" s="468"/>
      <c r="AM11" s="468"/>
      <c r="AN11" s="468"/>
      <c r="AO11" s="468"/>
      <c r="AP11" s="468"/>
      <c r="AQ11" s="468"/>
      <c r="AR11" s="468"/>
      <c r="AS11" s="468"/>
      <c r="AT11" s="468"/>
    </row>
    <row r="12" spans="1:46" s="478" customFormat="1" ht="18" hidden="1" customHeight="1" outlineLevel="1" thickBot="1">
      <c r="A12" s="468"/>
      <c r="B12" s="488" t="s">
        <v>16</v>
      </c>
      <c r="C12" s="489">
        <f t="shared" si="1"/>
        <v>0</v>
      </c>
      <c r="D12" s="490">
        <f t="shared" si="2"/>
        <v>0</v>
      </c>
      <c r="E12" s="491">
        <f t="shared" si="3"/>
        <v>0</v>
      </c>
      <c r="F12" s="490">
        <f t="shared" si="4"/>
        <v>0</v>
      </c>
      <c r="G12" s="491">
        <f t="shared" si="5"/>
        <v>0</v>
      </c>
      <c r="H12" s="490">
        <f t="shared" si="6"/>
        <v>0</v>
      </c>
      <c r="I12" s="491">
        <f t="shared" si="7"/>
        <v>0</v>
      </c>
      <c r="J12" s="490">
        <f t="shared" si="8"/>
        <v>0</v>
      </c>
      <c r="K12" s="491">
        <f t="shared" si="9"/>
        <v>0</v>
      </c>
      <c r="L12" s="492">
        <f t="shared" si="10"/>
        <v>0</v>
      </c>
      <c r="M12" s="491">
        <f t="shared" si="11"/>
        <v>0</v>
      </c>
      <c r="N12" s="492">
        <f t="shared" si="12"/>
        <v>0</v>
      </c>
      <c r="O12" s="491">
        <f t="shared" si="13"/>
        <v>0</v>
      </c>
      <c r="P12" s="492">
        <f t="shared" si="14"/>
        <v>0</v>
      </c>
      <c r="Q12" s="491">
        <f t="shared" si="15"/>
        <v>0</v>
      </c>
      <c r="R12" s="493">
        <f t="shared" si="16"/>
        <v>0</v>
      </c>
      <c r="S12" s="491">
        <f t="shared" si="17"/>
        <v>0</v>
      </c>
      <c r="T12" s="493">
        <f t="shared" si="18"/>
        <v>0</v>
      </c>
      <c r="U12" s="491">
        <f t="shared" si="19"/>
        <v>0</v>
      </c>
      <c r="V12" s="493">
        <f t="shared" si="20"/>
        <v>0</v>
      </c>
      <c r="W12" s="491">
        <f t="shared" si="21"/>
        <v>0</v>
      </c>
      <c r="X12" s="490">
        <f t="shared" si="22"/>
        <v>0</v>
      </c>
      <c r="Y12" s="491">
        <f t="shared" si="23"/>
        <v>0</v>
      </c>
      <c r="Z12" s="494">
        <f t="shared" si="24"/>
        <v>0</v>
      </c>
      <c r="AA12" s="486">
        <f t="shared" si="25"/>
        <v>0</v>
      </c>
      <c r="AB12" s="487">
        <f t="shared" si="25"/>
        <v>0</v>
      </c>
      <c r="AC12" s="468"/>
      <c r="AD12" s="468"/>
      <c r="AE12" s="468"/>
      <c r="AF12" s="468"/>
      <c r="AG12" s="468"/>
      <c r="AH12" s="468"/>
      <c r="AI12" s="468"/>
      <c r="AJ12" s="468"/>
      <c r="AK12" s="468"/>
      <c r="AL12" s="468"/>
      <c r="AM12" s="468"/>
      <c r="AN12" s="468"/>
      <c r="AO12" s="468"/>
      <c r="AP12" s="468"/>
      <c r="AQ12" s="468"/>
      <c r="AR12" s="468"/>
      <c r="AS12" s="468"/>
      <c r="AT12" s="468"/>
    </row>
    <row r="13" spans="1:46" s="478" customFormat="1" ht="18" hidden="1" customHeight="1" outlineLevel="1" thickBot="1">
      <c r="A13" s="468"/>
      <c r="B13" s="488" t="s">
        <v>17</v>
      </c>
      <c r="C13" s="489">
        <f t="shared" si="1"/>
        <v>0</v>
      </c>
      <c r="D13" s="490">
        <f t="shared" si="2"/>
        <v>0</v>
      </c>
      <c r="E13" s="491">
        <f t="shared" si="3"/>
        <v>0</v>
      </c>
      <c r="F13" s="490">
        <f t="shared" si="4"/>
        <v>0</v>
      </c>
      <c r="G13" s="491">
        <f t="shared" si="5"/>
        <v>0</v>
      </c>
      <c r="H13" s="490">
        <f t="shared" si="6"/>
        <v>0</v>
      </c>
      <c r="I13" s="491">
        <f t="shared" si="7"/>
        <v>0</v>
      </c>
      <c r="J13" s="490">
        <f t="shared" si="8"/>
        <v>0</v>
      </c>
      <c r="K13" s="491">
        <f t="shared" si="9"/>
        <v>0</v>
      </c>
      <c r="L13" s="492">
        <f t="shared" si="10"/>
        <v>0</v>
      </c>
      <c r="M13" s="491">
        <f t="shared" si="11"/>
        <v>0</v>
      </c>
      <c r="N13" s="492">
        <f t="shared" si="12"/>
        <v>0</v>
      </c>
      <c r="O13" s="491">
        <f t="shared" si="13"/>
        <v>0</v>
      </c>
      <c r="P13" s="492">
        <f t="shared" si="14"/>
        <v>0</v>
      </c>
      <c r="Q13" s="491">
        <f t="shared" si="15"/>
        <v>0</v>
      </c>
      <c r="R13" s="493">
        <f t="shared" si="16"/>
        <v>0</v>
      </c>
      <c r="S13" s="491">
        <f t="shared" si="17"/>
        <v>0</v>
      </c>
      <c r="T13" s="493">
        <f t="shared" si="18"/>
        <v>0</v>
      </c>
      <c r="U13" s="491">
        <f t="shared" si="19"/>
        <v>0</v>
      </c>
      <c r="V13" s="493">
        <f t="shared" si="20"/>
        <v>0</v>
      </c>
      <c r="W13" s="491">
        <f t="shared" si="21"/>
        <v>0</v>
      </c>
      <c r="X13" s="490">
        <f t="shared" si="22"/>
        <v>0</v>
      </c>
      <c r="Y13" s="491">
        <f t="shared" si="23"/>
        <v>0</v>
      </c>
      <c r="Z13" s="494">
        <f t="shared" si="24"/>
        <v>0</v>
      </c>
      <c r="AA13" s="486">
        <f t="shared" si="25"/>
        <v>0</v>
      </c>
      <c r="AB13" s="487">
        <f t="shared" si="25"/>
        <v>0</v>
      </c>
      <c r="AC13" s="468"/>
      <c r="AD13" s="468"/>
      <c r="AE13" s="468"/>
      <c r="AF13" s="468"/>
      <c r="AG13" s="468"/>
      <c r="AH13" s="468"/>
      <c r="AI13" s="468"/>
      <c r="AJ13" s="468"/>
      <c r="AK13" s="468"/>
      <c r="AL13" s="468"/>
      <c r="AM13" s="468"/>
      <c r="AN13" s="468"/>
      <c r="AO13" s="468"/>
      <c r="AP13" s="468"/>
      <c r="AQ13" s="468"/>
      <c r="AR13" s="468"/>
      <c r="AS13" s="468"/>
      <c r="AT13" s="468"/>
    </row>
    <row r="14" spans="1:46" s="478" customFormat="1" ht="18" hidden="1" customHeight="1" outlineLevel="1" thickBot="1">
      <c r="A14" s="468"/>
      <c r="B14" s="488" t="s">
        <v>18</v>
      </c>
      <c r="C14" s="489">
        <f t="shared" si="1"/>
        <v>0</v>
      </c>
      <c r="D14" s="490">
        <f t="shared" si="2"/>
        <v>0</v>
      </c>
      <c r="E14" s="491">
        <f t="shared" si="3"/>
        <v>0</v>
      </c>
      <c r="F14" s="490">
        <f t="shared" si="4"/>
        <v>0</v>
      </c>
      <c r="G14" s="491">
        <f t="shared" si="5"/>
        <v>0</v>
      </c>
      <c r="H14" s="490">
        <f t="shared" si="6"/>
        <v>0</v>
      </c>
      <c r="I14" s="491">
        <f t="shared" si="7"/>
        <v>0</v>
      </c>
      <c r="J14" s="490">
        <f t="shared" si="8"/>
        <v>0</v>
      </c>
      <c r="K14" s="491">
        <f t="shared" si="9"/>
        <v>0</v>
      </c>
      <c r="L14" s="492">
        <f t="shared" si="10"/>
        <v>0</v>
      </c>
      <c r="M14" s="491">
        <f t="shared" si="11"/>
        <v>0</v>
      </c>
      <c r="N14" s="492">
        <f t="shared" si="12"/>
        <v>0</v>
      </c>
      <c r="O14" s="491">
        <f t="shared" si="13"/>
        <v>0</v>
      </c>
      <c r="P14" s="492">
        <f t="shared" si="14"/>
        <v>0</v>
      </c>
      <c r="Q14" s="491">
        <f t="shared" si="15"/>
        <v>0</v>
      </c>
      <c r="R14" s="493">
        <f t="shared" si="16"/>
        <v>0</v>
      </c>
      <c r="S14" s="491">
        <f t="shared" si="17"/>
        <v>0</v>
      </c>
      <c r="T14" s="493">
        <f t="shared" si="18"/>
        <v>0</v>
      </c>
      <c r="U14" s="491">
        <f t="shared" si="19"/>
        <v>0</v>
      </c>
      <c r="V14" s="493">
        <f t="shared" si="20"/>
        <v>0</v>
      </c>
      <c r="W14" s="491">
        <f t="shared" si="21"/>
        <v>0</v>
      </c>
      <c r="X14" s="490">
        <f t="shared" si="22"/>
        <v>0</v>
      </c>
      <c r="Y14" s="491">
        <f t="shared" si="23"/>
        <v>0</v>
      </c>
      <c r="Z14" s="494">
        <f t="shared" si="24"/>
        <v>0</v>
      </c>
      <c r="AA14" s="486">
        <f t="shared" si="25"/>
        <v>0</v>
      </c>
      <c r="AB14" s="487">
        <f t="shared" si="25"/>
        <v>0</v>
      </c>
      <c r="AC14" s="468"/>
      <c r="AD14" s="468"/>
      <c r="AE14" s="468"/>
      <c r="AF14" s="468"/>
      <c r="AG14" s="468"/>
      <c r="AH14" s="468"/>
      <c r="AI14" s="468"/>
      <c r="AJ14" s="468"/>
      <c r="AK14" s="468"/>
      <c r="AL14" s="468"/>
      <c r="AM14" s="468"/>
      <c r="AN14" s="468"/>
      <c r="AO14" s="468"/>
      <c r="AP14" s="468"/>
      <c r="AQ14" s="468"/>
      <c r="AR14" s="468"/>
      <c r="AS14" s="468"/>
      <c r="AT14" s="468"/>
    </row>
    <row r="15" spans="1:46" s="478" customFormat="1" ht="18" hidden="1" customHeight="1" outlineLevel="1" thickBot="1">
      <c r="A15" s="468"/>
      <c r="B15" s="488" t="s">
        <v>19</v>
      </c>
      <c r="C15" s="489">
        <f t="shared" si="1"/>
        <v>0</v>
      </c>
      <c r="D15" s="490">
        <f t="shared" si="2"/>
        <v>0</v>
      </c>
      <c r="E15" s="491">
        <f t="shared" si="3"/>
        <v>0</v>
      </c>
      <c r="F15" s="490">
        <f t="shared" si="4"/>
        <v>0</v>
      </c>
      <c r="G15" s="491">
        <f t="shared" si="5"/>
        <v>0</v>
      </c>
      <c r="H15" s="490">
        <f t="shared" si="6"/>
        <v>0</v>
      </c>
      <c r="I15" s="491">
        <f t="shared" si="7"/>
        <v>0</v>
      </c>
      <c r="J15" s="490">
        <f t="shared" si="8"/>
        <v>0</v>
      </c>
      <c r="K15" s="491">
        <f t="shared" si="9"/>
        <v>0</v>
      </c>
      <c r="L15" s="492">
        <f t="shared" si="10"/>
        <v>0</v>
      </c>
      <c r="M15" s="491">
        <f t="shared" si="11"/>
        <v>0</v>
      </c>
      <c r="N15" s="492">
        <f t="shared" si="12"/>
        <v>0</v>
      </c>
      <c r="O15" s="491">
        <f t="shared" si="13"/>
        <v>0</v>
      </c>
      <c r="P15" s="492">
        <f t="shared" si="14"/>
        <v>0</v>
      </c>
      <c r="Q15" s="491">
        <f t="shared" si="15"/>
        <v>0</v>
      </c>
      <c r="R15" s="493">
        <f t="shared" si="16"/>
        <v>0</v>
      </c>
      <c r="S15" s="491">
        <f t="shared" si="17"/>
        <v>0</v>
      </c>
      <c r="T15" s="493">
        <f t="shared" si="18"/>
        <v>0</v>
      </c>
      <c r="U15" s="491">
        <f t="shared" si="19"/>
        <v>0</v>
      </c>
      <c r="V15" s="493">
        <f t="shared" si="20"/>
        <v>0</v>
      </c>
      <c r="W15" s="491">
        <f t="shared" si="21"/>
        <v>0</v>
      </c>
      <c r="X15" s="490">
        <f t="shared" si="22"/>
        <v>0</v>
      </c>
      <c r="Y15" s="491">
        <f t="shared" si="23"/>
        <v>0</v>
      </c>
      <c r="Z15" s="494">
        <f t="shared" si="24"/>
        <v>0</v>
      </c>
      <c r="AA15" s="486">
        <f t="shared" si="25"/>
        <v>0</v>
      </c>
      <c r="AB15" s="487">
        <f t="shared" si="25"/>
        <v>0</v>
      </c>
      <c r="AC15" s="468"/>
      <c r="AD15" s="468"/>
      <c r="AE15" s="468"/>
      <c r="AF15" s="468"/>
      <c r="AG15" s="468"/>
      <c r="AH15" s="468"/>
      <c r="AI15" s="468"/>
      <c r="AJ15" s="468"/>
      <c r="AK15" s="468"/>
      <c r="AL15" s="468"/>
      <c r="AM15" s="468"/>
      <c r="AN15" s="468"/>
      <c r="AO15" s="468"/>
      <c r="AP15" s="468"/>
      <c r="AQ15" s="468"/>
      <c r="AR15" s="468"/>
      <c r="AS15" s="468"/>
      <c r="AT15" s="468"/>
    </row>
    <row r="16" spans="1:46" s="478" customFormat="1" ht="18" hidden="1" customHeight="1" outlineLevel="1" thickBot="1">
      <c r="A16" s="468"/>
      <c r="B16" s="488" t="s">
        <v>20</v>
      </c>
      <c r="C16" s="489">
        <f t="shared" si="1"/>
        <v>0</v>
      </c>
      <c r="D16" s="490">
        <f t="shared" si="2"/>
        <v>0</v>
      </c>
      <c r="E16" s="491">
        <f t="shared" si="3"/>
        <v>0</v>
      </c>
      <c r="F16" s="490">
        <f t="shared" si="4"/>
        <v>0</v>
      </c>
      <c r="G16" s="491">
        <f t="shared" si="5"/>
        <v>0</v>
      </c>
      <c r="H16" s="490">
        <f t="shared" si="6"/>
        <v>0</v>
      </c>
      <c r="I16" s="491">
        <f t="shared" si="7"/>
        <v>0</v>
      </c>
      <c r="J16" s="490">
        <f t="shared" si="8"/>
        <v>0</v>
      </c>
      <c r="K16" s="491">
        <f t="shared" si="9"/>
        <v>0</v>
      </c>
      <c r="L16" s="492">
        <f t="shared" si="10"/>
        <v>0</v>
      </c>
      <c r="M16" s="491">
        <f t="shared" si="11"/>
        <v>0</v>
      </c>
      <c r="N16" s="492">
        <f t="shared" si="12"/>
        <v>0</v>
      </c>
      <c r="O16" s="491">
        <f t="shared" si="13"/>
        <v>0</v>
      </c>
      <c r="P16" s="492">
        <f t="shared" si="14"/>
        <v>0</v>
      </c>
      <c r="Q16" s="491">
        <f t="shared" si="15"/>
        <v>0</v>
      </c>
      <c r="R16" s="493">
        <f t="shared" si="16"/>
        <v>0</v>
      </c>
      <c r="S16" s="491">
        <f t="shared" si="17"/>
        <v>0</v>
      </c>
      <c r="T16" s="493">
        <f t="shared" si="18"/>
        <v>0</v>
      </c>
      <c r="U16" s="491">
        <f t="shared" si="19"/>
        <v>0</v>
      </c>
      <c r="V16" s="493">
        <f t="shared" si="20"/>
        <v>0</v>
      </c>
      <c r="W16" s="491">
        <f t="shared" si="21"/>
        <v>0</v>
      </c>
      <c r="X16" s="490">
        <f t="shared" si="22"/>
        <v>0</v>
      </c>
      <c r="Y16" s="491">
        <f t="shared" si="23"/>
        <v>0</v>
      </c>
      <c r="Z16" s="494">
        <f t="shared" si="24"/>
        <v>0</v>
      </c>
      <c r="AA16" s="486">
        <f t="shared" si="25"/>
        <v>0</v>
      </c>
      <c r="AB16" s="487">
        <f t="shared" si="25"/>
        <v>0</v>
      </c>
      <c r="AC16" s="468"/>
      <c r="AD16" s="468"/>
      <c r="AE16" s="468"/>
      <c r="AF16" s="468"/>
      <c r="AG16" s="468"/>
      <c r="AH16" s="468"/>
      <c r="AI16" s="468"/>
      <c r="AJ16" s="468"/>
      <c r="AK16" s="468"/>
      <c r="AL16" s="468"/>
      <c r="AM16" s="468"/>
      <c r="AN16" s="468"/>
      <c r="AO16" s="468"/>
      <c r="AP16" s="468"/>
      <c r="AQ16" s="468"/>
      <c r="AR16" s="468"/>
      <c r="AS16" s="468"/>
      <c r="AT16" s="468"/>
    </row>
    <row r="17" spans="1:46" s="478" customFormat="1" ht="18" hidden="1" customHeight="1" outlineLevel="1" thickBot="1">
      <c r="A17" s="468"/>
      <c r="B17" s="488" t="s">
        <v>21</v>
      </c>
      <c r="C17" s="489">
        <f t="shared" si="1"/>
        <v>0</v>
      </c>
      <c r="D17" s="490">
        <f t="shared" si="2"/>
        <v>0</v>
      </c>
      <c r="E17" s="491">
        <f t="shared" si="3"/>
        <v>0</v>
      </c>
      <c r="F17" s="490">
        <f t="shared" si="4"/>
        <v>0</v>
      </c>
      <c r="G17" s="491">
        <f t="shared" si="5"/>
        <v>0</v>
      </c>
      <c r="H17" s="490">
        <f t="shared" si="6"/>
        <v>0</v>
      </c>
      <c r="I17" s="491">
        <f t="shared" si="7"/>
        <v>0</v>
      </c>
      <c r="J17" s="490">
        <f t="shared" si="8"/>
        <v>0</v>
      </c>
      <c r="K17" s="491">
        <f t="shared" si="9"/>
        <v>0</v>
      </c>
      <c r="L17" s="492">
        <f t="shared" si="10"/>
        <v>0</v>
      </c>
      <c r="M17" s="491">
        <f t="shared" si="11"/>
        <v>0</v>
      </c>
      <c r="N17" s="492">
        <f t="shared" si="12"/>
        <v>0</v>
      </c>
      <c r="O17" s="491">
        <f t="shared" si="13"/>
        <v>0</v>
      </c>
      <c r="P17" s="492">
        <f t="shared" si="14"/>
        <v>0</v>
      </c>
      <c r="Q17" s="491">
        <f t="shared" si="15"/>
        <v>0</v>
      </c>
      <c r="R17" s="493">
        <f t="shared" si="16"/>
        <v>0</v>
      </c>
      <c r="S17" s="491">
        <f t="shared" si="17"/>
        <v>0</v>
      </c>
      <c r="T17" s="493">
        <f t="shared" si="18"/>
        <v>0</v>
      </c>
      <c r="U17" s="491">
        <f t="shared" si="19"/>
        <v>0</v>
      </c>
      <c r="V17" s="493">
        <f t="shared" si="20"/>
        <v>0</v>
      </c>
      <c r="W17" s="491">
        <f t="shared" si="21"/>
        <v>0</v>
      </c>
      <c r="X17" s="490">
        <f t="shared" si="22"/>
        <v>0</v>
      </c>
      <c r="Y17" s="491">
        <f t="shared" si="23"/>
        <v>0</v>
      </c>
      <c r="Z17" s="494">
        <f t="shared" si="24"/>
        <v>0</v>
      </c>
      <c r="AA17" s="486">
        <f t="shared" si="25"/>
        <v>0</v>
      </c>
      <c r="AB17" s="487">
        <f t="shared" si="25"/>
        <v>0</v>
      </c>
      <c r="AC17" s="468"/>
      <c r="AD17" s="468"/>
      <c r="AE17" s="468"/>
      <c r="AF17" s="468"/>
      <c r="AG17" s="468"/>
      <c r="AH17" s="468"/>
      <c r="AI17" s="468"/>
      <c r="AJ17" s="468"/>
      <c r="AK17" s="468"/>
      <c r="AL17" s="468"/>
      <c r="AM17" s="468"/>
      <c r="AN17" s="468"/>
      <c r="AO17" s="468"/>
      <c r="AP17" s="468"/>
      <c r="AQ17" s="468"/>
      <c r="AR17" s="468"/>
      <c r="AS17" s="468"/>
      <c r="AT17" s="468"/>
    </row>
    <row r="18" spans="1:46" s="478" customFormat="1" ht="18" hidden="1" customHeight="1" outlineLevel="1" thickBot="1">
      <c r="A18" s="468"/>
      <c r="B18" s="488" t="s">
        <v>22</v>
      </c>
      <c r="C18" s="489">
        <f t="shared" si="1"/>
        <v>0</v>
      </c>
      <c r="D18" s="490">
        <f t="shared" si="2"/>
        <v>0</v>
      </c>
      <c r="E18" s="491">
        <f t="shared" si="3"/>
        <v>0</v>
      </c>
      <c r="F18" s="490">
        <f t="shared" si="4"/>
        <v>0</v>
      </c>
      <c r="G18" s="491">
        <f t="shared" si="5"/>
        <v>0</v>
      </c>
      <c r="H18" s="490">
        <f t="shared" si="6"/>
        <v>0</v>
      </c>
      <c r="I18" s="491">
        <f t="shared" si="7"/>
        <v>0</v>
      </c>
      <c r="J18" s="490">
        <f t="shared" si="8"/>
        <v>0</v>
      </c>
      <c r="K18" s="491">
        <f t="shared" si="9"/>
        <v>0</v>
      </c>
      <c r="L18" s="492">
        <f t="shared" si="10"/>
        <v>0</v>
      </c>
      <c r="M18" s="491">
        <f t="shared" si="11"/>
        <v>0</v>
      </c>
      <c r="N18" s="492">
        <f t="shared" si="12"/>
        <v>0</v>
      </c>
      <c r="O18" s="491">
        <f t="shared" si="13"/>
        <v>0</v>
      </c>
      <c r="P18" s="492">
        <f t="shared" si="14"/>
        <v>0</v>
      </c>
      <c r="Q18" s="491">
        <f t="shared" si="15"/>
        <v>0</v>
      </c>
      <c r="R18" s="493">
        <f t="shared" si="16"/>
        <v>0</v>
      </c>
      <c r="S18" s="491">
        <f t="shared" si="17"/>
        <v>0</v>
      </c>
      <c r="T18" s="493">
        <f t="shared" si="18"/>
        <v>0</v>
      </c>
      <c r="U18" s="491">
        <f t="shared" si="19"/>
        <v>0</v>
      </c>
      <c r="V18" s="493">
        <f t="shared" si="20"/>
        <v>0</v>
      </c>
      <c r="W18" s="491">
        <f t="shared" si="21"/>
        <v>0</v>
      </c>
      <c r="X18" s="490">
        <f t="shared" si="22"/>
        <v>0</v>
      </c>
      <c r="Y18" s="491">
        <f t="shared" si="23"/>
        <v>0</v>
      </c>
      <c r="Z18" s="494">
        <f t="shared" si="24"/>
        <v>0</v>
      </c>
      <c r="AA18" s="486">
        <f t="shared" si="25"/>
        <v>0</v>
      </c>
      <c r="AB18" s="487">
        <f t="shared" si="25"/>
        <v>0</v>
      </c>
      <c r="AC18" s="468"/>
      <c r="AD18" s="468"/>
      <c r="AE18" s="468"/>
      <c r="AF18" s="468"/>
      <c r="AG18" s="468"/>
      <c r="AH18" s="468"/>
      <c r="AI18" s="468"/>
      <c r="AJ18" s="468"/>
      <c r="AK18" s="468"/>
      <c r="AL18" s="468"/>
      <c r="AM18" s="468"/>
      <c r="AN18" s="468"/>
      <c r="AO18" s="468"/>
      <c r="AP18" s="468"/>
      <c r="AQ18" s="468"/>
      <c r="AR18" s="468"/>
      <c r="AS18" s="468"/>
      <c r="AT18" s="468"/>
    </row>
    <row r="19" spans="1:46" s="478" customFormat="1" ht="18" hidden="1" customHeight="1" outlineLevel="1" thickBot="1">
      <c r="A19" s="468"/>
      <c r="B19" s="488" t="s">
        <v>23</v>
      </c>
      <c r="C19" s="489">
        <f t="shared" si="1"/>
        <v>0</v>
      </c>
      <c r="D19" s="490">
        <f t="shared" si="2"/>
        <v>0</v>
      </c>
      <c r="E19" s="491">
        <f t="shared" si="3"/>
        <v>0</v>
      </c>
      <c r="F19" s="490">
        <f t="shared" si="4"/>
        <v>0</v>
      </c>
      <c r="G19" s="491">
        <f t="shared" si="5"/>
        <v>0</v>
      </c>
      <c r="H19" s="490">
        <f t="shared" si="6"/>
        <v>0</v>
      </c>
      <c r="I19" s="491">
        <f t="shared" si="7"/>
        <v>0</v>
      </c>
      <c r="J19" s="490">
        <f t="shared" si="8"/>
        <v>0</v>
      </c>
      <c r="K19" s="491">
        <f t="shared" si="9"/>
        <v>0</v>
      </c>
      <c r="L19" s="492">
        <f t="shared" si="10"/>
        <v>0</v>
      </c>
      <c r="M19" s="491">
        <f t="shared" si="11"/>
        <v>0</v>
      </c>
      <c r="N19" s="492">
        <f t="shared" si="12"/>
        <v>0</v>
      </c>
      <c r="O19" s="491">
        <f t="shared" si="13"/>
        <v>0</v>
      </c>
      <c r="P19" s="492">
        <f t="shared" si="14"/>
        <v>0</v>
      </c>
      <c r="Q19" s="491">
        <f t="shared" si="15"/>
        <v>0</v>
      </c>
      <c r="R19" s="493">
        <f t="shared" si="16"/>
        <v>0</v>
      </c>
      <c r="S19" s="491">
        <f t="shared" si="17"/>
        <v>0</v>
      </c>
      <c r="T19" s="493">
        <f t="shared" si="18"/>
        <v>0</v>
      </c>
      <c r="U19" s="491">
        <f t="shared" si="19"/>
        <v>0</v>
      </c>
      <c r="V19" s="493">
        <f t="shared" si="20"/>
        <v>0</v>
      </c>
      <c r="W19" s="491">
        <f t="shared" si="21"/>
        <v>0</v>
      </c>
      <c r="X19" s="490">
        <f t="shared" si="22"/>
        <v>0</v>
      </c>
      <c r="Y19" s="491">
        <f t="shared" si="23"/>
        <v>0</v>
      </c>
      <c r="Z19" s="494">
        <f t="shared" si="24"/>
        <v>0</v>
      </c>
      <c r="AA19" s="486">
        <f t="shared" si="25"/>
        <v>0</v>
      </c>
      <c r="AB19" s="487">
        <f t="shared" si="25"/>
        <v>0</v>
      </c>
      <c r="AC19" s="468"/>
      <c r="AD19" s="468"/>
      <c r="AE19" s="468"/>
      <c r="AF19" s="468"/>
      <c r="AG19" s="468"/>
      <c r="AH19" s="468"/>
      <c r="AI19" s="468"/>
      <c r="AJ19" s="468"/>
      <c r="AK19" s="468"/>
      <c r="AL19" s="468"/>
      <c r="AM19" s="468"/>
      <c r="AN19" s="468"/>
      <c r="AO19" s="468"/>
      <c r="AP19" s="468"/>
      <c r="AQ19" s="468"/>
      <c r="AR19" s="468"/>
      <c r="AS19" s="468"/>
      <c r="AT19" s="468"/>
    </row>
    <row r="20" spans="1:46" s="478" customFormat="1" ht="18" hidden="1" customHeight="1" outlineLevel="1" thickBot="1">
      <c r="A20" s="468"/>
      <c r="B20" s="488" t="s">
        <v>24</v>
      </c>
      <c r="C20" s="489">
        <f t="shared" si="1"/>
        <v>0</v>
      </c>
      <c r="D20" s="490">
        <f t="shared" si="2"/>
        <v>0</v>
      </c>
      <c r="E20" s="491">
        <f t="shared" si="3"/>
        <v>0</v>
      </c>
      <c r="F20" s="490">
        <f t="shared" si="4"/>
        <v>0</v>
      </c>
      <c r="G20" s="491">
        <f t="shared" si="5"/>
        <v>0</v>
      </c>
      <c r="H20" s="490">
        <f t="shared" si="6"/>
        <v>0</v>
      </c>
      <c r="I20" s="491">
        <f t="shared" si="7"/>
        <v>0</v>
      </c>
      <c r="J20" s="490">
        <f t="shared" si="8"/>
        <v>0</v>
      </c>
      <c r="K20" s="491">
        <f t="shared" si="9"/>
        <v>0</v>
      </c>
      <c r="L20" s="492">
        <f t="shared" si="10"/>
        <v>0</v>
      </c>
      <c r="M20" s="491">
        <f t="shared" si="11"/>
        <v>0</v>
      </c>
      <c r="N20" s="492">
        <f t="shared" si="12"/>
        <v>0</v>
      </c>
      <c r="O20" s="491">
        <f t="shared" si="13"/>
        <v>0</v>
      </c>
      <c r="P20" s="492">
        <f t="shared" si="14"/>
        <v>0</v>
      </c>
      <c r="Q20" s="491">
        <f t="shared" si="15"/>
        <v>0</v>
      </c>
      <c r="R20" s="493">
        <f t="shared" si="16"/>
        <v>0</v>
      </c>
      <c r="S20" s="491">
        <f t="shared" si="17"/>
        <v>0</v>
      </c>
      <c r="T20" s="493">
        <f t="shared" si="18"/>
        <v>0</v>
      </c>
      <c r="U20" s="491">
        <f t="shared" si="19"/>
        <v>0</v>
      </c>
      <c r="V20" s="493">
        <f t="shared" si="20"/>
        <v>0</v>
      </c>
      <c r="W20" s="491">
        <f t="shared" si="21"/>
        <v>0</v>
      </c>
      <c r="X20" s="490">
        <f t="shared" si="22"/>
        <v>0</v>
      </c>
      <c r="Y20" s="491">
        <f t="shared" si="23"/>
        <v>0</v>
      </c>
      <c r="Z20" s="494">
        <f t="shared" si="24"/>
        <v>0</v>
      </c>
      <c r="AA20" s="486">
        <f t="shared" si="25"/>
        <v>0</v>
      </c>
      <c r="AB20" s="487">
        <f t="shared" si="25"/>
        <v>0</v>
      </c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8"/>
      <c r="AP20" s="468"/>
      <c r="AQ20" s="468"/>
      <c r="AR20" s="468"/>
      <c r="AS20" s="468"/>
      <c r="AT20" s="468"/>
    </row>
    <row r="21" spans="1:46" s="478" customFormat="1" ht="18" hidden="1" customHeight="1" outlineLevel="1" thickBot="1">
      <c r="A21" s="468"/>
      <c r="B21" s="488" t="s">
        <v>25</v>
      </c>
      <c r="C21" s="489">
        <f t="shared" si="1"/>
        <v>0</v>
      </c>
      <c r="D21" s="490">
        <f t="shared" si="2"/>
        <v>0</v>
      </c>
      <c r="E21" s="491">
        <f t="shared" si="3"/>
        <v>0</v>
      </c>
      <c r="F21" s="490">
        <f t="shared" si="4"/>
        <v>0</v>
      </c>
      <c r="G21" s="491">
        <f t="shared" si="5"/>
        <v>0</v>
      </c>
      <c r="H21" s="490">
        <f t="shared" si="6"/>
        <v>0</v>
      </c>
      <c r="I21" s="491">
        <f t="shared" si="7"/>
        <v>0</v>
      </c>
      <c r="J21" s="490">
        <f t="shared" si="8"/>
        <v>0</v>
      </c>
      <c r="K21" s="491">
        <f t="shared" si="9"/>
        <v>0</v>
      </c>
      <c r="L21" s="492">
        <f t="shared" si="10"/>
        <v>0</v>
      </c>
      <c r="M21" s="491">
        <f t="shared" si="11"/>
        <v>0</v>
      </c>
      <c r="N21" s="492">
        <f t="shared" si="12"/>
        <v>0</v>
      </c>
      <c r="O21" s="491">
        <f t="shared" si="13"/>
        <v>0</v>
      </c>
      <c r="P21" s="492">
        <f t="shared" si="14"/>
        <v>0</v>
      </c>
      <c r="Q21" s="491">
        <f t="shared" si="15"/>
        <v>0</v>
      </c>
      <c r="R21" s="493">
        <f t="shared" si="16"/>
        <v>0</v>
      </c>
      <c r="S21" s="491">
        <f t="shared" si="17"/>
        <v>0</v>
      </c>
      <c r="T21" s="493">
        <f t="shared" si="18"/>
        <v>0</v>
      </c>
      <c r="U21" s="491">
        <f t="shared" si="19"/>
        <v>0</v>
      </c>
      <c r="V21" s="493">
        <f t="shared" si="20"/>
        <v>0</v>
      </c>
      <c r="W21" s="491">
        <f t="shared" si="21"/>
        <v>0</v>
      </c>
      <c r="X21" s="490">
        <f t="shared" si="22"/>
        <v>0</v>
      </c>
      <c r="Y21" s="491">
        <f t="shared" si="23"/>
        <v>0</v>
      </c>
      <c r="Z21" s="494">
        <f t="shared" si="24"/>
        <v>0</v>
      </c>
      <c r="AA21" s="486">
        <f t="shared" si="25"/>
        <v>0</v>
      </c>
      <c r="AB21" s="487">
        <f t="shared" si="25"/>
        <v>0</v>
      </c>
      <c r="AC21" s="468"/>
      <c r="AD21" s="468"/>
      <c r="AE21" s="468"/>
      <c r="AF21" s="468"/>
      <c r="AG21" s="468"/>
      <c r="AH21" s="468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468"/>
      <c r="AT21" s="468"/>
    </row>
    <row r="22" spans="1:46" s="478" customFormat="1" ht="18" hidden="1" customHeight="1" outlineLevel="1" thickBot="1">
      <c r="A22" s="468"/>
      <c r="B22" s="488" t="s">
        <v>26</v>
      </c>
      <c r="C22" s="489">
        <f t="shared" si="1"/>
        <v>0</v>
      </c>
      <c r="D22" s="490">
        <f t="shared" si="2"/>
        <v>0</v>
      </c>
      <c r="E22" s="491">
        <f t="shared" si="3"/>
        <v>0</v>
      </c>
      <c r="F22" s="490">
        <f t="shared" si="4"/>
        <v>0</v>
      </c>
      <c r="G22" s="491">
        <f t="shared" si="5"/>
        <v>0</v>
      </c>
      <c r="H22" s="490">
        <f t="shared" si="6"/>
        <v>0</v>
      </c>
      <c r="I22" s="491">
        <f t="shared" si="7"/>
        <v>0</v>
      </c>
      <c r="J22" s="490">
        <f t="shared" si="8"/>
        <v>0</v>
      </c>
      <c r="K22" s="491">
        <f t="shared" si="9"/>
        <v>0</v>
      </c>
      <c r="L22" s="492">
        <f t="shared" si="10"/>
        <v>0</v>
      </c>
      <c r="M22" s="491">
        <f t="shared" si="11"/>
        <v>0</v>
      </c>
      <c r="N22" s="492">
        <f t="shared" si="12"/>
        <v>0</v>
      </c>
      <c r="O22" s="491">
        <f t="shared" si="13"/>
        <v>0</v>
      </c>
      <c r="P22" s="492">
        <f t="shared" si="14"/>
        <v>0</v>
      </c>
      <c r="Q22" s="491">
        <f t="shared" si="15"/>
        <v>0</v>
      </c>
      <c r="R22" s="493">
        <f t="shared" si="16"/>
        <v>0</v>
      </c>
      <c r="S22" s="491">
        <f t="shared" si="17"/>
        <v>0</v>
      </c>
      <c r="T22" s="493">
        <f t="shared" si="18"/>
        <v>0</v>
      </c>
      <c r="U22" s="491">
        <f t="shared" si="19"/>
        <v>0</v>
      </c>
      <c r="V22" s="493">
        <f t="shared" si="20"/>
        <v>0</v>
      </c>
      <c r="W22" s="491">
        <f t="shared" si="21"/>
        <v>0</v>
      </c>
      <c r="X22" s="490">
        <f t="shared" si="22"/>
        <v>0</v>
      </c>
      <c r="Y22" s="491">
        <f t="shared" si="23"/>
        <v>0</v>
      </c>
      <c r="Z22" s="494">
        <f t="shared" si="24"/>
        <v>0</v>
      </c>
      <c r="AA22" s="486">
        <f t="shared" si="25"/>
        <v>0</v>
      </c>
      <c r="AB22" s="487">
        <f t="shared" si="25"/>
        <v>0</v>
      </c>
      <c r="AC22" s="468"/>
      <c r="AD22" s="468"/>
      <c r="AE22" s="468"/>
      <c r="AF22" s="468"/>
      <c r="AG22" s="468"/>
      <c r="AH22" s="468"/>
      <c r="AI22" s="468"/>
      <c r="AJ22" s="468"/>
      <c r="AK22" s="468"/>
      <c r="AL22" s="468"/>
      <c r="AM22" s="468"/>
      <c r="AN22" s="468"/>
      <c r="AO22" s="468"/>
      <c r="AP22" s="468"/>
      <c r="AQ22" s="468"/>
      <c r="AR22" s="468"/>
      <c r="AS22" s="468"/>
      <c r="AT22" s="468"/>
    </row>
    <row r="23" spans="1:46" s="478" customFormat="1" ht="18" hidden="1" customHeight="1" outlineLevel="1" thickBot="1">
      <c r="A23" s="468"/>
      <c r="B23" s="488" t="s">
        <v>27</v>
      </c>
      <c r="C23" s="489">
        <f t="shared" si="1"/>
        <v>0</v>
      </c>
      <c r="D23" s="490">
        <f t="shared" si="2"/>
        <v>0</v>
      </c>
      <c r="E23" s="491">
        <f t="shared" si="3"/>
        <v>0</v>
      </c>
      <c r="F23" s="490">
        <f t="shared" si="4"/>
        <v>0</v>
      </c>
      <c r="G23" s="491">
        <f t="shared" si="5"/>
        <v>0</v>
      </c>
      <c r="H23" s="490">
        <f t="shared" si="6"/>
        <v>0</v>
      </c>
      <c r="I23" s="491">
        <f t="shared" si="7"/>
        <v>0</v>
      </c>
      <c r="J23" s="490">
        <f t="shared" si="8"/>
        <v>0</v>
      </c>
      <c r="K23" s="491">
        <f t="shared" si="9"/>
        <v>0</v>
      </c>
      <c r="L23" s="492">
        <f t="shared" si="10"/>
        <v>0</v>
      </c>
      <c r="M23" s="491">
        <f t="shared" si="11"/>
        <v>0</v>
      </c>
      <c r="N23" s="492">
        <f t="shared" si="12"/>
        <v>0</v>
      </c>
      <c r="O23" s="491">
        <f t="shared" si="13"/>
        <v>0</v>
      </c>
      <c r="P23" s="492">
        <f t="shared" si="14"/>
        <v>0</v>
      </c>
      <c r="Q23" s="491">
        <f t="shared" si="15"/>
        <v>0</v>
      </c>
      <c r="R23" s="493">
        <f t="shared" si="16"/>
        <v>0</v>
      </c>
      <c r="S23" s="491">
        <f t="shared" si="17"/>
        <v>0</v>
      </c>
      <c r="T23" s="493">
        <f t="shared" si="18"/>
        <v>0</v>
      </c>
      <c r="U23" s="491">
        <f t="shared" si="19"/>
        <v>0</v>
      </c>
      <c r="V23" s="493">
        <f t="shared" si="20"/>
        <v>0</v>
      </c>
      <c r="W23" s="491">
        <f t="shared" si="21"/>
        <v>0</v>
      </c>
      <c r="X23" s="490">
        <f t="shared" si="22"/>
        <v>0</v>
      </c>
      <c r="Y23" s="491">
        <f t="shared" si="23"/>
        <v>0</v>
      </c>
      <c r="Z23" s="494">
        <f t="shared" si="24"/>
        <v>0</v>
      </c>
      <c r="AA23" s="486">
        <f t="shared" si="25"/>
        <v>0</v>
      </c>
      <c r="AB23" s="487">
        <f t="shared" si="25"/>
        <v>0</v>
      </c>
      <c r="AC23" s="468"/>
      <c r="AD23" s="468"/>
      <c r="AE23" s="468"/>
      <c r="AF23" s="468"/>
      <c r="AG23" s="468"/>
      <c r="AH23" s="468"/>
      <c r="AI23" s="468"/>
      <c r="AJ23" s="468"/>
      <c r="AK23" s="468"/>
      <c r="AL23" s="468"/>
      <c r="AM23" s="468"/>
      <c r="AN23" s="468"/>
      <c r="AO23" s="468"/>
      <c r="AP23" s="468"/>
      <c r="AQ23" s="468"/>
      <c r="AR23" s="468"/>
      <c r="AS23" s="468"/>
      <c r="AT23" s="468"/>
    </row>
    <row r="24" spans="1:46" s="478" customFormat="1" ht="18" hidden="1" customHeight="1" outlineLevel="1" thickBot="1">
      <c r="A24" s="468"/>
      <c r="B24" s="488" t="s">
        <v>28</v>
      </c>
      <c r="C24" s="489">
        <f t="shared" si="1"/>
        <v>0</v>
      </c>
      <c r="D24" s="490">
        <f t="shared" si="2"/>
        <v>0</v>
      </c>
      <c r="E24" s="491">
        <f t="shared" si="3"/>
        <v>0</v>
      </c>
      <c r="F24" s="490">
        <f t="shared" si="4"/>
        <v>0</v>
      </c>
      <c r="G24" s="491">
        <f t="shared" si="5"/>
        <v>0</v>
      </c>
      <c r="H24" s="490">
        <f t="shared" si="6"/>
        <v>0</v>
      </c>
      <c r="I24" s="491">
        <f t="shared" si="7"/>
        <v>0</v>
      </c>
      <c r="J24" s="490">
        <f t="shared" si="8"/>
        <v>0</v>
      </c>
      <c r="K24" s="491">
        <f t="shared" si="9"/>
        <v>0</v>
      </c>
      <c r="L24" s="492">
        <f t="shared" si="10"/>
        <v>0</v>
      </c>
      <c r="M24" s="491">
        <f t="shared" si="11"/>
        <v>0</v>
      </c>
      <c r="N24" s="492">
        <f t="shared" si="12"/>
        <v>0</v>
      </c>
      <c r="O24" s="491">
        <f t="shared" si="13"/>
        <v>0</v>
      </c>
      <c r="P24" s="492">
        <f t="shared" si="14"/>
        <v>0</v>
      </c>
      <c r="Q24" s="491">
        <f t="shared" si="15"/>
        <v>0</v>
      </c>
      <c r="R24" s="493">
        <f t="shared" si="16"/>
        <v>0</v>
      </c>
      <c r="S24" s="491">
        <f t="shared" si="17"/>
        <v>0</v>
      </c>
      <c r="T24" s="493">
        <f t="shared" si="18"/>
        <v>0</v>
      </c>
      <c r="U24" s="491">
        <f t="shared" si="19"/>
        <v>0</v>
      </c>
      <c r="V24" s="493">
        <f t="shared" si="20"/>
        <v>0</v>
      </c>
      <c r="W24" s="491">
        <f t="shared" si="21"/>
        <v>0</v>
      </c>
      <c r="X24" s="490">
        <f t="shared" si="22"/>
        <v>0</v>
      </c>
      <c r="Y24" s="491">
        <f t="shared" si="23"/>
        <v>0</v>
      </c>
      <c r="Z24" s="494">
        <f t="shared" si="24"/>
        <v>0</v>
      </c>
      <c r="AA24" s="486">
        <f t="shared" si="25"/>
        <v>0</v>
      </c>
      <c r="AB24" s="487">
        <f t="shared" si="25"/>
        <v>0</v>
      </c>
      <c r="AC24" s="468"/>
      <c r="AD24" s="468"/>
      <c r="AE24" s="468"/>
      <c r="AF24" s="468"/>
      <c r="AG24" s="468"/>
      <c r="AH24" s="468"/>
      <c r="AI24" s="468"/>
      <c r="AJ24" s="468"/>
      <c r="AK24" s="468"/>
      <c r="AL24" s="468"/>
      <c r="AM24" s="468"/>
      <c r="AN24" s="468"/>
      <c r="AO24" s="468"/>
      <c r="AP24" s="468"/>
      <c r="AQ24" s="468"/>
      <c r="AR24" s="468"/>
      <c r="AS24" s="468"/>
      <c r="AT24" s="468"/>
    </row>
    <row r="25" spans="1:46" s="478" customFormat="1" ht="18" hidden="1" customHeight="1" outlineLevel="1" thickBot="1">
      <c r="A25" s="468"/>
      <c r="B25" s="488" t="s">
        <v>29</v>
      </c>
      <c r="C25" s="489">
        <f t="shared" si="1"/>
        <v>0</v>
      </c>
      <c r="D25" s="490">
        <f t="shared" si="2"/>
        <v>0</v>
      </c>
      <c r="E25" s="491">
        <f t="shared" si="3"/>
        <v>0</v>
      </c>
      <c r="F25" s="490">
        <f t="shared" si="4"/>
        <v>0</v>
      </c>
      <c r="G25" s="491">
        <f t="shared" si="5"/>
        <v>0</v>
      </c>
      <c r="H25" s="490">
        <f t="shared" si="6"/>
        <v>0</v>
      </c>
      <c r="I25" s="491">
        <f t="shared" si="7"/>
        <v>0</v>
      </c>
      <c r="J25" s="490">
        <f t="shared" si="8"/>
        <v>0</v>
      </c>
      <c r="K25" s="491">
        <f t="shared" si="9"/>
        <v>0</v>
      </c>
      <c r="L25" s="492">
        <f t="shared" si="10"/>
        <v>0</v>
      </c>
      <c r="M25" s="491">
        <f t="shared" si="11"/>
        <v>0</v>
      </c>
      <c r="N25" s="492">
        <f t="shared" si="12"/>
        <v>0</v>
      </c>
      <c r="O25" s="491">
        <f t="shared" si="13"/>
        <v>0</v>
      </c>
      <c r="P25" s="492">
        <f t="shared" si="14"/>
        <v>0</v>
      </c>
      <c r="Q25" s="491">
        <f t="shared" si="15"/>
        <v>0</v>
      </c>
      <c r="R25" s="493">
        <f t="shared" si="16"/>
        <v>0</v>
      </c>
      <c r="S25" s="491">
        <f t="shared" si="17"/>
        <v>0</v>
      </c>
      <c r="T25" s="493">
        <f t="shared" si="18"/>
        <v>0</v>
      </c>
      <c r="U25" s="491">
        <f t="shared" si="19"/>
        <v>0</v>
      </c>
      <c r="V25" s="493">
        <f t="shared" si="20"/>
        <v>0</v>
      </c>
      <c r="W25" s="491">
        <f t="shared" si="21"/>
        <v>0</v>
      </c>
      <c r="X25" s="490">
        <f t="shared" si="22"/>
        <v>0</v>
      </c>
      <c r="Y25" s="491">
        <f t="shared" si="23"/>
        <v>0</v>
      </c>
      <c r="Z25" s="494">
        <f t="shared" si="24"/>
        <v>0</v>
      </c>
      <c r="AA25" s="486">
        <f t="shared" si="25"/>
        <v>0</v>
      </c>
      <c r="AB25" s="487">
        <f t="shared" si="25"/>
        <v>0</v>
      </c>
      <c r="AC25" s="468"/>
      <c r="AD25" s="468"/>
      <c r="AE25" s="468"/>
      <c r="AF25" s="468"/>
      <c r="AG25" s="468"/>
      <c r="AH25" s="468"/>
      <c r="AI25" s="468"/>
      <c r="AJ25" s="468"/>
      <c r="AK25" s="468"/>
      <c r="AL25" s="468"/>
      <c r="AM25" s="468"/>
      <c r="AN25" s="468"/>
      <c r="AO25" s="468"/>
      <c r="AP25" s="468"/>
      <c r="AQ25" s="468"/>
      <c r="AR25" s="468"/>
      <c r="AS25" s="468"/>
      <c r="AT25" s="468"/>
    </row>
    <row r="26" spans="1:46" s="478" customFormat="1" ht="18" hidden="1" customHeight="1" outlineLevel="1" thickBot="1">
      <c r="A26" s="468"/>
      <c r="B26" s="488" t="s">
        <v>30</v>
      </c>
      <c r="C26" s="489">
        <f t="shared" si="1"/>
        <v>0</v>
      </c>
      <c r="D26" s="490">
        <f t="shared" si="2"/>
        <v>0</v>
      </c>
      <c r="E26" s="491">
        <f t="shared" si="3"/>
        <v>0</v>
      </c>
      <c r="F26" s="490">
        <f t="shared" si="4"/>
        <v>0</v>
      </c>
      <c r="G26" s="491">
        <f t="shared" si="5"/>
        <v>0</v>
      </c>
      <c r="H26" s="490">
        <f t="shared" si="6"/>
        <v>0</v>
      </c>
      <c r="I26" s="491">
        <f t="shared" si="7"/>
        <v>0</v>
      </c>
      <c r="J26" s="490">
        <f t="shared" si="8"/>
        <v>0</v>
      </c>
      <c r="K26" s="491">
        <f t="shared" si="9"/>
        <v>0</v>
      </c>
      <c r="L26" s="492">
        <f t="shared" si="10"/>
        <v>0</v>
      </c>
      <c r="M26" s="491">
        <f t="shared" si="11"/>
        <v>0</v>
      </c>
      <c r="N26" s="492">
        <f t="shared" si="12"/>
        <v>0</v>
      </c>
      <c r="O26" s="491">
        <f t="shared" si="13"/>
        <v>0</v>
      </c>
      <c r="P26" s="492">
        <f t="shared" si="14"/>
        <v>0</v>
      </c>
      <c r="Q26" s="491">
        <f t="shared" si="15"/>
        <v>0</v>
      </c>
      <c r="R26" s="493">
        <f t="shared" si="16"/>
        <v>0</v>
      </c>
      <c r="S26" s="491">
        <f t="shared" si="17"/>
        <v>0</v>
      </c>
      <c r="T26" s="493">
        <f t="shared" si="18"/>
        <v>0</v>
      </c>
      <c r="U26" s="491">
        <f t="shared" si="19"/>
        <v>0</v>
      </c>
      <c r="V26" s="493">
        <f t="shared" si="20"/>
        <v>0</v>
      </c>
      <c r="W26" s="491">
        <f t="shared" si="21"/>
        <v>0</v>
      </c>
      <c r="X26" s="490">
        <f t="shared" si="22"/>
        <v>0</v>
      </c>
      <c r="Y26" s="491">
        <f t="shared" si="23"/>
        <v>0</v>
      </c>
      <c r="Z26" s="494">
        <f t="shared" si="24"/>
        <v>0</v>
      </c>
      <c r="AA26" s="486">
        <f t="shared" si="25"/>
        <v>0</v>
      </c>
      <c r="AB26" s="487">
        <f t="shared" si="25"/>
        <v>0</v>
      </c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</row>
    <row r="27" spans="1:46" s="478" customFormat="1" ht="18" hidden="1" customHeight="1" outlineLevel="1" thickBot="1">
      <c r="A27" s="468"/>
      <c r="B27" s="488" t="s">
        <v>31</v>
      </c>
      <c r="C27" s="489">
        <f t="shared" si="1"/>
        <v>0</v>
      </c>
      <c r="D27" s="490">
        <f t="shared" si="2"/>
        <v>0</v>
      </c>
      <c r="E27" s="491">
        <f t="shared" si="3"/>
        <v>0</v>
      </c>
      <c r="F27" s="490">
        <f t="shared" si="4"/>
        <v>0</v>
      </c>
      <c r="G27" s="491">
        <f t="shared" si="5"/>
        <v>0</v>
      </c>
      <c r="H27" s="490">
        <f t="shared" si="6"/>
        <v>0</v>
      </c>
      <c r="I27" s="491">
        <f t="shared" si="7"/>
        <v>0</v>
      </c>
      <c r="J27" s="490">
        <f t="shared" si="8"/>
        <v>0</v>
      </c>
      <c r="K27" s="491">
        <f t="shared" si="9"/>
        <v>0</v>
      </c>
      <c r="L27" s="492">
        <f t="shared" si="10"/>
        <v>0</v>
      </c>
      <c r="M27" s="491">
        <f t="shared" si="11"/>
        <v>0</v>
      </c>
      <c r="N27" s="492">
        <f t="shared" si="12"/>
        <v>0</v>
      </c>
      <c r="O27" s="491">
        <f t="shared" si="13"/>
        <v>0</v>
      </c>
      <c r="P27" s="492">
        <f t="shared" si="14"/>
        <v>0</v>
      </c>
      <c r="Q27" s="491">
        <f t="shared" si="15"/>
        <v>0</v>
      </c>
      <c r="R27" s="493">
        <f t="shared" si="16"/>
        <v>0</v>
      </c>
      <c r="S27" s="491">
        <f t="shared" si="17"/>
        <v>0</v>
      </c>
      <c r="T27" s="493">
        <f t="shared" si="18"/>
        <v>0</v>
      </c>
      <c r="U27" s="491">
        <f t="shared" si="19"/>
        <v>0</v>
      </c>
      <c r="V27" s="493">
        <f t="shared" si="20"/>
        <v>0</v>
      </c>
      <c r="W27" s="491">
        <f t="shared" si="21"/>
        <v>0</v>
      </c>
      <c r="X27" s="490">
        <f t="shared" si="22"/>
        <v>0</v>
      </c>
      <c r="Y27" s="491">
        <f t="shared" si="23"/>
        <v>0</v>
      </c>
      <c r="Z27" s="494">
        <f t="shared" si="24"/>
        <v>0</v>
      </c>
      <c r="AA27" s="486">
        <f t="shared" si="25"/>
        <v>0</v>
      </c>
      <c r="AB27" s="487">
        <f t="shared" si="25"/>
        <v>0</v>
      </c>
      <c r="AC27" s="468"/>
      <c r="AD27" s="468"/>
      <c r="AE27" s="468"/>
      <c r="AF27" s="468"/>
      <c r="AG27" s="468"/>
      <c r="AH27" s="468"/>
      <c r="AI27" s="468"/>
      <c r="AJ27" s="468"/>
      <c r="AK27" s="468"/>
      <c r="AL27" s="468"/>
      <c r="AM27" s="468"/>
      <c r="AN27" s="468"/>
      <c r="AO27" s="468"/>
      <c r="AP27" s="468"/>
      <c r="AQ27" s="468"/>
      <c r="AR27" s="468"/>
      <c r="AS27" s="468"/>
      <c r="AT27" s="468"/>
    </row>
    <row r="28" spans="1:46" s="478" customFormat="1" ht="18" hidden="1" customHeight="1" outlineLevel="1" thickBot="1">
      <c r="A28" s="468"/>
      <c r="B28" s="488" t="s">
        <v>32</v>
      </c>
      <c r="C28" s="489">
        <f t="shared" si="1"/>
        <v>0</v>
      </c>
      <c r="D28" s="490">
        <f t="shared" si="2"/>
        <v>0</v>
      </c>
      <c r="E28" s="491">
        <f t="shared" si="3"/>
        <v>0</v>
      </c>
      <c r="F28" s="490">
        <f t="shared" si="4"/>
        <v>0</v>
      </c>
      <c r="G28" s="491">
        <f t="shared" si="5"/>
        <v>0</v>
      </c>
      <c r="H28" s="490">
        <f t="shared" si="6"/>
        <v>0</v>
      </c>
      <c r="I28" s="491">
        <f t="shared" si="7"/>
        <v>0</v>
      </c>
      <c r="J28" s="490">
        <f t="shared" si="8"/>
        <v>0</v>
      </c>
      <c r="K28" s="491">
        <f t="shared" si="9"/>
        <v>0</v>
      </c>
      <c r="L28" s="492">
        <f t="shared" si="10"/>
        <v>0</v>
      </c>
      <c r="M28" s="491">
        <f t="shared" si="11"/>
        <v>0</v>
      </c>
      <c r="N28" s="492">
        <f t="shared" si="12"/>
        <v>0</v>
      </c>
      <c r="O28" s="491">
        <f t="shared" si="13"/>
        <v>0</v>
      </c>
      <c r="P28" s="492">
        <f t="shared" si="14"/>
        <v>0</v>
      </c>
      <c r="Q28" s="491">
        <f t="shared" si="15"/>
        <v>0</v>
      </c>
      <c r="R28" s="493">
        <f t="shared" si="16"/>
        <v>0</v>
      </c>
      <c r="S28" s="491">
        <f t="shared" si="17"/>
        <v>0</v>
      </c>
      <c r="T28" s="493">
        <f t="shared" si="18"/>
        <v>0</v>
      </c>
      <c r="U28" s="491">
        <f t="shared" si="19"/>
        <v>0</v>
      </c>
      <c r="V28" s="493">
        <f t="shared" si="20"/>
        <v>0</v>
      </c>
      <c r="W28" s="491">
        <f t="shared" si="21"/>
        <v>0</v>
      </c>
      <c r="X28" s="490">
        <f t="shared" si="22"/>
        <v>0</v>
      </c>
      <c r="Y28" s="491">
        <f t="shared" si="23"/>
        <v>0</v>
      </c>
      <c r="Z28" s="494">
        <f t="shared" si="24"/>
        <v>0</v>
      </c>
      <c r="AA28" s="486">
        <f t="shared" si="25"/>
        <v>0</v>
      </c>
      <c r="AB28" s="487">
        <f t="shared" si="25"/>
        <v>0</v>
      </c>
      <c r="AC28" s="468"/>
      <c r="AD28" s="468"/>
      <c r="AE28" s="468"/>
      <c r="AF28" s="468"/>
      <c r="AG28" s="468"/>
      <c r="AH28" s="468"/>
      <c r="AI28" s="468"/>
      <c r="AJ28" s="468"/>
      <c r="AK28" s="468"/>
      <c r="AL28" s="468"/>
      <c r="AM28" s="468"/>
      <c r="AN28" s="468"/>
      <c r="AO28" s="468"/>
      <c r="AP28" s="468"/>
      <c r="AQ28" s="468"/>
      <c r="AR28" s="468"/>
      <c r="AS28" s="468"/>
      <c r="AT28" s="468"/>
    </row>
    <row r="29" spans="1:46" s="478" customFormat="1" ht="18" hidden="1" customHeight="1" outlineLevel="1" thickBot="1">
      <c r="A29" s="468"/>
      <c r="B29" s="488" t="s">
        <v>33</v>
      </c>
      <c r="C29" s="489">
        <f t="shared" si="1"/>
        <v>0</v>
      </c>
      <c r="D29" s="490">
        <f t="shared" si="2"/>
        <v>0</v>
      </c>
      <c r="E29" s="491">
        <f t="shared" si="3"/>
        <v>0</v>
      </c>
      <c r="F29" s="490">
        <f t="shared" si="4"/>
        <v>0</v>
      </c>
      <c r="G29" s="491">
        <f t="shared" si="5"/>
        <v>0</v>
      </c>
      <c r="H29" s="490">
        <f t="shared" si="6"/>
        <v>0</v>
      </c>
      <c r="I29" s="491">
        <f t="shared" si="7"/>
        <v>0</v>
      </c>
      <c r="J29" s="490">
        <f t="shared" si="8"/>
        <v>0</v>
      </c>
      <c r="K29" s="491">
        <f t="shared" si="9"/>
        <v>0</v>
      </c>
      <c r="L29" s="492">
        <f t="shared" si="10"/>
        <v>0</v>
      </c>
      <c r="M29" s="491">
        <f t="shared" si="11"/>
        <v>0</v>
      </c>
      <c r="N29" s="492">
        <f t="shared" si="12"/>
        <v>0</v>
      </c>
      <c r="O29" s="491">
        <f t="shared" si="13"/>
        <v>0</v>
      </c>
      <c r="P29" s="492">
        <f t="shared" si="14"/>
        <v>0</v>
      </c>
      <c r="Q29" s="491">
        <f t="shared" si="15"/>
        <v>0</v>
      </c>
      <c r="R29" s="493">
        <f t="shared" si="16"/>
        <v>0</v>
      </c>
      <c r="S29" s="491">
        <f t="shared" si="17"/>
        <v>0</v>
      </c>
      <c r="T29" s="493">
        <f t="shared" si="18"/>
        <v>0</v>
      </c>
      <c r="U29" s="491">
        <f t="shared" si="19"/>
        <v>0</v>
      </c>
      <c r="V29" s="493">
        <f t="shared" si="20"/>
        <v>0</v>
      </c>
      <c r="W29" s="491">
        <f t="shared" si="21"/>
        <v>0</v>
      </c>
      <c r="X29" s="490">
        <f t="shared" si="22"/>
        <v>0</v>
      </c>
      <c r="Y29" s="491">
        <f t="shared" si="23"/>
        <v>0</v>
      </c>
      <c r="Z29" s="494">
        <f t="shared" si="24"/>
        <v>0</v>
      </c>
      <c r="AA29" s="486">
        <f t="shared" si="25"/>
        <v>0</v>
      </c>
      <c r="AB29" s="487">
        <f t="shared" si="25"/>
        <v>0</v>
      </c>
      <c r="AC29" s="468"/>
      <c r="AD29" s="468"/>
      <c r="AE29" s="468"/>
      <c r="AF29" s="468"/>
      <c r="AG29" s="468"/>
      <c r="AH29" s="468"/>
      <c r="AI29" s="468"/>
      <c r="AJ29" s="468"/>
      <c r="AK29" s="468"/>
      <c r="AL29" s="468"/>
      <c r="AM29" s="468"/>
      <c r="AN29" s="468"/>
      <c r="AO29" s="468"/>
      <c r="AP29" s="468"/>
      <c r="AQ29" s="468"/>
      <c r="AR29" s="468"/>
      <c r="AS29" s="468"/>
      <c r="AT29" s="468"/>
    </row>
    <row r="30" spans="1:46" s="478" customFormat="1" ht="18" hidden="1" customHeight="1" outlineLevel="1" thickBot="1">
      <c r="A30" s="468"/>
      <c r="B30" s="488" t="s">
        <v>34</v>
      </c>
      <c r="C30" s="489">
        <f t="shared" si="1"/>
        <v>0</v>
      </c>
      <c r="D30" s="490">
        <f t="shared" si="2"/>
        <v>0</v>
      </c>
      <c r="E30" s="491">
        <f t="shared" si="3"/>
        <v>0</v>
      </c>
      <c r="F30" s="490">
        <f t="shared" si="4"/>
        <v>0</v>
      </c>
      <c r="G30" s="491">
        <f t="shared" si="5"/>
        <v>0</v>
      </c>
      <c r="H30" s="490">
        <f t="shared" si="6"/>
        <v>0</v>
      </c>
      <c r="I30" s="491">
        <f t="shared" si="7"/>
        <v>0</v>
      </c>
      <c r="J30" s="490">
        <f t="shared" si="8"/>
        <v>0</v>
      </c>
      <c r="K30" s="491">
        <f t="shared" si="9"/>
        <v>0</v>
      </c>
      <c r="L30" s="492">
        <f t="shared" si="10"/>
        <v>0</v>
      </c>
      <c r="M30" s="491">
        <f t="shared" si="11"/>
        <v>0</v>
      </c>
      <c r="N30" s="492">
        <f t="shared" si="12"/>
        <v>0</v>
      </c>
      <c r="O30" s="491">
        <f t="shared" si="13"/>
        <v>0</v>
      </c>
      <c r="P30" s="492">
        <f t="shared" si="14"/>
        <v>0</v>
      </c>
      <c r="Q30" s="491">
        <f t="shared" si="15"/>
        <v>0</v>
      </c>
      <c r="R30" s="493">
        <f t="shared" si="16"/>
        <v>0</v>
      </c>
      <c r="S30" s="491">
        <f t="shared" si="17"/>
        <v>0</v>
      </c>
      <c r="T30" s="493">
        <f t="shared" si="18"/>
        <v>0</v>
      </c>
      <c r="U30" s="491">
        <f t="shared" si="19"/>
        <v>0</v>
      </c>
      <c r="V30" s="493">
        <f t="shared" si="20"/>
        <v>0</v>
      </c>
      <c r="W30" s="491">
        <f t="shared" si="21"/>
        <v>0</v>
      </c>
      <c r="X30" s="490">
        <f t="shared" si="22"/>
        <v>0</v>
      </c>
      <c r="Y30" s="491">
        <f t="shared" si="23"/>
        <v>0</v>
      </c>
      <c r="Z30" s="494">
        <f t="shared" si="24"/>
        <v>0</v>
      </c>
      <c r="AA30" s="486">
        <f t="shared" si="25"/>
        <v>0</v>
      </c>
      <c r="AB30" s="487">
        <f t="shared" si="25"/>
        <v>0</v>
      </c>
      <c r="AC30" s="468"/>
      <c r="AD30" s="468"/>
      <c r="AE30" s="468"/>
      <c r="AF30" s="468"/>
      <c r="AG30" s="468"/>
      <c r="AH30" s="468"/>
      <c r="AI30" s="468"/>
      <c r="AJ30" s="468"/>
      <c r="AK30" s="468"/>
      <c r="AL30" s="468"/>
      <c r="AM30" s="468"/>
      <c r="AN30" s="468"/>
      <c r="AO30" s="468"/>
      <c r="AP30" s="468"/>
      <c r="AQ30" s="468"/>
      <c r="AR30" s="468"/>
      <c r="AS30" s="468"/>
      <c r="AT30" s="468"/>
    </row>
    <row r="31" spans="1:46" s="478" customFormat="1" ht="18" hidden="1" customHeight="1" outlineLevel="1" thickBot="1">
      <c r="A31" s="468"/>
      <c r="B31" s="488" t="s">
        <v>35</v>
      </c>
      <c r="C31" s="489">
        <f t="shared" si="1"/>
        <v>0</v>
      </c>
      <c r="D31" s="490">
        <f t="shared" si="2"/>
        <v>0</v>
      </c>
      <c r="E31" s="491">
        <f t="shared" si="3"/>
        <v>0</v>
      </c>
      <c r="F31" s="490">
        <f t="shared" si="4"/>
        <v>0</v>
      </c>
      <c r="G31" s="491">
        <f t="shared" si="5"/>
        <v>0</v>
      </c>
      <c r="H31" s="490">
        <f t="shared" si="6"/>
        <v>0</v>
      </c>
      <c r="I31" s="491">
        <f t="shared" si="7"/>
        <v>0</v>
      </c>
      <c r="J31" s="490">
        <f t="shared" si="8"/>
        <v>0</v>
      </c>
      <c r="K31" s="491">
        <f t="shared" si="9"/>
        <v>0</v>
      </c>
      <c r="L31" s="492">
        <f t="shared" si="10"/>
        <v>0</v>
      </c>
      <c r="M31" s="491">
        <f t="shared" si="11"/>
        <v>0</v>
      </c>
      <c r="N31" s="492">
        <f t="shared" si="12"/>
        <v>0</v>
      </c>
      <c r="O31" s="491">
        <f t="shared" si="13"/>
        <v>0</v>
      </c>
      <c r="P31" s="492">
        <f t="shared" si="14"/>
        <v>0</v>
      </c>
      <c r="Q31" s="491">
        <f t="shared" si="15"/>
        <v>0</v>
      </c>
      <c r="R31" s="493">
        <f t="shared" si="16"/>
        <v>0</v>
      </c>
      <c r="S31" s="491">
        <f t="shared" si="17"/>
        <v>0</v>
      </c>
      <c r="T31" s="493">
        <f t="shared" si="18"/>
        <v>0</v>
      </c>
      <c r="U31" s="491">
        <f t="shared" si="19"/>
        <v>0</v>
      </c>
      <c r="V31" s="493">
        <f t="shared" si="20"/>
        <v>0</v>
      </c>
      <c r="W31" s="491">
        <f t="shared" si="21"/>
        <v>0</v>
      </c>
      <c r="X31" s="490">
        <f t="shared" si="22"/>
        <v>0</v>
      </c>
      <c r="Y31" s="491">
        <f t="shared" si="23"/>
        <v>0</v>
      </c>
      <c r="Z31" s="494">
        <f t="shared" si="24"/>
        <v>0</v>
      </c>
      <c r="AA31" s="486">
        <f t="shared" si="25"/>
        <v>0</v>
      </c>
      <c r="AB31" s="487">
        <f t="shared" si="25"/>
        <v>0</v>
      </c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</row>
    <row r="32" spans="1:46" s="478" customFormat="1" ht="18" hidden="1" customHeight="1" outlineLevel="1" thickBot="1">
      <c r="A32" s="468"/>
      <c r="B32" s="488" t="s">
        <v>36</v>
      </c>
      <c r="C32" s="489">
        <f t="shared" si="1"/>
        <v>0</v>
      </c>
      <c r="D32" s="490">
        <f t="shared" si="2"/>
        <v>0</v>
      </c>
      <c r="E32" s="491">
        <f t="shared" si="3"/>
        <v>0</v>
      </c>
      <c r="F32" s="490">
        <f t="shared" si="4"/>
        <v>0</v>
      </c>
      <c r="G32" s="491">
        <f t="shared" si="5"/>
        <v>0</v>
      </c>
      <c r="H32" s="490">
        <f t="shared" si="6"/>
        <v>0</v>
      </c>
      <c r="I32" s="491">
        <f t="shared" si="7"/>
        <v>0</v>
      </c>
      <c r="J32" s="490">
        <f t="shared" si="8"/>
        <v>0</v>
      </c>
      <c r="K32" s="491">
        <f t="shared" si="9"/>
        <v>0</v>
      </c>
      <c r="L32" s="492">
        <f t="shared" si="10"/>
        <v>0</v>
      </c>
      <c r="M32" s="491">
        <f t="shared" si="11"/>
        <v>0</v>
      </c>
      <c r="N32" s="492">
        <f t="shared" si="12"/>
        <v>0</v>
      </c>
      <c r="O32" s="491">
        <f t="shared" si="13"/>
        <v>0</v>
      </c>
      <c r="P32" s="492">
        <f t="shared" si="14"/>
        <v>0</v>
      </c>
      <c r="Q32" s="491">
        <f t="shared" si="15"/>
        <v>0</v>
      </c>
      <c r="R32" s="493">
        <f t="shared" si="16"/>
        <v>0</v>
      </c>
      <c r="S32" s="491">
        <f t="shared" si="17"/>
        <v>0</v>
      </c>
      <c r="T32" s="493">
        <f t="shared" si="18"/>
        <v>0</v>
      </c>
      <c r="U32" s="491">
        <f t="shared" si="19"/>
        <v>0</v>
      </c>
      <c r="V32" s="493">
        <f t="shared" si="20"/>
        <v>0</v>
      </c>
      <c r="W32" s="491">
        <f t="shared" si="21"/>
        <v>0</v>
      </c>
      <c r="X32" s="490">
        <f t="shared" si="22"/>
        <v>0</v>
      </c>
      <c r="Y32" s="491">
        <f t="shared" si="23"/>
        <v>0</v>
      </c>
      <c r="Z32" s="494">
        <f t="shared" si="24"/>
        <v>0</v>
      </c>
      <c r="AA32" s="486">
        <f t="shared" si="25"/>
        <v>0</v>
      </c>
      <c r="AB32" s="487">
        <f t="shared" si="25"/>
        <v>0</v>
      </c>
      <c r="AC32" s="468"/>
      <c r="AD32" s="468"/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8"/>
      <c r="AQ32" s="468"/>
      <c r="AR32" s="468"/>
      <c r="AS32" s="468"/>
      <c r="AT32" s="468"/>
    </row>
    <row r="33" spans="1:46" s="478" customFormat="1" ht="18" hidden="1" customHeight="1" outlineLevel="1" thickBot="1">
      <c r="A33" s="468"/>
      <c r="B33" s="488" t="s">
        <v>37</v>
      </c>
      <c r="C33" s="489">
        <f t="shared" si="1"/>
        <v>0</v>
      </c>
      <c r="D33" s="490">
        <f t="shared" si="2"/>
        <v>0</v>
      </c>
      <c r="E33" s="491">
        <f t="shared" si="3"/>
        <v>0</v>
      </c>
      <c r="F33" s="490">
        <f t="shared" si="4"/>
        <v>0</v>
      </c>
      <c r="G33" s="491">
        <f t="shared" si="5"/>
        <v>0</v>
      </c>
      <c r="H33" s="490">
        <f t="shared" si="6"/>
        <v>0</v>
      </c>
      <c r="I33" s="491">
        <f t="shared" si="7"/>
        <v>0</v>
      </c>
      <c r="J33" s="490">
        <f t="shared" si="8"/>
        <v>0</v>
      </c>
      <c r="K33" s="491">
        <f t="shared" si="9"/>
        <v>0</v>
      </c>
      <c r="L33" s="492">
        <f t="shared" si="10"/>
        <v>0</v>
      </c>
      <c r="M33" s="491">
        <f t="shared" si="11"/>
        <v>0</v>
      </c>
      <c r="N33" s="492">
        <f t="shared" si="12"/>
        <v>0</v>
      </c>
      <c r="O33" s="491">
        <f t="shared" si="13"/>
        <v>0</v>
      </c>
      <c r="P33" s="492">
        <f t="shared" si="14"/>
        <v>0</v>
      </c>
      <c r="Q33" s="491">
        <f t="shared" si="15"/>
        <v>0</v>
      </c>
      <c r="R33" s="493">
        <f t="shared" si="16"/>
        <v>0</v>
      </c>
      <c r="S33" s="491">
        <f t="shared" si="17"/>
        <v>0</v>
      </c>
      <c r="T33" s="493">
        <f t="shared" si="18"/>
        <v>0</v>
      </c>
      <c r="U33" s="491">
        <f t="shared" si="19"/>
        <v>0</v>
      </c>
      <c r="V33" s="493">
        <f t="shared" si="20"/>
        <v>0</v>
      </c>
      <c r="W33" s="491">
        <f t="shared" si="21"/>
        <v>0</v>
      </c>
      <c r="X33" s="490">
        <f t="shared" si="22"/>
        <v>0</v>
      </c>
      <c r="Y33" s="491">
        <f t="shared" si="23"/>
        <v>0</v>
      </c>
      <c r="Z33" s="494">
        <f t="shared" si="24"/>
        <v>0</v>
      </c>
      <c r="AA33" s="486">
        <f t="shared" si="25"/>
        <v>0</v>
      </c>
      <c r="AB33" s="487">
        <f t="shared" si="25"/>
        <v>0</v>
      </c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68"/>
      <c r="AT33" s="468"/>
    </row>
    <row r="34" spans="1:46" s="478" customFormat="1" ht="18" hidden="1" customHeight="1" outlineLevel="1" thickBot="1">
      <c r="A34" s="468"/>
      <c r="B34" s="488" t="s">
        <v>38</v>
      </c>
      <c r="C34" s="489">
        <f t="shared" si="1"/>
        <v>0</v>
      </c>
      <c r="D34" s="490">
        <f t="shared" si="2"/>
        <v>0</v>
      </c>
      <c r="E34" s="491">
        <f t="shared" si="3"/>
        <v>0</v>
      </c>
      <c r="F34" s="490">
        <f t="shared" si="4"/>
        <v>0</v>
      </c>
      <c r="G34" s="491">
        <f t="shared" si="5"/>
        <v>0</v>
      </c>
      <c r="H34" s="490">
        <f t="shared" si="6"/>
        <v>0</v>
      </c>
      <c r="I34" s="491">
        <f t="shared" si="7"/>
        <v>0</v>
      </c>
      <c r="J34" s="490">
        <f t="shared" si="8"/>
        <v>0</v>
      </c>
      <c r="K34" s="491">
        <f t="shared" si="9"/>
        <v>0</v>
      </c>
      <c r="L34" s="492">
        <f t="shared" si="10"/>
        <v>0</v>
      </c>
      <c r="M34" s="491">
        <f t="shared" si="11"/>
        <v>0</v>
      </c>
      <c r="N34" s="492">
        <f t="shared" si="12"/>
        <v>0</v>
      </c>
      <c r="O34" s="491">
        <f t="shared" si="13"/>
        <v>0</v>
      </c>
      <c r="P34" s="492">
        <f t="shared" si="14"/>
        <v>0</v>
      </c>
      <c r="Q34" s="491">
        <f t="shared" si="15"/>
        <v>0</v>
      </c>
      <c r="R34" s="493">
        <f t="shared" si="16"/>
        <v>0</v>
      </c>
      <c r="S34" s="491">
        <f t="shared" si="17"/>
        <v>0</v>
      </c>
      <c r="T34" s="493">
        <f t="shared" si="18"/>
        <v>0</v>
      </c>
      <c r="U34" s="491">
        <f t="shared" si="19"/>
        <v>0</v>
      </c>
      <c r="V34" s="493">
        <f t="shared" si="20"/>
        <v>0</v>
      </c>
      <c r="W34" s="491">
        <f t="shared" si="21"/>
        <v>0</v>
      </c>
      <c r="X34" s="490">
        <f t="shared" si="22"/>
        <v>0</v>
      </c>
      <c r="Y34" s="491">
        <f t="shared" si="23"/>
        <v>0</v>
      </c>
      <c r="Z34" s="494">
        <f t="shared" si="24"/>
        <v>0</v>
      </c>
      <c r="AA34" s="486">
        <f t="shared" si="25"/>
        <v>0</v>
      </c>
      <c r="AB34" s="487">
        <f t="shared" si="25"/>
        <v>0</v>
      </c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8"/>
      <c r="AS34" s="468"/>
      <c r="AT34" s="468"/>
    </row>
    <row r="35" spans="1:46" s="478" customFormat="1" ht="18" hidden="1" customHeight="1" outlineLevel="1" thickBot="1">
      <c r="A35" s="468"/>
      <c r="B35" s="488" t="s">
        <v>39</v>
      </c>
      <c r="C35" s="489">
        <f t="shared" si="1"/>
        <v>0</v>
      </c>
      <c r="D35" s="490">
        <f t="shared" si="2"/>
        <v>0</v>
      </c>
      <c r="E35" s="491">
        <f t="shared" si="3"/>
        <v>0</v>
      </c>
      <c r="F35" s="490">
        <f t="shared" si="4"/>
        <v>0</v>
      </c>
      <c r="G35" s="491">
        <f t="shared" si="5"/>
        <v>0</v>
      </c>
      <c r="H35" s="490">
        <f t="shared" si="6"/>
        <v>0</v>
      </c>
      <c r="I35" s="491">
        <f t="shared" si="7"/>
        <v>0</v>
      </c>
      <c r="J35" s="490">
        <f t="shared" si="8"/>
        <v>0</v>
      </c>
      <c r="K35" s="491">
        <f t="shared" si="9"/>
        <v>0</v>
      </c>
      <c r="L35" s="492">
        <f t="shared" si="10"/>
        <v>0</v>
      </c>
      <c r="M35" s="491">
        <f t="shared" si="11"/>
        <v>0</v>
      </c>
      <c r="N35" s="492">
        <f t="shared" si="12"/>
        <v>0</v>
      </c>
      <c r="O35" s="491">
        <f t="shared" si="13"/>
        <v>0</v>
      </c>
      <c r="P35" s="492">
        <f t="shared" si="14"/>
        <v>0</v>
      </c>
      <c r="Q35" s="491">
        <f t="shared" si="15"/>
        <v>0</v>
      </c>
      <c r="R35" s="493">
        <f t="shared" si="16"/>
        <v>0</v>
      </c>
      <c r="S35" s="491">
        <f t="shared" si="17"/>
        <v>0</v>
      </c>
      <c r="T35" s="493">
        <f t="shared" si="18"/>
        <v>0</v>
      </c>
      <c r="U35" s="491">
        <f t="shared" si="19"/>
        <v>0</v>
      </c>
      <c r="V35" s="493">
        <f t="shared" si="20"/>
        <v>0</v>
      </c>
      <c r="W35" s="491">
        <f t="shared" si="21"/>
        <v>0</v>
      </c>
      <c r="X35" s="490">
        <f t="shared" si="22"/>
        <v>0</v>
      </c>
      <c r="Y35" s="491">
        <f t="shared" si="23"/>
        <v>0</v>
      </c>
      <c r="Z35" s="494">
        <f t="shared" si="24"/>
        <v>0</v>
      </c>
      <c r="AA35" s="486">
        <f t="shared" si="25"/>
        <v>0</v>
      </c>
      <c r="AB35" s="487">
        <f t="shared" si="25"/>
        <v>0</v>
      </c>
      <c r="AC35" s="468"/>
      <c r="AD35" s="468"/>
      <c r="AE35" s="468"/>
      <c r="AF35" s="468"/>
      <c r="AG35" s="468"/>
      <c r="AH35" s="468"/>
      <c r="AI35" s="468"/>
      <c r="AJ35" s="468"/>
      <c r="AK35" s="468"/>
      <c r="AL35" s="468"/>
      <c r="AM35" s="468"/>
      <c r="AN35" s="468"/>
      <c r="AO35" s="468"/>
      <c r="AP35" s="468"/>
      <c r="AQ35" s="468"/>
      <c r="AR35" s="468"/>
      <c r="AS35" s="468"/>
      <c r="AT35" s="468"/>
    </row>
    <row r="36" spans="1:46" s="478" customFormat="1" ht="18" hidden="1" customHeight="1" outlineLevel="1" thickBot="1">
      <c r="A36" s="468"/>
      <c r="B36" s="488" t="s">
        <v>40</v>
      </c>
      <c r="C36" s="489">
        <f t="shared" si="1"/>
        <v>0</v>
      </c>
      <c r="D36" s="490">
        <f t="shared" si="2"/>
        <v>0</v>
      </c>
      <c r="E36" s="491">
        <f t="shared" si="3"/>
        <v>0</v>
      </c>
      <c r="F36" s="490">
        <f t="shared" si="4"/>
        <v>0</v>
      </c>
      <c r="G36" s="491">
        <f t="shared" si="5"/>
        <v>0</v>
      </c>
      <c r="H36" s="490">
        <f t="shared" si="6"/>
        <v>0</v>
      </c>
      <c r="I36" s="491">
        <f t="shared" si="7"/>
        <v>0</v>
      </c>
      <c r="J36" s="490">
        <f t="shared" si="8"/>
        <v>0</v>
      </c>
      <c r="K36" s="491">
        <f t="shared" si="9"/>
        <v>0</v>
      </c>
      <c r="L36" s="492">
        <f t="shared" si="10"/>
        <v>0</v>
      </c>
      <c r="M36" s="491">
        <f t="shared" si="11"/>
        <v>0</v>
      </c>
      <c r="N36" s="492">
        <f t="shared" si="12"/>
        <v>0</v>
      </c>
      <c r="O36" s="491">
        <f t="shared" si="13"/>
        <v>0</v>
      </c>
      <c r="P36" s="492">
        <f t="shared" si="14"/>
        <v>0</v>
      </c>
      <c r="Q36" s="491">
        <f t="shared" si="15"/>
        <v>0</v>
      </c>
      <c r="R36" s="493">
        <f t="shared" si="16"/>
        <v>0</v>
      </c>
      <c r="S36" s="491">
        <f t="shared" si="17"/>
        <v>0</v>
      </c>
      <c r="T36" s="493">
        <f t="shared" si="18"/>
        <v>0</v>
      </c>
      <c r="U36" s="491">
        <f t="shared" si="19"/>
        <v>0</v>
      </c>
      <c r="V36" s="493">
        <f t="shared" si="20"/>
        <v>0</v>
      </c>
      <c r="W36" s="491">
        <f t="shared" si="21"/>
        <v>0</v>
      </c>
      <c r="X36" s="490">
        <f t="shared" si="22"/>
        <v>0</v>
      </c>
      <c r="Y36" s="491">
        <f t="shared" si="23"/>
        <v>0</v>
      </c>
      <c r="Z36" s="494">
        <f t="shared" si="24"/>
        <v>0</v>
      </c>
      <c r="AA36" s="486">
        <f t="shared" si="25"/>
        <v>0</v>
      </c>
      <c r="AB36" s="487">
        <f t="shared" si="25"/>
        <v>0</v>
      </c>
      <c r="AC36" s="468"/>
      <c r="AD36" s="468"/>
      <c r="AE36" s="468"/>
      <c r="AF36" s="468"/>
      <c r="AG36" s="468"/>
      <c r="AH36" s="468"/>
      <c r="AI36" s="468"/>
      <c r="AJ36" s="468"/>
      <c r="AK36" s="468"/>
      <c r="AL36" s="468"/>
      <c r="AM36" s="468"/>
      <c r="AN36" s="468"/>
      <c r="AO36" s="468"/>
      <c r="AP36" s="468"/>
      <c r="AQ36" s="468"/>
      <c r="AR36" s="468"/>
      <c r="AS36" s="468"/>
      <c r="AT36" s="468"/>
    </row>
    <row r="37" spans="1:46" s="478" customFormat="1" ht="18" hidden="1" customHeight="1" outlineLevel="1" thickBot="1">
      <c r="A37" s="468"/>
      <c r="B37" s="488" t="s">
        <v>41</v>
      </c>
      <c r="C37" s="489">
        <f t="shared" si="1"/>
        <v>0</v>
      </c>
      <c r="D37" s="490">
        <f t="shared" si="2"/>
        <v>0</v>
      </c>
      <c r="E37" s="491">
        <f t="shared" si="3"/>
        <v>0</v>
      </c>
      <c r="F37" s="490">
        <f t="shared" si="4"/>
        <v>0</v>
      </c>
      <c r="G37" s="491">
        <f t="shared" si="5"/>
        <v>0</v>
      </c>
      <c r="H37" s="490">
        <f t="shared" si="6"/>
        <v>0</v>
      </c>
      <c r="I37" s="491">
        <f t="shared" si="7"/>
        <v>0</v>
      </c>
      <c r="J37" s="490">
        <f t="shared" si="8"/>
        <v>0</v>
      </c>
      <c r="K37" s="491">
        <f t="shared" si="9"/>
        <v>0</v>
      </c>
      <c r="L37" s="492">
        <f t="shared" si="10"/>
        <v>0</v>
      </c>
      <c r="M37" s="491">
        <f t="shared" si="11"/>
        <v>0</v>
      </c>
      <c r="N37" s="492">
        <f t="shared" si="12"/>
        <v>0</v>
      </c>
      <c r="O37" s="491">
        <f t="shared" si="13"/>
        <v>0</v>
      </c>
      <c r="P37" s="492">
        <f t="shared" si="14"/>
        <v>0</v>
      </c>
      <c r="Q37" s="491">
        <f t="shared" si="15"/>
        <v>0</v>
      </c>
      <c r="R37" s="493">
        <f t="shared" si="16"/>
        <v>0</v>
      </c>
      <c r="S37" s="491">
        <f t="shared" si="17"/>
        <v>0</v>
      </c>
      <c r="T37" s="493">
        <f t="shared" si="18"/>
        <v>0</v>
      </c>
      <c r="U37" s="491">
        <f t="shared" si="19"/>
        <v>0</v>
      </c>
      <c r="V37" s="493">
        <f t="shared" si="20"/>
        <v>0</v>
      </c>
      <c r="W37" s="491">
        <f t="shared" si="21"/>
        <v>0</v>
      </c>
      <c r="X37" s="490">
        <f t="shared" si="22"/>
        <v>0</v>
      </c>
      <c r="Y37" s="491">
        <f t="shared" si="23"/>
        <v>0</v>
      </c>
      <c r="Z37" s="494">
        <f t="shared" si="24"/>
        <v>0</v>
      </c>
      <c r="AA37" s="486">
        <f t="shared" si="25"/>
        <v>0</v>
      </c>
      <c r="AB37" s="487">
        <f t="shared" si="25"/>
        <v>0</v>
      </c>
      <c r="AC37" s="468"/>
      <c r="AD37" s="468"/>
      <c r="AE37" s="468"/>
      <c r="AF37" s="468"/>
      <c r="AG37" s="468"/>
      <c r="AH37" s="468"/>
      <c r="AI37" s="468"/>
      <c r="AJ37" s="468"/>
      <c r="AK37" s="468"/>
      <c r="AL37" s="468"/>
      <c r="AM37" s="468"/>
      <c r="AN37" s="468"/>
      <c r="AO37" s="468"/>
      <c r="AP37" s="468"/>
      <c r="AQ37" s="468"/>
      <c r="AR37" s="468"/>
      <c r="AS37" s="468"/>
      <c r="AT37" s="468"/>
    </row>
    <row r="38" spans="1:46" s="478" customFormat="1" ht="18" hidden="1" customHeight="1" outlineLevel="1" thickBot="1">
      <c r="A38" s="468"/>
      <c r="B38" s="488" t="s">
        <v>42</v>
      </c>
      <c r="C38" s="489">
        <f t="shared" si="1"/>
        <v>0</v>
      </c>
      <c r="D38" s="490">
        <f t="shared" si="2"/>
        <v>0</v>
      </c>
      <c r="E38" s="491">
        <f t="shared" si="3"/>
        <v>0</v>
      </c>
      <c r="F38" s="490">
        <f t="shared" si="4"/>
        <v>0</v>
      </c>
      <c r="G38" s="491">
        <f t="shared" si="5"/>
        <v>0</v>
      </c>
      <c r="H38" s="490">
        <f t="shared" si="6"/>
        <v>0</v>
      </c>
      <c r="I38" s="491">
        <f t="shared" si="7"/>
        <v>0</v>
      </c>
      <c r="J38" s="490">
        <f t="shared" si="8"/>
        <v>0</v>
      </c>
      <c r="K38" s="491">
        <f t="shared" si="9"/>
        <v>0</v>
      </c>
      <c r="L38" s="492">
        <f t="shared" si="10"/>
        <v>0</v>
      </c>
      <c r="M38" s="491">
        <f t="shared" si="11"/>
        <v>0</v>
      </c>
      <c r="N38" s="492">
        <f t="shared" si="12"/>
        <v>0</v>
      </c>
      <c r="O38" s="491">
        <f t="shared" si="13"/>
        <v>0</v>
      </c>
      <c r="P38" s="492">
        <f t="shared" si="14"/>
        <v>0</v>
      </c>
      <c r="Q38" s="491">
        <f t="shared" si="15"/>
        <v>0</v>
      </c>
      <c r="R38" s="493">
        <f t="shared" si="16"/>
        <v>0</v>
      </c>
      <c r="S38" s="491">
        <f t="shared" si="17"/>
        <v>0</v>
      </c>
      <c r="T38" s="493">
        <f t="shared" si="18"/>
        <v>0</v>
      </c>
      <c r="U38" s="491">
        <f t="shared" si="19"/>
        <v>0</v>
      </c>
      <c r="V38" s="493">
        <f t="shared" si="20"/>
        <v>0</v>
      </c>
      <c r="W38" s="491">
        <f t="shared" si="21"/>
        <v>0</v>
      </c>
      <c r="X38" s="490">
        <f t="shared" si="22"/>
        <v>0</v>
      </c>
      <c r="Y38" s="491">
        <f t="shared" si="23"/>
        <v>0</v>
      </c>
      <c r="Z38" s="494">
        <f t="shared" si="24"/>
        <v>0</v>
      </c>
      <c r="AA38" s="486">
        <f t="shared" si="25"/>
        <v>0</v>
      </c>
      <c r="AB38" s="487">
        <f t="shared" si="25"/>
        <v>0</v>
      </c>
      <c r="AC38" s="468"/>
      <c r="AD38" s="468"/>
      <c r="AE38" s="468"/>
      <c r="AF38" s="468"/>
      <c r="AG38" s="468"/>
      <c r="AH38" s="468"/>
      <c r="AI38" s="468"/>
      <c r="AJ38" s="468"/>
      <c r="AK38" s="468"/>
      <c r="AL38" s="468"/>
      <c r="AM38" s="468"/>
      <c r="AN38" s="468"/>
      <c r="AO38" s="468"/>
      <c r="AP38" s="468"/>
      <c r="AQ38" s="468"/>
      <c r="AR38" s="468"/>
      <c r="AS38" s="468"/>
      <c r="AT38" s="468"/>
    </row>
    <row r="39" spans="1:46" s="478" customFormat="1" ht="18" hidden="1" customHeight="1" outlineLevel="1" thickBot="1">
      <c r="A39" s="468"/>
      <c r="B39" s="488" t="s">
        <v>43</v>
      </c>
      <c r="C39" s="489">
        <f t="shared" si="1"/>
        <v>0</v>
      </c>
      <c r="D39" s="490">
        <f t="shared" si="2"/>
        <v>0</v>
      </c>
      <c r="E39" s="491">
        <f t="shared" si="3"/>
        <v>0</v>
      </c>
      <c r="F39" s="490">
        <f t="shared" si="4"/>
        <v>0</v>
      </c>
      <c r="G39" s="491">
        <f t="shared" si="5"/>
        <v>0</v>
      </c>
      <c r="H39" s="490">
        <f t="shared" si="6"/>
        <v>0</v>
      </c>
      <c r="I39" s="491">
        <f t="shared" si="7"/>
        <v>0</v>
      </c>
      <c r="J39" s="490">
        <f t="shared" si="8"/>
        <v>0</v>
      </c>
      <c r="K39" s="491">
        <f t="shared" si="9"/>
        <v>0</v>
      </c>
      <c r="L39" s="492">
        <f t="shared" si="10"/>
        <v>0</v>
      </c>
      <c r="M39" s="491">
        <f t="shared" si="11"/>
        <v>0</v>
      </c>
      <c r="N39" s="492">
        <f t="shared" si="12"/>
        <v>0</v>
      </c>
      <c r="O39" s="491">
        <f t="shared" si="13"/>
        <v>0</v>
      </c>
      <c r="P39" s="492">
        <f t="shared" si="14"/>
        <v>0</v>
      </c>
      <c r="Q39" s="491">
        <f t="shared" si="15"/>
        <v>0</v>
      </c>
      <c r="R39" s="493">
        <f t="shared" si="16"/>
        <v>0</v>
      </c>
      <c r="S39" s="491">
        <f t="shared" si="17"/>
        <v>0</v>
      </c>
      <c r="T39" s="493">
        <f t="shared" si="18"/>
        <v>0</v>
      </c>
      <c r="U39" s="491">
        <f t="shared" si="19"/>
        <v>0</v>
      </c>
      <c r="V39" s="493">
        <f t="shared" si="20"/>
        <v>0</v>
      </c>
      <c r="W39" s="491">
        <f t="shared" si="21"/>
        <v>0</v>
      </c>
      <c r="X39" s="490">
        <f t="shared" si="22"/>
        <v>0</v>
      </c>
      <c r="Y39" s="491">
        <f t="shared" si="23"/>
        <v>0</v>
      </c>
      <c r="Z39" s="494">
        <f t="shared" si="24"/>
        <v>0</v>
      </c>
      <c r="AA39" s="486">
        <f t="shared" si="25"/>
        <v>0</v>
      </c>
      <c r="AB39" s="487">
        <f t="shared" si="25"/>
        <v>0</v>
      </c>
      <c r="AC39" s="468"/>
      <c r="AD39" s="468"/>
      <c r="AE39" s="468"/>
      <c r="AF39" s="468"/>
      <c r="AG39" s="468"/>
      <c r="AH39" s="468"/>
      <c r="AI39" s="468"/>
      <c r="AJ39" s="468"/>
      <c r="AK39" s="468"/>
      <c r="AL39" s="468"/>
      <c r="AM39" s="468"/>
      <c r="AN39" s="468"/>
      <c r="AO39" s="468"/>
      <c r="AP39" s="468"/>
      <c r="AQ39" s="468"/>
      <c r="AR39" s="468"/>
      <c r="AS39" s="468"/>
      <c r="AT39" s="468"/>
    </row>
    <row r="40" spans="1:46" s="478" customFormat="1" ht="18" hidden="1" customHeight="1" outlineLevel="1" thickBot="1">
      <c r="A40" s="468"/>
      <c r="B40" s="488" t="s">
        <v>44</v>
      </c>
      <c r="C40" s="489">
        <f t="shared" si="1"/>
        <v>0</v>
      </c>
      <c r="D40" s="490">
        <f t="shared" si="2"/>
        <v>0</v>
      </c>
      <c r="E40" s="491">
        <f t="shared" si="3"/>
        <v>0</v>
      </c>
      <c r="F40" s="490">
        <f t="shared" si="4"/>
        <v>0</v>
      </c>
      <c r="G40" s="491">
        <f t="shared" si="5"/>
        <v>0</v>
      </c>
      <c r="H40" s="490">
        <f t="shared" si="6"/>
        <v>0</v>
      </c>
      <c r="I40" s="491">
        <f t="shared" si="7"/>
        <v>0</v>
      </c>
      <c r="J40" s="490">
        <f t="shared" si="8"/>
        <v>0</v>
      </c>
      <c r="K40" s="491">
        <f t="shared" si="9"/>
        <v>0</v>
      </c>
      <c r="L40" s="492">
        <f t="shared" si="10"/>
        <v>0</v>
      </c>
      <c r="M40" s="491">
        <f t="shared" si="11"/>
        <v>0</v>
      </c>
      <c r="N40" s="492">
        <f t="shared" si="12"/>
        <v>0</v>
      </c>
      <c r="O40" s="491">
        <f t="shared" si="13"/>
        <v>0</v>
      </c>
      <c r="P40" s="492">
        <f t="shared" si="14"/>
        <v>0</v>
      </c>
      <c r="Q40" s="491">
        <f t="shared" si="15"/>
        <v>0</v>
      </c>
      <c r="R40" s="493">
        <f t="shared" si="16"/>
        <v>0</v>
      </c>
      <c r="S40" s="491">
        <f t="shared" si="17"/>
        <v>0</v>
      </c>
      <c r="T40" s="493">
        <f t="shared" si="18"/>
        <v>0</v>
      </c>
      <c r="U40" s="491">
        <f t="shared" si="19"/>
        <v>0</v>
      </c>
      <c r="V40" s="493">
        <f t="shared" si="20"/>
        <v>0</v>
      </c>
      <c r="W40" s="491">
        <f t="shared" si="21"/>
        <v>0</v>
      </c>
      <c r="X40" s="490">
        <f t="shared" si="22"/>
        <v>0</v>
      </c>
      <c r="Y40" s="491">
        <f t="shared" si="23"/>
        <v>0</v>
      </c>
      <c r="Z40" s="494">
        <f t="shared" si="24"/>
        <v>0</v>
      </c>
      <c r="AA40" s="486">
        <f t="shared" si="25"/>
        <v>0</v>
      </c>
      <c r="AB40" s="487">
        <f t="shared" si="25"/>
        <v>0</v>
      </c>
      <c r="AC40" s="468"/>
      <c r="AD40" s="468"/>
      <c r="AE40" s="468"/>
      <c r="AF40" s="468"/>
      <c r="AG40" s="468"/>
      <c r="AH40" s="468"/>
      <c r="AI40" s="468"/>
      <c r="AJ40" s="468"/>
      <c r="AK40" s="468"/>
      <c r="AL40" s="468"/>
      <c r="AM40" s="468"/>
      <c r="AN40" s="468"/>
      <c r="AO40" s="468"/>
      <c r="AP40" s="468"/>
      <c r="AQ40" s="468"/>
      <c r="AR40" s="468"/>
      <c r="AS40" s="468"/>
      <c r="AT40" s="468"/>
    </row>
    <row r="41" spans="1:46" s="478" customFormat="1" ht="18" hidden="1" customHeight="1" outlineLevel="1" thickBot="1">
      <c r="A41" s="468"/>
      <c r="B41" s="488" t="s">
        <v>45</v>
      </c>
      <c r="C41" s="489">
        <f t="shared" si="1"/>
        <v>0</v>
      </c>
      <c r="D41" s="490">
        <f t="shared" si="2"/>
        <v>0</v>
      </c>
      <c r="E41" s="491">
        <f t="shared" si="3"/>
        <v>0</v>
      </c>
      <c r="F41" s="490">
        <f t="shared" si="4"/>
        <v>0</v>
      </c>
      <c r="G41" s="491">
        <f t="shared" si="5"/>
        <v>0</v>
      </c>
      <c r="H41" s="490">
        <f t="shared" si="6"/>
        <v>0</v>
      </c>
      <c r="I41" s="491">
        <f t="shared" si="7"/>
        <v>0</v>
      </c>
      <c r="J41" s="490">
        <f t="shared" si="8"/>
        <v>0</v>
      </c>
      <c r="K41" s="491">
        <f t="shared" si="9"/>
        <v>0</v>
      </c>
      <c r="L41" s="492">
        <f t="shared" si="10"/>
        <v>0</v>
      </c>
      <c r="M41" s="491">
        <f t="shared" si="11"/>
        <v>0</v>
      </c>
      <c r="N41" s="492">
        <f t="shared" si="12"/>
        <v>0</v>
      </c>
      <c r="O41" s="491">
        <f t="shared" si="13"/>
        <v>0</v>
      </c>
      <c r="P41" s="492">
        <f t="shared" si="14"/>
        <v>0</v>
      </c>
      <c r="Q41" s="491">
        <f t="shared" si="15"/>
        <v>0</v>
      </c>
      <c r="R41" s="493">
        <f t="shared" si="16"/>
        <v>0</v>
      </c>
      <c r="S41" s="491">
        <f t="shared" si="17"/>
        <v>0</v>
      </c>
      <c r="T41" s="493">
        <f t="shared" si="18"/>
        <v>0</v>
      </c>
      <c r="U41" s="491">
        <f t="shared" si="19"/>
        <v>0</v>
      </c>
      <c r="V41" s="493">
        <f t="shared" si="20"/>
        <v>0</v>
      </c>
      <c r="W41" s="491">
        <f t="shared" si="21"/>
        <v>0</v>
      </c>
      <c r="X41" s="490">
        <f t="shared" si="22"/>
        <v>0</v>
      </c>
      <c r="Y41" s="491">
        <f t="shared" si="23"/>
        <v>0</v>
      </c>
      <c r="Z41" s="494">
        <f t="shared" si="24"/>
        <v>0</v>
      </c>
      <c r="AA41" s="486">
        <f t="shared" si="25"/>
        <v>0</v>
      </c>
      <c r="AB41" s="487">
        <f t="shared" si="25"/>
        <v>0</v>
      </c>
      <c r="AC41" s="468"/>
      <c r="AD41" s="468"/>
      <c r="AE41" s="468"/>
      <c r="AF41" s="468"/>
      <c r="AG41" s="468"/>
      <c r="AH41" s="468"/>
      <c r="AI41" s="468"/>
      <c r="AJ41" s="468"/>
      <c r="AK41" s="468"/>
      <c r="AL41" s="468"/>
      <c r="AM41" s="468"/>
      <c r="AN41" s="468"/>
      <c r="AO41" s="468"/>
      <c r="AP41" s="468"/>
      <c r="AQ41" s="468"/>
      <c r="AR41" s="468"/>
      <c r="AS41" s="468"/>
      <c r="AT41" s="468"/>
    </row>
    <row r="42" spans="1:46" s="478" customFormat="1" ht="18" hidden="1" customHeight="1" outlineLevel="1" thickBot="1">
      <c r="A42" s="468"/>
      <c r="B42" s="488" t="s">
        <v>46</v>
      </c>
      <c r="C42" s="489">
        <f t="shared" si="1"/>
        <v>0</v>
      </c>
      <c r="D42" s="490">
        <f t="shared" si="2"/>
        <v>0</v>
      </c>
      <c r="E42" s="491">
        <f t="shared" si="3"/>
        <v>0</v>
      </c>
      <c r="F42" s="490">
        <f t="shared" si="4"/>
        <v>0</v>
      </c>
      <c r="G42" s="491">
        <f t="shared" si="5"/>
        <v>0</v>
      </c>
      <c r="H42" s="490">
        <f t="shared" si="6"/>
        <v>0</v>
      </c>
      <c r="I42" s="491">
        <f t="shared" si="7"/>
        <v>0</v>
      </c>
      <c r="J42" s="490">
        <f t="shared" si="8"/>
        <v>0</v>
      </c>
      <c r="K42" s="491">
        <f t="shared" si="9"/>
        <v>0</v>
      </c>
      <c r="L42" s="492">
        <f t="shared" si="10"/>
        <v>0</v>
      </c>
      <c r="M42" s="491">
        <f t="shared" si="11"/>
        <v>0</v>
      </c>
      <c r="N42" s="492">
        <f t="shared" si="12"/>
        <v>0</v>
      </c>
      <c r="O42" s="491">
        <f t="shared" si="13"/>
        <v>0</v>
      </c>
      <c r="P42" s="492">
        <f t="shared" si="14"/>
        <v>0</v>
      </c>
      <c r="Q42" s="491">
        <f t="shared" si="15"/>
        <v>0</v>
      </c>
      <c r="R42" s="493">
        <f t="shared" si="16"/>
        <v>0</v>
      </c>
      <c r="S42" s="491">
        <f t="shared" si="17"/>
        <v>0</v>
      </c>
      <c r="T42" s="493">
        <f t="shared" si="18"/>
        <v>0</v>
      </c>
      <c r="U42" s="491">
        <f t="shared" si="19"/>
        <v>0</v>
      </c>
      <c r="V42" s="493">
        <f t="shared" si="20"/>
        <v>0</v>
      </c>
      <c r="W42" s="491">
        <f t="shared" si="21"/>
        <v>0</v>
      </c>
      <c r="X42" s="490">
        <f t="shared" si="22"/>
        <v>0</v>
      </c>
      <c r="Y42" s="491">
        <f t="shared" si="23"/>
        <v>0</v>
      </c>
      <c r="Z42" s="494">
        <f t="shared" si="24"/>
        <v>0</v>
      </c>
      <c r="AA42" s="486">
        <f t="shared" si="25"/>
        <v>0</v>
      </c>
      <c r="AB42" s="487">
        <f t="shared" si="25"/>
        <v>0</v>
      </c>
      <c r="AC42" s="468"/>
      <c r="AD42" s="468"/>
      <c r="AE42" s="468"/>
      <c r="AF42" s="468"/>
      <c r="AG42" s="468"/>
      <c r="AH42" s="468"/>
      <c r="AI42" s="468"/>
      <c r="AJ42" s="468"/>
      <c r="AK42" s="468"/>
      <c r="AL42" s="468"/>
      <c r="AM42" s="468"/>
      <c r="AN42" s="468"/>
      <c r="AO42" s="468"/>
      <c r="AP42" s="468"/>
      <c r="AQ42" s="468"/>
      <c r="AR42" s="468"/>
      <c r="AS42" s="468"/>
      <c r="AT42" s="468"/>
    </row>
    <row r="43" spans="1:46" s="478" customFormat="1" ht="18" hidden="1" customHeight="1" outlineLevel="1" thickBot="1">
      <c r="A43" s="468"/>
      <c r="B43" s="488" t="s">
        <v>47</v>
      </c>
      <c r="C43" s="489">
        <f t="shared" si="1"/>
        <v>0</v>
      </c>
      <c r="D43" s="490">
        <f t="shared" si="2"/>
        <v>0</v>
      </c>
      <c r="E43" s="491">
        <f t="shared" si="3"/>
        <v>0</v>
      </c>
      <c r="F43" s="490">
        <f t="shared" si="4"/>
        <v>0</v>
      </c>
      <c r="G43" s="491">
        <f t="shared" si="5"/>
        <v>0</v>
      </c>
      <c r="H43" s="490">
        <f t="shared" si="6"/>
        <v>0</v>
      </c>
      <c r="I43" s="491">
        <f t="shared" si="7"/>
        <v>0</v>
      </c>
      <c r="J43" s="490">
        <f t="shared" si="8"/>
        <v>0</v>
      </c>
      <c r="K43" s="491">
        <f t="shared" si="9"/>
        <v>0</v>
      </c>
      <c r="L43" s="492">
        <f t="shared" si="10"/>
        <v>0</v>
      </c>
      <c r="M43" s="491">
        <f t="shared" si="11"/>
        <v>0</v>
      </c>
      <c r="N43" s="492">
        <f t="shared" si="12"/>
        <v>0</v>
      </c>
      <c r="O43" s="491">
        <f t="shared" si="13"/>
        <v>0</v>
      </c>
      <c r="P43" s="492">
        <f t="shared" si="14"/>
        <v>0</v>
      </c>
      <c r="Q43" s="491">
        <f t="shared" si="15"/>
        <v>0</v>
      </c>
      <c r="R43" s="493">
        <f t="shared" si="16"/>
        <v>0</v>
      </c>
      <c r="S43" s="491">
        <f t="shared" si="17"/>
        <v>0</v>
      </c>
      <c r="T43" s="493">
        <f t="shared" si="18"/>
        <v>0</v>
      </c>
      <c r="U43" s="491">
        <f t="shared" si="19"/>
        <v>0</v>
      </c>
      <c r="V43" s="493">
        <f t="shared" si="20"/>
        <v>0</v>
      </c>
      <c r="W43" s="491">
        <f t="shared" si="21"/>
        <v>0</v>
      </c>
      <c r="X43" s="490">
        <f t="shared" si="22"/>
        <v>0</v>
      </c>
      <c r="Y43" s="491">
        <f t="shared" si="23"/>
        <v>0</v>
      </c>
      <c r="Z43" s="494">
        <f t="shared" si="24"/>
        <v>0</v>
      </c>
      <c r="AA43" s="486">
        <f t="shared" si="25"/>
        <v>0</v>
      </c>
      <c r="AB43" s="487">
        <f t="shared" si="25"/>
        <v>0</v>
      </c>
      <c r="AC43" s="468"/>
      <c r="AD43" s="468"/>
      <c r="AE43" s="468"/>
      <c r="AF43" s="468"/>
      <c r="AG43" s="468"/>
      <c r="AH43" s="468"/>
      <c r="AI43" s="468"/>
      <c r="AJ43" s="468"/>
      <c r="AK43" s="468"/>
      <c r="AL43" s="468"/>
      <c r="AM43" s="468"/>
      <c r="AN43" s="468"/>
      <c r="AO43" s="468"/>
      <c r="AP43" s="468"/>
      <c r="AQ43" s="468"/>
      <c r="AR43" s="468"/>
      <c r="AS43" s="468"/>
      <c r="AT43" s="468"/>
    </row>
    <row r="44" spans="1:46" s="478" customFormat="1" ht="18" hidden="1" customHeight="1" outlineLevel="1" thickBot="1">
      <c r="A44" s="468"/>
      <c r="B44" s="488" t="s">
        <v>48</v>
      </c>
      <c r="C44" s="489">
        <f t="shared" si="1"/>
        <v>0</v>
      </c>
      <c r="D44" s="490">
        <f t="shared" si="2"/>
        <v>0</v>
      </c>
      <c r="E44" s="491">
        <f t="shared" si="3"/>
        <v>0</v>
      </c>
      <c r="F44" s="490">
        <f t="shared" si="4"/>
        <v>0</v>
      </c>
      <c r="G44" s="491">
        <f t="shared" si="5"/>
        <v>0</v>
      </c>
      <c r="H44" s="490">
        <f t="shared" si="6"/>
        <v>0</v>
      </c>
      <c r="I44" s="491">
        <f t="shared" si="7"/>
        <v>0</v>
      </c>
      <c r="J44" s="490">
        <f t="shared" si="8"/>
        <v>0</v>
      </c>
      <c r="K44" s="491">
        <f t="shared" si="9"/>
        <v>0</v>
      </c>
      <c r="L44" s="492">
        <f t="shared" si="10"/>
        <v>0</v>
      </c>
      <c r="M44" s="491">
        <f t="shared" si="11"/>
        <v>0</v>
      </c>
      <c r="N44" s="492">
        <f t="shared" si="12"/>
        <v>0</v>
      </c>
      <c r="O44" s="491">
        <f t="shared" si="13"/>
        <v>0</v>
      </c>
      <c r="P44" s="492">
        <f t="shared" si="14"/>
        <v>0</v>
      </c>
      <c r="Q44" s="491">
        <f t="shared" si="15"/>
        <v>0</v>
      </c>
      <c r="R44" s="493">
        <f t="shared" si="16"/>
        <v>0</v>
      </c>
      <c r="S44" s="491">
        <f t="shared" si="17"/>
        <v>0</v>
      </c>
      <c r="T44" s="493">
        <f t="shared" si="18"/>
        <v>0</v>
      </c>
      <c r="U44" s="491">
        <f t="shared" si="19"/>
        <v>0</v>
      </c>
      <c r="V44" s="493">
        <f t="shared" si="20"/>
        <v>0</v>
      </c>
      <c r="W44" s="491">
        <f t="shared" si="21"/>
        <v>0</v>
      </c>
      <c r="X44" s="490">
        <f t="shared" si="22"/>
        <v>0</v>
      </c>
      <c r="Y44" s="491">
        <f t="shared" si="23"/>
        <v>0</v>
      </c>
      <c r="Z44" s="494">
        <f t="shared" si="24"/>
        <v>0</v>
      </c>
      <c r="AA44" s="486">
        <f t="shared" si="25"/>
        <v>0</v>
      </c>
      <c r="AB44" s="487">
        <f t="shared" si="25"/>
        <v>0</v>
      </c>
      <c r="AC44" s="468"/>
      <c r="AD44" s="468"/>
      <c r="AE44" s="468"/>
      <c r="AF44" s="468"/>
      <c r="AG44" s="468"/>
      <c r="AH44" s="468"/>
      <c r="AI44" s="468"/>
      <c r="AJ44" s="468"/>
      <c r="AK44" s="468"/>
      <c r="AL44" s="468"/>
      <c r="AM44" s="468"/>
      <c r="AN44" s="468"/>
      <c r="AO44" s="468"/>
      <c r="AP44" s="468"/>
      <c r="AQ44" s="468"/>
      <c r="AR44" s="468"/>
      <c r="AS44" s="468"/>
      <c r="AT44" s="468"/>
    </row>
    <row r="45" spans="1:46" s="478" customFormat="1" ht="18" hidden="1" customHeight="1" outlineLevel="1" thickBot="1">
      <c r="A45" s="468"/>
      <c r="B45" s="488" t="s">
        <v>49</v>
      </c>
      <c r="C45" s="489">
        <f t="shared" si="1"/>
        <v>0</v>
      </c>
      <c r="D45" s="490">
        <f t="shared" si="2"/>
        <v>0</v>
      </c>
      <c r="E45" s="491">
        <f t="shared" si="3"/>
        <v>0</v>
      </c>
      <c r="F45" s="490">
        <f t="shared" si="4"/>
        <v>0</v>
      </c>
      <c r="G45" s="491">
        <f t="shared" si="5"/>
        <v>0</v>
      </c>
      <c r="H45" s="490">
        <f t="shared" si="6"/>
        <v>0</v>
      </c>
      <c r="I45" s="491">
        <f t="shared" si="7"/>
        <v>0</v>
      </c>
      <c r="J45" s="490">
        <f t="shared" si="8"/>
        <v>0</v>
      </c>
      <c r="K45" s="491">
        <f t="shared" si="9"/>
        <v>0</v>
      </c>
      <c r="L45" s="492">
        <f t="shared" si="10"/>
        <v>0</v>
      </c>
      <c r="M45" s="491">
        <f t="shared" si="11"/>
        <v>0</v>
      </c>
      <c r="N45" s="492">
        <f t="shared" si="12"/>
        <v>0</v>
      </c>
      <c r="O45" s="491">
        <f t="shared" si="13"/>
        <v>0</v>
      </c>
      <c r="P45" s="492">
        <f t="shared" si="14"/>
        <v>0</v>
      </c>
      <c r="Q45" s="491">
        <f t="shared" si="15"/>
        <v>0</v>
      </c>
      <c r="R45" s="493">
        <f t="shared" si="16"/>
        <v>0</v>
      </c>
      <c r="S45" s="491">
        <f t="shared" si="17"/>
        <v>0</v>
      </c>
      <c r="T45" s="493">
        <f t="shared" si="18"/>
        <v>0</v>
      </c>
      <c r="U45" s="491">
        <f t="shared" si="19"/>
        <v>0</v>
      </c>
      <c r="V45" s="493">
        <f t="shared" si="20"/>
        <v>0</v>
      </c>
      <c r="W45" s="491">
        <f t="shared" si="21"/>
        <v>0</v>
      </c>
      <c r="X45" s="490">
        <f t="shared" si="22"/>
        <v>0</v>
      </c>
      <c r="Y45" s="491">
        <f t="shared" si="23"/>
        <v>0</v>
      </c>
      <c r="Z45" s="494">
        <f t="shared" si="24"/>
        <v>0</v>
      </c>
      <c r="AA45" s="486">
        <f t="shared" si="25"/>
        <v>0</v>
      </c>
      <c r="AB45" s="487">
        <f t="shared" si="25"/>
        <v>0</v>
      </c>
      <c r="AC45" s="468"/>
      <c r="AD45" s="468"/>
      <c r="AE45" s="468"/>
      <c r="AF45" s="468"/>
      <c r="AG45" s="468"/>
      <c r="AH45" s="468"/>
      <c r="AI45" s="468"/>
      <c r="AJ45" s="468"/>
      <c r="AK45" s="468"/>
      <c r="AL45" s="468"/>
      <c r="AM45" s="468"/>
      <c r="AN45" s="468"/>
      <c r="AO45" s="468"/>
      <c r="AP45" s="468"/>
      <c r="AQ45" s="468"/>
      <c r="AR45" s="468"/>
      <c r="AS45" s="468"/>
      <c r="AT45" s="468"/>
    </row>
    <row r="46" spans="1:46" s="478" customFormat="1" ht="18" hidden="1" customHeight="1" outlineLevel="1" thickBot="1">
      <c r="A46" s="468"/>
      <c r="B46" s="488" t="s">
        <v>50</v>
      </c>
      <c r="C46" s="489">
        <f t="shared" si="1"/>
        <v>0</v>
      </c>
      <c r="D46" s="490">
        <f t="shared" si="2"/>
        <v>0</v>
      </c>
      <c r="E46" s="491">
        <f t="shared" si="3"/>
        <v>0</v>
      </c>
      <c r="F46" s="490">
        <f t="shared" si="4"/>
        <v>0</v>
      </c>
      <c r="G46" s="491">
        <f t="shared" si="5"/>
        <v>0</v>
      </c>
      <c r="H46" s="490">
        <f t="shared" si="6"/>
        <v>0</v>
      </c>
      <c r="I46" s="491">
        <f t="shared" si="7"/>
        <v>0</v>
      </c>
      <c r="J46" s="490">
        <f t="shared" si="8"/>
        <v>0</v>
      </c>
      <c r="K46" s="491">
        <f t="shared" si="9"/>
        <v>0</v>
      </c>
      <c r="L46" s="492">
        <f t="shared" si="10"/>
        <v>0</v>
      </c>
      <c r="M46" s="491">
        <f t="shared" si="11"/>
        <v>0</v>
      </c>
      <c r="N46" s="492">
        <f t="shared" si="12"/>
        <v>0</v>
      </c>
      <c r="O46" s="491">
        <f t="shared" si="13"/>
        <v>0</v>
      </c>
      <c r="P46" s="492">
        <f t="shared" si="14"/>
        <v>0</v>
      </c>
      <c r="Q46" s="491">
        <f t="shared" si="15"/>
        <v>0</v>
      </c>
      <c r="R46" s="493">
        <f t="shared" si="16"/>
        <v>0</v>
      </c>
      <c r="S46" s="491">
        <f t="shared" si="17"/>
        <v>0</v>
      </c>
      <c r="T46" s="493">
        <f t="shared" si="18"/>
        <v>0</v>
      </c>
      <c r="U46" s="491">
        <f t="shared" si="19"/>
        <v>0</v>
      </c>
      <c r="V46" s="493">
        <f t="shared" si="20"/>
        <v>0</v>
      </c>
      <c r="W46" s="491">
        <f t="shared" si="21"/>
        <v>0</v>
      </c>
      <c r="X46" s="490">
        <f t="shared" si="22"/>
        <v>0</v>
      </c>
      <c r="Y46" s="491">
        <f t="shared" si="23"/>
        <v>0</v>
      </c>
      <c r="Z46" s="494">
        <f t="shared" si="24"/>
        <v>0</v>
      </c>
      <c r="AA46" s="486">
        <f t="shared" si="25"/>
        <v>0</v>
      </c>
      <c r="AB46" s="487">
        <f t="shared" si="25"/>
        <v>0</v>
      </c>
      <c r="AC46" s="468"/>
      <c r="AD46" s="468"/>
      <c r="AE46" s="468"/>
      <c r="AF46" s="468"/>
      <c r="AG46" s="468"/>
      <c r="AH46" s="468"/>
      <c r="AI46" s="468"/>
      <c r="AJ46" s="468"/>
      <c r="AK46" s="468"/>
      <c r="AL46" s="468"/>
      <c r="AM46" s="468"/>
      <c r="AN46" s="468"/>
      <c r="AO46" s="468"/>
      <c r="AP46" s="468"/>
      <c r="AQ46" s="468"/>
      <c r="AR46" s="468"/>
      <c r="AS46" s="468"/>
      <c r="AT46" s="468"/>
    </row>
    <row r="47" spans="1:46" s="478" customFormat="1" ht="18" hidden="1" customHeight="1" outlineLevel="1" thickBot="1">
      <c r="A47" s="468"/>
      <c r="B47" s="488" t="s">
        <v>51</v>
      </c>
      <c r="C47" s="489">
        <f t="shared" si="1"/>
        <v>0</v>
      </c>
      <c r="D47" s="490">
        <f t="shared" si="2"/>
        <v>0</v>
      </c>
      <c r="E47" s="491">
        <f t="shared" si="3"/>
        <v>0</v>
      </c>
      <c r="F47" s="490">
        <f t="shared" si="4"/>
        <v>0</v>
      </c>
      <c r="G47" s="491">
        <f t="shared" si="5"/>
        <v>0</v>
      </c>
      <c r="H47" s="490">
        <f t="shared" si="6"/>
        <v>0</v>
      </c>
      <c r="I47" s="491">
        <f t="shared" si="7"/>
        <v>0</v>
      </c>
      <c r="J47" s="490">
        <f t="shared" si="8"/>
        <v>0</v>
      </c>
      <c r="K47" s="491">
        <f t="shared" si="9"/>
        <v>0</v>
      </c>
      <c r="L47" s="492">
        <f t="shared" si="10"/>
        <v>0</v>
      </c>
      <c r="M47" s="491">
        <f t="shared" si="11"/>
        <v>0</v>
      </c>
      <c r="N47" s="492">
        <f t="shared" si="12"/>
        <v>0</v>
      </c>
      <c r="O47" s="491">
        <f t="shared" si="13"/>
        <v>0</v>
      </c>
      <c r="P47" s="492">
        <f t="shared" si="14"/>
        <v>0</v>
      </c>
      <c r="Q47" s="491">
        <f t="shared" si="15"/>
        <v>0</v>
      </c>
      <c r="R47" s="493">
        <f t="shared" si="16"/>
        <v>0</v>
      </c>
      <c r="S47" s="491">
        <f t="shared" si="17"/>
        <v>0</v>
      </c>
      <c r="T47" s="493">
        <f t="shared" si="18"/>
        <v>0</v>
      </c>
      <c r="U47" s="491">
        <f t="shared" si="19"/>
        <v>0</v>
      </c>
      <c r="V47" s="493">
        <f t="shared" si="20"/>
        <v>0</v>
      </c>
      <c r="W47" s="491">
        <f t="shared" si="21"/>
        <v>0</v>
      </c>
      <c r="X47" s="490">
        <f t="shared" si="22"/>
        <v>0</v>
      </c>
      <c r="Y47" s="491">
        <f t="shared" si="23"/>
        <v>0</v>
      </c>
      <c r="Z47" s="494">
        <f t="shared" si="24"/>
        <v>0</v>
      </c>
      <c r="AA47" s="486">
        <f t="shared" si="25"/>
        <v>0</v>
      </c>
      <c r="AB47" s="487">
        <f t="shared" si="25"/>
        <v>0</v>
      </c>
      <c r="AC47" s="468"/>
      <c r="AD47" s="468"/>
      <c r="AE47" s="468"/>
      <c r="AF47" s="468"/>
      <c r="AG47" s="468"/>
      <c r="AH47" s="468"/>
      <c r="AI47" s="468"/>
      <c r="AJ47" s="468"/>
      <c r="AK47" s="468"/>
      <c r="AL47" s="468"/>
      <c r="AM47" s="468"/>
      <c r="AN47" s="468"/>
      <c r="AO47" s="468"/>
      <c r="AP47" s="468"/>
      <c r="AQ47" s="468"/>
      <c r="AR47" s="468"/>
      <c r="AS47" s="468"/>
      <c r="AT47" s="468"/>
    </row>
    <row r="48" spans="1:46" s="478" customFormat="1" ht="18" hidden="1" customHeight="1" outlineLevel="1" thickBot="1">
      <c r="A48" s="468"/>
      <c r="B48" s="488" t="s">
        <v>52</v>
      </c>
      <c r="C48" s="489">
        <f t="shared" si="1"/>
        <v>0</v>
      </c>
      <c r="D48" s="490">
        <f t="shared" si="2"/>
        <v>0</v>
      </c>
      <c r="E48" s="491">
        <f t="shared" si="3"/>
        <v>0</v>
      </c>
      <c r="F48" s="490">
        <f t="shared" si="4"/>
        <v>0</v>
      </c>
      <c r="G48" s="491">
        <f t="shared" si="5"/>
        <v>0</v>
      </c>
      <c r="H48" s="490">
        <f t="shared" si="6"/>
        <v>0</v>
      </c>
      <c r="I48" s="491">
        <f t="shared" si="7"/>
        <v>0</v>
      </c>
      <c r="J48" s="490">
        <f t="shared" si="8"/>
        <v>0</v>
      </c>
      <c r="K48" s="491">
        <f t="shared" si="9"/>
        <v>0</v>
      </c>
      <c r="L48" s="492">
        <f t="shared" si="10"/>
        <v>0</v>
      </c>
      <c r="M48" s="491">
        <f t="shared" si="11"/>
        <v>0</v>
      </c>
      <c r="N48" s="492">
        <f t="shared" si="12"/>
        <v>0</v>
      </c>
      <c r="O48" s="491">
        <f t="shared" si="13"/>
        <v>0</v>
      </c>
      <c r="P48" s="492">
        <f t="shared" si="14"/>
        <v>0</v>
      </c>
      <c r="Q48" s="491">
        <f t="shared" si="15"/>
        <v>0</v>
      </c>
      <c r="R48" s="493">
        <f t="shared" si="16"/>
        <v>0</v>
      </c>
      <c r="S48" s="491">
        <f t="shared" si="17"/>
        <v>0</v>
      </c>
      <c r="T48" s="493">
        <f t="shared" si="18"/>
        <v>0</v>
      </c>
      <c r="U48" s="491">
        <f t="shared" si="19"/>
        <v>0</v>
      </c>
      <c r="V48" s="493">
        <f t="shared" si="20"/>
        <v>0</v>
      </c>
      <c r="W48" s="491">
        <f t="shared" si="21"/>
        <v>0</v>
      </c>
      <c r="X48" s="490">
        <f t="shared" si="22"/>
        <v>0</v>
      </c>
      <c r="Y48" s="491">
        <f t="shared" si="23"/>
        <v>0</v>
      </c>
      <c r="Z48" s="494">
        <f t="shared" si="24"/>
        <v>0</v>
      </c>
      <c r="AA48" s="486">
        <f t="shared" si="25"/>
        <v>0</v>
      </c>
      <c r="AB48" s="487">
        <f t="shared" si="25"/>
        <v>0</v>
      </c>
      <c r="AC48" s="468"/>
      <c r="AD48" s="468"/>
      <c r="AE48" s="468"/>
      <c r="AF48" s="468"/>
      <c r="AG48" s="468"/>
      <c r="AH48" s="468"/>
      <c r="AI48" s="468"/>
      <c r="AJ48" s="468"/>
      <c r="AK48" s="468"/>
      <c r="AL48" s="468"/>
      <c r="AM48" s="468"/>
      <c r="AN48" s="468"/>
      <c r="AO48" s="468"/>
      <c r="AP48" s="468"/>
      <c r="AQ48" s="468"/>
      <c r="AR48" s="468"/>
      <c r="AS48" s="468"/>
      <c r="AT48" s="468"/>
    </row>
    <row r="49" spans="1:46" s="478" customFormat="1" ht="18" hidden="1" customHeight="1" outlineLevel="1" thickBot="1">
      <c r="A49" s="468"/>
      <c r="B49" s="488" t="s">
        <v>53</v>
      </c>
      <c r="C49" s="489">
        <f t="shared" si="1"/>
        <v>0</v>
      </c>
      <c r="D49" s="490">
        <f t="shared" si="2"/>
        <v>0</v>
      </c>
      <c r="E49" s="491">
        <f t="shared" si="3"/>
        <v>0</v>
      </c>
      <c r="F49" s="490">
        <f t="shared" si="4"/>
        <v>0</v>
      </c>
      <c r="G49" s="491">
        <f t="shared" si="5"/>
        <v>0</v>
      </c>
      <c r="H49" s="490">
        <f t="shared" si="6"/>
        <v>0</v>
      </c>
      <c r="I49" s="491">
        <f t="shared" si="7"/>
        <v>0</v>
      </c>
      <c r="J49" s="490">
        <f t="shared" si="8"/>
        <v>0</v>
      </c>
      <c r="K49" s="491">
        <f t="shared" si="9"/>
        <v>0</v>
      </c>
      <c r="L49" s="492">
        <f t="shared" si="10"/>
        <v>0</v>
      </c>
      <c r="M49" s="491">
        <f t="shared" si="11"/>
        <v>0</v>
      </c>
      <c r="N49" s="492">
        <f t="shared" si="12"/>
        <v>0</v>
      </c>
      <c r="O49" s="491">
        <f t="shared" si="13"/>
        <v>0</v>
      </c>
      <c r="P49" s="492">
        <f t="shared" si="14"/>
        <v>0</v>
      </c>
      <c r="Q49" s="491">
        <f t="shared" si="15"/>
        <v>0</v>
      </c>
      <c r="R49" s="493">
        <f t="shared" si="16"/>
        <v>0</v>
      </c>
      <c r="S49" s="491">
        <f t="shared" si="17"/>
        <v>0</v>
      </c>
      <c r="T49" s="493">
        <f t="shared" si="18"/>
        <v>0</v>
      </c>
      <c r="U49" s="491">
        <f t="shared" si="19"/>
        <v>0</v>
      </c>
      <c r="V49" s="493">
        <f t="shared" si="20"/>
        <v>0</v>
      </c>
      <c r="W49" s="491">
        <f t="shared" si="21"/>
        <v>0</v>
      </c>
      <c r="X49" s="490">
        <f t="shared" si="22"/>
        <v>0</v>
      </c>
      <c r="Y49" s="491">
        <f t="shared" si="23"/>
        <v>0</v>
      </c>
      <c r="Z49" s="494">
        <f t="shared" si="24"/>
        <v>0</v>
      </c>
      <c r="AA49" s="486">
        <f t="shared" si="25"/>
        <v>0</v>
      </c>
      <c r="AB49" s="487">
        <f t="shared" si="25"/>
        <v>0</v>
      </c>
      <c r="AC49" s="468"/>
      <c r="AD49" s="468"/>
      <c r="AE49" s="468"/>
      <c r="AF49" s="468"/>
      <c r="AG49" s="468"/>
      <c r="AH49" s="468"/>
      <c r="AI49" s="468"/>
      <c r="AJ49" s="468"/>
      <c r="AK49" s="468"/>
      <c r="AL49" s="468"/>
      <c r="AM49" s="468"/>
      <c r="AN49" s="468"/>
      <c r="AO49" s="468"/>
      <c r="AP49" s="468"/>
      <c r="AQ49" s="468"/>
      <c r="AR49" s="468"/>
      <c r="AS49" s="468"/>
      <c r="AT49" s="468"/>
    </row>
    <row r="50" spans="1:46" s="478" customFormat="1" ht="18" hidden="1" customHeight="1" outlineLevel="1" thickBot="1">
      <c r="A50" s="468"/>
      <c r="B50" s="488" t="s">
        <v>54</v>
      </c>
      <c r="C50" s="489">
        <f t="shared" si="1"/>
        <v>0</v>
      </c>
      <c r="D50" s="490">
        <f t="shared" si="2"/>
        <v>0</v>
      </c>
      <c r="E50" s="491">
        <f t="shared" si="3"/>
        <v>0</v>
      </c>
      <c r="F50" s="490">
        <f t="shared" si="4"/>
        <v>0</v>
      </c>
      <c r="G50" s="491">
        <f t="shared" si="5"/>
        <v>0</v>
      </c>
      <c r="H50" s="490">
        <f t="shared" si="6"/>
        <v>0</v>
      </c>
      <c r="I50" s="491">
        <f t="shared" si="7"/>
        <v>0</v>
      </c>
      <c r="J50" s="490">
        <f t="shared" si="8"/>
        <v>0</v>
      </c>
      <c r="K50" s="491">
        <f t="shared" si="9"/>
        <v>0</v>
      </c>
      <c r="L50" s="492">
        <f t="shared" si="10"/>
        <v>0</v>
      </c>
      <c r="M50" s="491">
        <f t="shared" si="11"/>
        <v>0</v>
      </c>
      <c r="N50" s="492">
        <f t="shared" si="12"/>
        <v>0</v>
      </c>
      <c r="O50" s="491">
        <f t="shared" si="13"/>
        <v>0</v>
      </c>
      <c r="P50" s="492">
        <f t="shared" si="14"/>
        <v>0</v>
      </c>
      <c r="Q50" s="491">
        <f t="shared" si="15"/>
        <v>0</v>
      </c>
      <c r="R50" s="493">
        <f t="shared" si="16"/>
        <v>0</v>
      </c>
      <c r="S50" s="491">
        <f t="shared" si="17"/>
        <v>0</v>
      </c>
      <c r="T50" s="493">
        <f t="shared" si="18"/>
        <v>0</v>
      </c>
      <c r="U50" s="491">
        <f t="shared" si="19"/>
        <v>0</v>
      </c>
      <c r="V50" s="493">
        <f t="shared" si="20"/>
        <v>0</v>
      </c>
      <c r="W50" s="491">
        <f t="shared" si="21"/>
        <v>0</v>
      </c>
      <c r="X50" s="490">
        <f t="shared" si="22"/>
        <v>0</v>
      </c>
      <c r="Y50" s="491">
        <f t="shared" si="23"/>
        <v>0</v>
      </c>
      <c r="Z50" s="494">
        <f t="shared" si="24"/>
        <v>0</v>
      </c>
      <c r="AA50" s="486">
        <f t="shared" si="25"/>
        <v>0</v>
      </c>
      <c r="AB50" s="487">
        <f t="shared" si="25"/>
        <v>0</v>
      </c>
      <c r="AC50" s="468"/>
      <c r="AD50" s="468"/>
      <c r="AE50" s="468"/>
      <c r="AF50" s="468"/>
      <c r="AG50" s="468"/>
      <c r="AH50" s="468"/>
      <c r="AI50" s="468"/>
      <c r="AJ50" s="468"/>
      <c r="AK50" s="468"/>
      <c r="AL50" s="468"/>
      <c r="AM50" s="468"/>
      <c r="AN50" s="468"/>
      <c r="AO50" s="468"/>
      <c r="AP50" s="468"/>
      <c r="AQ50" s="468"/>
      <c r="AR50" s="468"/>
      <c r="AS50" s="468"/>
      <c r="AT50" s="468"/>
    </row>
    <row r="51" spans="1:46" s="478" customFormat="1" ht="18" hidden="1" customHeight="1" outlineLevel="1" thickBot="1">
      <c r="A51" s="468"/>
      <c r="B51" s="488" t="s">
        <v>55</v>
      </c>
      <c r="C51" s="489">
        <f t="shared" si="1"/>
        <v>0</v>
      </c>
      <c r="D51" s="490">
        <f t="shared" si="2"/>
        <v>0</v>
      </c>
      <c r="E51" s="491">
        <f t="shared" si="3"/>
        <v>0</v>
      </c>
      <c r="F51" s="490">
        <f t="shared" si="4"/>
        <v>0</v>
      </c>
      <c r="G51" s="491">
        <f t="shared" si="5"/>
        <v>0</v>
      </c>
      <c r="H51" s="490">
        <f t="shared" si="6"/>
        <v>0</v>
      </c>
      <c r="I51" s="491">
        <f t="shared" si="7"/>
        <v>0</v>
      </c>
      <c r="J51" s="490">
        <f t="shared" si="8"/>
        <v>0</v>
      </c>
      <c r="K51" s="491">
        <f t="shared" si="9"/>
        <v>0</v>
      </c>
      <c r="L51" s="492">
        <f t="shared" si="10"/>
        <v>0</v>
      </c>
      <c r="M51" s="491">
        <f t="shared" si="11"/>
        <v>0</v>
      </c>
      <c r="N51" s="492">
        <f t="shared" si="12"/>
        <v>0</v>
      </c>
      <c r="O51" s="491">
        <f t="shared" si="13"/>
        <v>0</v>
      </c>
      <c r="P51" s="492">
        <f t="shared" si="14"/>
        <v>0</v>
      </c>
      <c r="Q51" s="491">
        <f t="shared" si="15"/>
        <v>0</v>
      </c>
      <c r="R51" s="493">
        <f t="shared" si="16"/>
        <v>0</v>
      </c>
      <c r="S51" s="491">
        <f t="shared" si="17"/>
        <v>0</v>
      </c>
      <c r="T51" s="493">
        <f t="shared" si="18"/>
        <v>0</v>
      </c>
      <c r="U51" s="491">
        <f t="shared" si="19"/>
        <v>0</v>
      </c>
      <c r="V51" s="493">
        <f t="shared" si="20"/>
        <v>0</v>
      </c>
      <c r="W51" s="491">
        <f t="shared" si="21"/>
        <v>0</v>
      </c>
      <c r="X51" s="490">
        <f t="shared" si="22"/>
        <v>0</v>
      </c>
      <c r="Y51" s="491">
        <f t="shared" si="23"/>
        <v>0</v>
      </c>
      <c r="Z51" s="494">
        <f t="shared" si="24"/>
        <v>0</v>
      </c>
      <c r="AA51" s="486">
        <f t="shared" si="25"/>
        <v>0</v>
      </c>
      <c r="AB51" s="487">
        <f t="shared" si="25"/>
        <v>0</v>
      </c>
      <c r="AC51" s="468"/>
      <c r="AD51" s="468"/>
      <c r="AE51" s="468"/>
      <c r="AF51" s="468"/>
      <c r="AG51" s="468"/>
      <c r="AH51" s="468"/>
      <c r="AI51" s="468"/>
      <c r="AJ51" s="468"/>
      <c r="AK51" s="468"/>
      <c r="AL51" s="468"/>
      <c r="AM51" s="468"/>
      <c r="AN51" s="468"/>
      <c r="AO51" s="468"/>
      <c r="AP51" s="468"/>
      <c r="AQ51" s="468"/>
      <c r="AR51" s="468"/>
      <c r="AS51" s="468"/>
      <c r="AT51" s="468"/>
    </row>
    <row r="52" spans="1:46" s="478" customFormat="1" ht="18" hidden="1" customHeight="1" outlineLevel="1" thickBot="1">
      <c r="A52" s="468"/>
      <c r="B52" s="488" t="s">
        <v>56</v>
      </c>
      <c r="C52" s="489">
        <f t="shared" si="1"/>
        <v>0</v>
      </c>
      <c r="D52" s="490">
        <f t="shared" si="2"/>
        <v>0</v>
      </c>
      <c r="E52" s="491">
        <f t="shared" si="3"/>
        <v>0</v>
      </c>
      <c r="F52" s="490">
        <f t="shared" si="4"/>
        <v>0</v>
      </c>
      <c r="G52" s="491">
        <f t="shared" si="5"/>
        <v>0</v>
      </c>
      <c r="H52" s="490">
        <f t="shared" si="6"/>
        <v>0</v>
      </c>
      <c r="I52" s="491">
        <f t="shared" si="7"/>
        <v>0</v>
      </c>
      <c r="J52" s="490">
        <f t="shared" si="8"/>
        <v>0</v>
      </c>
      <c r="K52" s="491">
        <f t="shared" si="9"/>
        <v>0</v>
      </c>
      <c r="L52" s="492">
        <f t="shared" si="10"/>
        <v>0</v>
      </c>
      <c r="M52" s="491">
        <f t="shared" si="11"/>
        <v>0</v>
      </c>
      <c r="N52" s="492">
        <f t="shared" si="12"/>
        <v>0</v>
      </c>
      <c r="O52" s="491">
        <f t="shared" si="13"/>
        <v>0</v>
      </c>
      <c r="P52" s="492">
        <f t="shared" si="14"/>
        <v>0</v>
      </c>
      <c r="Q52" s="491">
        <f t="shared" si="15"/>
        <v>0</v>
      </c>
      <c r="R52" s="493">
        <f t="shared" si="16"/>
        <v>0</v>
      </c>
      <c r="S52" s="491">
        <f t="shared" si="17"/>
        <v>0</v>
      </c>
      <c r="T52" s="493">
        <f t="shared" si="18"/>
        <v>0</v>
      </c>
      <c r="U52" s="491">
        <f t="shared" si="19"/>
        <v>0</v>
      </c>
      <c r="V52" s="493">
        <f t="shared" si="20"/>
        <v>0</v>
      </c>
      <c r="W52" s="491">
        <f t="shared" si="21"/>
        <v>0</v>
      </c>
      <c r="X52" s="490">
        <f t="shared" si="22"/>
        <v>0</v>
      </c>
      <c r="Y52" s="491">
        <f t="shared" si="23"/>
        <v>0</v>
      </c>
      <c r="Z52" s="494">
        <f t="shared" si="24"/>
        <v>0</v>
      </c>
      <c r="AA52" s="486">
        <f t="shared" si="25"/>
        <v>0</v>
      </c>
      <c r="AB52" s="487">
        <f t="shared" si="25"/>
        <v>0</v>
      </c>
      <c r="AC52" s="468"/>
      <c r="AD52" s="468"/>
      <c r="AE52" s="468"/>
      <c r="AF52" s="468"/>
      <c r="AG52" s="468"/>
      <c r="AH52" s="468"/>
      <c r="AI52" s="468"/>
      <c r="AJ52" s="468"/>
      <c r="AK52" s="468"/>
      <c r="AL52" s="468"/>
      <c r="AM52" s="468"/>
      <c r="AN52" s="468"/>
      <c r="AO52" s="468"/>
      <c r="AP52" s="468"/>
      <c r="AQ52" s="468"/>
      <c r="AR52" s="468"/>
      <c r="AS52" s="468"/>
      <c r="AT52" s="468"/>
    </row>
    <row r="53" spans="1:46" s="478" customFormat="1" ht="18" hidden="1" customHeight="1" outlineLevel="1" thickBot="1">
      <c r="A53" s="468"/>
      <c r="B53" s="488" t="s">
        <v>57</v>
      </c>
      <c r="C53" s="489">
        <f t="shared" si="1"/>
        <v>0</v>
      </c>
      <c r="D53" s="490">
        <f t="shared" si="2"/>
        <v>0</v>
      </c>
      <c r="E53" s="491">
        <f t="shared" si="3"/>
        <v>0</v>
      </c>
      <c r="F53" s="490">
        <f t="shared" si="4"/>
        <v>0</v>
      </c>
      <c r="G53" s="491">
        <f t="shared" si="5"/>
        <v>0</v>
      </c>
      <c r="H53" s="490">
        <f t="shared" si="6"/>
        <v>0</v>
      </c>
      <c r="I53" s="491">
        <f t="shared" si="7"/>
        <v>0</v>
      </c>
      <c r="J53" s="490">
        <f t="shared" si="8"/>
        <v>0</v>
      </c>
      <c r="K53" s="491">
        <f t="shared" si="9"/>
        <v>0</v>
      </c>
      <c r="L53" s="492">
        <f t="shared" si="10"/>
        <v>0</v>
      </c>
      <c r="M53" s="491">
        <f>SUMIFS($O$415:$O$431,$B$415:$B$431,B53,$M$415:$M$431,"中等")</f>
        <v>0</v>
      </c>
      <c r="N53" s="492">
        <f t="shared" si="12"/>
        <v>0</v>
      </c>
      <c r="O53" s="491">
        <f t="shared" si="13"/>
        <v>0</v>
      </c>
      <c r="P53" s="492">
        <f t="shared" si="14"/>
        <v>0</v>
      </c>
      <c r="Q53" s="491">
        <f t="shared" si="15"/>
        <v>0</v>
      </c>
      <c r="R53" s="493">
        <f t="shared" si="16"/>
        <v>0</v>
      </c>
      <c r="S53" s="491">
        <f t="shared" si="17"/>
        <v>0</v>
      </c>
      <c r="T53" s="493">
        <f t="shared" si="18"/>
        <v>0</v>
      </c>
      <c r="U53" s="491">
        <f t="shared" si="19"/>
        <v>0</v>
      </c>
      <c r="V53" s="493">
        <f t="shared" si="20"/>
        <v>0</v>
      </c>
      <c r="W53" s="491">
        <f t="shared" si="21"/>
        <v>0</v>
      </c>
      <c r="X53" s="490">
        <f t="shared" si="22"/>
        <v>0</v>
      </c>
      <c r="Y53" s="491">
        <f t="shared" si="23"/>
        <v>0</v>
      </c>
      <c r="Z53" s="494">
        <f t="shared" si="24"/>
        <v>0</v>
      </c>
      <c r="AA53" s="486">
        <f t="shared" si="25"/>
        <v>0</v>
      </c>
      <c r="AB53" s="487">
        <f t="shared" si="25"/>
        <v>0</v>
      </c>
      <c r="AC53" s="468"/>
      <c r="AD53" s="468"/>
      <c r="AE53" s="468"/>
      <c r="AF53" s="468"/>
      <c r="AG53" s="468"/>
      <c r="AH53" s="468"/>
      <c r="AI53" s="468"/>
      <c r="AJ53" s="468"/>
      <c r="AK53" s="468"/>
      <c r="AL53" s="468"/>
      <c r="AM53" s="468"/>
      <c r="AN53" s="468"/>
      <c r="AO53" s="468"/>
      <c r="AP53" s="468"/>
      <c r="AQ53" s="468"/>
      <c r="AR53" s="468"/>
      <c r="AS53" s="468"/>
      <c r="AT53" s="468"/>
    </row>
    <row r="54" spans="1:46" s="478" customFormat="1" ht="18" hidden="1" customHeight="1" outlineLevel="1" thickBot="1">
      <c r="A54" s="468"/>
      <c r="B54" s="488" t="s">
        <v>58</v>
      </c>
      <c r="C54" s="489">
        <f t="shared" si="1"/>
        <v>0</v>
      </c>
      <c r="D54" s="490">
        <f t="shared" si="2"/>
        <v>0</v>
      </c>
      <c r="E54" s="491">
        <f t="shared" si="3"/>
        <v>0</v>
      </c>
      <c r="F54" s="490">
        <f t="shared" si="4"/>
        <v>0</v>
      </c>
      <c r="G54" s="491">
        <f t="shared" si="5"/>
        <v>0</v>
      </c>
      <c r="H54" s="490">
        <f t="shared" si="6"/>
        <v>0</v>
      </c>
      <c r="I54" s="491">
        <f t="shared" si="7"/>
        <v>0</v>
      </c>
      <c r="J54" s="490">
        <f t="shared" si="8"/>
        <v>0</v>
      </c>
      <c r="K54" s="491">
        <f>SUMIFS($O$415:$O$431,$B$415:$B$431,B54,$M$415:$M$431,"高")</f>
        <v>0</v>
      </c>
      <c r="L54" s="492">
        <f t="shared" si="10"/>
        <v>0</v>
      </c>
      <c r="M54" s="491">
        <f t="shared" si="11"/>
        <v>0</v>
      </c>
      <c r="N54" s="492">
        <f t="shared" si="12"/>
        <v>0</v>
      </c>
      <c r="O54" s="491">
        <f t="shared" si="13"/>
        <v>0</v>
      </c>
      <c r="P54" s="492">
        <f t="shared" si="14"/>
        <v>0</v>
      </c>
      <c r="Q54" s="491">
        <f t="shared" si="15"/>
        <v>0</v>
      </c>
      <c r="R54" s="493">
        <f t="shared" si="16"/>
        <v>0</v>
      </c>
      <c r="S54" s="491">
        <f t="shared" si="17"/>
        <v>0</v>
      </c>
      <c r="T54" s="493">
        <f t="shared" si="18"/>
        <v>0</v>
      </c>
      <c r="U54" s="491">
        <f t="shared" si="19"/>
        <v>0</v>
      </c>
      <c r="V54" s="493">
        <f t="shared" si="20"/>
        <v>0</v>
      </c>
      <c r="W54" s="491">
        <f t="shared" si="21"/>
        <v>0</v>
      </c>
      <c r="X54" s="490">
        <f t="shared" si="22"/>
        <v>0</v>
      </c>
      <c r="Y54" s="491">
        <f t="shared" si="23"/>
        <v>0</v>
      </c>
      <c r="Z54" s="494">
        <f t="shared" si="24"/>
        <v>0</v>
      </c>
      <c r="AA54" s="486">
        <f t="shared" si="25"/>
        <v>0</v>
      </c>
      <c r="AB54" s="487">
        <f t="shared" si="25"/>
        <v>0</v>
      </c>
      <c r="AC54" s="468"/>
      <c r="AD54" s="468"/>
      <c r="AE54" s="468"/>
      <c r="AF54" s="468"/>
      <c r="AG54" s="468"/>
      <c r="AH54" s="468"/>
      <c r="AI54" s="468"/>
      <c r="AJ54" s="468"/>
      <c r="AK54" s="468"/>
      <c r="AL54" s="468"/>
      <c r="AM54" s="468"/>
      <c r="AN54" s="468"/>
      <c r="AO54" s="468"/>
      <c r="AP54" s="468"/>
      <c r="AQ54" s="468"/>
      <c r="AR54" s="468"/>
      <c r="AS54" s="468"/>
      <c r="AT54" s="468"/>
    </row>
    <row r="55" spans="1:46" s="478" customFormat="1" ht="18" hidden="1" customHeight="1" outlineLevel="1" thickBot="1">
      <c r="A55" s="468"/>
      <c r="B55" s="488" t="s">
        <v>59</v>
      </c>
      <c r="C55" s="489">
        <f t="shared" si="1"/>
        <v>0</v>
      </c>
      <c r="D55" s="490">
        <f t="shared" si="2"/>
        <v>0</v>
      </c>
      <c r="E55" s="491">
        <f t="shared" si="3"/>
        <v>0</v>
      </c>
      <c r="F55" s="490">
        <f t="shared" si="4"/>
        <v>0</v>
      </c>
      <c r="G55" s="491">
        <f t="shared" si="5"/>
        <v>0</v>
      </c>
      <c r="H55" s="490">
        <f t="shared" si="6"/>
        <v>0</v>
      </c>
      <c r="I55" s="491">
        <f t="shared" si="7"/>
        <v>0</v>
      </c>
      <c r="J55" s="490">
        <f t="shared" si="8"/>
        <v>0</v>
      </c>
      <c r="K55" s="491">
        <f t="shared" si="9"/>
        <v>0</v>
      </c>
      <c r="L55" s="492">
        <f t="shared" si="10"/>
        <v>0</v>
      </c>
      <c r="M55" s="491">
        <f t="shared" si="11"/>
        <v>0</v>
      </c>
      <c r="N55" s="492">
        <f t="shared" si="12"/>
        <v>0</v>
      </c>
      <c r="O55" s="491">
        <f t="shared" si="13"/>
        <v>0</v>
      </c>
      <c r="P55" s="492">
        <f t="shared" si="14"/>
        <v>0</v>
      </c>
      <c r="Q55" s="491">
        <f t="shared" si="15"/>
        <v>0</v>
      </c>
      <c r="R55" s="493">
        <f t="shared" si="16"/>
        <v>0</v>
      </c>
      <c r="S55" s="491">
        <f t="shared" si="17"/>
        <v>0</v>
      </c>
      <c r="T55" s="493">
        <f t="shared" si="18"/>
        <v>0</v>
      </c>
      <c r="U55" s="491">
        <f t="shared" si="19"/>
        <v>0</v>
      </c>
      <c r="V55" s="493">
        <f t="shared" si="20"/>
        <v>0</v>
      </c>
      <c r="W55" s="491">
        <f t="shared" si="21"/>
        <v>0</v>
      </c>
      <c r="X55" s="490">
        <f t="shared" si="22"/>
        <v>0</v>
      </c>
      <c r="Y55" s="491">
        <f t="shared" si="23"/>
        <v>0</v>
      </c>
      <c r="Z55" s="494">
        <f t="shared" si="24"/>
        <v>0</v>
      </c>
      <c r="AA55" s="486">
        <f t="shared" si="25"/>
        <v>0</v>
      </c>
      <c r="AB55" s="487">
        <f t="shared" si="25"/>
        <v>0</v>
      </c>
      <c r="AC55" s="468"/>
      <c r="AD55" s="468"/>
      <c r="AE55" s="468"/>
      <c r="AF55" s="468"/>
      <c r="AG55" s="468"/>
      <c r="AH55" s="468"/>
      <c r="AI55" s="468"/>
      <c r="AJ55" s="468"/>
      <c r="AK55" s="468"/>
      <c r="AL55" s="468"/>
      <c r="AM55" s="468"/>
      <c r="AN55" s="468"/>
      <c r="AO55" s="468"/>
      <c r="AP55" s="468"/>
      <c r="AQ55" s="468"/>
      <c r="AR55" s="468"/>
      <c r="AS55" s="468"/>
      <c r="AT55" s="468"/>
    </row>
    <row r="56" spans="1:46" s="478" customFormat="1" ht="18" hidden="1" customHeight="1" outlineLevel="1" thickBot="1">
      <c r="A56" s="468"/>
      <c r="B56" s="488" t="s">
        <v>60</v>
      </c>
      <c r="C56" s="489">
        <f t="shared" si="1"/>
        <v>0</v>
      </c>
      <c r="D56" s="490">
        <f t="shared" si="2"/>
        <v>0</v>
      </c>
      <c r="E56" s="491">
        <f t="shared" si="3"/>
        <v>0</v>
      </c>
      <c r="F56" s="490">
        <f t="shared" si="4"/>
        <v>0</v>
      </c>
      <c r="G56" s="491">
        <f t="shared" si="5"/>
        <v>0</v>
      </c>
      <c r="H56" s="490">
        <f t="shared" si="6"/>
        <v>0</v>
      </c>
      <c r="I56" s="491">
        <f t="shared" si="7"/>
        <v>0</v>
      </c>
      <c r="J56" s="490">
        <f t="shared" si="8"/>
        <v>0</v>
      </c>
      <c r="K56" s="491">
        <f t="shared" si="9"/>
        <v>0</v>
      </c>
      <c r="L56" s="492">
        <f t="shared" si="10"/>
        <v>0</v>
      </c>
      <c r="M56" s="491">
        <f t="shared" si="11"/>
        <v>0</v>
      </c>
      <c r="N56" s="492">
        <f t="shared" si="12"/>
        <v>0</v>
      </c>
      <c r="O56" s="491">
        <f t="shared" si="13"/>
        <v>0</v>
      </c>
      <c r="P56" s="492">
        <f t="shared" si="14"/>
        <v>0</v>
      </c>
      <c r="Q56" s="491">
        <f t="shared" si="15"/>
        <v>0</v>
      </c>
      <c r="R56" s="493">
        <f t="shared" si="16"/>
        <v>0</v>
      </c>
      <c r="S56" s="491">
        <f t="shared" si="17"/>
        <v>0</v>
      </c>
      <c r="T56" s="493">
        <f t="shared" si="18"/>
        <v>0</v>
      </c>
      <c r="U56" s="491">
        <f t="shared" si="19"/>
        <v>0</v>
      </c>
      <c r="V56" s="493">
        <f t="shared" si="20"/>
        <v>0</v>
      </c>
      <c r="W56" s="491">
        <f t="shared" si="21"/>
        <v>0</v>
      </c>
      <c r="X56" s="490">
        <f t="shared" si="22"/>
        <v>0</v>
      </c>
      <c r="Y56" s="491">
        <f t="shared" si="23"/>
        <v>0</v>
      </c>
      <c r="Z56" s="494">
        <f t="shared" si="24"/>
        <v>0</v>
      </c>
      <c r="AA56" s="486">
        <f t="shared" si="25"/>
        <v>0</v>
      </c>
      <c r="AB56" s="487">
        <f t="shared" si="25"/>
        <v>0</v>
      </c>
      <c r="AC56" s="468"/>
      <c r="AD56" s="468"/>
      <c r="AE56" s="468"/>
      <c r="AF56" s="468"/>
      <c r="AG56" s="468"/>
      <c r="AH56" s="468"/>
      <c r="AI56" s="468"/>
      <c r="AJ56" s="468"/>
      <c r="AK56" s="468"/>
      <c r="AL56" s="468"/>
      <c r="AM56" s="468"/>
      <c r="AN56" s="468"/>
      <c r="AO56" s="468"/>
      <c r="AP56" s="468"/>
      <c r="AQ56" s="468"/>
      <c r="AR56" s="468"/>
      <c r="AS56" s="468"/>
      <c r="AT56" s="468"/>
    </row>
    <row r="57" spans="1:46" s="478" customFormat="1" ht="18" hidden="1" customHeight="1" outlineLevel="1" thickBot="1">
      <c r="A57" s="468"/>
      <c r="B57" s="495" t="s">
        <v>61</v>
      </c>
      <c r="C57" s="496">
        <f t="shared" si="1"/>
        <v>0</v>
      </c>
      <c r="D57" s="497">
        <f t="shared" si="2"/>
        <v>0</v>
      </c>
      <c r="E57" s="498">
        <f t="shared" si="3"/>
        <v>0</v>
      </c>
      <c r="F57" s="497">
        <f t="shared" si="4"/>
        <v>0</v>
      </c>
      <c r="G57" s="498">
        <f t="shared" si="5"/>
        <v>0</v>
      </c>
      <c r="H57" s="497">
        <f t="shared" si="6"/>
        <v>0</v>
      </c>
      <c r="I57" s="498">
        <f t="shared" si="7"/>
        <v>0</v>
      </c>
      <c r="J57" s="497">
        <f t="shared" si="8"/>
        <v>0</v>
      </c>
      <c r="K57" s="498">
        <f t="shared" si="9"/>
        <v>0</v>
      </c>
      <c r="L57" s="499">
        <f t="shared" si="10"/>
        <v>0</v>
      </c>
      <c r="M57" s="498">
        <f t="shared" si="11"/>
        <v>0</v>
      </c>
      <c r="N57" s="499">
        <f t="shared" si="12"/>
        <v>0</v>
      </c>
      <c r="O57" s="498">
        <f t="shared" si="13"/>
        <v>0</v>
      </c>
      <c r="P57" s="499">
        <f t="shared" si="14"/>
        <v>0</v>
      </c>
      <c r="Q57" s="498">
        <f t="shared" si="15"/>
        <v>0</v>
      </c>
      <c r="R57" s="500">
        <f t="shared" si="16"/>
        <v>0</v>
      </c>
      <c r="S57" s="498">
        <f t="shared" si="17"/>
        <v>0</v>
      </c>
      <c r="T57" s="500">
        <f t="shared" si="18"/>
        <v>0</v>
      </c>
      <c r="U57" s="498">
        <f t="shared" si="19"/>
        <v>0</v>
      </c>
      <c r="V57" s="500">
        <f t="shared" si="20"/>
        <v>0</v>
      </c>
      <c r="W57" s="498">
        <f t="shared" si="21"/>
        <v>0</v>
      </c>
      <c r="X57" s="497">
        <f t="shared" si="22"/>
        <v>0</v>
      </c>
      <c r="Y57" s="498">
        <f t="shared" si="23"/>
        <v>0</v>
      </c>
      <c r="Z57" s="501">
        <f t="shared" si="24"/>
        <v>0</v>
      </c>
      <c r="AA57" s="486">
        <f t="shared" si="25"/>
        <v>0</v>
      </c>
      <c r="AB57" s="487">
        <f t="shared" si="25"/>
        <v>0</v>
      </c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</row>
    <row r="58" spans="1:46" s="478" customFormat="1" ht="18" customHeight="1" collapsed="1" thickBot="1">
      <c r="A58" s="468"/>
      <c r="B58" s="469" t="s">
        <v>62</v>
      </c>
      <c r="C58" s="470">
        <f t="shared" ref="C58:Z58" si="26">SUM(C59:C105)</f>
        <v>0</v>
      </c>
      <c r="D58" s="471">
        <f t="shared" si="26"/>
        <v>0</v>
      </c>
      <c r="E58" s="472">
        <f t="shared" si="26"/>
        <v>0</v>
      </c>
      <c r="F58" s="473">
        <f t="shared" si="26"/>
        <v>0</v>
      </c>
      <c r="G58" s="472">
        <f t="shared" si="26"/>
        <v>0</v>
      </c>
      <c r="H58" s="473">
        <f t="shared" si="26"/>
        <v>0</v>
      </c>
      <c r="I58" s="474">
        <f t="shared" si="26"/>
        <v>0</v>
      </c>
      <c r="J58" s="471">
        <f t="shared" si="26"/>
        <v>0</v>
      </c>
      <c r="K58" s="472">
        <f t="shared" si="26"/>
        <v>0</v>
      </c>
      <c r="L58" s="476">
        <f t="shared" si="26"/>
        <v>0</v>
      </c>
      <c r="M58" s="472">
        <f t="shared" si="26"/>
        <v>0</v>
      </c>
      <c r="N58" s="476">
        <f t="shared" si="26"/>
        <v>0</v>
      </c>
      <c r="O58" s="472">
        <f t="shared" si="26"/>
        <v>0</v>
      </c>
      <c r="P58" s="476">
        <f t="shared" si="26"/>
        <v>0</v>
      </c>
      <c r="Q58" s="472">
        <f t="shared" si="26"/>
        <v>0</v>
      </c>
      <c r="R58" s="473">
        <f t="shared" si="26"/>
        <v>0</v>
      </c>
      <c r="S58" s="472">
        <f t="shared" si="26"/>
        <v>0</v>
      </c>
      <c r="T58" s="473">
        <f t="shared" si="26"/>
        <v>0</v>
      </c>
      <c r="U58" s="472">
        <f t="shared" si="26"/>
        <v>0</v>
      </c>
      <c r="V58" s="473">
        <f t="shared" si="26"/>
        <v>0</v>
      </c>
      <c r="W58" s="472">
        <f t="shared" si="26"/>
        <v>0</v>
      </c>
      <c r="X58" s="471">
        <f t="shared" si="26"/>
        <v>0</v>
      </c>
      <c r="Y58" s="472">
        <f t="shared" si="26"/>
        <v>0</v>
      </c>
      <c r="Z58" s="477">
        <f t="shared" si="26"/>
        <v>0</v>
      </c>
      <c r="AA58" s="470">
        <f>C58+E58+G58+I58+K58+M58+O58+Q58+S58+U58+W58+Y58</f>
        <v>0</v>
      </c>
      <c r="AB58" s="477">
        <f>D58+F58+H58+J58+L58+N58+P58+R58+T58+V58+X58+Z58</f>
        <v>0</v>
      </c>
      <c r="AC58" s="468"/>
      <c r="AD58" s="468"/>
      <c r="AE58" s="468"/>
      <c r="AF58" s="468"/>
      <c r="AG58" s="468"/>
      <c r="AH58" s="468"/>
      <c r="AI58" s="468"/>
      <c r="AJ58" s="468"/>
      <c r="AK58" s="468"/>
      <c r="AL58" s="468"/>
      <c r="AM58" s="468"/>
      <c r="AN58" s="468"/>
      <c r="AO58" s="468"/>
      <c r="AP58" s="468"/>
      <c r="AQ58" s="468"/>
      <c r="AR58" s="468"/>
      <c r="AS58" s="468"/>
      <c r="AT58" s="468"/>
    </row>
    <row r="59" spans="1:46" s="478" customFormat="1" ht="18" hidden="1" customHeight="1" outlineLevel="1" thickBot="1">
      <c r="A59" s="468"/>
      <c r="B59" s="479" t="s">
        <v>15</v>
      </c>
      <c r="C59" s="480">
        <f t="shared" ref="C59:C105" si="27">SUMIFS($P$415:$P$431,$B$415:$B$431,B59,$M$415:$M$431,"幼")</f>
        <v>0</v>
      </c>
      <c r="D59" s="481">
        <f t="shared" ref="D59:D105" si="28">SUMIFS($T$415:$T$431,$B$415:$B$431,B59,$M$415:$M$431,"幼")</f>
        <v>0</v>
      </c>
      <c r="E59" s="482">
        <f t="shared" ref="E59:E105" si="29">SUMIFS($P$415:$P$431,$B$415:$B$431,B59,$M$415:$M$431,"小")</f>
        <v>0</v>
      </c>
      <c r="F59" s="481">
        <f t="shared" ref="F59:F105" si="30">SUMIFS($T$415:$T$431,$B$415:$B$431,B59,$M$415:$M$431,"小")</f>
        <v>0</v>
      </c>
      <c r="G59" s="482">
        <f t="shared" ref="G59:G105" si="31">SUMIFS($P$415:$P$431,$B$415:$B$431,B59,$M$415:$M$431,"中")</f>
        <v>0</v>
      </c>
      <c r="H59" s="481">
        <f t="shared" ref="H59:H105" si="32">SUMIFS($T$415:$T$431,$B$415:$B$431,B59,$M$415:$M$431,"中")</f>
        <v>0</v>
      </c>
      <c r="I59" s="482">
        <f t="shared" ref="I59:I105" si="33">SUMIFS($P$415:$P$431,$B$415:$B$431,B59,$M$415:$M$431,"義務")</f>
        <v>0</v>
      </c>
      <c r="J59" s="481">
        <f t="shared" ref="J59:J105" si="34">SUMIFS($T$415:$T$431,$B$415:$B$431,B59,$M$415:$M$431,"義務")</f>
        <v>0</v>
      </c>
      <c r="K59" s="482">
        <f t="shared" ref="K59:K105" si="35">SUMIFS($P$415:$P$431,$B$415:$B$431,B59,$M$415:$M$431,"高")</f>
        <v>0</v>
      </c>
      <c r="L59" s="483">
        <f t="shared" ref="L59:L105" si="36">SUMIFS($T$415:$T$431,$B$415:$B$431,B59,$M$415:$M$431,"高")</f>
        <v>0</v>
      </c>
      <c r="M59" s="482">
        <f t="shared" ref="M59:M105" si="37">SUMIFS($P$415:$P$431,$B$415:$B$431,B59,$M$415:$M$431,"中等")</f>
        <v>0</v>
      </c>
      <c r="N59" s="483">
        <f t="shared" ref="N59:N105" si="38">SUMIFS($T$415:$T$431,$B$415:$B$431,B59,$M$415:$M$431,"中等")</f>
        <v>0</v>
      </c>
      <c r="O59" s="482">
        <f t="shared" ref="O59:O105" si="39">SUMIFS($P$415:$P$431,$B$415:$B$431,B59,$M$415:$M$431,"特別")</f>
        <v>0</v>
      </c>
      <c r="P59" s="483">
        <f t="shared" ref="P59:P105" si="40">SUMIFS($T$415:$T$431,$B$415:$B$431,B59,$M$415:$M$431,"特別")</f>
        <v>0</v>
      </c>
      <c r="Q59" s="482">
        <f t="shared" ref="Q59:Q105" si="41">SUMIFS($P$415:$P$431,$B$415:$B$431,B59,$M$415:$M$431,"大学")</f>
        <v>0</v>
      </c>
      <c r="R59" s="484">
        <f t="shared" ref="R59:R105" si="42">SUMIFS($T$415:$T$431,$B$415:$B$431,B59,$M$415:$M$431,"大学")</f>
        <v>0</v>
      </c>
      <c r="S59" s="482">
        <f t="shared" ref="S59:S105" si="43">SUMIFS($P$415:$P$431,$B$415:$B$431,B59,$M$415:$M$431,"短大")</f>
        <v>0</v>
      </c>
      <c r="T59" s="484">
        <f t="shared" ref="T59:T105" si="44">SUMIFS($T$415:$T$431,$B$415:$B$431,B59,$M$415:$M$431,"短大")</f>
        <v>0</v>
      </c>
      <c r="U59" s="482">
        <f t="shared" ref="U59:U105" si="45">SUMIFS($P$415:$P$431,$B$415:$B$431,B59,$M$415:$M$431,"高専")</f>
        <v>0</v>
      </c>
      <c r="V59" s="484">
        <f t="shared" ref="V59:V105" si="46">SUMIFS($T$415:$T$431,$B$415:$B$431,B59,$M$415:$M$431,"高専")</f>
        <v>0</v>
      </c>
      <c r="W59" s="482">
        <f t="shared" ref="W59:W105" si="47">SUMIFS($P$415:$P$431,$B$415:$B$431,B59,$M$415:$M$431,"専各")</f>
        <v>0</v>
      </c>
      <c r="X59" s="481">
        <f t="shared" ref="X59:X105" si="48">SUMIFS($T$415:$T$431,$B$415:$B$431,B59,$M$415:$M$431,"専各")</f>
        <v>0</v>
      </c>
      <c r="Y59" s="482">
        <f t="shared" ref="Y59:Y105" si="49">SUMIFS($P$415:$P$431,$B$415:$B$431,B59,$M$415:$M$431,"その他")</f>
        <v>0</v>
      </c>
      <c r="Z59" s="485">
        <f t="shared" ref="Z59:Z105" si="50">SUMIFS($T$415:$T$431,$B$415:$B$431,B59,$M$415:$M$431,"その他")</f>
        <v>0</v>
      </c>
      <c r="AA59" s="486">
        <f t="shared" si="25"/>
        <v>0</v>
      </c>
      <c r="AB59" s="487">
        <f t="shared" si="25"/>
        <v>0</v>
      </c>
      <c r="AC59" s="502"/>
      <c r="AD59" s="503"/>
      <c r="AE59" s="503"/>
      <c r="AF59" s="504"/>
      <c r="AG59" s="504"/>
      <c r="AH59" s="504"/>
      <c r="AI59" s="504"/>
      <c r="AJ59" s="504"/>
      <c r="AK59" s="504"/>
      <c r="AL59" s="504"/>
      <c r="AM59" s="504"/>
      <c r="AN59" s="504"/>
      <c r="AO59" s="504"/>
      <c r="AP59" s="504"/>
      <c r="AQ59" s="504"/>
      <c r="AR59" s="504"/>
      <c r="AS59" s="504"/>
      <c r="AT59" s="468"/>
    </row>
    <row r="60" spans="1:46" s="478" customFormat="1" ht="18" hidden="1" customHeight="1" outlineLevel="1" thickBot="1">
      <c r="A60" s="468"/>
      <c r="B60" s="488" t="s">
        <v>16</v>
      </c>
      <c r="C60" s="489">
        <f t="shared" si="27"/>
        <v>0</v>
      </c>
      <c r="D60" s="490">
        <f t="shared" si="28"/>
        <v>0</v>
      </c>
      <c r="E60" s="491">
        <f t="shared" si="29"/>
        <v>0</v>
      </c>
      <c r="F60" s="490">
        <f t="shared" si="30"/>
        <v>0</v>
      </c>
      <c r="G60" s="491">
        <f t="shared" si="31"/>
        <v>0</v>
      </c>
      <c r="H60" s="490">
        <f t="shared" si="32"/>
        <v>0</v>
      </c>
      <c r="I60" s="491">
        <f t="shared" si="33"/>
        <v>0</v>
      </c>
      <c r="J60" s="490">
        <f t="shared" si="34"/>
        <v>0</v>
      </c>
      <c r="K60" s="491">
        <f t="shared" si="35"/>
        <v>0</v>
      </c>
      <c r="L60" s="492">
        <f t="shared" si="36"/>
        <v>0</v>
      </c>
      <c r="M60" s="491">
        <f t="shared" si="37"/>
        <v>0</v>
      </c>
      <c r="N60" s="492">
        <f t="shared" si="38"/>
        <v>0</v>
      </c>
      <c r="O60" s="491">
        <f t="shared" si="39"/>
        <v>0</v>
      </c>
      <c r="P60" s="492">
        <f t="shared" si="40"/>
        <v>0</v>
      </c>
      <c r="Q60" s="491">
        <f t="shared" si="41"/>
        <v>0</v>
      </c>
      <c r="R60" s="493">
        <f t="shared" si="42"/>
        <v>0</v>
      </c>
      <c r="S60" s="491">
        <f t="shared" si="43"/>
        <v>0</v>
      </c>
      <c r="T60" s="493">
        <f t="shared" si="44"/>
        <v>0</v>
      </c>
      <c r="U60" s="491">
        <f t="shared" si="45"/>
        <v>0</v>
      </c>
      <c r="V60" s="493">
        <f t="shared" si="46"/>
        <v>0</v>
      </c>
      <c r="W60" s="491">
        <f t="shared" si="47"/>
        <v>0</v>
      </c>
      <c r="X60" s="490">
        <f t="shared" si="48"/>
        <v>0</v>
      </c>
      <c r="Y60" s="491">
        <f t="shared" si="49"/>
        <v>0</v>
      </c>
      <c r="Z60" s="494">
        <f t="shared" si="50"/>
        <v>0</v>
      </c>
      <c r="AA60" s="486">
        <f t="shared" si="25"/>
        <v>0</v>
      </c>
      <c r="AB60" s="487">
        <f t="shared" si="25"/>
        <v>0</v>
      </c>
      <c r="AC60" s="502"/>
      <c r="AD60" s="503"/>
      <c r="AE60" s="503"/>
      <c r="AF60" s="504"/>
      <c r="AG60" s="504"/>
      <c r="AH60" s="504"/>
      <c r="AI60" s="504"/>
      <c r="AJ60" s="504"/>
      <c r="AK60" s="504"/>
      <c r="AL60" s="504"/>
      <c r="AM60" s="504"/>
      <c r="AN60" s="504"/>
      <c r="AO60" s="504"/>
      <c r="AP60" s="504"/>
      <c r="AQ60" s="504"/>
      <c r="AR60" s="504"/>
      <c r="AS60" s="504"/>
      <c r="AT60" s="468"/>
    </row>
    <row r="61" spans="1:46" s="478" customFormat="1" ht="18" hidden="1" customHeight="1" outlineLevel="1" thickBot="1">
      <c r="A61" s="468"/>
      <c r="B61" s="488" t="s">
        <v>17</v>
      </c>
      <c r="C61" s="489">
        <f t="shared" si="27"/>
        <v>0</v>
      </c>
      <c r="D61" s="490">
        <f t="shared" si="28"/>
        <v>0</v>
      </c>
      <c r="E61" s="491">
        <f t="shared" si="29"/>
        <v>0</v>
      </c>
      <c r="F61" s="490">
        <f t="shared" si="30"/>
        <v>0</v>
      </c>
      <c r="G61" s="491">
        <f t="shared" si="31"/>
        <v>0</v>
      </c>
      <c r="H61" s="490">
        <f t="shared" si="32"/>
        <v>0</v>
      </c>
      <c r="I61" s="491">
        <f t="shared" si="33"/>
        <v>0</v>
      </c>
      <c r="J61" s="490">
        <f t="shared" si="34"/>
        <v>0</v>
      </c>
      <c r="K61" s="491">
        <f t="shared" si="35"/>
        <v>0</v>
      </c>
      <c r="L61" s="492">
        <f t="shared" si="36"/>
        <v>0</v>
      </c>
      <c r="M61" s="491">
        <f t="shared" si="37"/>
        <v>0</v>
      </c>
      <c r="N61" s="492">
        <f t="shared" si="38"/>
        <v>0</v>
      </c>
      <c r="O61" s="491">
        <f t="shared" si="39"/>
        <v>0</v>
      </c>
      <c r="P61" s="492">
        <f t="shared" si="40"/>
        <v>0</v>
      </c>
      <c r="Q61" s="491">
        <f t="shared" si="41"/>
        <v>0</v>
      </c>
      <c r="R61" s="493">
        <f t="shared" si="42"/>
        <v>0</v>
      </c>
      <c r="S61" s="491">
        <f t="shared" si="43"/>
        <v>0</v>
      </c>
      <c r="T61" s="493">
        <f t="shared" si="44"/>
        <v>0</v>
      </c>
      <c r="U61" s="491">
        <f t="shared" si="45"/>
        <v>0</v>
      </c>
      <c r="V61" s="493">
        <f t="shared" si="46"/>
        <v>0</v>
      </c>
      <c r="W61" s="491">
        <f t="shared" si="47"/>
        <v>0</v>
      </c>
      <c r="X61" s="490">
        <f t="shared" si="48"/>
        <v>0</v>
      </c>
      <c r="Y61" s="491">
        <f t="shared" si="49"/>
        <v>0</v>
      </c>
      <c r="Z61" s="494">
        <f t="shared" si="50"/>
        <v>0</v>
      </c>
      <c r="AA61" s="486">
        <f t="shared" si="25"/>
        <v>0</v>
      </c>
      <c r="AB61" s="487">
        <f t="shared" si="25"/>
        <v>0</v>
      </c>
      <c r="AC61" s="502"/>
      <c r="AD61" s="503"/>
      <c r="AE61" s="503"/>
      <c r="AF61" s="504"/>
      <c r="AG61" s="504"/>
      <c r="AH61" s="504"/>
      <c r="AI61" s="504"/>
      <c r="AJ61" s="504"/>
      <c r="AK61" s="504"/>
      <c r="AL61" s="504"/>
      <c r="AM61" s="504"/>
      <c r="AN61" s="504"/>
      <c r="AO61" s="504"/>
      <c r="AP61" s="504"/>
      <c r="AQ61" s="504"/>
      <c r="AR61" s="504"/>
      <c r="AS61" s="504"/>
      <c r="AT61" s="468"/>
    </row>
    <row r="62" spans="1:46" s="478" customFormat="1" ht="18" hidden="1" customHeight="1" outlineLevel="1" thickBot="1">
      <c r="A62" s="468"/>
      <c r="B62" s="488" t="s">
        <v>18</v>
      </c>
      <c r="C62" s="489">
        <f t="shared" si="27"/>
        <v>0</v>
      </c>
      <c r="D62" s="490">
        <f t="shared" si="28"/>
        <v>0</v>
      </c>
      <c r="E62" s="491">
        <f t="shared" si="29"/>
        <v>0</v>
      </c>
      <c r="F62" s="490">
        <f t="shared" si="30"/>
        <v>0</v>
      </c>
      <c r="G62" s="491">
        <f t="shared" si="31"/>
        <v>0</v>
      </c>
      <c r="H62" s="490">
        <f t="shared" si="32"/>
        <v>0</v>
      </c>
      <c r="I62" s="491">
        <f t="shared" si="33"/>
        <v>0</v>
      </c>
      <c r="J62" s="490">
        <f t="shared" si="34"/>
        <v>0</v>
      </c>
      <c r="K62" s="491">
        <f t="shared" si="35"/>
        <v>0</v>
      </c>
      <c r="L62" s="492">
        <f t="shared" si="36"/>
        <v>0</v>
      </c>
      <c r="M62" s="491">
        <f t="shared" si="37"/>
        <v>0</v>
      </c>
      <c r="N62" s="492">
        <f t="shared" si="38"/>
        <v>0</v>
      </c>
      <c r="O62" s="491">
        <f t="shared" si="39"/>
        <v>0</v>
      </c>
      <c r="P62" s="492">
        <f t="shared" si="40"/>
        <v>0</v>
      </c>
      <c r="Q62" s="491">
        <f t="shared" si="41"/>
        <v>0</v>
      </c>
      <c r="R62" s="493">
        <f t="shared" si="42"/>
        <v>0</v>
      </c>
      <c r="S62" s="491">
        <f t="shared" si="43"/>
        <v>0</v>
      </c>
      <c r="T62" s="493">
        <f t="shared" si="44"/>
        <v>0</v>
      </c>
      <c r="U62" s="491">
        <f t="shared" si="45"/>
        <v>0</v>
      </c>
      <c r="V62" s="493">
        <f t="shared" si="46"/>
        <v>0</v>
      </c>
      <c r="W62" s="491">
        <f t="shared" si="47"/>
        <v>0</v>
      </c>
      <c r="X62" s="490">
        <f t="shared" si="48"/>
        <v>0</v>
      </c>
      <c r="Y62" s="491">
        <f t="shared" si="49"/>
        <v>0</v>
      </c>
      <c r="Z62" s="494">
        <f t="shared" si="50"/>
        <v>0</v>
      </c>
      <c r="AA62" s="486">
        <f t="shared" si="25"/>
        <v>0</v>
      </c>
      <c r="AB62" s="487">
        <f t="shared" si="25"/>
        <v>0</v>
      </c>
      <c r="AC62" s="502"/>
      <c r="AD62" s="503"/>
      <c r="AE62" s="503"/>
      <c r="AF62" s="504"/>
      <c r="AG62" s="504"/>
      <c r="AH62" s="504"/>
      <c r="AI62" s="504"/>
      <c r="AJ62" s="504"/>
      <c r="AK62" s="504"/>
      <c r="AL62" s="504"/>
      <c r="AM62" s="504"/>
      <c r="AN62" s="504"/>
      <c r="AO62" s="504"/>
      <c r="AP62" s="504"/>
      <c r="AQ62" s="504"/>
      <c r="AR62" s="504"/>
      <c r="AS62" s="504"/>
      <c r="AT62" s="468"/>
    </row>
    <row r="63" spans="1:46" s="478" customFormat="1" ht="18" hidden="1" customHeight="1" outlineLevel="1" thickBot="1">
      <c r="A63" s="468"/>
      <c r="B63" s="488" t="s">
        <v>19</v>
      </c>
      <c r="C63" s="489">
        <f t="shared" si="27"/>
        <v>0</v>
      </c>
      <c r="D63" s="490">
        <f t="shared" si="28"/>
        <v>0</v>
      </c>
      <c r="E63" s="491">
        <f t="shared" si="29"/>
        <v>0</v>
      </c>
      <c r="F63" s="490">
        <f t="shared" si="30"/>
        <v>0</v>
      </c>
      <c r="G63" s="491">
        <f t="shared" si="31"/>
        <v>0</v>
      </c>
      <c r="H63" s="490">
        <f t="shared" si="32"/>
        <v>0</v>
      </c>
      <c r="I63" s="491">
        <f t="shared" si="33"/>
        <v>0</v>
      </c>
      <c r="J63" s="490">
        <f t="shared" si="34"/>
        <v>0</v>
      </c>
      <c r="K63" s="491">
        <f t="shared" si="35"/>
        <v>0</v>
      </c>
      <c r="L63" s="492">
        <f t="shared" si="36"/>
        <v>0</v>
      </c>
      <c r="M63" s="491">
        <f t="shared" si="37"/>
        <v>0</v>
      </c>
      <c r="N63" s="492">
        <f t="shared" si="38"/>
        <v>0</v>
      </c>
      <c r="O63" s="491">
        <f t="shared" si="39"/>
        <v>0</v>
      </c>
      <c r="P63" s="492">
        <f t="shared" si="40"/>
        <v>0</v>
      </c>
      <c r="Q63" s="491">
        <f t="shared" si="41"/>
        <v>0</v>
      </c>
      <c r="R63" s="493">
        <f t="shared" si="42"/>
        <v>0</v>
      </c>
      <c r="S63" s="491">
        <f t="shared" si="43"/>
        <v>0</v>
      </c>
      <c r="T63" s="493">
        <f t="shared" si="44"/>
        <v>0</v>
      </c>
      <c r="U63" s="491">
        <f t="shared" si="45"/>
        <v>0</v>
      </c>
      <c r="V63" s="493">
        <f t="shared" si="46"/>
        <v>0</v>
      </c>
      <c r="W63" s="491">
        <f t="shared" si="47"/>
        <v>0</v>
      </c>
      <c r="X63" s="490">
        <f t="shared" si="48"/>
        <v>0</v>
      </c>
      <c r="Y63" s="491">
        <f t="shared" si="49"/>
        <v>0</v>
      </c>
      <c r="Z63" s="494">
        <f t="shared" si="50"/>
        <v>0</v>
      </c>
      <c r="AA63" s="486">
        <f t="shared" si="25"/>
        <v>0</v>
      </c>
      <c r="AB63" s="487">
        <f t="shared" si="25"/>
        <v>0</v>
      </c>
      <c r="AC63" s="502"/>
      <c r="AD63" s="503"/>
      <c r="AE63" s="503"/>
      <c r="AF63" s="504"/>
      <c r="AG63" s="504"/>
      <c r="AH63" s="504"/>
      <c r="AI63" s="504"/>
      <c r="AJ63" s="504"/>
      <c r="AK63" s="504"/>
      <c r="AL63" s="504"/>
      <c r="AM63" s="504"/>
      <c r="AN63" s="504"/>
      <c r="AO63" s="504"/>
      <c r="AP63" s="504"/>
      <c r="AQ63" s="504"/>
      <c r="AR63" s="504"/>
      <c r="AS63" s="504"/>
      <c r="AT63" s="468"/>
    </row>
    <row r="64" spans="1:46" s="478" customFormat="1" ht="18" hidden="1" customHeight="1" outlineLevel="1" thickBot="1">
      <c r="A64" s="468"/>
      <c r="B64" s="488" t="s">
        <v>20</v>
      </c>
      <c r="C64" s="489">
        <f t="shared" si="27"/>
        <v>0</v>
      </c>
      <c r="D64" s="490">
        <f t="shared" si="28"/>
        <v>0</v>
      </c>
      <c r="E64" s="491">
        <f t="shared" si="29"/>
        <v>0</v>
      </c>
      <c r="F64" s="490">
        <f t="shared" si="30"/>
        <v>0</v>
      </c>
      <c r="G64" s="491">
        <f t="shared" si="31"/>
        <v>0</v>
      </c>
      <c r="H64" s="490">
        <f t="shared" si="32"/>
        <v>0</v>
      </c>
      <c r="I64" s="491">
        <f t="shared" si="33"/>
        <v>0</v>
      </c>
      <c r="J64" s="490">
        <f t="shared" si="34"/>
        <v>0</v>
      </c>
      <c r="K64" s="491">
        <f t="shared" si="35"/>
        <v>0</v>
      </c>
      <c r="L64" s="492">
        <f t="shared" si="36"/>
        <v>0</v>
      </c>
      <c r="M64" s="491">
        <f t="shared" si="37"/>
        <v>0</v>
      </c>
      <c r="N64" s="492">
        <f t="shared" si="38"/>
        <v>0</v>
      </c>
      <c r="O64" s="491">
        <f t="shared" si="39"/>
        <v>0</v>
      </c>
      <c r="P64" s="492">
        <f t="shared" si="40"/>
        <v>0</v>
      </c>
      <c r="Q64" s="491">
        <f t="shared" si="41"/>
        <v>0</v>
      </c>
      <c r="R64" s="493">
        <f t="shared" si="42"/>
        <v>0</v>
      </c>
      <c r="S64" s="491">
        <f t="shared" si="43"/>
        <v>0</v>
      </c>
      <c r="T64" s="493">
        <f t="shared" si="44"/>
        <v>0</v>
      </c>
      <c r="U64" s="491">
        <f t="shared" si="45"/>
        <v>0</v>
      </c>
      <c r="V64" s="493">
        <f t="shared" si="46"/>
        <v>0</v>
      </c>
      <c r="W64" s="491">
        <f t="shared" si="47"/>
        <v>0</v>
      </c>
      <c r="X64" s="490">
        <f t="shared" si="48"/>
        <v>0</v>
      </c>
      <c r="Y64" s="491">
        <f t="shared" si="49"/>
        <v>0</v>
      </c>
      <c r="Z64" s="494">
        <f t="shared" si="50"/>
        <v>0</v>
      </c>
      <c r="AA64" s="486">
        <f t="shared" si="25"/>
        <v>0</v>
      </c>
      <c r="AB64" s="487">
        <f t="shared" si="25"/>
        <v>0</v>
      </c>
      <c r="AC64" s="502"/>
      <c r="AD64" s="503"/>
      <c r="AE64" s="503"/>
      <c r="AF64" s="504"/>
      <c r="AG64" s="504"/>
      <c r="AH64" s="504"/>
      <c r="AI64" s="504"/>
      <c r="AJ64" s="504"/>
      <c r="AK64" s="504"/>
      <c r="AL64" s="504"/>
      <c r="AM64" s="504"/>
      <c r="AN64" s="504"/>
      <c r="AO64" s="504"/>
      <c r="AP64" s="504"/>
      <c r="AQ64" s="504"/>
      <c r="AR64" s="504"/>
      <c r="AS64" s="504"/>
      <c r="AT64" s="468"/>
    </row>
    <row r="65" spans="1:46" s="478" customFormat="1" ht="18" hidden="1" customHeight="1" outlineLevel="1" thickBot="1">
      <c r="A65" s="468"/>
      <c r="B65" s="488" t="s">
        <v>21</v>
      </c>
      <c r="C65" s="489">
        <f t="shared" si="27"/>
        <v>0</v>
      </c>
      <c r="D65" s="490">
        <f t="shared" si="28"/>
        <v>0</v>
      </c>
      <c r="E65" s="491">
        <f t="shared" si="29"/>
        <v>0</v>
      </c>
      <c r="F65" s="490">
        <f t="shared" si="30"/>
        <v>0</v>
      </c>
      <c r="G65" s="491">
        <f t="shared" si="31"/>
        <v>0</v>
      </c>
      <c r="H65" s="490">
        <f t="shared" si="32"/>
        <v>0</v>
      </c>
      <c r="I65" s="491">
        <f t="shared" si="33"/>
        <v>0</v>
      </c>
      <c r="J65" s="490">
        <f t="shared" si="34"/>
        <v>0</v>
      </c>
      <c r="K65" s="491">
        <f t="shared" si="35"/>
        <v>0</v>
      </c>
      <c r="L65" s="492">
        <f t="shared" si="36"/>
        <v>0</v>
      </c>
      <c r="M65" s="491">
        <f t="shared" si="37"/>
        <v>0</v>
      </c>
      <c r="N65" s="492">
        <f t="shared" si="38"/>
        <v>0</v>
      </c>
      <c r="O65" s="491">
        <f t="shared" si="39"/>
        <v>0</v>
      </c>
      <c r="P65" s="492">
        <f t="shared" si="40"/>
        <v>0</v>
      </c>
      <c r="Q65" s="491">
        <f t="shared" si="41"/>
        <v>0</v>
      </c>
      <c r="R65" s="493">
        <f t="shared" si="42"/>
        <v>0</v>
      </c>
      <c r="S65" s="491">
        <f t="shared" si="43"/>
        <v>0</v>
      </c>
      <c r="T65" s="493">
        <f t="shared" si="44"/>
        <v>0</v>
      </c>
      <c r="U65" s="491">
        <f t="shared" si="45"/>
        <v>0</v>
      </c>
      <c r="V65" s="493">
        <f t="shared" si="46"/>
        <v>0</v>
      </c>
      <c r="W65" s="491">
        <f t="shared" si="47"/>
        <v>0</v>
      </c>
      <c r="X65" s="490">
        <f t="shared" si="48"/>
        <v>0</v>
      </c>
      <c r="Y65" s="491">
        <f t="shared" si="49"/>
        <v>0</v>
      </c>
      <c r="Z65" s="494">
        <f t="shared" si="50"/>
        <v>0</v>
      </c>
      <c r="AA65" s="486">
        <f t="shared" si="25"/>
        <v>0</v>
      </c>
      <c r="AB65" s="487">
        <f t="shared" si="25"/>
        <v>0</v>
      </c>
      <c r="AC65" s="502"/>
      <c r="AD65" s="503"/>
      <c r="AE65" s="503"/>
      <c r="AF65" s="504"/>
      <c r="AG65" s="504"/>
      <c r="AH65" s="504"/>
      <c r="AI65" s="504"/>
      <c r="AJ65" s="504"/>
      <c r="AK65" s="504"/>
      <c r="AL65" s="504"/>
      <c r="AM65" s="504"/>
      <c r="AN65" s="504"/>
      <c r="AO65" s="504"/>
      <c r="AP65" s="504"/>
      <c r="AQ65" s="504"/>
      <c r="AR65" s="504"/>
      <c r="AS65" s="504"/>
      <c r="AT65" s="468"/>
    </row>
    <row r="66" spans="1:46" s="478" customFormat="1" ht="18" hidden="1" customHeight="1" outlineLevel="1" thickBot="1">
      <c r="A66" s="468"/>
      <c r="B66" s="488" t="s">
        <v>22</v>
      </c>
      <c r="C66" s="489">
        <f t="shared" si="27"/>
        <v>0</v>
      </c>
      <c r="D66" s="490">
        <f t="shared" si="28"/>
        <v>0</v>
      </c>
      <c r="E66" s="491">
        <f t="shared" si="29"/>
        <v>0</v>
      </c>
      <c r="F66" s="490">
        <f t="shared" si="30"/>
        <v>0</v>
      </c>
      <c r="G66" s="491">
        <f t="shared" si="31"/>
        <v>0</v>
      </c>
      <c r="H66" s="490">
        <f t="shared" si="32"/>
        <v>0</v>
      </c>
      <c r="I66" s="491">
        <f t="shared" si="33"/>
        <v>0</v>
      </c>
      <c r="J66" s="490">
        <f t="shared" si="34"/>
        <v>0</v>
      </c>
      <c r="K66" s="491">
        <f t="shared" si="35"/>
        <v>0</v>
      </c>
      <c r="L66" s="492">
        <f t="shared" si="36"/>
        <v>0</v>
      </c>
      <c r="M66" s="491">
        <f t="shared" si="37"/>
        <v>0</v>
      </c>
      <c r="N66" s="492">
        <f t="shared" si="38"/>
        <v>0</v>
      </c>
      <c r="O66" s="491">
        <f t="shared" si="39"/>
        <v>0</v>
      </c>
      <c r="P66" s="492">
        <f t="shared" si="40"/>
        <v>0</v>
      </c>
      <c r="Q66" s="491">
        <f t="shared" si="41"/>
        <v>0</v>
      </c>
      <c r="R66" s="493">
        <f t="shared" si="42"/>
        <v>0</v>
      </c>
      <c r="S66" s="491">
        <f t="shared" si="43"/>
        <v>0</v>
      </c>
      <c r="T66" s="493">
        <f t="shared" si="44"/>
        <v>0</v>
      </c>
      <c r="U66" s="491">
        <f t="shared" si="45"/>
        <v>0</v>
      </c>
      <c r="V66" s="493">
        <f t="shared" si="46"/>
        <v>0</v>
      </c>
      <c r="W66" s="491">
        <f t="shared" si="47"/>
        <v>0</v>
      </c>
      <c r="X66" s="490">
        <f t="shared" si="48"/>
        <v>0</v>
      </c>
      <c r="Y66" s="491">
        <f t="shared" si="49"/>
        <v>0</v>
      </c>
      <c r="Z66" s="494">
        <f t="shared" si="50"/>
        <v>0</v>
      </c>
      <c r="AA66" s="486">
        <f t="shared" si="25"/>
        <v>0</v>
      </c>
      <c r="AB66" s="487">
        <f t="shared" si="25"/>
        <v>0</v>
      </c>
      <c r="AC66" s="502"/>
      <c r="AD66" s="503"/>
      <c r="AE66" s="503"/>
      <c r="AF66" s="504"/>
      <c r="AG66" s="504"/>
      <c r="AH66" s="504"/>
      <c r="AI66" s="504"/>
      <c r="AJ66" s="504"/>
      <c r="AK66" s="504"/>
      <c r="AL66" s="504"/>
      <c r="AM66" s="504"/>
      <c r="AN66" s="504"/>
      <c r="AO66" s="504"/>
      <c r="AP66" s="504"/>
      <c r="AQ66" s="504"/>
      <c r="AR66" s="504"/>
      <c r="AS66" s="504"/>
      <c r="AT66" s="468"/>
    </row>
    <row r="67" spans="1:46" s="478" customFormat="1" ht="18" hidden="1" customHeight="1" outlineLevel="1" thickBot="1">
      <c r="A67" s="468"/>
      <c r="B67" s="488" t="s">
        <v>23</v>
      </c>
      <c r="C67" s="489">
        <f t="shared" si="27"/>
        <v>0</v>
      </c>
      <c r="D67" s="490">
        <f t="shared" si="28"/>
        <v>0</v>
      </c>
      <c r="E67" s="491">
        <f t="shared" si="29"/>
        <v>0</v>
      </c>
      <c r="F67" s="490">
        <f t="shared" si="30"/>
        <v>0</v>
      </c>
      <c r="G67" s="491">
        <f t="shared" si="31"/>
        <v>0</v>
      </c>
      <c r="H67" s="490">
        <f t="shared" si="32"/>
        <v>0</v>
      </c>
      <c r="I67" s="491">
        <f t="shared" si="33"/>
        <v>0</v>
      </c>
      <c r="J67" s="490">
        <f t="shared" si="34"/>
        <v>0</v>
      </c>
      <c r="K67" s="491">
        <f t="shared" si="35"/>
        <v>0</v>
      </c>
      <c r="L67" s="492">
        <f t="shared" si="36"/>
        <v>0</v>
      </c>
      <c r="M67" s="491">
        <f t="shared" si="37"/>
        <v>0</v>
      </c>
      <c r="N67" s="492">
        <f t="shared" si="38"/>
        <v>0</v>
      </c>
      <c r="O67" s="491">
        <f t="shared" si="39"/>
        <v>0</v>
      </c>
      <c r="P67" s="492">
        <f t="shared" si="40"/>
        <v>0</v>
      </c>
      <c r="Q67" s="491">
        <f t="shared" si="41"/>
        <v>0</v>
      </c>
      <c r="R67" s="493">
        <f t="shared" si="42"/>
        <v>0</v>
      </c>
      <c r="S67" s="491">
        <f t="shared" si="43"/>
        <v>0</v>
      </c>
      <c r="T67" s="493">
        <f t="shared" si="44"/>
        <v>0</v>
      </c>
      <c r="U67" s="491">
        <f t="shared" si="45"/>
        <v>0</v>
      </c>
      <c r="V67" s="493">
        <f t="shared" si="46"/>
        <v>0</v>
      </c>
      <c r="W67" s="491">
        <f t="shared" si="47"/>
        <v>0</v>
      </c>
      <c r="X67" s="490">
        <f t="shared" si="48"/>
        <v>0</v>
      </c>
      <c r="Y67" s="491">
        <f t="shared" si="49"/>
        <v>0</v>
      </c>
      <c r="Z67" s="494">
        <f t="shared" si="50"/>
        <v>0</v>
      </c>
      <c r="AA67" s="486">
        <f t="shared" si="25"/>
        <v>0</v>
      </c>
      <c r="AB67" s="487">
        <f t="shared" si="25"/>
        <v>0</v>
      </c>
      <c r="AC67" s="502"/>
      <c r="AD67" s="503"/>
      <c r="AE67" s="503"/>
      <c r="AF67" s="504"/>
      <c r="AG67" s="504"/>
      <c r="AH67" s="504"/>
      <c r="AI67" s="504"/>
      <c r="AJ67" s="504"/>
      <c r="AK67" s="504"/>
      <c r="AL67" s="504"/>
      <c r="AM67" s="504"/>
      <c r="AN67" s="504"/>
      <c r="AO67" s="504"/>
      <c r="AP67" s="504"/>
      <c r="AQ67" s="504"/>
      <c r="AR67" s="504"/>
      <c r="AS67" s="504"/>
      <c r="AT67" s="468"/>
    </row>
    <row r="68" spans="1:46" s="478" customFormat="1" ht="18" hidden="1" customHeight="1" outlineLevel="1" thickBot="1">
      <c r="A68" s="468"/>
      <c r="B68" s="488" t="s">
        <v>24</v>
      </c>
      <c r="C68" s="489">
        <f t="shared" si="27"/>
        <v>0</v>
      </c>
      <c r="D68" s="490">
        <f t="shared" si="28"/>
        <v>0</v>
      </c>
      <c r="E68" s="491">
        <f t="shared" si="29"/>
        <v>0</v>
      </c>
      <c r="F68" s="490">
        <f t="shared" si="30"/>
        <v>0</v>
      </c>
      <c r="G68" s="491">
        <f t="shared" si="31"/>
        <v>0</v>
      </c>
      <c r="H68" s="490">
        <f t="shared" si="32"/>
        <v>0</v>
      </c>
      <c r="I68" s="491">
        <f t="shared" si="33"/>
        <v>0</v>
      </c>
      <c r="J68" s="490">
        <f t="shared" si="34"/>
        <v>0</v>
      </c>
      <c r="K68" s="491">
        <f t="shared" si="35"/>
        <v>0</v>
      </c>
      <c r="L68" s="492">
        <f t="shared" si="36"/>
        <v>0</v>
      </c>
      <c r="M68" s="491">
        <f t="shared" si="37"/>
        <v>0</v>
      </c>
      <c r="N68" s="492">
        <f t="shared" si="38"/>
        <v>0</v>
      </c>
      <c r="O68" s="491">
        <f t="shared" si="39"/>
        <v>0</v>
      </c>
      <c r="P68" s="492">
        <f t="shared" si="40"/>
        <v>0</v>
      </c>
      <c r="Q68" s="491">
        <f t="shared" si="41"/>
        <v>0</v>
      </c>
      <c r="R68" s="493">
        <f t="shared" si="42"/>
        <v>0</v>
      </c>
      <c r="S68" s="491">
        <f t="shared" si="43"/>
        <v>0</v>
      </c>
      <c r="T68" s="493">
        <f t="shared" si="44"/>
        <v>0</v>
      </c>
      <c r="U68" s="491">
        <f t="shared" si="45"/>
        <v>0</v>
      </c>
      <c r="V68" s="493">
        <f t="shared" si="46"/>
        <v>0</v>
      </c>
      <c r="W68" s="491">
        <f t="shared" si="47"/>
        <v>0</v>
      </c>
      <c r="X68" s="490">
        <f t="shared" si="48"/>
        <v>0</v>
      </c>
      <c r="Y68" s="491">
        <f t="shared" si="49"/>
        <v>0</v>
      </c>
      <c r="Z68" s="494">
        <f t="shared" si="50"/>
        <v>0</v>
      </c>
      <c r="AA68" s="486">
        <f t="shared" si="25"/>
        <v>0</v>
      </c>
      <c r="AB68" s="487">
        <f t="shared" si="25"/>
        <v>0</v>
      </c>
      <c r="AC68" s="502"/>
      <c r="AD68" s="503"/>
      <c r="AE68" s="503"/>
      <c r="AF68" s="504"/>
      <c r="AG68" s="504"/>
      <c r="AH68" s="504"/>
      <c r="AI68" s="504"/>
      <c r="AJ68" s="504"/>
      <c r="AK68" s="504"/>
      <c r="AL68" s="504"/>
      <c r="AM68" s="504"/>
      <c r="AN68" s="504"/>
      <c r="AO68" s="504"/>
      <c r="AP68" s="504"/>
      <c r="AQ68" s="504"/>
      <c r="AR68" s="504"/>
      <c r="AS68" s="504"/>
      <c r="AT68" s="468"/>
    </row>
    <row r="69" spans="1:46" s="478" customFormat="1" ht="18" hidden="1" customHeight="1" outlineLevel="1" thickBot="1">
      <c r="A69" s="468"/>
      <c r="B69" s="488" t="s">
        <v>25</v>
      </c>
      <c r="C69" s="489">
        <f t="shared" si="27"/>
        <v>0</v>
      </c>
      <c r="D69" s="490">
        <f t="shared" si="28"/>
        <v>0</v>
      </c>
      <c r="E69" s="491">
        <f t="shared" si="29"/>
        <v>0</v>
      </c>
      <c r="F69" s="490">
        <f t="shared" si="30"/>
        <v>0</v>
      </c>
      <c r="G69" s="491">
        <f t="shared" si="31"/>
        <v>0</v>
      </c>
      <c r="H69" s="490">
        <f t="shared" si="32"/>
        <v>0</v>
      </c>
      <c r="I69" s="491">
        <f t="shared" si="33"/>
        <v>0</v>
      </c>
      <c r="J69" s="490">
        <f t="shared" si="34"/>
        <v>0</v>
      </c>
      <c r="K69" s="491">
        <f t="shared" si="35"/>
        <v>0</v>
      </c>
      <c r="L69" s="492">
        <f t="shared" si="36"/>
        <v>0</v>
      </c>
      <c r="M69" s="491">
        <f t="shared" si="37"/>
        <v>0</v>
      </c>
      <c r="N69" s="492">
        <f t="shared" si="38"/>
        <v>0</v>
      </c>
      <c r="O69" s="491">
        <f t="shared" si="39"/>
        <v>0</v>
      </c>
      <c r="P69" s="492">
        <f t="shared" si="40"/>
        <v>0</v>
      </c>
      <c r="Q69" s="491">
        <f t="shared" si="41"/>
        <v>0</v>
      </c>
      <c r="R69" s="493">
        <f t="shared" si="42"/>
        <v>0</v>
      </c>
      <c r="S69" s="491">
        <f t="shared" si="43"/>
        <v>0</v>
      </c>
      <c r="T69" s="493">
        <f t="shared" si="44"/>
        <v>0</v>
      </c>
      <c r="U69" s="491">
        <f t="shared" si="45"/>
        <v>0</v>
      </c>
      <c r="V69" s="493">
        <f t="shared" si="46"/>
        <v>0</v>
      </c>
      <c r="W69" s="491">
        <f t="shared" si="47"/>
        <v>0</v>
      </c>
      <c r="X69" s="490">
        <f t="shared" si="48"/>
        <v>0</v>
      </c>
      <c r="Y69" s="491">
        <f t="shared" si="49"/>
        <v>0</v>
      </c>
      <c r="Z69" s="494">
        <f t="shared" si="50"/>
        <v>0</v>
      </c>
      <c r="AA69" s="486">
        <f t="shared" si="25"/>
        <v>0</v>
      </c>
      <c r="AB69" s="487">
        <f t="shared" si="25"/>
        <v>0</v>
      </c>
      <c r="AC69" s="502"/>
      <c r="AD69" s="503"/>
      <c r="AE69" s="503"/>
      <c r="AF69" s="504"/>
      <c r="AG69" s="504"/>
      <c r="AH69" s="504"/>
      <c r="AI69" s="504"/>
      <c r="AJ69" s="504"/>
      <c r="AK69" s="504"/>
      <c r="AL69" s="504"/>
      <c r="AM69" s="504"/>
      <c r="AN69" s="504"/>
      <c r="AO69" s="504"/>
      <c r="AP69" s="504"/>
      <c r="AQ69" s="504"/>
      <c r="AR69" s="504"/>
      <c r="AS69" s="504"/>
      <c r="AT69" s="468"/>
    </row>
    <row r="70" spans="1:46" s="478" customFormat="1" ht="18" hidden="1" customHeight="1" outlineLevel="1" thickBot="1">
      <c r="A70" s="468"/>
      <c r="B70" s="488" t="s">
        <v>26</v>
      </c>
      <c r="C70" s="489">
        <f t="shared" si="27"/>
        <v>0</v>
      </c>
      <c r="D70" s="490">
        <f t="shared" si="28"/>
        <v>0</v>
      </c>
      <c r="E70" s="491">
        <f t="shared" si="29"/>
        <v>0</v>
      </c>
      <c r="F70" s="490">
        <f t="shared" si="30"/>
        <v>0</v>
      </c>
      <c r="G70" s="491">
        <f t="shared" si="31"/>
        <v>0</v>
      </c>
      <c r="H70" s="490">
        <f t="shared" si="32"/>
        <v>0</v>
      </c>
      <c r="I70" s="491">
        <f t="shared" si="33"/>
        <v>0</v>
      </c>
      <c r="J70" s="490">
        <f t="shared" si="34"/>
        <v>0</v>
      </c>
      <c r="K70" s="491">
        <f t="shared" si="35"/>
        <v>0</v>
      </c>
      <c r="L70" s="492">
        <f t="shared" si="36"/>
        <v>0</v>
      </c>
      <c r="M70" s="491">
        <f t="shared" si="37"/>
        <v>0</v>
      </c>
      <c r="N70" s="492">
        <f t="shared" si="38"/>
        <v>0</v>
      </c>
      <c r="O70" s="491">
        <f t="shared" si="39"/>
        <v>0</v>
      </c>
      <c r="P70" s="492">
        <f t="shared" si="40"/>
        <v>0</v>
      </c>
      <c r="Q70" s="491">
        <f t="shared" si="41"/>
        <v>0</v>
      </c>
      <c r="R70" s="493">
        <f t="shared" si="42"/>
        <v>0</v>
      </c>
      <c r="S70" s="491">
        <f t="shared" si="43"/>
        <v>0</v>
      </c>
      <c r="T70" s="493">
        <f t="shared" si="44"/>
        <v>0</v>
      </c>
      <c r="U70" s="491">
        <f t="shared" si="45"/>
        <v>0</v>
      </c>
      <c r="V70" s="493">
        <f t="shared" si="46"/>
        <v>0</v>
      </c>
      <c r="W70" s="491">
        <f t="shared" si="47"/>
        <v>0</v>
      </c>
      <c r="X70" s="490">
        <f t="shared" si="48"/>
        <v>0</v>
      </c>
      <c r="Y70" s="491">
        <f t="shared" si="49"/>
        <v>0</v>
      </c>
      <c r="Z70" s="494">
        <f t="shared" si="50"/>
        <v>0</v>
      </c>
      <c r="AA70" s="486">
        <f t="shared" si="25"/>
        <v>0</v>
      </c>
      <c r="AB70" s="487">
        <f t="shared" si="25"/>
        <v>0</v>
      </c>
      <c r="AC70" s="502"/>
      <c r="AD70" s="503"/>
      <c r="AE70" s="503"/>
      <c r="AF70" s="504"/>
      <c r="AG70" s="504"/>
      <c r="AH70" s="504"/>
      <c r="AI70" s="504"/>
      <c r="AJ70" s="504"/>
      <c r="AK70" s="504"/>
      <c r="AL70" s="504"/>
      <c r="AM70" s="504"/>
      <c r="AN70" s="504"/>
      <c r="AO70" s="504"/>
      <c r="AP70" s="504"/>
      <c r="AQ70" s="504"/>
      <c r="AR70" s="504"/>
      <c r="AS70" s="504"/>
      <c r="AT70" s="468"/>
    </row>
    <row r="71" spans="1:46" s="478" customFormat="1" ht="18" hidden="1" customHeight="1" outlineLevel="1" thickBot="1">
      <c r="A71" s="468"/>
      <c r="B71" s="488" t="s">
        <v>27</v>
      </c>
      <c r="C71" s="489">
        <f t="shared" si="27"/>
        <v>0</v>
      </c>
      <c r="D71" s="490">
        <f t="shared" si="28"/>
        <v>0</v>
      </c>
      <c r="E71" s="491">
        <f t="shared" si="29"/>
        <v>0</v>
      </c>
      <c r="F71" s="490">
        <f t="shared" si="30"/>
        <v>0</v>
      </c>
      <c r="G71" s="491">
        <f t="shared" si="31"/>
        <v>0</v>
      </c>
      <c r="H71" s="490">
        <f t="shared" si="32"/>
        <v>0</v>
      </c>
      <c r="I71" s="491">
        <f t="shared" si="33"/>
        <v>0</v>
      </c>
      <c r="J71" s="490">
        <f t="shared" si="34"/>
        <v>0</v>
      </c>
      <c r="K71" s="491">
        <f t="shared" si="35"/>
        <v>0</v>
      </c>
      <c r="L71" s="492">
        <f t="shared" si="36"/>
        <v>0</v>
      </c>
      <c r="M71" s="491">
        <f t="shared" si="37"/>
        <v>0</v>
      </c>
      <c r="N71" s="492">
        <f t="shared" si="38"/>
        <v>0</v>
      </c>
      <c r="O71" s="491">
        <f t="shared" si="39"/>
        <v>0</v>
      </c>
      <c r="P71" s="492">
        <f t="shared" si="40"/>
        <v>0</v>
      </c>
      <c r="Q71" s="491">
        <f t="shared" si="41"/>
        <v>0</v>
      </c>
      <c r="R71" s="493">
        <f t="shared" si="42"/>
        <v>0</v>
      </c>
      <c r="S71" s="491">
        <f t="shared" si="43"/>
        <v>0</v>
      </c>
      <c r="T71" s="493">
        <f t="shared" si="44"/>
        <v>0</v>
      </c>
      <c r="U71" s="491">
        <f t="shared" si="45"/>
        <v>0</v>
      </c>
      <c r="V71" s="493">
        <f t="shared" si="46"/>
        <v>0</v>
      </c>
      <c r="W71" s="491">
        <f t="shared" si="47"/>
        <v>0</v>
      </c>
      <c r="X71" s="490">
        <f t="shared" si="48"/>
        <v>0</v>
      </c>
      <c r="Y71" s="491">
        <f t="shared" si="49"/>
        <v>0</v>
      </c>
      <c r="Z71" s="494">
        <f t="shared" si="50"/>
        <v>0</v>
      </c>
      <c r="AA71" s="486">
        <f t="shared" si="25"/>
        <v>0</v>
      </c>
      <c r="AB71" s="487">
        <f t="shared" si="25"/>
        <v>0</v>
      </c>
      <c r="AC71" s="502"/>
      <c r="AD71" s="503"/>
      <c r="AE71" s="503"/>
      <c r="AF71" s="504"/>
      <c r="AG71" s="504"/>
      <c r="AH71" s="504"/>
      <c r="AI71" s="504"/>
      <c r="AJ71" s="504"/>
      <c r="AK71" s="504"/>
      <c r="AL71" s="504"/>
      <c r="AM71" s="504"/>
      <c r="AN71" s="504"/>
      <c r="AO71" s="504"/>
      <c r="AP71" s="504"/>
      <c r="AQ71" s="504"/>
      <c r="AR71" s="504"/>
      <c r="AS71" s="504"/>
      <c r="AT71" s="468"/>
    </row>
    <row r="72" spans="1:46" s="478" customFormat="1" ht="18" hidden="1" customHeight="1" outlineLevel="1" thickBot="1">
      <c r="A72" s="468"/>
      <c r="B72" s="488" t="s">
        <v>28</v>
      </c>
      <c r="C72" s="489">
        <f t="shared" si="27"/>
        <v>0</v>
      </c>
      <c r="D72" s="490">
        <f t="shared" si="28"/>
        <v>0</v>
      </c>
      <c r="E72" s="491">
        <f t="shared" si="29"/>
        <v>0</v>
      </c>
      <c r="F72" s="490">
        <f t="shared" si="30"/>
        <v>0</v>
      </c>
      <c r="G72" s="491">
        <f t="shared" si="31"/>
        <v>0</v>
      </c>
      <c r="H72" s="490">
        <f t="shared" si="32"/>
        <v>0</v>
      </c>
      <c r="I72" s="491">
        <f t="shared" si="33"/>
        <v>0</v>
      </c>
      <c r="J72" s="490">
        <f t="shared" si="34"/>
        <v>0</v>
      </c>
      <c r="K72" s="491">
        <f t="shared" si="35"/>
        <v>0</v>
      </c>
      <c r="L72" s="492">
        <f t="shared" si="36"/>
        <v>0</v>
      </c>
      <c r="M72" s="491">
        <f t="shared" si="37"/>
        <v>0</v>
      </c>
      <c r="N72" s="492">
        <f t="shared" si="38"/>
        <v>0</v>
      </c>
      <c r="O72" s="491">
        <f t="shared" si="39"/>
        <v>0</v>
      </c>
      <c r="P72" s="492">
        <f t="shared" si="40"/>
        <v>0</v>
      </c>
      <c r="Q72" s="491">
        <f t="shared" si="41"/>
        <v>0</v>
      </c>
      <c r="R72" s="493">
        <f t="shared" si="42"/>
        <v>0</v>
      </c>
      <c r="S72" s="491">
        <f t="shared" si="43"/>
        <v>0</v>
      </c>
      <c r="T72" s="493">
        <f t="shared" si="44"/>
        <v>0</v>
      </c>
      <c r="U72" s="491">
        <f t="shared" si="45"/>
        <v>0</v>
      </c>
      <c r="V72" s="493">
        <f t="shared" si="46"/>
        <v>0</v>
      </c>
      <c r="W72" s="491">
        <f t="shared" si="47"/>
        <v>0</v>
      </c>
      <c r="X72" s="490">
        <f t="shared" si="48"/>
        <v>0</v>
      </c>
      <c r="Y72" s="491">
        <f t="shared" si="49"/>
        <v>0</v>
      </c>
      <c r="Z72" s="494">
        <f t="shared" si="50"/>
        <v>0</v>
      </c>
      <c r="AA72" s="486">
        <f t="shared" si="25"/>
        <v>0</v>
      </c>
      <c r="AB72" s="487">
        <f t="shared" si="25"/>
        <v>0</v>
      </c>
      <c r="AC72" s="502"/>
      <c r="AD72" s="503"/>
      <c r="AE72" s="503"/>
      <c r="AF72" s="504"/>
      <c r="AG72" s="504"/>
      <c r="AH72" s="504"/>
      <c r="AI72" s="504"/>
      <c r="AJ72" s="504"/>
      <c r="AK72" s="504"/>
      <c r="AL72" s="504"/>
      <c r="AM72" s="504"/>
      <c r="AN72" s="504"/>
      <c r="AO72" s="504"/>
      <c r="AP72" s="504"/>
      <c r="AQ72" s="504"/>
      <c r="AR72" s="504"/>
      <c r="AS72" s="504"/>
      <c r="AT72" s="468"/>
    </row>
    <row r="73" spans="1:46" s="478" customFormat="1" ht="18" hidden="1" customHeight="1" outlineLevel="1" thickBot="1">
      <c r="A73" s="468"/>
      <c r="B73" s="488" t="s">
        <v>29</v>
      </c>
      <c r="C73" s="489">
        <f t="shared" si="27"/>
        <v>0</v>
      </c>
      <c r="D73" s="490">
        <f t="shared" si="28"/>
        <v>0</v>
      </c>
      <c r="E73" s="491">
        <f t="shared" si="29"/>
        <v>0</v>
      </c>
      <c r="F73" s="490">
        <f t="shared" si="30"/>
        <v>0</v>
      </c>
      <c r="G73" s="491">
        <f t="shared" si="31"/>
        <v>0</v>
      </c>
      <c r="H73" s="490">
        <f t="shared" si="32"/>
        <v>0</v>
      </c>
      <c r="I73" s="491">
        <f t="shared" si="33"/>
        <v>0</v>
      </c>
      <c r="J73" s="490">
        <f t="shared" si="34"/>
        <v>0</v>
      </c>
      <c r="K73" s="491">
        <f t="shared" si="35"/>
        <v>0</v>
      </c>
      <c r="L73" s="492">
        <f t="shared" si="36"/>
        <v>0</v>
      </c>
      <c r="M73" s="491">
        <f t="shared" si="37"/>
        <v>0</v>
      </c>
      <c r="N73" s="492">
        <f t="shared" si="38"/>
        <v>0</v>
      </c>
      <c r="O73" s="491">
        <f t="shared" si="39"/>
        <v>0</v>
      </c>
      <c r="P73" s="492">
        <f t="shared" si="40"/>
        <v>0</v>
      </c>
      <c r="Q73" s="491">
        <f t="shared" si="41"/>
        <v>0</v>
      </c>
      <c r="R73" s="493">
        <f t="shared" si="42"/>
        <v>0</v>
      </c>
      <c r="S73" s="491">
        <f t="shared" si="43"/>
        <v>0</v>
      </c>
      <c r="T73" s="493">
        <f t="shared" si="44"/>
        <v>0</v>
      </c>
      <c r="U73" s="491">
        <f t="shared" si="45"/>
        <v>0</v>
      </c>
      <c r="V73" s="493">
        <f t="shared" si="46"/>
        <v>0</v>
      </c>
      <c r="W73" s="491">
        <f t="shared" si="47"/>
        <v>0</v>
      </c>
      <c r="X73" s="490">
        <f t="shared" si="48"/>
        <v>0</v>
      </c>
      <c r="Y73" s="491">
        <f t="shared" si="49"/>
        <v>0</v>
      </c>
      <c r="Z73" s="494">
        <f t="shared" si="50"/>
        <v>0</v>
      </c>
      <c r="AA73" s="486">
        <f t="shared" si="25"/>
        <v>0</v>
      </c>
      <c r="AB73" s="487">
        <f t="shared" si="25"/>
        <v>0</v>
      </c>
      <c r="AC73" s="502"/>
      <c r="AD73" s="503"/>
      <c r="AE73" s="503"/>
      <c r="AF73" s="504"/>
      <c r="AG73" s="504"/>
      <c r="AH73" s="504"/>
      <c r="AI73" s="504"/>
      <c r="AJ73" s="504"/>
      <c r="AK73" s="504"/>
      <c r="AL73" s="504"/>
      <c r="AM73" s="504"/>
      <c r="AN73" s="504"/>
      <c r="AO73" s="504"/>
      <c r="AP73" s="504"/>
      <c r="AQ73" s="504"/>
      <c r="AR73" s="504"/>
      <c r="AS73" s="504"/>
      <c r="AT73" s="468"/>
    </row>
    <row r="74" spans="1:46" s="478" customFormat="1" ht="18" hidden="1" customHeight="1" outlineLevel="1" thickBot="1">
      <c r="A74" s="468"/>
      <c r="B74" s="488" t="s">
        <v>30</v>
      </c>
      <c r="C74" s="489">
        <f t="shared" si="27"/>
        <v>0</v>
      </c>
      <c r="D74" s="490">
        <f t="shared" si="28"/>
        <v>0</v>
      </c>
      <c r="E74" s="491">
        <f t="shared" si="29"/>
        <v>0</v>
      </c>
      <c r="F74" s="490">
        <f t="shared" si="30"/>
        <v>0</v>
      </c>
      <c r="G74" s="491">
        <f t="shared" si="31"/>
        <v>0</v>
      </c>
      <c r="H74" s="490">
        <f t="shared" si="32"/>
        <v>0</v>
      </c>
      <c r="I74" s="491">
        <f t="shared" si="33"/>
        <v>0</v>
      </c>
      <c r="J74" s="490">
        <f t="shared" si="34"/>
        <v>0</v>
      </c>
      <c r="K74" s="491">
        <f t="shared" si="35"/>
        <v>0</v>
      </c>
      <c r="L74" s="492">
        <f t="shared" si="36"/>
        <v>0</v>
      </c>
      <c r="M74" s="491">
        <f t="shared" si="37"/>
        <v>0</v>
      </c>
      <c r="N74" s="492">
        <f t="shared" si="38"/>
        <v>0</v>
      </c>
      <c r="O74" s="491">
        <f t="shared" si="39"/>
        <v>0</v>
      </c>
      <c r="P74" s="492">
        <f t="shared" si="40"/>
        <v>0</v>
      </c>
      <c r="Q74" s="491">
        <f t="shared" si="41"/>
        <v>0</v>
      </c>
      <c r="R74" s="493">
        <f t="shared" si="42"/>
        <v>0</v>
      </c>
      <c r="S74" s="491">
        <f t="shared" si="43"/>
        <v>0</v>
      </c>
      <c r="T74" s="493">
        <f t="shared" si="44"/>
        <v>0</v>
      </c>
      <c r="U74" s="491">
        <f t="shared" si="45"/>
        <v>0</v>
      </c>
      <c r="V74" s="493">
        <f t="shared" si="46"/>
        <v>0</v>
      </c>
      <c r="W74" s="491">
        <f t="shared" si="47"/>
        <v>0</v>
      </c>
      <c r="X74" s="490">
        <f t="shared" si="48"/>
        <v>0</v>
      </c>
      <c r="Y74" s="491">
        <f t="shared" si="49"/>
        <v>0</v>
      </c>
      <c r="Z74" s="494">
        <f t="shared" si="50"/>
        <v>0</v>
      </c>
      <c r="AA74" s="486">
        <f t="shared" si="25"/>
        <v>0</v>
      </c>
      <c r="AB74" s="487">
        <f t="shared" si="25"/>
        <v>0</v>
      </c>
      <c r="AC74" s="502"/>
      <c r="AD74" s="503"/>
      <c r="AE74" s="503"/>
      <c r="AF74" s="504"/>
      <c r="AG74" s="504"/>
      <c r="AH74" s="504"/>
      <c r="AI74" s="504"/>
      <c r="AJ74" s="504"/>
      <c r="AK74" s="504"/>
      <c r="AL74" s="504"/>
      <c r="AM74" s="504"/>
      <c r="AN74" s="504"/>
      <c r="AO74" s="504"/>
      <c r="AP74" s="504"/>
      <c r="AQ74" s="504"/>
      <c r="AR74" s="504"/>
      <c r="AS74" s="504"/>
      <c r="AT74" s="468"/>
    </row>
    <row r="75" spans="1:46" s="478" customFormat="1" ht="18" hidden="1" customHeight="1" outlineLevel="1" thickBot="1">
      <c r="A75" s="468"/>
      <c r="B75" s="488" t="s">
        <v>31</v>
      </c>
      <c r="C75" s="489">
        <f t="shared" si="27"/>
        <v>0</v>
      </c>
      <c r="D75" s="490">
        <f t="shared" si="28"/>
        <v>0</v>
      </c>
      <c r="E75" s="491">
        <f t="shared" si="29"/>
        <v>0</v>
      </c>
      <c r="F75" s="490">
        <f t="shared" si="30"/>
        <v>0</v>
      </c>
      <c r="G75" s="491">
        <f t="shared" si="31"/>
        <v>0</v>
      </c>
      <c r="H75" s="490">
        <f t="shared" si="32"/>
        <v>0</v>
      </c>
      <c r="I75" s="491">
        <f t="shared" si="33"/>
        <v>0</v>
      </c>
      <c r="J75" s="490">
        <f t="shared" si="34"/>
        <v>0</v>
      </c>
      <c r="K75" s="491">
        <f t="shared" si="35"/>
        <v>0</v>
      </c>
      <c r="L75" s="492">
        <f t="shared" si="36"/>
        <v>0</v>
      </c>
      <c r="M75" s="491">
        <f t="shared" si="37"/>
        <v>0</v>
      </c>
      <c r="N75" s="492">
        <f t="shared" si="38"/>
        <v>0</v>
      </c>
      <c r="O75" s="491">
        <f t="shared" si="39"/>
        <v>0</v>
      </c>
      <c r="P75" s="492">
        <f t="shared" si="40"/>
        <v>0</v>
      </c>
      <c r="Q75" s="491">
        <f t="shared" si="41"/>
        <v>0</v>
      </c>
      <c r="R75" s="493">
        <f t="shared" si="42"/>
        <v>0</v>
      </c>
      <c r="S75" s="491">
        <f t="shared" si="43"/>
        <v>0</v>
      </c>
      <c r="T75" s="493">
        <f t="shared" si="44"/>
        <v>0</v>
      </c>
      <c r="U75" s="491">
        <f t="shared" si="45"/>
        <v>0</v>
      </c>
      <c r="V75" s="493">
        <f t="shared" si="46"/>
        <v>0</v>
      </c>
      <c r="W75" s="491">
        <f t="shared" si="47"/>
        <v>0</v>
      </c>
      <c r="X75" s="490">
        <f t="shared" si="48"/>
        <v>0</v>
      </c>
      <c r="Y75" s="491">
        <f t="shared" si="49"/>
        <v>0</v>
      </c>
      <c r="Z75" s="494">
        <f t="shared" si="50"/>
        <v>0</v>
      </c>
      <c r="AA75" s="486">
        <f t="shared" ref="AA75:AB138" si="51">C75+E75+G75+I75+K75+M75+O75+Q75+S75+U75+W75+Y75</f>
        <v>0</v>
      </c>
      <c r="AB75" s="487">
        <f t="shared" si="51"/>
        <v>0</v>
      </c>
      <c r="AC75" s="502"/>
      <c r="AD75" s="503"/>
      <c r="AE75" s="503"/>
      <c r="AF75" s="504"/>
      <c r="AG75" s="504"/>
      <c r="AH75" s="504"/>
      <c r="AI75" s="504"/>
      <c r="AJ75" s="504"/>
      <c r="AK75" s="504"/>
      <c r="AL75" s="504"/>
      <c r="AM75" s="504"/>
      <c r="AN75" s="504"/>
      <c r="AO75" s="504"/>
      <c r="AP75" s="504"/>
      <c r="AQ75" s="504"/>
      <c r="AR75" s="504"/>
      <c r="AS75" s="504"/>
      <c r="AT75" s="468"/>
    </row>
    <row r="76" spans="1:46" s="478" customFormat="1" ht="18" hidden="1" customHeight="1" outlineLevel="1" thickBot="1">
      <c r="A76" s="468"/>
      <c r="B76" s="488" t="s">
        <v>32</v>
      </c>
      <c r="C76" s="489">
        <f t="shared" si="27"/>
        <v>0</v>
      </c>
      <c r="D76" s="490">
        <f t="shared" si="28"/>
        <v>0</v>
      </c>
      <c r="E76" s="491">
        <f t="shared" si="29"/>
        <v>0</v>
      </c>
      <c r="F76" s="490">
        <f t="shared" si="30"/>
        <v>0</v>
      </c>
      <c r="G76" s="491">
        <f t="shared" si="31"/>
        <v>0</v>
      </c>
      <c r="H76" s="490">
        <f t="shared" si="32"/>
        <v>0</v>
      </c>
      <c r="I76" s="491">
        <f t="shared" si="33"/>
        <v>0</v>
      </c>
      <c r="J76" s="490">
        <f t="shared" si="34"/>
        <v>0</v>
      </c>
      <c r="K76" s="491">
        <f t="shared" si="35"/>
        <v>0</v>
      </c>
      <c r="L76" s="492">
        <f t="shared" si="36"/>
        <v>0</v>
      </c>
      <c r="M76" s="491">
        <f t="shared" si="37"/>
        <v>0</v>
      </c>
      <c r="N76" s="492">
        <f t="shared" si="38"/>
        <v>0</v>
      </c>
      <c r="O76" s="491">
        <f t="shared" si="39"/>
        <v>0</v>
      </c>
      <c r="P76" s="492">
        <f t="shared" si="40"/>
        <v>0</v>
      </c>
      <c r="Q76" s="491">
        <f t="shared" si="41"/>
        <v>0</v>
      </c>
      <c r="R76" s="493">
        <f t="shared" si="42"/>
        <v>0</v>
      </c>
      <c r="S76" s="491">
        <f t="shared" si="43"/>
        <v>0</v>
      </c>
      <c r="T76" s="493">
        <f t="shared" si="44"/>
        <v>0</v>
      </c>
      <c r="U76" s="491">
        <f t="shared" si="45"/>
        <v>0</v>
      </c>
      <c r="V76" s="493">
        <f t="shared" si="46"/>
        <v>0</v>
      </c>
      <c r="W76" s="491">
        <f t="shared" si="47"/>
        <v>0</v>
      </c>
      <c r="X76" s="490">
        <f t="shared" si="48"/>
        <v>0</v>
      </c>
      <c r="Y76" s="491">
        <f t="shared" si="49"/>
        <v>0</v>
      </c>
      <c r="Z76" s="494">
        <f t="shared" si="50"/>
        <v>0</v>
      </c>
      <c r="AA76" s="486">
        <f t="shared" si="51"/>
        <v>0</v>
      </c>
      <c r="AB76" s="487">
        <f t="shared" si="51"/>
        <v>0</v>
      </c>
      <c r="AC76" s="502"/>
      <c r="AD76" s="503"/>
      <c r="AE76" s="503"/>
      <c r="AF76" s="504"/>
      <c r="AG76" s="504"/>
      <c r="AH76" s="504"/>
      <c r="AI76" s="504"/>
      <c r="AJ76" s="504"/>
      <c r="AK76" s="504"/>
      <c r="AL76" s="504"/>
      <c r="AM76" s="504"/>
      <c r="AN76" s="504"/>
      <c r="AO76" s="504"/>
      <c r="AP76" s="504"/>
      <c r="AQ76" s="504"/>
      <c r="AR76" s="504"/>
      <c r="AS76" s="504"/>
      <c r="AT76" s="468"/>
    </row>
    <row r="77" spans="1:46" s="478" customFormat="1" ht="18" hidden="1" customHeight="1" outlineLevel="1" thickBot="1">
      <c r="A77" s="468"/>
      <c r="B77" s="488" t="s">
        <v>33</v>
      </c>
      <c r="C77" s="489">
        <f t="shared" si="27"/>
        <v>0</v>
      </c>
      <c r="D77" s="490">
        <f t="shared" si="28"/>
        <v>0</v>
      </c>
      <c r="E77" s="491">
        <f t="shared" si="29"/>
        <v>0</v>
      </c>
      <c r="F77" s="490">
        <f t="shared" si="30"/>
        <v>0</v>
      </c>
      <c r="G77" s="491">
        <f t="shared" si="31"/>
        <v>0</v>
      </c>
      <c r="H77" s="490">
        <f t="shared" si="32"/>
        <v>0</v>
      </c>
      <c r="I77" s="491">
        <f t="shared" si="33"/>
        <v>0</v>
      </c>
      <c r="J77" s="490">
        <f t="shared" si="34"/>
        <v>0</v>
      </c>
      <c r="K77" s="491">
        <f t="shared" si="35"/>
        <v>0</v>
      </c>
      <c r="L77" s="492">
        <f t="shared" si="36"/>
        <v>0</v>
      </c>
      <c r="M77" s="491">
        <f t="shared" si="37"/>
        <v>0</v>
      </c>
      <c r="N77" s="492">
        <f t="shared" si="38"/>
        <v>0</v>
      </c>
      <c r="O77" s="491">
        <f t="shared" si="39"/>
        <v>0</v>
      </c>
      <c r="P77" s="492">
        <f t="shared" si="40"/>
        <v>0</v>
      </c>
      <c r="Q77" s="491">
        <f t="shared" si="41"/>
        <v>0</v>
      </c>
      <c r="R77" s="493">
        <f t="shared" si="42"/>
        <v>0</v>
      </c>
      <c r="S77" s="491">
        <f t="shared" si="43"/>
        <v>0</v>
      </c>
      <c r="T77" s="493">
        <f t="shared" si="44"/>
        <v>0</v>
      </c>
      <c r="U77" s="491">
        <f t="shared" si="45"/>
        <v>0</v>
      </c>
      <c r="V77" s="493">
        <f t="shared" si="46"/>
        <v>0</v>
      </c>
      <c r="W77" s="491">
        <f t="shared" si="47"/>
        <v>0</v>
      </c>
      <c r="X77" s="490">
        <f t="shared" si="48"/>
        <v>0</v>
      </c>
      <c r="Y77" s="491">
        <f t="shared" si="49"/>
        <v>0</v>
      </c>
      <c r="Z77" s="494">
        <f t="shared" si="50"/>
        <v>0</v>
      </c>
      <c r="AA77" s="486">
        <f t="shared" si="51"/>
        <v>0</v>
      </c>
      <c r="AB77" s="487">
        <f t="shared" si="51"/>
        <v>0</v>
      </c>
      <c r="AC77" s="502"/>
      <c r="AD77" s="503"/>
      <c r="AE77" s="503"/>
      <c r="AF77" s="504"/>
      <c r="AG77" s="504"/>
      <c r="AH77" s="504"/>
      <c r="AI77" s="504"/>
      <c r="AJ77" s="504"/>
      <c r="AK77" s="504"/>
      <c r="AL77" s="504"/>
      <c r="AM77" s="504"/>
      <c r="AN77" s="504"/>
      <c r="AO77" s="504"/>
      <c r="AP77" s="504"/>
      <c r="AQ77" s="504"/>
      <c r="AR77" s="504"/>
      <c r="AS77" s="504"/>
      <c r="AT77" s="468"/>
    </row>
    <row r="78" spans="1:46" s="478" customFormat="1" ht="18" hidden="1" customHeight="1" outlineLevel="1" thickBot="1">
      <c r="A78" s="468"/>
      <c r="B78" s="488" t="s">
        <v>34</v>
      </c>
      <c r="C78" s="489">
        <f t="shared" si="27"/>
        <v>0</v>
      </c>
      <c r="D78" s="490">
        <f t="shared" si="28"/>
        <v>0</v>
      </c>
      <c r="E78" s="491">
        <f t="shared" si="29"/>
        <v>0</v>
      </c>
      <c r="F78" s="490">
        <f t="shared" si="30"/>
        <v>0</v>
      </c>
      <c r="G78" s="491">
        <f t="shared" si="31"/>
        <v>0</v>
      </c>
      <c r="H78" s="490">
        <f t="shared" si="32"/>
        <v>0</v>
      </c>
      <c r="I78" s="491">
        <f t="shared" si="33"/>
        <v>0</v>
      </c>
      <c r="J78" s="490">
        <f t="shared" si="34"/>
        <v>0</v>
      </c>
      <c r="K78" s="491">
        <f t="shared" si="35"/>
        <v>0</v>
      </c>
      <c r="L78" s="492">
        <f t="shared" si="36"/>
        <v>0</v>
      </c>
      <c r="M78" s="491">
        <f t="shared" si="37"/>
        <v>0</v>
      </c>
      <c r="N78" s="492">
        <f t="shared" si="38"/>
        <v>0</v>
      </c>
      <c r="O78" s="491">
        <f t="shared" si="39"/>
        <v>0</v>
      </c>
      <c r="P78" s="492">
        <f t="shared" si="40"/>
        <v>0</v>
      </c>
      <c r="Q78" s="491">
        <f t="shared" si="41"/>
        <v>0</v>
      </c>
      <c r="R78" s="493">
        <f t="shared" si="42"/>
        <v>0</v>
      </c>
      <c r="S78" s="491">
        <f t="shared" si="43"/>
        <v>0</v>
      </c>
      <c r="T78" s="493">
        <f t="shared" si="44"/>
        <v>0</v>
      </c>
      <c r="U78" s="491">
        <f t="shared" si="45"/>
        <v>0</v>
      </c>
      <c r="V78" s="493">
        <f t="shared" si="46"/>
        <v>0</v>
      </c>
      <c r="W78" s="491">
        <f t="shared" si="47"/>
        <v>0</v>
      </c>
      <c r="X78" s="490">
        <f t="shared" si="48"/>
        <v>0</v>
      </c>
      <c r="Y78" s="491">
        <f t="shared" si="49"/>
        <v>0</v>
      </c>
      <c r="Z78" s="494">
        <f t="shared" si="50"/>
        <v>0</v>
      </c>
      <c r="AA78" s="486">
        <f t="shared" si="51"/>
        <v>0</v>
      </c>
      <c r="AB78" s="487">
        <f t="shared" si="51"/>
        <v>0</v>
      </c>
      <c r="AC78" s="502"/>
      <c r="AD78" s="503"/>
      <c r="AE78" s="503"/>
      <c r="AF78" s="504"/>
      <c r="AG78" s="504"/>
      <c r="AH78" s="504"/>
      <c r="AI78" s="504"/>
      <c r="AJ78" s="504"/>
      <c r="AK78" s="504"/>
      <c r="AL78" s="504"/>
      <c r="AM78" s="504"/>
      <c r="AN78" s="504"/>
      <c r="AO78" s="504"/>
      <c r="AP78" s="504"/>
      <c r="AQ78" s="504"/>
      <c r="AR78" s="504"/>
      <c r="AS78" s="504"/>
      <c r="AT78" s="468"/>
    </row>
    <row r="79" spans="1:46" s="478" customFormat="1" ht="18" hidden="1" customHeight="1" outlineLevel="1" thickBot="1">
      <c r="A79" s="468"/>
      <c r="B79" s="488" t="s">
        <v>35</v>
      </c>
      <c r="C79" s="489">
        <f t="shared" si="27"/>
        <v>0</v>
      </c>
      <c r="D79" s="490">
        <f t="shared" si="28"/>
        <v>0</v>
      </c>
      <c r="E79" s="491">
        <f t="shared" si="29"/>
        <v>0</v>
      </c>
      <c r="F79" s="490">
        <f t="shared" si="30"/>
        <v>0</v>
      </c>
      <c r="G79" s="491">
        <f t="shared" si="31"/>
        <v>0</v>
      </c>
      <c r="H79" s="490">
        <f t="shared" si="32"/>
        <v>0</v>
      </c>
      <c r="I79" s="491">
        <f t="shared" si="33"/>
        <v>0</v>
      </c>
      <c r="J79" s="490">
        <f t="shared" si="34"/>
        <v>0</v>
      </c>
      <c r="K79" s="491">
        <f t="shared" si="35"/>
        <v>0</v>
      </c>
      <c r="L79" s="492">
        <f t="shared" si="36"/>
        <v>0</v>
      </c>
      <c r="M79" s="491">
        <f t="shared" si="37"/>
        <v>0</v>
      </c>
      <c r="N79" s="492">
        <f t="shared" si="38"/>
        <v>0</v>
      </c>
      <c r="O79" s="491">
        <f t="shared" si="39"/>
        <v>0</v>
      </c>
      <c r="P79" s="492">
        <f t="shared" si="40"/>
        <v>0</v>
      </c>
      <c r="Q79" s="491">
        <f t="shared" si="41"/>
        <v>0</v>
      </c>
      <c r="R79" s="493">
        <f t="shared" si="42"/>
        <v>0</v>
      </c>
      <c r="S79" s="491">
        <f t="shared" si="43"/>
        <v>0</v>
      </c>
      <c r="T79" s="493">
        <f t="shared" si="44"/>
        <v>0</v>
      </c>
      <c r="U79" s="491">
        <f t="shared" si="45"/>
        <v>0</v>
      </c>
      <c r="V79" s="493">
        <f t="shared" si="46"/>
        <v>0</v>
      </c>
      <c r="W79" s="491">
        <f t="shared" si="47"/>
        <v>0</v>
      </c>
      <c r="X79" s="490">
        <f t="shared" si="48"/>
        <v>0</v>
      </c>
      <c r="Y79" s="491">
        <f t="shared" si="49"/>
        <v>0</v>
      </c>
      <c r="Z79" s="494">
        <f t="shared" si="50"/>
        <v>0</v>
      </c>
      <c r="AA79" s="486">
        <f t="shared" si="51"/>
        <v>0</v>
      </c>
      <c r="AB79" s="487">
        <f t="shared" si="51"/>
        <v>0</v>
      </c>
      <c r="AC79" s="502"/>
      <c r="AD79" s="503"/>
      <c r="AE79" s="503"/>
      <c r="AF79" s="504"/>
      <c r="AG79" s="504"/>
      <c r="AH79" s="504"/>
      <c r="AI79" s="504"/>
      <c r="AJ79" s="504"/>
      <c r="AK79" s="504"/>
      <c r="AL79" s="504"/>
      <c r="AM79" s="504"/>
      <c r="AN79" s="504"/>
      <c r="AO79" s="504"/>
      <c r="AP79" s="504"/>
      <c r="AQ79" s="504"/>
      <c r="AR79" s="504"/>
      <c r="AS79" s="504"/>
      <c r="AT79" s="468"/>
    </row>
    <row r="80" spans="1:46" s="478" customFormat="1" ht="18" hidden="1" customHeight="1" outlineLevel="1" thickBot="1">
      <c r="A80" s="468"/>
      <c r="B80" s="488" t="s">
        <v>36</v>
      </c>
      <c r="C80" s="489">
        <f t="shared" si="27"/>
        <v>0</v>
      </c>
      <c r="D80" s="490">
        <f t="shared" si="28"/>
        <v>0</v>
      </c>
      <c r="E80" s="491">
        <f t="shared" si="29"/>
        <v>0</v>
      </c>
      <c r="F80" s="490">
        <f t="shared" si="30"/>
        <v>0</v>
      </c>
      <c r="G80" s="491">
        <f t="shared" si="31"/>
        <v>0</v>
      </c>
      <c r="H80" s="490">
        <f t="shared" si="32"/>
        <v>0</v>
      </c>
      <c r="I80" s="491">
        <f t="shared" si="33"/>
        <v>0</v>
      </c>
      <c r="J80" s="490">
        <f t="shared" si="34"/>
        <v>0</v>
      </c>
      <c r="K80" s="491">
        <f t="shared" si="35"/>
        <v>0</v>
      </c>
      <c r="L80" s="492">
        <f t="shared" si="36"/>
        <v>0</v>
      </c>
      <c r="M80" s="491">
        <f t="shared" si="37"/>
        <v>0</v>
      </c>
      <c r="N80" s="492">
        <f t="shared" si="38"/>
        <v>0</v>
      </c>
      <c r="O80" s="491">
        <f t="shared" si="39"/>
        <v>0</v>
      </c>
      <c r="P80" s="492">
        <f t="shared" si="40"/>
        <v>0</v>
      </c>
      <c r="Q80" s="491">
        <f t="shared" si="41"/>
        <v>0</v>
      </c>
      <c r="R80" s="493">
        <f t="shared" si="42"/>
        <v>0</v>
      </c>
      <c r="S80" s="491">
        <f t="shared" si="43"/>
        <v>0</v>
      </c>
      <c r="T80" s="493">
        <f t="shared" si="44"/>
        <v>0</v>
      </c>
      <c r="U80" s="491">
        <f t="shared" si="45"/>
        <v>0</v>
      </c>
      <c r="V80" s="493">
        <f t="shared" si="46"/>
        <v>0</v>
      </c>
      <c r="W80" s="491">
        <f t="shared" si="47"/>
        <v>0</v>
      </c>
      <c r="X80" s="490">
        <f t="shared" si="48"/>
        <v>0</v>
      </c>
      <c r="Y80" s="491">
        <f t="shared" si="49"/>
        <v>0</v>
      </c>
      <c r="Z80" s="494">
        <f t="shared" si="50"/>
        <v>0</v>
      </c>
      <c r="AA80" s="486">
        <f t="shared" si="51"/>
        <v>0</v>
      </c>
      <c r="AB80" s="487">
        <f t="shared" si="51"/>
        <v>0</v>
      </c>
      <c r="AC80" s="502"/>
      <c r="AD80" s="503"/>
      <c r="AE80" s="503"/>
      <c r="AF80" s="504"/>
      <c r="AG80" s="504"/>
      <c r="AH80" s="504"/>
      <c r="AI80" s="504"/>
      <c r="AJ80" s="504"/>
      <c r="AK80" s="504"/>
      <c r="AL80" s="504"/>
      <c r="AM80" s="504"/>
      <c r="AN80" s="504"/>
      <c r="AO80" s="504"/>
      <c r="AP80" s="504"/>
      <c r="AQ80" s="504"/>
      <c r="AR80" s="504"/>
      <c r="AS80" s="504"/>
      <c r="AT80" s="468"/>
    </row>
    <row r="81" spans="1:46" s="478" customFormat="1" ht="18" hidden="1" customHeight="1" outlineLevel="1" thickBot="1">
      <c r="A81" s="468"/>
      <c r="B81" s="488" t="s">
        <v>37</v>
      </c>
      <c r="C81" s="489">
        <f t="shared" si="27"/>
        <v>0</v>
      </c>
      <c r="D81" s="490">
        <f t="shared" si="28"/>
        <v>0</v>
      </c>
      <c r="E81" s="491">
        <f t="shared" si="29"/>
        <v>0</v>
      </c>
      <c r="F81" s="490">
        <f t="shared" si="30"/>
        <v>0</v>
      </c>
      <c r="G81" s="491">
        <f t="shared" si="31"/>
        <v>0</v>
      </c>
      <c r="H81" s="490">
        <f t="shared" si="32"/>
        <v>0</v>
      </c>
      <c r="I81" s="491">
        <f t="shared" si="33"/>
        <v>0</v>
      </c>
      <c r="J81" s="490">
        <f t="shared" si="34"/>
        <v>0</v>
      </c>
      <c r="K81" s="491">
        <f t="shared" si="35"/>
        <v>0</v>
      </c>
      <c r="L81" s="492">
        <f t="shared" si="36"/>
        <v>0</v>
      </c>
      <c r="M81" s="491">
        <f t="shared" si="37"/>
        <v>0</v>
      </c>
      <c r="N81" s="492">
        <f t="shared" si="38"/>
        <v>0</v>
      </c>
      <c r="O81" s="491">
        <f t="shared" si="39"/>
        <v>0</v>
      </c>
      <c r="P81" s="492">
        <f t="shared" si="40"/>
        <v>0</v>
      </c>
      <c r="Q81" s="491">
        <f t="shared" si="41"/>
        <v>0</v>
      </c>
      <c r="R81" s="493">
        <f t="shared" si="42"/>
        <v>0</v>
      </c>
      <c r="S81" s="491">
        <f t="shared" si="43"/>
        <v>0</v>
      </c>
      <c r="T81" s="493">
        <f t="shared" si="44"/>
        <v>0</v>
      </c>
      <c r="U81" s="491">
        <f t="shared" si="45"/>
        <v>0</v>
      </c>
      <c r="V81" s="493">
        <f t="shared" si="46"/>
        <v>0</v>
      </c>
      <c r="W81" s="491">
        <f t="shared" si="47"/>
        <v>0</v>
      </c>
      <c r="X81" s="490">
        <f t="shared" si="48"/>
        <v>0</v>
      </c>
      <c r="Y81" s="491">
        <f t="shared" si="49"/>
        <v>0</v>
      </c>
      <c r="Z81" s="494">
        <f t="shared" si="50"/>
        <v>0</v>
      </c>
      <c r="AA81" s="486">
        <f t="shared" si="51"/>
        <v>0</v>
      </c>
      <c r="AB81" s="487">
        <f t="shared" si="51"/>
        <v>0</v>
      </c>
      <c r="AC81" s="502"/>
      <c r="AD81" s="503"/>
      <c r="AE81" s="503"/>
      <c r="AF81" s="504"/>
      <c r="AG81" s="504"/>
      <c r="AH81" s="504"/>
      <c r="AI81" s="504"/>
      <c r="AJ81" s="504"/>
      <c r="AK81" s="504"/>
      <c r="AL81" s="504"/>
      <c r="AM81" s="504"/>
      <c r="AN81" s="504"/>
      <c r="AO81" s="504"/>
      <c r="AP81" s="504"/>
      <c r="AQ81" s="504"/>
      <c r="AR81" s="504"/>
      <c r="AS81" s="504"/>
      <c r="AT81" s="468"/>
    </row>
    <row r="82" spans="1:46" s="478" customFormat="1" ht="18" hidden="1" customHeight="1" outlineLevel="1" thickBot="1">
      <c r="A82" s="468"/>
      <c r="B82" s="488" t="s">
        <v>38</v>
      </c>
      <c r="C82" s="489">
        <f t="shared" si="27"/>
        <v>0</v>
      </c>
      <c r="D82" s="490">
        <f t="shared" si="28"/>
        <v>0</v>
      </c>
      <c r="E82" s="491">
        <f t="shared" si="29"/>
        <v>0</v>
      </c>
      <c r="F82" s="490">
        <f t="shared" si="30"/>
        <v>0</v>
      </c>
      <c r="G82" s="491">
        <f t="shared" si="31"/>
        <v>0</v>
      </c>
      <c r="H82" s="490">
        <f t="shared" si="32"/>
        <v>0</v>
      </c>
      <c r="I82" s="491">
        <f t="shared" si="33"/>
        <v>0</v>
      </c>
      <c r="J82" s="490">
        <f t="shared" si="34"/>
        <v>0</v>
      </c>
      <c r="K82" s="491">
        <f t="shared" si="35"/>
        <v>0</v>
      </c>
      <c r="L82" s="492">
        <f t="shared" si="36"/>
        <v>0</v>
      </c>
      <c r="M82" s="491">
        <f t="shared" si="37"/>
        <v>0</v>
      </c>
      <c r="N82" s="492">
        <f t="shared" si="38"/>
        <v>0</v>
      </c>
      <c r="O82" s="491">
        <f t="shared" si="39"/>
        <v>0</v>
      </c>
      <c r="P82" s="492">
        <f t="shared" si="40"/>
        <v>0</v>
      </c>
      <c r="Q82" s="491">
        <f t="shared" si="41"/>
        <v>0</v>
      </c>
      <c r="R82" s="493">
        <f t="shared" si="42"/>
        <v>0</v>
      </c>
      <c r="S82" s="491">
        <f t="shared" si="43"/>
        <v>0</v>
      </c>
      <c r="T82" s="493">
        <f t="shared" si="44"/>
        <v>0</v>
      </c>
      <c r="U82" s="491">
        <f t="shared" si="45"/>
        <v>0</v>
      </c>
      <c r="V82" s="493">
        <f t="shared" si="46"/>
        <v>0</v>
      </c>
      <c r="W82" s="491">
        <f t="shared" si="47"/>
        <v>0</v>
      </c>
      <c r="X82" s="490">
        <f t="shared" si="48"/>
        <v>0</v>
      </c>
      <c r="Y82" s="491">
        <f t="shared" si="49"/>
        <v>0</v>
      </c>
      <c r="Z82" s="494">
        <f t="shared" si="50"/>
        <v>0</v>
      </c>
      <c r="AA82" s="486">
        <f t="shared" si="51"/>
        <v>0</v>
      </c>
      <c r="AB82" s="487">
        <f t="shared" si="51"/>
        <v>0</v>
      </c>
      <c r="AC82" s="502"/>
      <c r="AD82" s="503"/>
      <c r="AE82" s="503"/>
      <c r="AF82" s="504"/>
      <c r="AG82" s="504"/>
      <c r="AH82" s="504"/>
      <c r="AI82" s="504"/>
      <c r="AJ82" s="504"/>
      <c r="AK82" s="504"/>
      <c r="AL82" s="504"/>
      <c r="AM82" s="504"/>
      <c r="AN82" s="504"/>
      <c r="AO82" s="504"/>
      <c r="AP82" s="504"/>
      <c r="AQ82" s="504"/>
      <c r="AR82" s="504"/>
      <c r="AS82" s="504"/>
      <c r="AT82" s="468"/>
    </row>
    <row r="83" spans="1:46" s="478" customFormat="1" ht="18" hidden="1" customHeight="1" outlineLevel="1" thickBot="1">
      <c r="A83" s="468"/>
      <c r="B83" s="488" t="s">
        <v>39</v>
      </c>
      <c r="C83" s="489">
        <f t="shared" si="27"/>
        <v>0</v>
      </c>
      <c r="D83" s="490">
        <f t="shared" si="28"/>
        <v>0</v>
      </c>
      <c r="E83" s="491">
        <f t="shared" si="29"/>
        <v>0</v>
      </c>
      <c r="F83" s="490">
        <f t="shared" si="30"/>
        <v>0</v>
      </c>
      <c r="G83" s="491">
        <f t="shared" si="31"/>
        <v>0</v>
      </c>
      <c r="H83" s="490">
        <f t="shared" si="32"/>
        <v>0</v>
      </c>
      <c r="I83" s="491">
        <f t="shared" si="33"/>
        <v>0</v>
      </c>
      <c r="J83" s="490">
        <f t="shared" si="34"/>
        <v>0</v>
      </c>
      <c r="K83" s="491">
        <f t="shared" si="35"/>
        <v>0</v>
      </c>
      <c r="L83" s="492">
        <f t="shared" si="36"/>
        <v>0</v>
      </c>
      <c r="M83" s="491">
        <f t="shared" si="37"/>
        <v>0</v>
      </c>
      <c r="N83" s="492">
        <f t="shared" si="38"/>
        <v>0</v>
      </c>
      <c r="O83" s="491">
        <f t="shared" si="39"/>
        <v>0</v>
      </c>
      <c r="P83" s="492">
        <f t="shared" si="40"/>
        <v>0</v>
      </c>
      <c r="Q83" s="491">
        <f t="shared" si="41"/>
        <v>0</v>
      </c>
      <c r="R83" s="493">
        <f t="shared" si="42"/>
        <v>0</v>
      </c>
      <c r="S83" s="491">
        <f t="shared" si="43"/>
        <v>0</v>
      </c>
      <c r="T83" s="493">
        <f t="shared" si="44"/>
        <v>0</v>
      </c>
      <c r="U83" s="491">
        <f t="shared" si="45"/>
        <v>0</v>
      </c>
      <c r="V83" s="493">
        <f t="shared" si="46"/>
        <v>0</v>
      </c>
      <c r="W83" s="491">
        <f t="shared" si="47"/>
        <v>0</v>
      </c>
      <c r="X83" s="490">
        <f t="shared" si="48"/>
        <v>0</v>
      </c>
      <c r="Y83" s="491">
        <f t="shared" si="49"/>
        <v>0</v>
      </c>
      <c r="Z83" s="494">
        <f t="shared" si="50"/>
        <v>0</v>
      </c>
      <c r="AA83" s="486">
        <f t="shared" si="51"/>
        <v>0</v>
      </c>
      <c r="AB83" s="487">
        <f t="shared" si="51"/>
        <v>0</v>
      </c>
      <c r="AC83" s="502"/>
      <c r="AD83" s="503"/>
      <c r="AE83" s="503"/>
      <c r="AF83" s="504"/>
      <c r="AG83" s="504"/>
      <c r="AH83" s="504"/>
      <c r="AI83" s="504"/>
      <c r="AJ83" s="504"/>
      <c r="AK83" s="504"/>
      <c r="AL83" s="504"/>
      <c r="AM83" s="504"/>
      <c r="AN83" s="504"/>
      <c r="AO83" s="504"/>
      <c r="AP83" s="504"/>
      <c r="AQ83" s="504"/>
      <c r="AR83" s="504"/>
      <c r="AS83" s="504"/>
      <c r="AT83" s="468"/>
    </row>
    <row r="84" spans="1:46" s="478" customFormat="1" ht="18" hidden="1" customHeight="1" outlineLevel="1" thickBot="1">
      <c r="A84" s="468"/>
      <c r="B84" s="488" t="s">
        <v>40</v>
      </c>
      <c r="C84" s="489">
        <f t="shared" si="27"/>
        <v>0</v>
      </c>
      <c r="D84" s="490">
        <f t="shared" si="28"/>
        <v>0</v>
      </c>
      <c r="E84" s="491">
        <f t="shared" si="29"/>
        <v>0</v>
      </c>
      <c r="F84" s="490">
        <f t="shared" si="30"/>
        <v>0</v>
      </c>
      <c r="G84" s="491">
        <f t="shared" si="31"/>
        <v>0</v>
      </c>
      <c r="H84" s="490">
        <f t="shared" si="32"/>
        <v>0</v>
      </c>
      <c r="I84" s="491">
        <f t="shared" si="33"/>
        <v>0</v>
      </c>
      <c r="J84" s="490">
        <f t="shared" si="34"/>
        <v>0</v>
      </c>
      <c r="K84" s="491">
        <f t="shared" si="35"/>
        <v>0</v>
      </c>
      <c r="L84" s="492">
        <f t="shared" si="36"/>
        <v>0</v>
      </c>
      <c r="M84" s="491">
        <f t="shared" si="37"/>
        <v>0</v>
      </c>
      <c r="N84" s="492">
        <f t="shared" si="38"/>
        <v>0</v>
      </c>
      <c r="O84" s="491">
        <f t="shared" si="39"/>
        <v>0</v>
      </c>
      <c r="P84" s="492">
        <f t="shared" si="40"/>
        <v>0</v>
      </c>
      <c r="Q84" s="491">
        <f t="shared" si="41"/>
        <v>0</v>
      </c>
      <c r="R84" s="493">
        <f t="shared" si="42"/>
        <v>0</v>
      </c>
      <c r="S84" s="491">
        <f t="shared" si="43"/>
        <v>0</v>
      </c>
      <c r="T84" s="493">
        <f t="shared" si="44"/>
        <v>0</v>
      </c>
      <c r="U84" s="491">
        <f t="shared" si="45"/>
        <v>0</v>
      </c>
      <c r="V84" s="493">
        <f t="shared" si="46"/>
        <v>0</v>
      </c>
      <c r="W84" s="491">
        <f t="shared" si="47"/>
        <v>0</v>
      </c>
      <c r="X84" s="490">
        <f t="shared" si="48"/>
        <v>0</v>
      </c>
      <c r="Y84" s="491">
        <f t="shared" si="49"/>
        <v>0</v>
      </c>
      <c r="Z84" s="494">
        <f t="shared" si="50"/>
        <v>0</v>
      </c>
      <c r="AA84" s="486">
        <f t="shared" si="51"/>
        <v>0</v>
      </c>
      <c r="AB84" s="487">
        <f t="shared" si="51"/>
        <v>0</v>
      </c>
      <c r="AC84" s="502"/>
      <c r="AD84" s="503"/>
      <c r="AE84" s="503"/>
      <c r="AF84" s="504"/>
      <c r="AG84" s="504"/>
      <c r="AH84" s="504"/>
      <c r="AI84" s="504"/>
      <c r="AJ84" s="504"/>
      <c r="AK84" s="504"/>
      <c r="AL84" s="504"/>
      <c r="AM84" s="504"/>
      <c r="AN84" s="504"/>
      <c r="AO84" s="504"/>
      <c r="AP84" s="504"/>
      <c r="AQ84" s="504"/>
      <c r="AR84" s="504"/>
      <c r="AS84" s="504"/>
      <c r="AT84" s="468"/>
    </row>
    <row r="85" spans="1:46" s="478" customFormat="1" ht="18" hidden="1" customHeight="1" outlineLevel="1" thickBot="1">
      <c r="A85" s="468"/>
      <c r="B85" s="488" t="s">
        <v>41</v>
      </c>
      <c r="C85" s="489">
        <f t="shared" si="27"/>
        <v>0</v>
      </c>
      <c r="D85" s="490">
        <f t="shared" si="28"/>
        <v>0</v>
      </c>
      <c r="E85" s="491">
        <f t="shared" si="29"/>
        <v>0</v>
      </c>
      <c r="F85" s="490">
        <f t="shared" si="30"/>
        <v>0</v>
      </c>
      <c r="G85" s="491">
        <f t="shared" si="31"/>
        <v>0</v>
      </c>
      <c r="H85" s="490">
        <f t="shared" si="32"/>
        <v>0</v>
      </c>
      <c r="I85" s="491">
        <f t="shared" si="33"/>
        <v>0</v>
      </c>
      <c r="J85" s="490">
        <f t="shared" si="34"/>
        <v>0</v>
      </c>
      <c r="K85" s="491">
        <f t="shared" si="35"/>
        <v>0</v>
      </c>
      <c r="L85" s="492">
        <f t="shared" si="36"/>
        <v>0</v>
      </c>
      <c r="M85" s="491">
        <f t="shared" si="37"/>
        <v>0</v>
      </c>
      <c r="N85" s="492">
        <f t="shared" si="38"/>
        <v>0</v>
      </c>
      <c r="O85" s="491">
        <f t="shared" si="39"/>
        <v>0</v>
      </c>
      <c r="P85" s="492">
        <f t="shared" si="40"/>
        <v>0</v>
      </c>
      <c r="Q85" s="491">
        <f t="shared" si="41"/>
        <v>0</v>
      </c>
      <c r="R85" s="493">
        <f t="shared" si="42"/>
        <v>0</v>
      </c>
      <c r="S85" s="491">
        <f t="shared" si="43"/>
        <v>0</v>
      </c>
      <c r="T85" s="493">
        <f t="shared" si="44"/>
        <v>0</v>
      </c>
      <c r="U85" s="491">
        <f t="shared" si="45"/>
        <v>0</v>
      </c>
      <c r="V85" s="493">
        <f t="shared" si="46"/>
        <v>0</v>
      </c>
      <c r="W85" s="491">
        <f t="shared" si="47"/>
        <v>0</v>
      </c>
      <c r="X85" s="490">
        <f t="shared" si="48"/>
        <v>0</v>
      </c>
      <c r="Y85" s="491">
        <f t="shared" si="49"/>
        <v>0</v>
      </c>
      <c r="Z85" s="494">
        <f t="shared" si="50"/>
        <v>0</v>
      </c>
      <c r="AA85" s="486">
        <f t="shared" si="51"/>
        <v>0</v>
      </c>
      <c r="AB85" s="487">
        <f t="shared" si="51"/>
        <v>0</v>
      </c>
      <c r="AC85" s="502"/>
      <c r="AD85" s="503"/>
      <c r="AE85" s="503"/>
      <c r="AF85" s="504"/>
      <c r="AG85" s="504"/>
      <c r="AH85" s="504"/>
      <c r="AI85" s="504"/>
      <c r="AJ85" s="504"/>
      <c r="AK85" s="504"/>
      <c r="AL85" s="504"/>
      <c r="AM85" s="504"/>
      <c r="AN85" s="504"/>
      <c r="AO85" s="504"/>
      <c r="AP85" s="504"/>
      <c r="AQ85" s="504"/>
      <c r="AR85" s="504"/>
      <c r="AS85" s="504"/>
      <c r="AT85" s="468"/>
    </row>
    <row r="86" spans="1:46" s="478" customFormat="1" ht="18" hidden="1" customHeight="1" outlineLevel="1" thickBot="1">
      <c r="A86" s="468"/>
      <c r="B86" s="488" t="s">
        <v>42</v>
      </c>
      <c r="C86" s="489">
        <f t="shared" si="27"/>
        <v>0</v>
      </c>
      <c r="D86" s="490">
        <f t="shared" si="28"/>
        <v>0</v>
      </c>
      <c r="E86" s="491">
        <f t="shared" si="29"/>
        <v>0</v>
      </c>
      <c r="F86" s="490">
        <f t="shared" si="30"/>
        <v>0</v>
      </c>
      <c r="G86" s="491">
        <f t="shared" si="31"/>
        <v>0</v>
      </c>
      <c r="H86" s="490">
        <f t="shared" si="32"/>
        <v>0</v>
      </c>
      <c r="I86" s="491">
        <f t="shared" si="33"/>
        <v>0</v>
      </c>
      <c r="J86" s="490">
        <f t="shared" si="34"/>
        <v>0</v>
      </c>
      <c r="K86" s="491">
        <f t="shared" si="35"/>
        <v>0</v>
      </c>
      <c r="L86" s="492">
        <f t="shared" si="36"/>
        <v>0</v>
      </c>
      <c r="M86" s="491">
        <f t="shared" si="37"/>
        <v>0</v>
      </c>
      <c r="N86" s="492">
        <f t="shared" si="38"/>
        <v>0</v>
      </c>
      <c r="O86" s="491">
        <f t="shared" si="39"/>
        <v>0</v>
      </c>
      <c r="P86" s="492">
        <f t="shared" si="40"/>
        <v>0</v>
      </c>
      <c r="Q86" s="491">
        <f t="shared" si="41"/>
        <v>0</v>
      </c>
      <c r="R86" s="493">
        <f t="shared" si="42"/>
        <v>0</v>
      </c>
      <c r="S86" s="491">
        <f t="shared" si="43"/>
        <v>0</v>
      </c>
      <c r="T86" s="493">
        <f t="shared" si="44"/>
        <v>0</v>
      </c>
      <c r="U86" s="491">
        <f t="shared" si="45"/>
        <v>0</v>
      </c>
      <c r="V86" s="493">
        <f t="shared" si="46"/>
        <v>0</v>
      </c>
      <c r="W86" s="491">
        <f t="shared" si="47"/>
        <v>0</v>
      </c>
      <c r="X86" s="490">
        <f t="shared" si="48"/>
        <v>0</v>
      </c>
      <c r="Y86" s="491">
        <f t="shared" si="49"/>
        <v>0</v>
      </c>
      <c r="Z86" s="494">
        <f t="shared" si="50"/>
        <v>0</v>
      </c>
      <c r="AA86" s="486">
        <f t="shared" si="51"/>
        <v>0</v>
      </c>
      <c r="AB86" s="487">
        <f t="shared" si="51"/>
        <v>0</v>
      </c>
      <c r="AC86" s="502"/>
      <c r="AD86" s="503"/>
      <c r="AE86" s="503"/>
      <c r="AF86" s="504"/>
      <c r="AG86" s="504"/>
      <c r="AH86" s="504"/>
      <c r="AI86" s="504"/>
      <c r="AJ86" s="504"/>
      <c r="AK86" s="504"/>
      <c r="AL86" s="504"/>
      <c r="AM86" s="504"/>
      <c r="AN86" s="504"/>
      <c r="AO86" s="504"/>
      <c r="AP86" s="504"/>
      <c r="AQ86" s="504"/>
      <c r="AR86" s="504"/>
      <c r="AS86" s="504"/>
      <c r="AT86" s="468"/>
    </row>
    <row r="87" spans="1:46" s="478" customFormat="1" ht="18" hidden="1" customHeight="1" outlineLevel="1" thickBot="1">
      <c r="A87" s="468"/>
      <c r="B87" s="488" t="s">
        <v>43</v>
      </c>
      <c r="C87" s="489">
        <f t="shared" si="27"/>
        <v>0</v>
      </c>
      <c r="D87" s="490">
        <f t="shared" si="28"/>
        <v>0</v>
      </c>
      <c r="E87" s="491">
        <f t="shared" si="29"/>
        <v>0</v>
      </c>
      <c r="F87" s="490">
        <f t="shared" si="30"/>
        <v>0</v>
      </c>
      <c r="G87" s="491">
        <f t="shared" si="31"/>
        <v>0</v>
      </c>
      <c r="H87" s="490">
        <f t="shared" si="32"/>
        <v>0</v>
      </c>
      <c r="I87" s="491">
        <f t="shared" si="33"/>
        <v>0</v>
      </c>
      <c r="J87" s="490">
        <f t="shared" si="34"/>
        <v>0</v>
      </c>
      <c r="K87" s="491">
        <f t="shared" si="35"/>
        <v>0</v>
      </c>
      <c r="L87" s="492">
        <f t="shared" si="36"/>
        <v>0</v>
      </c>
      <c r="M87" s="491">
        <f t="shared" si="37"/>
        <v>0</v>
      </c>
      <c r="N87" s="492">
        <f t="shared" si="38"/>
        <v>0</v>
      </c>
      <c r="O87" s="491">
        <f t="shared" si="39"/>
        <v>0</v>
      </c>
      <c r="P87" s="492">
        <f t="shared" si="40"/>
        <v>0</v>
      </c>
      <c r="Q87" s="491">
        <f t="shared" si="41"/>
        <v>0</v>
      </c>
      <c r="R87" s="493">
        <f t="shared" si="42"/>
        <v>0</v>
      </c>
      <c r="S87" s="491">
        <f t="shared" si="43"/>
        <v>0</v>
      </c>
      <c r="T87" s="493">
        <f t="shared" si="44"/>
        <v>0</v>
      </c>
      <c r="U87" s="491">
        <f t="shared" si="45"/>
        <v>0</v>
      </c>
      <c r="V87" s="493">
        <f t="shared" si="46"/>
        <v>0</v>
      </c>
      <c r="W87" s="491">
        <f t="shared" si="47"/>
        <v>0</v>
      </c>
      <c r="X87" s="490">
        <f t="shared" si="48"/>
        <v>0</v>
      </c>
      <c r="Y87" s="491">
        <f t="shared" si="49"/>
        <v>0</v>
      </c>
      <c r="Z87" s="494">
        <f t="shared" si="50"/>
        <v>0</v>
      </c>
      <c r="AA87" s="486">
        <f t="shared" si="51"/>
        <v>0</v>
      </c>
      <c r="AB87" s="487">
        <f t="shared" si="51"/>
        <v>0</v>
      </c>
      <c r="AC87" s="502"/>
      <c r="AD87" s="503"/>
      <c r="AE87" s="503"/>
      <c r="AF87" s="504"/>
      <c r="AG87" s="504"/>
      <c r="AH87" s="504"/>
      <c r="AI87" s="504"/>
      <c r="AJ87" s="504"/>
      <c r="AK87" s="504"/>
      <c r="AL87" s="504"/>
      <c r="AM87" s="504"/>
      <c r="AN87" s="504"/>
      <c r="AO87" s="504"/>
      <c r="AP87" s="504"/>
      <c r="AQ87" s="504"/>
      <c r="AR87" s="504"/>
      <c r="AS87" s="504"/>
      <c r="AT87" s="468"/>
    </row>
    <row r="88" spans="1:46" s="478" customFormat="1" ht="18" hidden="1" customHeight="1" outlineLevel="1" thickBot="1">
      <c r="A88" s="468"/>
      <c r="B88" s="488" t="s">
        <v>44</v>
      </c>
      <c r="C88" s="489">
        <f t="shared" si="27"/>
        <v>0</v>
      </c>
      <c r="D88" s="490">
        <f t="shared" si="28"/>
        <v>0</v>
      </c>
      <c r="E88" s="491">
        <f t="shared" si="29"/>
        <v>0</v>
      </c>
      <c r="F88" s="490">
        <f t="shared" si="30"/>
        <v>0</v>
      </c>
      <c r="G88" s="491">
        <f t="shared" si="31"/>
        <v>0</v>
      </c>
      <c r="H88" s="490">
        <f t="shared" si="32"/>
        <v>0</v>
      </c>
      <c r="I88" s="491">
        <f t="shared" si="33"/>
        <v>0</v>
      </c>
      <c r="J88" s="490">
        <f t="shared" si="34"/>
        <v>0</v>
      </c>
      <c r="K88" s="491">
        <f t="shared" si="35"/>
        <v>0</v>
      </c>
      <c r="L88" s="492">
        <f t="shared" si="36"/>
        <v>0</v>
      </c>
      <c r="M88" s="491">
        <f t="shared" si="37"/>
        <v>0</v>
      </c>
      <c r="N88" s="492">
        <f t="shared" si="38"/>
        <v>0</v>
      </c>
      <c r="O88" s="491">
        <f t="shared" si="39"/>
        <v>0</v>
      </c>
      <c r="P88" s="492">
        <f t="shared" si="40"/>
        <v>0</v>
      </c>
      <c r="Q88" s="491">
        <f t="shared" si="41"/>
        <v>0</v>
      </c>
      <c r="R88" s="493">
        <f t="shared" si="42"/>
        <v>0</v>
      </c>
      <c r="S88" s="491">
        <f t="shared" si="43"/>
        <v>0</v>
      </c>
      <c r="T88" s="493">
        <f t="shared" si="44"/>
        <v>0</v>
      </c>
      <c r="U88" s="491">
        <f t="shared" si="45"/>
        <v>0</v>
      </c>
      <c r="V88" s="493">
        <f t="shared" si="46"/>
        <v>0</v>
      </c>
      <c r="W88" s="491">
        <f t="shared" si="47"/>
        <v>0</v>
      </c>
      <c r="X88" s="490">
        <f t="shared" si="48"/>
        <v>0</v>
      </c>
      <c r="Y88" s="491">
        <f t="shared" si="49"/>
        <v>0</v>
      </c>
      <c r="Z88" s="494">
        <f t="shared" si="50"/>
        <v>0</v>
      </c>
      <c r="AA88" s="486">
        <f t="shared" si="51"/>
        <v>0</v>
      </c>
      <c r="AB88" s="487">
        <f t="shared" si="51"/>
        <v>0</v>
      </c>
      <c r="AC88" s="502"/>
      <c r="AD88" s="503"/>
      <c r="AE88" s="503"/>
      <c r="AF88" s="504"/>
      <c r="AG88" s="504"/>
      <c r="AH88" s="504"/>
      <c r="AI88" s="504"/>
      <c r="AJ88" s="504"/>
      <c r="AK88" s="504"/>
      <c r="AL88" s="504"/>
      <c r="AM88" s="504"/>
      <c r="AN88" s="504"/>
      <c r="AO88" s="504"/>
      <c r="AP88" s="504"/>
      <c r="AQ88" s="504"/>
      <c r="AR88" s="504"/>
      <c r="AS88" s="504"/>
      <c r="AT88" s="468"/>
    </row>
    <row r="89" spans="1:46" s="478" customFormat="1" ht="18" hidden="1" customHeight="1" outlineLevel="1" thickBot="1">
      <c r="A89" s="468"/>
      <c r="B89" s="488" t="s">
        <v>45</v>
      </c>
      <c r="C89" s="489">
        <f t="shared" si="27"/>
        <v>0</v>
      </c>
      <c r="D89" s="490">
        <f t="shared" si="28"/>
        <v>0</v>
      </c>
      <c r="E89" s="491">
        <f t="shared" si="29"/>
        <v>0</v>
      </c>
      <c r="F89" s="490">
        <f t="shared" si="30"/>
        <v>0</v>
      </c>
      <c r="G89" s="491">
        <f t="shared" si="31"/>
        <v>0</v>
      </c>
      <c r="H89" s="490">
        <f t="shared" si="32"/>
        <v>0</v>
      </c>
      <c r="I89" s="491">
        <f t="shared" si="33"/>
        <v>0</v>
      </c>
      <c r="J89" s="490">
        <f t="shared" si="34"/>
        <v>0</v>
      </c>
      <c r="K89" s="491">
        <f t="shared" si="35"/>
        <v>0</v>
      </c>
      <c r="L89" s="492">
        <f t="shared" si="36"/>
        <v>0</v>
      </c>
      <c r="M89" s="491">
        <f t="shared" si="37"/>
        <v>0</v>
      </c>
      <c r="N89" s="492">
        <f t="shared" si="38"/>
        <v>0</v>
      </c>
      <c r="O89" s="491">
        <f t="shared" si="39"/>
        <v>0</v>
      </c>
      <c r="P89" s="492">
        <f t="shared" si="40"/>
        <v>0</v>
      </c>
      <c r="Q89" s="491">
        <f t="shared" si="41"/>
        <v>0</v>
      </c>
      <c r="R89" s="493">
        <f t="shared" si="42"/>
        <v>0</v>
      </c>
      <c r="S89" s="491">
        <f t="shared" si="43"/>
        <v>0</v>
      </c>
      <c r="T89" s="493">
        <f t="shared" si="44"/>
        <v>0</v>
      </c>
      <c r="U89" s="491">
        <f t="shared" si="45"/>
        <v>0</v>
      </c>
      <c r="V89" s="493">
        <f t="shared" si="46"/>
        <v>0</v>
      </c>
      <c r="W89" s="491">
        <f t="shared" si="47"/>
        <v>0</v>
      </c>
      <c r="X89" s="490">
        <f t="shared" si="48"/>
        <v>0</v>
      </c>
      <c r="Y89" s="491">
        <f t="shared" si="49"/>
        <v>0</v>
      </c>
      <c r="Z89" s="494">
        <f t="shared" si="50"/>
        <v>0</v>
      </c>
      <c r="AA89" s="486">
        <f t="shared" si="51"/>
        <v>0</v>
      </c>
      <c r="AB89" s="487">
        <f t="shared" si="51"/>
        <v>0</v>
      </c>
      <c r="AC89" s="502"/>
      <c r="AD89" s="503"/>
      <c r="AE89" s="503"/>
      <c r="AF89" s="504"/>
      <c r="AG89" s="504"/>
      <c r="AH89" s="504"/>
      <c r="AI89" s="504"/>
      <c r="AJ89" s="504"/>
      <c r="AK89" s="504"/>
      <c r="AL89" s="504"/>
      <c r="AM89" s="504"/>
      <c r="AN89" s="504"/>
      <c r="AO89" s="504"/>
      <c r="AP89" s="504"/>
      <c r="AQ89" s="504"/>
      <c r="AR89" s="504"/>
      <c r="AS89" s="504"/>
      <c r="AT89" s="468"/>
    </row>
    <row r="90" spans="1:46" s="478" customFormat="1" ht="18" hidden="1" customHeight="1" outlineLevel="1" thickBot="1">
      <c r="A90" s="468"/>
      <c r="B90" s="488" t="s">
        <v>46</v>
      </c>
      <c r="C90" s="489">
        <f t="shared" si="27"/>
        <v>0</v>
      </c>
      <c r="D90" s="490">
        <f t="shared" si="28"/>
        <v>0</v>
      </c>
      <c r="E90" s="491">
        <f t="shared" si="29"/>
        <v>0</v>
      </c>
      <c r="F90" s="490">
        <f t="shared" si="30"/>
        <v>0</v>
      </c>
      <c r="G90" s="491">
        <f t="shared" si="31"/>
        <v>0</v>
      </c>
      <c r="H90" s="490">
        <f t="shared" si="32"/>
        <v>0</v>
      </c>
      <c r="I90" s="491">
        <f t="shared" si="33"/>
        <v>0</v>
      </c>
      <c r="J90" s="490">
        <f t="shared" si="34"/>
        <v>0</v>
      </c>
      <c r="K90" s="491">
        <f t="shared" si="35"/>
        <v>0</v>
      </c>
      <c r="L90" s="492">
        <f t="shared" si="36"/>
        <v>0</v>
      </c>
      <c r="M90" s="491">
        <f t="shared" si="37"/>
        <v>0</v>
      </c>
      <c r="N90" s="492">
        <f t="shared" si="38"/>
        <v>0</v>
      </c>
      <c r="O90" s="491">
        <f t="shared" si="39"/>
        <v>0</v>
      </c>
      <c r="P90" s="492">
        <f t="shared" si="40"/>
        <v>0</v>
      </c>
      <c r="Q90" s="491">
        <f t="shared" si="41"/>
        <v>0</v>
      </c>
      <c r="R90" s="493">
        <f t="shared" si="42"/>
        <v>0</v>
      </c>
      <c r="S90" s="491">
        <f t="shared" si="43"/>
        <v>0</v>
      </c>
      <c r="T90" s="493">
        <f t="shared" si="44"/>
        <v>0</v>
      </c>
      <c r="U90" s="491">
        <f t="shared" si="45"/>
        <v>0</v>
      </c>
      <c r="V90" s="493">
        <f t="shared" si="46"/>
        <v>0</v>
      </c>
      <c r="W90" s="491">
        <f t="shared" si="47"/>
        <v>0</v>
      </c>
      <c r="X90" s="490">
        <f t="shared" si="48"/>
        <v>0</v>
      </c>
      <c r="Y90" s="491">
        <f t="shared" si="49"/>
        <v>0</v>
      </c>
      <c r="Z90" s="494">
        <f t="shared" si="50"/>
        <v>0</v>
      </c>
      <c r="AA90" s="486">
        <f t="shared" si="51"/>
        <v>0</v>
      </c>
      <c r="AB90" s="487">
        <f t="shared" si="51"/>
        <v>0</v>
      </c>
      <c r="AC90" s="502"/>
      <c r="AD90" s="503"/>
      <c r="AE90" s="503"/>
      <c r="AF90" s="504"/>
      <c r="AG90" s="504"/>
      <c r="AH90" s="504"/>
      <c r="AI90" s="504"/>
      <c r="AJ90" s="504"/>
      <c r="AK90" s="504"/>
      <c r="AL90" s="504"/>
      <c r="AM90" s="504"/>
      <c r="AN90" s="504"/>
      <c r="AO90" s="504"/>
      <c r="AP90" s="504"/>
      <c r="AQ90" s="504"/>
      <c r="AR90" s="504"/>
      <c r="AS90" s="504"/>
      <c r="AT90" s="468"/>
    </row>
    <row r="91" spans="1:46" s="478" customFormat="1" ht="18" hidden="1" customHeight="1" outlineLevel="1" thickBot="1">
      <c r="A91" s="468"/>
      <c r="B91" s="488" t="s">
        <v>47</v>
      </c>
      <c r="C91" s="489">
        <f t="shared" si="27"/>
        <v>0</v>
      </c>
      <c r="D91" s="490">
        <f t="shared" si="28"/>
        <v>0</v>
      </c>
      <c r="E91" s="491">
        <f t="shared" si="29"/>
        <v>0</v>
      </c>
      <c r="F91" s="490">
        <f t="shared" si="30"/>
        <v>0</v>
      </c>
      <c r="G91" s="491">
        <f t="shared" si="31"/>
        <v>0</v>
      </c>
      <c r="H91" s="490">
        <f t="shared" si="32"/>
        <v>0</v>
      </c>
      <c r="I91" s="491">
        <f t="shared" si="33"/>
        <v>0</v>
      </c>
      <c r="J91" s="490">
        <f t="shared" si="34"/>
        <v>0</v>
      </c>
      <c r="K91" s="491">
        <f t="shared" si="35"/>
        <v>0</v>
      </c>
      <c r="L91" s="492">
        <f t="shared" si="36"/>
        <v>0</v>
      </c>
      <c r="M91" s="491">
        <f t="shared" si="37"/>
        <v>0</v>
      </c>
      <c r="N91" s="492">
        <f t="shared" si="38"/>
        <v>0</v>
      </c>
      <c r="O91" s="491">
        <f t="shared" si="39"/>
        <v>0</v>
      </c>
      <c r="P91" s="492">
        <f t="shared" si="40"/>
        <v>0</v>
      </c>
      <c r="Q91" s="491">
        <f t="shared" si="41"/>
        <v>0</v>
      </c>
      <c r="R91" s="493">
        <f t="shared" si="42"/>
        <v>0</v>
      </c>
      <c r="S91" s="491">
        <f t="shared" si="43"/>
        <v>0</v>
      </c>
      <c r="T91" s="493">
        <f t="shared" si="44"/>
        <v>0</v>
      </c>
      <c r="U91" s="491">
        <f t="shared" si="45"/>
        <v>0</v>
      </c>
      <c r="V91" s="493">
        <f t="shared" si="46"/>
        <v>0</v>
      </c>
      <c r="W91" s="491">
        <f t="shared" si="47"/>
        <v>0</v>
      </c>
      <c r="X91" s="490">
        <f t="shared" si="48"/>
        <v>0</v>
      </c>
      <c r="Y91" s="491">
        <f t="shared" si="49"/>
        <v>0</v>
      </c>
      <c r="Z91" s="494">
        <f t="shared" si="50"/>
        <v>0</v>
      </c>
      <c r="AA91" s="486">
        <f t="shared" si="51"/>
        <v>0</v>
      </c>
      <c r="AB91" s="487">
        <f t="shared" si="51"/>
        <v>0</v>
      </c>
      <c r="AC91" s="502"/>
      <c r="AD91" s="503"/>
      <c r="AE91" s="503"/>
      <c r="AF91" s="504"/>
      <c r="AG91" s="504"/>
      <c r="AH91" s="504"/>
      <c r="AI91" s="504"/>
      <c r="AJ91" s="504"/>
      <c r="AK91" s="504"/>
      <c r="AL91" s="504"/>
      <c r="AM91" s="504"/>
      <c r="AN91" s="504"/>
      <c r="AO91" s="504"/>
      <c r="AP91" s="504"/>
      <c r="AQ91" s="504"/>
      <c r="AR91" s="504"/>
      <c r="AS91" s="504"/>
      <c r="AT91" s="468"/>
    </row>
    <row r="92" spans="1:46" s="478" customFormat="1" ht="18" hidden="1" customHeight="1" outlineLevel="1" thickBot="1">
      <c r="A92" s="468"/>
      <c r="B92" s="488" t="s">
        <v>48</v>
      </c>
      <c r="C92" s="489">
        <f t="shared" si="27"/>
        <v>0</v>
      </c>
      <c r="D92" s="490">
        <f t="shared" si="28"/>
        <v>0</v>
      </c>
      <c r="E92" s="491">
        <f t="shared" si="29"/>
        <v>0</v>
      </c>
      <c r="F92" s="490">
        <f t="shared" si="30"/>
        <v>0</v>
      </c>
      <c r="G92" s="491">
        <f t="shared" si="31"/>
        <v>0</v>
      </c>
      <c r="H92" s="490">
        <f t="shared" si="32"/>
        <v>0</v>
      </c>
      <c r="I92" s="491">
        <f t="shared" si="33"/>
        <v>0</v>
      </c>
      <c r="J92" s="490">
        <f t="shared" si="34"/>
        <v>0</v>
      </c>
      <c r="K92" s="491">
        <f t="shared" si="35"/>
        <v>0</v>
      </c>
      <c r="L92" s="492">
        <f t="shared" si="36"/>
        <v>0</v>
      </c>
      <c r="M92" s="491">
        <f t="shared" si="37"/>
        <v>0</v>
      </c>
      <c r="N92" s="492">
        <f t="shared" si="38"/>
        <v>0</v>
      </c>
      <c r="O92" s="491">
        <f t="shared" si="39"/>
        <v>0</v>
      </c>
      <c r="P92" s="492">
        <f t="shared" si="40"/>
        <v>0</v>
      </c>
      <c r="Q92" s="491">
        <f t="shared" si="41"/>
        <v>0</v>
      </c>
      <c r="R92" s="493">
        <f t="shared" si="42"/>
        <v>0</v>
      </c>
      <c r="S92" s="491">
        <f t="shared" si="43"/>
        <v>0</v>
      </c>
      <c r="T92" s="493">
        <f t="shared" si="44"/>
        <v>0</v>
      </c>
      <c r="U92" s="491">
        <f t="shared" si="45"/>
        <v>0</v>
      </c>
      <c r="V92" s="493">
        <f t="shared" si="46"/>
        <v>0</v>
      </c>
      <c r="W92" s="491">
        <f t="shared" si="47"/>
        <v>0</v>
      </c>
      <c r="X92" s="490">
        <f t="shared" si="48"/>
        <v>0</v>
      </c>
      <c r="Y92" s="491">
        <f t="shared" si="49"/>
        <v>0</v>
      </c>
      <c r="Z92" s="494">
        <f t="shared" si="50"/>
        <v>0</v>
      </c>
      <c r="AA92" s="486">
        <f t="shared" si="51"/>
        <v>0</v>
      </c>
      <c r="AB92" s="487">
        <f t="shared" si="51"/>
        <v>0</v>
      </c>
      <c r="AC92" s="502"/>
      <c r="AD92" s="503"/>
      <c r="AE92" s="503"/>
      <c r="AF92" s="504"/>
      <c r="AG92" s="504"/>
      <c r="AH92" s="504"/>
      <c r="AI92" s="504"/>
      <c r="AJ92" s="504"/>
      <c r="AK92" s="504"/>
      <c r="AL92" s="504"/>
      <c r="AM92" s="504"/>
      <c r="AN92" s="504"/>
      <c r="AO92" s="504"/>
      <c r="AP92" s="504"/>
      <c r="AQ92" s="504"/>
      <c r="AR92" s="504"/>
      <c r="AS92" s="504"/>
      <c r="AT92" s="468"/>
    </row>
    <row r="93" spans="1:46" s="478" customFormat="1" ht="18" hidden="1" customHeight="1" outlineLevel="1" thickBot="1">
      <c r="A93" s="468"/>
      <c r="B93" s="488" t="s">
        <v>49</v>
      </c>
      <c r="C93" s="489">
        <f t="shared" si="27"/>
        <v>0</v>
      </c>
      <c r="D93" s="490">
        <f t="shared" si="28"/>
        <v>0</v>
      </c>
      <c r="E93" s="491">
        <f t="shared" si="29"/>
        <v>0</v>
      </c>
      <c r="F93" s="490">
        <f t="shared" si="30"/>
        <v>0</v>
      </c>
      <c r="G93" s="491">
        <f t="shared" si="31"/>
        <v>0</v>
      </c>
      <c r="H93" s="490">
        <f t="shared" si="32"/>
        <v>0</v>
      </c>
      <c r="I93" s="491">
        <f t="shared" si="33"/>
        <v>0</v>
      </c>
      <c r="J93" s="490">
        <f t="shared" si="34"/>
        <v>0</v>
      </c>
      <c r="K93" s="491">
        <f t="shared" si="35"/>
        <v>0</v>
      </c>
      <c r="L93" s="492">
        <f t="shared" si="36"/>
        <v>0</v>
      </c>
      <c r="M93" s="491">
        <f t="shared" si="37"/>
        <v>0</v>
      </c>
      <c r="N93" s="492">
        <f t="shared" si="38"/>
        <v>0</v>
      </c>
      <c r="O93" s="491">
        <f t="shared" si="39"/>
        <v>0</v>
      </c>
      <c r="P93" s="492">
        <f t="shared" si="40"/>
        <v>0</v>
      </c>
      <c r="Q93" s="491">
        <f t="shared" si="41"/>
        <v>0</v>
      </c>
      <c r="R93" s="493">
        <f t="shared" si="42"/>
        <v>0</v>
      </c>
      <c r="S93" s="491">
        <f t="shared" si="43"/>
        <v>0</v>
      </c>
      <c r="T93" s="493">
        <f t="shared" si="44"/>
        <v>0</v>
      </c>
      <c r="U93" s="491">
        <f t="shared" si="45"/>
        <v>0</v>
      </c>
      <c r="V93" s="493">
        <f t="shared" si="46"/>
        <v>0</v>
      </c>
      <c r="W93" s="491">
        <f t="shared" si="47"/>
        <v>0</v>
      </c>
      <c r="X93" s="490">
        <f t="shared" si="48"/>
        <v>0</v>
      </c>
      <c r="Y93" s="491">
        <f t="shared" si="49"/>
        <v>0</v>
      </c>
      <c r="Z93" s="494">
        <f t="shared" si="50"/>
        <v>0</v>
      </c>
      <c r="AA93" s="486">
        <f t="shared" si="51"/>
        <v>0</v>
      </c>
      <c r="AB93" s="487">
        <f t="shared" si="51"/>
        <v>0</v>
      </c>
      <c r="AC93" s="502"/>
      <c r="AD93" s="503"/>
      <c r="AE93" s="503"/>
      <c r="AF93" s="504"/>
      <c r="AG93" s="504"/>
      <c r="AH93" s="504"/>
      <c r="AI93" s="504"/>
      <c r="AJ93" s="504"/>
      <c r="AK93" s="504"/>
      <c r="AL93" s="504"/>
      <c r="AM93" s="504"/>
      <c r="AN93" s="504"/>
      <c r="AO93" s="504"/>
      <c r="AP93" s="504"/>
      <c r="AQ93" s="504"/>
      <c r="AR93" s="504"/>
      <c r="AS93" s="504"/>
      <c r="AT93" s="468"/>
    </row>
    <row r="94" spans="1:46" s="478" customFormat="1" ht="18" hidden="1" customHeight="1" outlineLevel="1" thickBot="1">
      <c r="A94" s="468"/>
      <c r="B94" s="488" t="s">
        <v>50</v>
      </c>
      <c r="C94" s="489">
        <f t="shared" si="27"/>
        <v>0</v>
      </c>
      <c r="D94" s="490">
        <f t="shared" si="28"/>
        <v>0</v>
      </c>
      <c r="E94" s="491">
        <f t="shared" si="29"/>
        <v>0</v>
      </c>
      <c r="F94" s="490">
        <f t="shared" si="30"/>
        <v>0</v>
      </c>
      <c r="G94" s="491">
        <f t="shared" si="31"/>
        <v>0</v>
      </c>
      <c r="H94" s="490">
        <f t="shared" si="32"/>
        <v>0</v>
      </c>
      <c r="I94" s="491">
        <f t="shared" si="33"/>
        <v>0</v>
      </c>
      <c r="J94" s="490">
        <f t="shared" si="34"/>
        <v>0</v>
      </c>
      <c r="K94" s="491">
        <f t="shared" si="35"/>
        <v>0</v>
      </c>
      <c r="L94" s="492">
        <f t="shared" si="36"/>
        <v>0</v>
      </c>
      <c r="M94" s="491">
        <f t="shared" si="37"/>
        <v>0</v>
      </c>
      <c r="N94" s="492">
        <f t="shared" si="38"/>
        <v>0</v>
      </c>
      <c r="O94" s="491">
        <f t="shared" si="39"/>
        <v>0</v>
      </c>
      <c r="P94" s="492">
        <f t="shared" si="40"/>
        <v>0</v>
      </c>
      <c r="Q94" s="491">
        <f t="shared" si="41"/>
        <v>0</v>
      </c>
      <c r="R94" s="493">
        <f t="shared" si="42"/>
        <v>0</v>
      </c>
      <c r="S94" s="491">
        <f t="shared" si="43"/>
        <v>0</v>
      </c>
      <c r="T94" s="493">
        <f t="shared" si="44"/>
        <v>0</v>
      </c>
      <c r="U94" s="491">
        <f t="shared" si="45"/>
        <v>0</v>
      </c>
      <c r="V94" s="493">
        <f t="shared" si="46"/>
        <v>0</v>
      </c>
      <c r="W94" s="491">
        <f t="shared" si="47"/>
        <v>0</v>
      </c>
      <c r="X94" s="490">
        <f t="shared" si="48"/>
        <v>0</v>
      </c>
      <c r="Y94" s="491">
        <f t="shared" si="49"/>
        <v>0</v>
      </c>
      <c r="Z94" s="494">
        <f t="shared" si="50"/>
        <v>0</v>
      </c>
      <c r="AA94" s="486">
        <f t="shared" si="51"/>
        <v>0</v>
      </c>
      <c r="AB94" s="487">
        <f t="shared" si="51"/>
        <v>0</v>
      </c>
      <c r="AC94" s="502"/>
      <c r="AD94" s="503"/>
      <c r="AE94" s="503"/>
      <c r="AF94" s="504"/>
      <c r="AG94" s="504"/>
      <c r="AH94" s="504"/>
      <c r="AI94" s="504"/>
      <c r="AJ94" s="504"/>
      <c r="AK94" s="504"/>
      <c r="AL94" s="504"/>
      <c r="AM94" s="504"/>
      <c r="AN94" s="504"/>
      <c r="AO94" s="504"/>
      <c r="AP94" s="504"/>
      <c r="AQ94" s="504"/>
      <c r="AR94" s="504"/>
      <c r="AS94" s="504"/>
      <c r="AT94" s="468"/>
    </row>
    <row r="95" spans="1:46" s="478" customFormat="1" ht="18" hidden="1" customHeight="1" outlineLevel="1" thickBot="1">
      <c r="A95" s="468"/>
      <c r="B95" s="488" t="s">
        <v>51</v>
      </c>
      <c r="C95" s="489">
        <f t="shared" si="27"/>
        <v>0</v>
      </c>
      <c r="D95" s="490">
        <f t="shared" si="28"/>
        <v>0</v>
      </c>
      <c r="E95" s="491">
        <f t="shared" si="29"/>
        <v>0</v>
      </c>
      <c r="F95" s="490">
        <f t="shared" si="30"/>
        <v>0</v>
      </c>
      <c r="G95" s="491">
        <f t="shared" si="31"/>
        <v>0</v>
      </c>
      <c r="H95" s="490">
        <f t="shared" si="32"/>
        <v>0</v>
      </c>
      <c r="I95" s="491">
        <f t="shared" si="33"/>
        <v>0</v>
      </c>
      <c r="J95" s="490">
        <f t="shared" si="34"/>
        <v>0</v>
      </c>
      <c r="K95" s="491">
        <f t="shared" si="35"/>
        <v>0</v>
      </c>
      <c r="L95" s="492">
        <f t="shared" si="36"/>
        <v>0</v>
      </c>
      <c r="M95" s="491">
        <f t="shared" si="37"/>
        <v>0</v>
      </c>
      <c r="N95" s="492">
        <f t="shared" si="38"/>
        <v>0</v>
      </c>
      <c r="O95" s="491">
        <f t="shared" si="39"/>
        <v>0</v>
      </c>
      <c r="P95" s="492">
        <f t="shared" si="40"/>
        <v>0</v>
      </c>
      <c r="Q95" s="491">
        <f t="shared" si="41"/>
        <v>0</v>
      </c>
      <c r="R95" s="493">
        <f t="shared" si="42"/>
        <v>0</v>
      </c>
      <c r="S95" s="491">
        <f t="shared" si="43"/>
        <v>0</v>
      </c>
      <c r="T95" s="493">
        <f t="shared" si="44"/>
        <v>0</v>
      </c>
      <c r="U95" s="491">
        <f t="shared" si="45"/>
        <v>0</v>
      </c>
      <c r="V95" s="493">
        <f t="shared" si="46"/>
        <v>0</v>
      </c>
      <c r="W95" s="491">
        <f t="shared" si="47"/>
        <v>0</v>
      </c>
      <c r="X95" s="490">
        <f t="shared" si="48"/>
        <v>0</v>
      </c>
      <c r="Y95" s="491">
        <f t="shared" si="49"/>
        <v>0</v>
      </c>
      <c r="Z95" s="494">
        <f t="shared" si="50"/>
        <v>0</v>
      </c>
      <c r="AA95" s="486">
        <f t="shared" si="51"/>
        <v>0</v>
      </c>
      <c r="AB95" s="487">
        <f t="shared" si="51"/>
        <v>0</v>
      </c>
      <c r="AC95" s="502"/>
      <c r="AD95" s="503"/>
      <c r="AE95" s="503"/>
      <c r="AF95" s="504"/>
      <c r="AG95" s="504"/>
      <c r="AH95" s="504"/>
      <c r="AI95" s="504"/>
      <c r="AJ95" s="504"/>
      <c r="AK95" s="504"/>
      <c r="AL95" s="504"/>
      <c r="AM95" s="504"/>
      <c r="AN95" s="504"/>
      <c r="AO95" s="504"/>
      <c r="AP95" s="504"/>
      <c r="AQ95" s="504"/>
      <c r="AR95" s="504"/>
      <c r="AS95" s="504"/>
      <c r="AT95" s="468"/>
    </row>
    <row r="96" spans="1:46" s="478" customFormat="1" ht="18" hidden="1" customHeight="1" outlineLevel="1" thickBot="1">
      <c r="A96" s="468"/>
      <c r="B96" s="488" t="s">
        <v>52</v>
      </c>
      <c r="C96" s="489">
        <f t="shared" si="27"/>
        <v>0</v>
      </c>
      <c r="D96" s="490">
        <f t="shared" si="28"/>
        <v>0</v>
      </c>
      <c r="E96" s="491">
        <f t="shared" si="29"/>
        <v>0</v>
      </c>
      <c r="F96" s="490">
        <f t="shared" si="30"/>
        <v>0</v>
      </c>
      <c r="G96" s="491">
        <f t="shared" si="31"/>
        <v>0</v>
      </c>
      <c r="H96" s="490">
        <f t="shared" si="32"/>
        <v>0</v>
      </c>
      <c r="I96" s="491">
        <f t="shared" si="33"/>
        <v>0</v>
      </c>
      <c r="J96" s="490">
        <f t="shared" si="34"/>
        <v>0</v>
      </c>
      <c r="K96" s="491">
        <f t="shared" si="35"/>
        <v>0</v>
      </c>
      <c r="L96" s="492">
        <f t="shared" si="36"/>
        <v>0</v>
      </c>
      <c r="M96" s="491">
        <f t="shared" si="37"/>
        <v>0</v>
      </c>
      <c r="N96" s="492">
        <f t="shared" si="38"/>
        <v>0</v>
      </c>
      <c r="O96" s="491">
        <f t="shared" si="39"/>
        <v>0</v>
      </c>
      <c r="P96" s="492">
        <f t="shared" si="40"/>
        <v>0</v>
      </c>
      <c r="Q96" s="491">
        <f t="shared" si="41"/>
        <v>0</v>
      </c>
      <c r="R96" s="493">
        <f t="shared" si="42"/>
        <v>0</v>
      </c>
      <c r="S96" s="491">
        <f t="shared" si="43"/>
        <v>0</v>
      </c>
      <c r="T96" s="493">
        <f t="shared" si="44"/>
        <v>0</v>
      </c>
      <c r="U96" s="491">
        <f t="shared" si="45"/>
        <v>0</v>
      </c>
      <c r="V96" s="493">
        <f t="shared" si="46"/>
        <v>0</v>
      </c>
      <c r="W96" s="491">
        <f t="shared" si="47"/>
        <v>0</v>
      </c>
      <c r="X96" s="490">
        <f t="shared" si="48"/>
        <v>0</v>
      </c>
      <c r="Y96" s="491">
        <f t="shared" si="49"/>
        <v>0</v>
      </c>
      <c r="Z96" s="494">
        <f t="shared" si="50"/>
        <v>0</v>
      </c>
      <c r="AA96" s="486">
        <f t="shared" si="51"/>
        <v>0</v>
      </c>
      <c r="AB96" s="487">
        <f t="shared" si="51"/>
        <v>0</v>
      </c>
      <c r="AC96" s="502"/>
      <c r="AD96" s="503"/>
      <c r="AE96" s="503"/>
      <c r="AF96" s="504"/>
      <c r="AG96" s="504"/>
      <c r="AH96" s="504"/>
      <c r="AI96" s="504"/>
      <c r="AJ96" s="504"/>
      <c r="AK96" s="504"/>
      <c r="AL96" s="504"/>
      <c r="AM96" s="504"/>
      <c r="AN96" s="504"/>
      <c r="AO96" s="504"/>
      <c r="AP96" s="504"/>
      <c r="AQ96" s="504"/>
      <c r="AR96" s="504"/>
      <c r="AS96" s="504"/>
      <c r="AT96" s="468"/>
    </row>
    <row r="97" spans="1:46" s="478" customFormat="1" ht="18" hidden="1" customHeight="1" outlineLevel="1" thickBot="1">
      <c r="A97" s="468"/>
      <c r="B97" s="488" t="s">
        <v>53</v>
      </c>
      <c r="C97" s="489">
        <f t="shared" si="27"/>
        <v>0</v>
      </c>
      <c r="D97" s="490">
        <f t="shared" si="28"/>
        <v>0</v>
      </c>
      <c r="E97" s="491">
        <f t="shared" si="29"/>
        <v>0</v>
      </c>
      <c r="F97" s="490">
        <f t="shared" si="30"/>
        <v>0</v>
      </c>
      <c r="G97" s="491">
        <f t="shared" si="31"/>
        <v>0</v>
      </c>
      <c r="H97" s="490">
        <f t="shared" si="32"/>
        <v>0</v>
      </c>
      <c r="I97" s="491">
        <f t="shared" si="33"/>
        <v>0</v>
      </c>
      <c r="J97" s="490">
        <f t="shared" si="34"/>
        <v>0</v>
      </c>
      <c r="K97" s="491">
        <f t="shared" si="35"/>
        <v>0</v>
      </c>
      <c r="L97" s="492">
        <f t="shared" si="36"/>
        <v>0</v>
      </c>
      <c r="M97" s="491">
        <f t="shared" si="37"/>
        <v>0</v>
      </c>
      <c r="N97" s="492">
        <f t="shared" si="38"/>
        <v>0</v>
      </c>
      <c r="O97" s="491">
        <f t="shared" si="39"/>
        <v>0</v>
      </c>
      <c r="P97" s="492">
        <f t="shared" si="40"/>
        <v>0</v>
      </c>
      <c r="Q97" s="491">
        <f t="shared" si="41"/>
        <v>0</v>
      </c>
      <c r="R97" s="493">
        <f t="shared" si="42"/>
        <v>0</v>
      </c>
      <c r="S97" s="491">
        <f t="shared" si="43"/>
        <v>0</v>
      </c>
      <c r="T97" s="493">
        <f t="shared" si="44"/>
        <v>0</v>
      </c>
      <c r="U97" s="491">
        <f t="shared" si="45"/>
        <v>0</v>
      </c>
      <c r="V97" s="493">
        <f t="shared" si="46"/>
        <v>0</v>
      </c>
      <c r="W97" s="491">
        <f t="shared" si="47"/>
        <v>0</v>
      </c>
      <c r="X97" s="490">
        <f t="shared" si="48"/>
        <v>0</v>
      </c>
      <c r="Y97" s="491">
        <f t="shared" si="49"/>
        <v>0</v>
      </c>
      <c r="Z97" s="494">
        <f t="shared" si="50"/>
        <v>0</v>
      </c>
      <c r="AA97" s="486">
        <f t="shared" si="51"/>
        <v>0</v>
      </c>
      <c r="AB97" s="487">
        <f t="shared" si="51"/>
        <v>0</v>
      </c>
      <c r="AC97" s="502"/>
      <c r="AD97" s="503"/>
      <c r="AE97" s="503"/>
      <c r="AF97" s="504"/>
      <c r="AG97" s="504"/>
      <c r="AH97" s="504"/>
      <c r="AI97" s="504"/>
      <c r="AJ97" s="504"/>
      <c r="AK97" s="504"/>
      <c r="AL97" s="504"/>
      <c r="AM97" s="504"/>
      <c r="AN97" s="504"/>
      <c r="AO97" s="504"/>
      <c r="AP97" s="504"/>
      <c r="AQ97" s="504"/>
      <c r="AR97" s="504"/>
      <c r="AS97" s="504"/>
      <c r="AT97" s="468"/>
    </row>
    <row r="98" spans="1:46" s="478" customFormat="1" ht="18" hidden="1" customHeight="1" outlineLevel="1" thickBot="1">
      <c r="A98" s="468"/>
      <c r="B98" s="488" t="s">
        <v>54</v>
      </c>
      <c r="C98" s="489">
        <f t="shared" si="27"/>
        <v>0</v>
      </c>
      <c r="D98" s="490">
        <f t="shared" si="28"/>
        <v>0</v>
      </c>
      <c r="E98" s="491">
        <f t="shared" si="29"/>
        <v>0</v>
      </c>
      <c r="F98" s="490">
        <f t="shared" si="30"/>
        <v>0</v>
      </c>
      <c r="G98" s="491">
        <f t="shared" si="31"/>
        <v>0</v>
      </c>
      <c r="H98" s="490">
        <f t="shared" si="32"/>
        <v>0</v>
      </c>
      <c r="I98" s="491">
        <f t="shared" si="33"/>
        <v>0</v>
      </c>
      <c r="J98" s="490">
        <f t="shared" si="34"/>
        <v>0</v>
      </c>
      <c r="K98" s="491">
        <f t="shared" si="35"/>
        <v>0</v>
      </c>
      <c r="L98" s="492">
        <f t="shared" si="36"/>
        <v>0</v>
      </c>
      <c r="M98" s="491">
        <f t="shared" si="37"/>
        <v>0</v>
      </c>
      <c r="N98" s="492">
        <f t="shared" si="38"/>
        <v>0</v>
      </c>
      <c r="O98" s="491">
        <f t="shared" si="39"/>
        <v>0</v>
      </c>
      <c r="P98" s="492">
        <f t="shared" si="40"/>
        <v>0</v>
      </c>
      <c r="Q98" s="491">
        <f t="shared" si="41"/>
        <v>0</v>
      </c>
      <c r="R98" s="493">
        <f t="shared" si="42"/>
        <v>0</v>
      </c>
      <c r="S98" s="491">
        <f t="shared" si="43"/>
        <v>0</v>
      </c>
      <c r="T98" s="493">
        <f t="shared" si="44"/>
        <v>0</v>
      </c>
      <c r="U98" s="491">
        <f t="shared" si="45"/>
        <v>0</v>
      </c>
      <c r="V98" s="493">
        <f t="shared" si="46"/>
        <v>0</v>
      </c>
      <c r="W98" s="491">
        <f t="shared" si="47"/>
        <v>0</v>
      </c>
      <c r="X98" s="490">
        <f t="shared" si="48"/>
        <v>0</v>
      </c>
      <c r="Y98" s="491">
        <f t="shared" si="49"/>
        <v>0</v>
      </c>
      <c r="Z98" s="494">
        <f t="shared" si="50"/>
        <v>0</v>
      </c>
      <c r="AA98" s="486">
        <f t="shared" si="51"/>
        <v>0</v>
      </c>
      <c r="AB98" s="487">
        <f t="shared" si="51"/>
        <v>0</v>
      </c>
      <c r="AC98" s="502"/>
      <c r="AD98" s="503"/>
      <c r="AE98" s="503"/>
      <c r="AF98" s="504"/>
      <c r="AG98" s="504"/>
      <c r="AH98" s="504"/>
      <c r="AI98" s="504"/>
      <c r="AJ98" s="504"/>
      <c r="AK98" s="504"/>
      <c r="AL98" s="504"/>
      <c r="AM98" s="504"/>
      <c r="AN98" s="504"/>
      <c r="AO98" s="504"/>
      <c r="AP98" s="504"/>
      <c r="AQ98" s="504"/>
      <c r="AR98" s="504"/>
      <c r="AS98" s="504"/>
      <c r="AT98" s="468"/>
    </row>
    <row r="99" spans="1:46" s="478" customFormat="1" ht="18" hidden="1" customHeight="1" outlineLevel="1" thickBot="1">
      <c r="A99" s="468"/>
      <c r="B99" s="488" t="s">
        <v>55</v>
      </c>
      <c r="C99" s="489">
        <f t="shared" si="27"/>
        <v>0</v>
      </c>
      <c r="D99" s="490">
        <f t="shared" si="28"/>
        <v>0</v>
      </c>
      <c r="E99" s="491">
        <f t="shared" si="29"/>
        <v>0</v>
      </c>
      <c r="F99" s="490">
        <f t="shared" si="30"/>
        <v>0</v>
      </c>
      <c r="G99" s="491">
        <f t="shared" si="31"/>
        <v>0</v>
      </c>
      <c r="H99" s="490">
        <f t="shared" si="32"/>
        <v>0</v>
      </c>
      <c r="I99" s="491">
        <f t="shared" si="33"/>
        <v>0</v>
      </c>
      <c r="J99" s="490">
        <f t="shared" si="34"/>
        <v>0</v>
      </c>
      <c r="K99" s="491">
        <f t="shared" si="35"/>
        <v>0</v>
      </c>
      <c r="L99" s="492">
        <f t="shared" si="36"/>
        <v>0</v>
      </c>
      <c r="M99" s="491">
        <f t="shared" si="37"/>
        <v>0</v>
      </c>
      <c r="N99" s="492">
        <f t="shared" si="38"/>
        <v>0</v>
      </c>
      <c r="O99" s="491">
        <f t="shared" si="39"/>
        <v>0</v>
      </c>
      <c r="P99" s="492">
        <f t="shared" si="40"/>
        <v>0</v>
      </c>
      <c r="Q99" s="491">
        <f t="shared" si="41"/>
        <v>0</v>
      </c>
      <c r="R99" s="493">
        <f t="shared" si="42"/>
        <v>0</v>
      </c>
      <c r="S99" s="491">
        <f t="shared" si="43"/>
        <v>0</v>
      </c>
      <c r="T99" s="493">
        <f t="shared" si="44"/>
        <v>0</v>
      </c>
      <c r="U99" s="491">
        <f t="shared" si="45"/>
        <v>0</v>
      </c>
      <c r="V99" s="493">
        <f t="shared" si="46"/>
        <v>0</v>
      </c>
      <c r="W99" s="491">
        <f t="shared" si="47"/>
        <v>0</v>
      </c>
      <c r="X99" s="490">
        <f t="shared" si="48"/>
        <v>0</v>
      </c>
      <c r="Y99" s="491">
        <f t="shared" si="49"/>
        <v>0</v>
      </c>
      <c r="Z99" s="494">
        <f t="shared" si="50"/>
        <v>0</v>
      </c>
      <c r="AA99" s="486">
        <f t="shared" si="51"/>
        <v>0</v>
      </c>
      <c r="AB99" s="487">
        <f t="shared" si="51"/>
        <v>0</v>
      </c>
      <c r="AC99" s="502"/>
      <c r="AD99" s="503"/>
      <c r="AE99" s="503"/>
      <c r="AF99" s="504"/>
      <c r="AG99" s="504"/>
      <c r="AH99" s="504"/>
      <c r="AI99" s="504"/>
      <c r="AJ99" s="504"/>
      <c r="AK99" s="504"/>
      <c r="AL99" s="504"/>
      <c r="AM99" s="504"/>
      <c r="AN99" s="504"/>
      <c r="AO99" s="504"/>
      <c r="AP99" s="504"/>
      <c r="AQ99" s="504"/>
      <c r="AR99" s="504"/>
      <c r="AS99" s="504"/>
      <c r="AT99" s="468"/>
    </row>
    <row r="100" spans="1:46" s="478" customFormat="1" ht="18" hidden="1" customHeight="1" outlineLevel="1" thickBot="1">
      <c r="A100" s="468"/>
      <c r="B100" s="488" t="s">
        <v>56</v>
      </c>
      <c r="C100" s="489">
        <f t="shared" si="27"/>
        <v>0</v>
      </c>
      <c r="D100" s="490">
        <f t="shared" si="28"/>
        <v>0</v>
      </c>
      <c r="E100" s="491">
        <f t="shared" si="29"/>
        <v>0</v>
      </c>
      <c r="F100" s="490">
        <f t="shared" si="30"/>
        <v>0</v>
      </c>
      <c r="G100" s="491">
        <f t="shared" si="31"/>
        <v>0</v>
      </c>
      <c r="H100" s="490">
        <f t="shared" si="32"/>
        <v>0</v>
      </c>
      <c r="I100" s="491">
        <f t="shared" si="33"/>
        <v>0</v>
      </c>
      <c r="J100" s="490">
        <f t="shared" si="34"/>
        <v>0</v>
      </c>
      <c r="K100" s="491">
        <f t="shared" si="35"/>
        <v>0</v>
      </c>
      <c r="L100" s="492">
        <f t="shared" si="36"/>
        <v>0</v>
      </c>
      <c r="M100" s="491">
        <f t="shared" si="37"/>
        <v>0</v>
      </c>
      <c r="N100" s="492">
        <f t="shared" si="38"/>
        <v>0</v>
      </c>
      <c r="O100" s="491">
        <f t="shared" si="39"/>
        <v>0</v>
      </c>
      <c r="P100" s="492">
        <f t="shared" si="40"/>
        <v>0</v>
      </c>
      <c r="Q100" s="491">
        <f t="shared" si="41"/>
        <v>0</v>
      </c>
      <c r="R100" s="493">
        <f t="shared" si="42"/>
        <v>0</v>
      </c>
      <c r="S100" s="491">
        <f t="shared" si="43"/>
        <v>0</v>
      </c>
      <c r="T100" s="493">
        <f t="shared" si="44"/>
        <v>0</v>
      </c>
      <c r="U100" s="491">
        <f t="shared" si="45"/>
        <v>0</v>
      </c>
      <c r="V100" s="493">
        <f t="shared" si="46"/>
        <v>0</v>
      </c>
      <c r="W100" s="491">
        <f t="shared" si="47"/>
        <v>0</v>
      </c>
      <c r="X100" s="490">
        <f t="shared" si="48"/>
        <v>0</v>
      </c>
      <c r="Y100" s="491">
        <f t="shared" si="49"/>
        <v>0</v>
      </c>
      <c r="Z100" s="494">
        <f t="shared" si="50"/>
        <v>0</v>
      </c>
      <c r="AA100" s="486">
        <f t="shared" si="51"/>
        <v>0</v>
      </c>
      <c r="AB100" s="487">
        <f t="shared" si="51"/>
        <v>0</v>
      </c>
      <c r="AC100" s="502"/>
      <c r="AD100" s="503"/>
      <c r="AE100" s="503"/>
      <c r="AF100" s="504"/>
      <c r="AG100" s="504"/>
      <c r="AH100" s="504"/>
      <c r="AI100" s="504"/>
      <c r="AJ100" s="504"/>
      <c r="AK100" s="504"/>
      <c r="AL100" s="504"/>
      <c r="AM100" s="504"/>
      <c r="AN100" s="504"/>
      <c r="AO100" s="504"/>
      <c r="AP100" s="504"/>
      <c r="AQ100" s="504"/>
      <c r="AR100" s="504"/>
      <c r="AS100" s="504"/>
      <c r="AT100" s="468"/>
    </row>
    <row r="101" spans="1:46" s="478" customFormat="1" ht="18" hidden="1" customHeight="1" outlineLevel="1" thickBot="1">
      <c r="A101" s="468"/>
      <c r="B101" s="488" t="s">
        <v>57</v>
      </c>
      <c r="C101" s="489">
        <f t="shared" si="27"/>
        <v>0</v>
      </c>
      <c r="D101" s="490">
        <f t="shared" si="28"/>
        <v>0</v>
      </c>
      <c r="E101" s="491">
        <f t="shared" si="29"/>
        <v>0</v>
      </c>
      <c r="F101" s="490">
        <f t="shared" si="30"/>
        <v>0</v>
      </c>
      <c r="G101" s="491">
        <f t="shared" si="31"/>
        <v>0</v>
      </c>
      <c r="H101" s="490">
        <f t="shared" si="32"/>
        <v>0</v>
      </c>
      <c r="I101" s="491">
        <f t="shared" si="33"/>
        <v>0</v>
      </c>
      <c r="J101" s="490">
        <f t="shared" si="34"/>
        <v>0</v>
      </c>
      <c r="K101" s="491">
        <f t="shared" si="35"/>
        <v>0</v>
      </c>
      <c r="L101" s="492">
        <f t="shared" si="36"/>
        <v>0</v>
      </c>
      <c r="M101" s="491">
        <f t="shared" si="37"/>
        <v>0</v>
      </c>
      <c r="N101" s="492">
        <f t="shared" si="38"/>
        <v>0</v>
      </c>
      <c r="O101" s="491">
        <f t="shared" si="39"/>
        <v>0</v>
      </c>
      <c r="P101" s="492">
        <f t="shared" si="40"/>
        <v>0</v>
      </c>
      <c r="Q101" s="491">
        <f t="shared" si="41"/>
        <v>0</v>
      </c>
      <c r="R101" s="493">
        <f t="shared" si="42"/>
        <v>0</v>
      </c>
      <c r="S101" s="491">
        <f t="shared" si="43"/>
        <v>0</v>
      </c>
      <c r="T101" s="493">
        <f t="shared" si="44"/>
        <v>0</v>
      </c>
      <c r="U101" s="491">
        <f t="shared" si="45"/>
        <v>0</v>
      </c>
      <c r="V101" s="493">
        <f t="shared" si="46"/>
        <v>0</v>
      </c>
      <c r="W101" s="491">
        <f t="shared" si="47"/>
        <v>0</v>
      </c>
      <c r="X101" s="490">
        <f t="shared" si="48"/>
        <v>0</v>
      </c>
      <c r="Y101" s="491">
        <f t="shared" si="49"/>
        <v>0</v>
      </c>
      <c r="Z101" s="494">
        <f t="shared" si="50"/>
        <v>0</v>
      </c>
      <c r="AA101" s="486">
        <f t="shared" si="51"/>
        <v>0</v>
      </c>
      <c r="AB101" s="487">
        <f t="shared" si="51"/>
        <v>0</v>
      </c>
      <c r="AC101" s="502"/>
      <c r="AD101" s="503"/>
      <c r="AE101" s="503"/>
      <c r="AF101" s="504"/>
      <c r="AG101" s="504"/>
      <c r="AH101" s="504"/>
      <c r="AI101" s="504"/>
      <c r="AJ101" s="504"/>
      <c r="AK101" s="504"/>
      <c r="AL101" s="504"/>
      <c r="AM101" s="504"/>
      <c r="AN101" s="504"/>
      <c r="AO101" s="504"/>
      <c r="AP101" s="504"/>
      <c r="AQ101" s="504"/>
      <c r="AR101" s="504"/>
      <c r="AS101" s="504"/>
      <c r="AT101" s="468"/>
    </row>
    <row r="102" spans="1:46" s="478" customFormat="1" ht="18" hidden="1" customHeight="1" outlineLevel="1" thickBot="1">
      <c r="A102" s="468"/>
      <c r="B102" s="488" t="s">
        <v>58</v>
      </c>
      <c r="C102" s="489">
        <f t="shared" si="27"/>
        <v>0</v>
      </c>
      <c r="D102" s="490">
        <f t="shared" si="28"/>
        <v>0</v>
      </c>
      <c r="E102" s="491">
        <f t="shared" si="29"/>
        <v>0</v>
      </c>
      <c r="F102" s="490">
        <f t="shared" si="30"/>
        <v>0</v>
      </c>
      <c r="G102" s="491">
        <f t="shared" si="31"/>
        <v>0</v>
      </c>
      <c r="H102" s="490">
        <f t="shared" si="32"/>
        <v>0</v>
      </c>
      <c r="I102" s="491">
        <f t="shared" si="33"/>
        <v>0</v>
      </c>
      <c r="J102" s="490">
        <f t="shared" si="34"/>
        <v>0</v>
      </c>
      <c r="K102" s="491">
        <f t="shared" si="35"/>
        <v>0</v>
      </c>
      <c r="L102" s="492">
        <f t="shared" si="36"/>
        <v>0</v>
      </c>
      <c r="M102" s="491">
        <f t="shared" si="37"/>
        <v>0</v>
      </c>
      <c r="N102" s="492">
        <f t="shared" si="38"/>
        <v>0</v>
      </c>
      <c r="O102" s="491">
        <f t="shared" si="39"/>
        <v>0</v>
      </c>
      <c r="P102" s="492">
        <f t="shared" si="40"/>
        <v>0</v>
      </c>
      <c r="Q102" s="491">
        <f t="shared" si="41"/>
        <v>0</v>
      </c>
      <c r="R102" s="493">
        <f t="shared" si="42"/>
        <v>0</v>
      </c>
      <c r="S102" s="491">
        <f t="shared" si="43"/>
        <v>0</v>
      </c>
      <c r="T102" s="493">
        <f t="shared" si="44"/>
        <v>0</v>
      </c>
      <c r="U102" s="491">
        <f t="shared" si="45"/>
        <v>0</v>
      </c>
      <c r="V102" s="493">
        <f t="shared" si="46"/>
        <v>0</v>
      </c>
      <c r="W102" s="491">
        <f t="shared" si="47"/>
        <v>0</v>
      </c>
      <c r="X102" s="490">
        <f t="shared" si="48"/>
        <v>0</v>
      </c>
      <c r="Y102" s="491">
        <f t="shared" si="49"/>
        <v>0</v>
      </c>
      <c r="Z102" s="494">
        <f t="shared" si="50"/>
        <v>0</v>
      </c>
      <c r="AA102" s="486">
        <f t="shared" si="51"/>
        <v>0</v>
      </c>
      <c r="AB102" s="487">
        <f t="shared" si="51"/>
        <v>0</v>
      </c>
      <c r="AC102" s="502"/>
      <c r="AD102" s="503"/>
      <c r="AE102" s="503"/>
      <c r="AF102" s="504"/>
      <c r="AG102" s="504"/>
      <c r="AH102" s="504"/>
      <c r="AI102" s="504"/>
      <c r="AJ102" s="504"/>
      <c r="AK102" s="504"/>
      <c r="AL102" s="504"/>
      <c r="AM102" s="504"/>
      <c r="AN102" s="504"/>
      <c r="AO102" s="504"/>
      <c r="AP102" s="504"/>
      <c r="AQ102" s="504"/>
      <c r="AR102" s="504"/>
      <c r="AS102" s="504"/>
      <c r="AT102" s="468"/>
    </row>
    <row r="103" spans="1:46" s="478" customFormat="1" ht="18" hidden="1" customHeight="1" outlineLevel="1" thickBot="1">
      <c r="A103" s="468"/>
      <c r="B103" s="488" t="s">
        <v>59</v>
      </c>
      <c r="C103" s="489">
        <f t="shared" si="27"/>
        <v>0</v>
      </c>
      <c r="D103" s="490">
        <f t="shared" si="28"/>
        <v>0</v>
      </c>
      <c r="E103" s="491">
        <f t="shared" si="29"/>
        <v>0</v>
      </c>
      <c r="F103" s="490">
        <f t="shared" si="30"/>
        <v>0</v>
      </c>
      <c r="G103" s="491">
        <f t="shared" si="31"/>
        <v>0</v>
      </c>
      <c r="H103" s="490">
        <f t="shared" si="32"/>
        <v>0</v>
      </c>
      <c r="I103" s="491">
        <f t="shared" si="33"/>
        <v>0</v>
      </c>
      <c r="J103" s="490">
        <f t="shared" si="34"/>
        <v>0</v>
      </c>
      <c r="K103" s="491">
        <f t="shared" si="35"/>
        <v>0</v>
      </c>
      <c r="L103" s="492">
        <f t="shared" si="36"/>
        <v>0</v>
      </c>
      <c r="M103" s="491">
        <f t="shared" si="37"/>
        <v>0</v>
      </c>
      <c r="N103" s="492">
        <f t="shared" si="38"/>
        <v>0</v>
      </c>
      <c r="O103" s="491">
        <f t="shared" si="39"/>
        <v>0</v>
      </c>
      <c r="P103" s="492">
        <f t="shared" si="40"/>
        <v>0</v>
      </c>
      <c r="Q103" s="491">
        <f t="shared" si="41"/>
        <v>0</v>
      </c>
      <c r="R103" s="493">
        <f t="shared" si="42"/>
        <v>0</v>
      </c>
      <c r="S103" s="491">
        <f t="shared" si="43"/>
        <v>0</v>
      </c>
      <c r="T103" s="493">
        <f t="shared" si="44"/>
        <v>0</v>
      </c>
      <c r="U103" s="491">
        <f t="shared" si="45"/>
        <v>0</v>
      </c>
      <c r="V103" s="493">
        <f t="shared" si="46"/>
        <v>0</v>
      </c>
      <c r="W103" s="491">
        <f t="shared" si="47"/>
        <v>0</v>
      </c>
      <c r="X103" s="490">
        <f t="shared" si="48"/>
        <v>0</v>
      </c>
      <c r="Y103" s="491">
        <f t="shared" si="49"/>
        <v>0</v>
      </c>
      <c r="Z103" s="494">
        <f t="shared" si="50"/>
        <v>0</v>
      </c>
      <c r="AA103" s="486">
        <f t="shared" si="51"/>
        <v>0</v>
      </c>
      <c r="AB103" s="487">
        <f t="shared" si="51"/>
        <v>0</v>
      </c>
      <c r="AC103" s="502"/>
      <c r="AD103" s="503"/>
      <c r="AE103" s="503"/>
      <c r="AF103" s="504"/>
      <c r="AG103" s="504"/>
      <c r="AH103" s="504"/>
      <c r="AI103" s="504"/>
      <c r="AJ103" s="504"/>
      <c r="AK103" s="504"/>
      <c r="AL103" s="504"/>
      <c r="AM103" s="504"/>
      <c r="AN103" s="504"/>
      <c r="AO103" s="504"/>
      <c r="AP103" s="504"/>
      <c r="AQ103" s="504"/>
      <c r="AR103" s="504"/>
      <c r="AS103" s="504"/>
      <c r="AT103" s="468"/>
    </row>
    <row r="104" spans="1:46" s="478" customFormat="1" ht="18" hidden="1" customHeight="1" outlineLevel="1" thickBot="1">
      <c r="A104" s="468"/>
      <c r="B104" s="488" t="s">
        <v>60</v>
      </c>
      <c r="C104" s="489">
        <f t="shared" si="27"/>
        <v>0</v>
      </c>
      <c r="D104" s="490">
        <f t="shared" si="28"/>
        <v>0</v>
      </c>
      <c r="E104" s="491">
        <f t="shared" si="29"/>
        <v>0</v>
      </c>
      <c r="F104" s="490">
        <f t="shared" si="30"/>
        <v>0</v>
      </c>
      <c r="G104" s="491">
        <f t="shared" si="31"/>
        <v>0</v>
      </c>
      <c r="H104" s="490">
        <f t="shared" si="32"/>
        <v>0</v>
      </c>
      <c r="I104" s="491">
        <f t="shared" si="33"/>
        <v>0</v>
      </c>
      <c r="J104" s="490">
        <f t="shared" si="34"/>
        <v>0</v>
      </c>
      <c r="K104" s="491">
        <f t="shared" si="35"/>
        <v>0</v>
      </c>
      <c r="L104" s="492">
        <f t="shared" si="36"/>
        <v>0</v>
      </c>
      <c r="M104" s="491">
        <f t="shared" si="37"/>
        <v>0</v>
      </c>
      <c r="N104" s="492">
        <f t="shared" si="38"/>
        <v>0</v>
      </c>
      <c r="O104" s="491">
        <f t="shared" si="39"/>
        <v>0</v>
      </c>
      <c r="P104" s="492">
        <f t="shared" si="40"/>
        <v>0</v>
      </c>
      <c r="Q104" s="491">
        <f t="shared" si="41"/>
        <v>0</v>
      </c>
      <c r="R104" s="493">
        <f t="shared" si="42"/>
        <v>0</v>
      </c>
      <c r="S104" s="491">
        <f t="shared" si="43"/>
        <v>0</v>
      </c>
      <c r="T104" s="493">
        <f t="shared" si="44"/>
        <v>0</v>
      </c>
      <c r="U104" s="491">
        <f t="shared" si="45"/>
        <v>0</v>
      </c>
      <c r="V104" s="493">
        <f t="shared" si="46"/>
        <v>0</v>
      </c>
      <c r="W104" s="491">
        <f t="shared" si="47"/>
        <v>0</v>
      </c>
      <c r="X104" s="490">
        <f t="shared" si="48"/>
        <v>0</v>
      </c>
      <c r="Y104" s="491">
        <f t="shared" si="49"/>
        <v>0</v>
      </c>
      <c r="Z104" s="494">
        <f t="shared" si="50"/>
        <v>0</v>
      </c>
      <c r="AA104" s="486">
        <f t="shared" si="51"/>
        <v>0</v>
      </c>
      <c r="AB104" s="487">
        <f t="shared" si="51"/>
        <v>0</v>
      </c>
      <c r="AC104" s="502"/>
      <c r="AD104" s="503"/>
      <c r="AE104" s="503"/>
      <c r="AF104" s="504"/>
      <c r="AG104" s="504"/>
      <c r="AH104" s="504"/>
      <c r="AI104" s="504"/>
      <c r="AJ104" s="504"/>
      <c r="AK104" s="504"/>
      <c r="AL104" s="504"/>
      <c r="AM104" s="504"/>
      <c r="AN104" s="504"/>
      <c r="AO104" s="504"/>
      <c r="AP104" s="504"/>
      <c r="AQ104" s="504"/>
      <c r="AR104" s="504"/>
      <c r="AS104" s="504"/>
      <c r="AT104" s="468"/>
    </row>
    <row r="105" spans="1:46" s="478" customFormat="1" ht="18" hidden="1" customHeight="1" outlineLevel="1" thickBot="1">
      <c r="A105" s="468"/>
      <c r="B105" s="495" t="s">
        <v>61</v>
      </c>
      <c r="C105" s="496">
        <f t="shared" si="27"/>
        <v>0</v>
      </c>
      <c r="D105" s="497">
        <f t="shared" si="28"/>
        <v>0</v>
      </c>
      <c r="E105" s="498">
        <f t="shared" si="29"/>
        <v>0</v>
      </c>
      <c r="F105" s="497">
        <f t="shared" si="30"/>
        <v>0</v>
      </c>
      <c r="G105" s="498">
        <f t="shared" si="31"/>
        <v>0</v>
      </c>
      <c r="H105" s="497">
        <f t="shared" si="32"/>
        <v>0</v>
      </c>
      <c r="I105" s="498">
        <f t="shared" si="33"/>
        <v>0</v>
      </c>
      <c r="J105" s="497">
        <f t="shared" si="34"/>
        <v>0</v>
      </c>
      <c r="K105" s="498">
        <f t="shared" si="35"/>
        <v>0</v>
      </c>
      <c r="L105" s="499">
        <f t="shared" si="36"/>
        <v>0</v>
      </c>
      <c r="M105" s="498">
        <f t="shared" si="37"/>
        <v>0</v>
      </c>
      <c r="N105" s="499">
        <f t="shared" si="38"/>
        <v>0</v>
      </c>
      <c r="O105" s="498">
        <f t="shared" si="39"/>
        <v>0</v>
      </c>
      <c r="P105" s="499">
        <f t="shared" si="40"/>
        <v>0</v>
      </c>
      <c r="Q105" s="498">
        <f t="shared" si="41"/>
        <v>0</v>
      </c>
      <c r="R105" s="500">
        <f t="shared" si="42"/>
        <v>0</v>
      </c>
      <c r="S105" s="498">
        <f t="shared" si="43"/>
        <v>0</v>
      </c>
      <c r="T105" s="500">
        <f t="shared" si="44"/>
        <v>0</v>
      </c>
      <c r="U105" s="498">
        <f t="shared" si="45"/>
        <v>0</v>
      </c>
      <c r="V105" s="500">
        <f t="shared" si="46"/>
        <v>0</v>
      </c>
      <c r="W105" s="498">
        <f t="shared" si="47"/>
        <v>0</v>
      </c>
      <c r="X105" s="497">
        <f t="shared" si="48"/>
        <v>0</v>
      </c>
      <c r="Y105" s="498">
        <f t="shared" si="49"/>
        <v>0</v>
      </c>
      <c r="Z105" s="501">
        <f t="shared" si="50"/>
        <v>0</v>
      </c>
      <c r="AA105" s="486">
        <f t="shared" si="51"/>
        <v>0</v>
      </c>
      <c r="AB105" s="487">
        <f t="shared" si="51"/>
        <v>0</v>
      </c>
      <c r="AC105" s="502"/>
      <c r="AD105" s="503"/>
      <c r="AE105" s="503"/>
      <c r="AF105" s="504"/>
      <c r="AG105" s="504"/>
      <c r="AH105" s="504"/>
      <c r="AI105" s="504"/>
      <c r="AJ105" s="504"/>
      <c r="AK105" s="504"/>
      <c r="AL105" s="504"/>
      <c r="AM105" s="504"/>
      <c r="AN105" s="504"/>
      <c r="AO105" s="504"/>
      <c r="AP105" s="504"/>
      <c r="AQ105" s="504"/>
      <c r="AR105" s="504"/>
      <c r="AS105" s="504"/>
      <c r="AT105" s="468"/>
    </row>
    <row r="106" spans="1:46" s="478" customFormat="1" ht="18" customHeight="1" collapsed="1" thickBot="1">
      <c r="A106" s="468"/>
      <c r="B106" s="469" t="s">
        <v>63</v>
      </c>
      <c r="C106" s="470">
        <f t="shared" ref="C106:Z106" si="52">SUM(C107:C153)</f>
        <v>0</v>
      </c>
      <c r="D106" s="471">
        <f t="shared" si="52"/>
        <v>0</v>
      </c>
      <c r="E106" s="472">
        <f t="shared" si="52"/>
        <v>0</v>
      </c>
      <c r="F106" s="473">
        <f t="shared" si="52"/>
        <v>0</v>
      </c>
      <c r="G106" s="472">
        <f t="shared" si="52"/>
        <v>0</v>
      </c>
      <c r="H106" s="473">
        <f t="shared" si="52"/>
        <v>0</v>
      </c>
      <c r="I106" s="474">
        <f t="shared" si="52"/>
        <v>0</v>
      </c>
      <c r="J106" s="471">
        <f t="shared" si="52"/>
        <v>0</v>
      </c>
      <c r="K106" s="472">
        <f t="shared" si="52"/>
        <v>0</v>
      </c>
      <c r="L106" s="476">
        <f t="shared" si="52"/>
        <v>0</v>
      </c>
      <c r="M106" s="472">
        <f t="shared" si="52"/>
        <v>0</v>
      </c>
      <c r="N106" s="476">
        <f t="shared" si="52"/>
        <v>0</v>
      </c>
      <c r="O106" s="472">
        <f t="shared" si="52"/>
        <v>0</v>
      </c>
      <c r="P106" s="476">
        <f t="shared" si="52"/>
        <v>0</v>
      </c>
      <c r="Q106" s="472">
        <f t="shared" si="52"/>
        <v>0</v>
      </c>
      <c r="R106" s="473">
        <f t="shared" si="52"/>
        <v>0</v>
      </c>
      <c r="S106" s="472">
        <f t="shared" si="52"/>
        <v>0</v>
      </c>
      <c r="T106" s="473">
        <f t="shared" si="52"/>
        <v>0</v>
      </c>
      <c r="U106" s="472">
        <f t="shared" si="52"/>
        <v>0</v>
      </c>
      <c r="V106" s="473">
        <f t="shared" si="52"/>
        <v>0</v>
      </c>
      <c r="W106" s="472">
        <f t="shared" si="52"/>
        <v>0</v>
      </c>
      <c r="X106" s="471">
        <f t="shared" si="52"/>
        <v>0</v>
      </c>
      <c r="Y106" s="472">
        <f t="shared" si="52"/>
        <v>0</v>
      </c>
      <c r="Z106" s="477">
        <f t="shared" si="52"/>
        <v>0</v>
      </c>
      <c r="AA106" s="470">
        <f>C106+E106+G106+I106+K106+M106+O106+Q106+S106+U106+W106+Y106</f>
        <v>0</v>
      </c>
      <c r="AB106" s="477">
        <f>D106+F106+H106+J106+L106+N106+P106+R106+T106+V106+X106+Z106</f>
        <v>0</v>
      </c>
      <c r="AC106" s="502"/>
      <c r="AD106" s="503"/>
      <c r="AE106" s="503"/>
      <c r="AF106" s="505"/>
      <c r="AG106" s="505"/>
      <c r="AH106" s="505"/>
      <c r="AI106" s="505"/>
      <c r="AJ106" s="505"/>
      <c r="AK106" s="505"/>
      <c r="AL106" s="505"/>
      <c r="AM106" s="505"/>
      <c r="AN106" s="505"/>
      <c r="AO106" s="505"/>
      <c r="AP106" s="505"/>
      <c r="AQ106" s="505"/>
      <c r="AR106" s="505"/>
      <c r="AS106" s="505"/>
      <c r="AT106" s="468"/>
    </row>
    <row r="107" spans="1:46" s="478" customFormat="1" ht="18" hidden="1" customHeight="1" outlineLevel="1" thickBot="1">
      <c r="A107" s="468"/>
      <c r="B107" s="479" t="s">
        <v>15</v>
      </c>
      <c r="C107" s="480">
        <f t="shared" ref="C107:C153" si="53">SUMIFS($Q$415:$Q$431,$B$415:$B$431,B107,$M$415:$M$431,"幼")</f>
        <v>0</v>
      </c>
      <c r="D107" s="481">
        <f t="shared" ref="D107:D153" si="54">SUMIFS($U$415:$U$431,$B$415:$B$431,B107,$M$415:$M$431,"幼")</f>
        <v>0</v>
      </c>
      <c r="E107" s="482">
        <f t="shared" ref="E107:E153" si="55">SUMIFS($Q$415:$Q$431,$B$415:$B$431,B107,$M$415:$M$431,"小")</f>
        <v>0</v>
      </c>
      <c r="F107" s="481">
        <f t="shared" ref="F107:F153" si="56">SUMIFS($U$415:$U$431,$B$415:$B$431,B107,$M$415:$M$431,"小")</f>
        <v>0</v>
      </c>
      <c r="G107" s="482">
        <f t="shared" ref="G107:G153" si="57">SUMIFS($Q$415:$Q$431,$B$415:$B$431,B107,$M$415:$M$431,"中")</f>
        <v>0</v>
      </c>
      <c r="H107" s="481">
        <f t="shared" ref="H107:H153" si="58">SUMIFS($U$415:$U$431,$B$415:$B$431,B107,$M$415:$M$431,"中")</f>
        <v>0</v>
      </c>
      <c r="I107" s="482">
        <f t="shared" ref="I107:I153" si="59">SUMIFS($Q$415:$Q$431,$B$415:$B$431,B107,$M$415:$M$431,"義務")</f>
        <v>0</v>
      </c>
      <c r="J107" s="481">
        <f t="shared" ref="J107:J153" si="60">SUMIFS($U$415:$U$431,$B$415:$B$431,B107,$M$415:$M$431,"義務")</f>
        <v>0</v>
      </c>
      <c r="K107" s="482">
        <f t="shared" ref="K107:K153" si="61">SUMIFS($Q$415:$Q$431,$B$415:$B$431,B107,$M$415:$M$431,"高")</f>
        <v>0</v>
      </c>
      <c r="L107" s="483">
        <f t="shared" ref="L107:L153" si="62">SUMIFS($U$415:$U$431,$B$415:$B$431,B107,$M$415:$M$431,"高")</f>
        <v>0</v>
      </c>
      <c r="M107" s="482">
        <f t="shared" ref="M107:M153" si="63">SUMIFS($Q$415:$Q$431,$B$415:$B$431,B107,$M$415:$M$431,"中等")</f>
        <v>0</v>
      </c>
      <c r="N107" s="483">
        <f t="shared" ref="N107:N153" si="64">SUMIFS($U$415:$U$431,$B$415:$B$431,B107,$M$415:$M$431,"中等")</f>
        <v>0</v>
      </c>
      <c r="O107" s="482">
        <f t="shared" ref="O107:O153" si="65">SUMIFS($Q$415:$Q$431,$B$415:$B$431,B107,$M$415:$M$431,"特別")</f>
        <v>0</v>
      </c>
      <c r="P107" s="483">
        <f t="shared" ref="P107:P153" si="66">SUMIFS($U$415:$U$431,$B$415:$B$431,B107,$M$415:$M$431,"特別")</f>
        <v>0</v>
      </c>
      <c r="Q107" s="482">
        <f t="shared" ref="Q107:Q153" si="67">SUMIFS($Q$415:$Q$431,$B$415:$B$431,B107,$M$415:$M$431,"大学")</f>
        <v>0</v>
      </c>
      <c r="R107" s="484">
        <f t="shared" ref="R107:R153" si="68">SUMIFS($U$415:$U$431,$B$415:$B$431,B107,$M$415:$M$431,"大学")</f>
        <v>0</v>
      </c>
      <c r="S107" s="482">
        <f t="shared" ref="S107:S153" si="69">SUMIFS($Q$415:$Q$431,$B$415:$B$431,B107,$M$415:$M$431,"短大")</f>
        <v>0</v>
      </c>
      <c r="T107" s="484">
        <f t="shared" ref="T107:T153" si="70">SUMIFS($U$415:$U$431,$B$415:$B$431,B107,$M$415:$M$431,"短大")</f>
        <v>0</v>
      </c>
      <c r="U107" s="482">
        <f t="shared" ref="U107:U153" si="71">SUMIFS($Q$415:$Q$431,$B$415:$B$431,B107,$M$415:$M$431,"高専")</f>
        <v>0</v>
      </c>
      <c r="V107" s="484">
        <f t="shared" ref="V107:V153" si="72">SUMIFS($U$415:$U$431,$B$415:$B$431,B107,$M$415:$M$431,"高専")</f>
        <v>0</v>
      </c>
      <c r="W107" s="482">
        <f t="shared" ref="W107:W153" si="73">SUMIFS($Q$415:$Q$431,$B$415:$B$431,B107,$M$415:$M$431,"専各")</f>
        <v>0</v>
      </c>
      <c r="X107" s="481">
        <f t="shared" ref="X107:X153" si="74">SUMIFS($U$415:$U$431,$B$415:$B$431,B107,$M$415:$M$431,"専各")</f>
        <v>0</v>
      </c>
      <c r="Y107" s="482">
        <f t="shared" ref="Y107:Y153" si="75">SUMIFS($Q$415:$Q$431,$B$415:$B$431,B107,$M$415:$M$431,"その他")</f>
        <v>0</v>
      </c>
      <c r="Z107" s="485">
        <f t="shared" ref="Z107:Z153" si="76">SUMIFS($U$415:$U$431,$B$415:$B$431,B107,$M$415:$M$431,"その他")</f>
        <v>0</v>
      </c>
      <c r="AA107" s="486">
        <f t="shared" si="51"/>
        <v>0</v>
      </c>
      <c r="AB107" s="487">
        <f t="shared" si="51"/>
        <v>0</v>
      </c>
      <c r="AC107" s="502"/>
      <c r="AD107" s="503"/>
      <c r="AE107" s="503"/>
      <c r="AF107" s="504"/>
      <c r="AG107" s="504"/>
      <c r="AH107" s="504"/>
      <c r="AI107" s="504"/>
      <c r="AJ107" s="504"/>
      <c r="AK107" s="504"/>
      <c r="AL107" s="504"/>
      <c r="AM107" s="504"/>
      <c r="AN107" s="504"/>
      <c r="AO107" s="504"/>
      <c r="AP107" s="504"/>
      <c r="AQ107" s="504"/>
      <c r="AR107" s="504"/>
      <c r="AS107" s="504"/>
      <c r="AT107" s="468"/>
    </row>
    <row r="108" spans="1:46" s="478" customFormat="1" ht="18" hidden="1" customHeight="1" outlineLevel="1" thickBot="1">
      <c r="A108" s="468"/>
      <c r="B108" s="488" t="s">
        <v>16</v>
      </c>
      <c r="C108" s="489">
        <f t="shared" si="53"/>
        <v>0</v>
      </c>
      <c r="D108" s="490">
        <f t="shared" si="54"/>
        <v>0</v>
      </c>
      <c r="E108" s="491">
        <f t="shared" si="55"/>
        <v>0</v>
      </c>
      <c r="F108" s="490">
        <f t="shared" si="56"/>
        <v>0</v>
      </c>
      <c r="G108" s="491">
        <f t="shared" si="57"/>
        <v>0</v>
      </c>
      <c r="H108" s="490">
        <f t="shared" si="58"/>
        <v>0</v>
      </c>
      <c r="I108" s="491">
        <f t="shared" si="59"/>
        <v>0</v>
      </c>
      <c r="J108" s="490">
        <f t="shared" si="60"/>
        <v>0</v>
      </c>
      <c r="K108" s="491">
        <f t="shared" si="61"/>
        <v>0</v>
      </c>
      <c r="L108" s="492">
        <f t="shared" si="62"/>
        <v>0</v>
      </c>
      <c r="M108" s="491">
        <f t="shared" si="63"/>
        <v>0</v>
      </c>
      <c r="N108" s="492">
        <f t="shared" si="64"/>
        <v>0</v>
      </c>
      <c r="O108" s="491">
        <f t="shared" si="65"/>
        <v>0</v>
      </c>
      <c r="P108" s="492">
        <f t="shared" si="66"/>
        <v>0</v>
      </c>
      <c r="Q108" s="491">
        <f t="shared" si="67"/>
        <v>0</v>
      </c>
      <c r="R108" s="493">
        <f t="shared" si="68"/>
        <v>0</v>
      </c>
      <c r="S108" s="491">
        <f t="shared" si="69"/>
        <v>0</v>
      </c>
      <c r="T108" s="493">
        <f t="shared" si="70"/>
        <v>0</v>
      </c>
      <c r="U108" s="491">
        <f t="shared" si="71"/>
        <v>0</v>
      </c>
      <c r="V108" s="493">
        <f t="shared" si="72"/>
        <v>0</v>
      </c>
      <c r="W108" s="491">
        <f t="shared" si="73"/>
        <v>0</v>
      </c>
      <c r="X108" s="490">
        <f t="shared" si="74"/>
        <v>0</v>
      </c>
      <c r="Y108" s="491">
        <f t="shared" si="75"/>
        <v>0</v>
      </c>
      <c r="Z108" s="494">
        <f t="shared" si="76"/>
        <v>0</v>
      </c>
      <c r="AA108" s="486">
        <f t="shared" si="51"/>
        <v>0</v>
      </c>
      <c r="AB108" s="487">
        <f t="shared" si="51"/>
        <v>0</v>
      </c>
      <c r="AC108" s="502"/>
      <c r="AD108" s="503"/>
      <c r="AE108" s="503"/>
      <c r="AF108" s="504"/>
      <c r="AG108" s="504"/>
      <c r="AH108" s="504"/>
      <c r="AI108" s="504"/>
      <c r="AJ108" s="504"/>
      <c r="AK108" s="504"/>
      <c r="AL108" s="504"/>
      <c r="AM108" s="504"/>
      <c r="AN108" s="504"/>
      <c r="AO108" s="504"/>
      <c r="AP108" s="504"/>
      <c r="AQ108" s="504"/>
      <c r="AR108" s="504"/>
      <c r="AS108" s="504"/>
      <c r="AT108" s="468"/>
    </row>
    <row r="109" spans="1:46" s="478" customFormat="1" ht="18" hidden="1" customHeight="1" outlineLevel="1" thickBot="1">
      <c r="A109" s="468"/>
      <c r="B109" s="488" t="s">
        <v>17</v>
      </c>
      <c r="C109" s="489">
        <f t="shared" si="53"/>
        <v>0</v>
      </c>
      <c r="D109" s="490">
        <f t="shared" si="54"/>
        <v>0</v>
      </c>
      <c r="E109" s="491">
        <f t="shared" si="55"/>
        <v>0</v>
      </c>
      <c r="F109" s="490">
        <f t="shared" si="56"/>
        <v>0</v>
      </c>
      <c r="G109" s="491">
        <f t="shared" si="57"/>
        <v>0</v>
      </c>
      <c r="H109" s="490">
        <f t="shared" si="58"/>
        <v>0</v>
      </c>
      <c r="I109" s="491">
        <f t="shared" si="59"/>
        <v>0</v>
      </c>
      <c r="J109" s="490">
        <f t="shared" si="60"/>
        <v>0</v>
      </c>
      <c r="K109" s="491">
        <f t="shared" si="61"/>
        <v>0</v>
      </c>
      <c r="L109" s="492">
        <f t="shared" si="62"/>
        <v>0</v>
      </c>
      <c r="M109" s="491">
        <f t="shared" si="63"/>
        <v>0</v>
      </c>
      <c r="N109" s="492">
        <f t="shared" si="64"/>
        <v>0</v>
      </c>
      <c r="O109" s="491">
        <f t="shared" si="65"/>
        <v>0</v>
      </c>
      <c r="P109" s="492">
        <f t="shared" si="66"/>
        <v>0</v>
      </c>
      <c r="Q109" s="491">
        <f t="shared" si="67"/>
        <v>0</v>
      </c>
      <c r="R109" s="493">
        <f t="shared" si="68"/>
        <v>0</v>
      </c>
      <c r="S109" s="491">
        <f t="shared" si="69"/>
        <v>0</v>
      </c>
      <c r="T109" s="493">
        <f t="shared" si="70"/>
        <v>0</v>
      </c>
      <c r="U109" s="491">
        <f t="shared" si="71"/>
        <v>0</v>
      </c>
      <c r="V109" s="493">
        <f t="shared" si="72"/>
        <v>0</v>
      </c>
      <c r="W109" s="491">
        <f t="shared" si="73"/>
        <v>0</v>
      </c>
      <c r="X109" s="490">
        <f t="shared" si="74"/>
        <v>0</v>
      </c>
      <c r="Y109" s="491">
        <f t="shared" si="75"/>
        <v>0</v>
      </c>
      <c r="Z109" s="494">
        <f t="shared" si="76"/>
        <v>0</v>
      </c>
      <c r="AA109" s="486">
        <f t="shared" si="51"/>
        <v>0</v>
      </c>
      <c r="AB109" s="487">
        <f t="shared" si="51"/>
        <v>0</v>
      </c>
      <c r="AC109" s="502"/>
      <c r="AD109" s="503"/>
      <c r="AE109" s="503"/>
      <c r="AF109" s="504"/>
      <c r="AG109" s="504"/>
      <c r="AH109" s="504"/>
      <c r="AI109" s="504"/>
      <c r="AJ109" s="504"/>
      <c r="AK109" s="504"/>
      <c r="AL109" s="504"/>
      <c r="AM109" s="504"/>
      <c r="AN109" s="504"/>
      <c r="AO109" s="504"/>
      <c r="AP109" s="504"/>
      <c r="AQ109" s="504"/>
      <c r="AR109" s="504"/>
      <c r="AS109" s="504"/>
      <c r="AT109" s="468"/>
    </row>
    <row r="110" spans="1:46" s="478" customFormat="1" ht="18" hidden="1" customHeight="1" outlineLevel="1" thickBot="1">
      <c r="A110" s="468"/>
      <c r="B110" s="488" t="s">
        <v>18</v>
      </c>
      <c r="C110" s="489">
        <f t="shared" si="53"/>
        <v>0</v>
      </c>
      <c r="D110" s="490">
        <f t="shared" si="54"/>
        <v>0</v>
      </c>
      <c r="E110" s="491">
        <f t="shared" si="55"/>
        <v>0</v>
      </c>
      <c r="F110" s="490">
        <f t="shared" si="56"/>
        <v>0</v>
      </c>
      <c r="G110" s="491">
        <f t="shared" si="57"/>
        <v>0</v>
      </c>
      <c r="H110" s="490">
        <f t="shared" si="58"/>
        <v>0</v>
      </c>
      <c r="I110" s="491">
        <f t="shared" si="59"/>
        <v>0</v>
      </c>
      <c r="J110" s="490">
        <f t="shared" si="60"/>
        <v>0</v>
      </c>
      <c r="K110" s="491">
        <f t="shared" si="61"/>
        <v>0</v>
      </c>
      <c r="L110" s="492">
        <f t="shared" si="62"/>
        <v>0</v>
      </c>
      <c r="M110" s="491">
        <f t="shared" si="63"/>
        <v>0</v>
      </c>
      <c r="N110" s="492">
        <f t="shared" si="64"/>
        <v>0</v>
      </c>
      <c r="O110" s="491">
        <f t="shared" si="65"/>
        <v>0</v>
      </c>
      <c r="P110" s="492">
        <f t="shared" si="66"/>
        <v>0</v>
      </c>
      <c r="Q110" s="491">
        <f t="shared" si="67"/>
        <v>0</v>
      </c>
      <c r="R110" s="493">
        <f t="shared" si="68"/>
        <v>0</v>
      </c>
      <c r="S110" s="491">
        <f t="shared" si="69"/>
        <v>0</v>
      </c>
      <c r="T110" s="493">
        <f t="shared" si="70"/>
        <v>0</v>
      </c>
      <c r="U110" s="491">
        <f t="shared" si="71"/>
        <v>0</v>
      </c>
      <c r="V110" s="493">
        <f t="shared" si="72"/>
        <v>0</v>
      </c>
      <c r="W110" s="491">
        <f t="shared" si="73"/>
        <v>0</v>
      </c>
      <c r="X110" s="490">
        <f t="shared" si="74"/>
        <v>0</v>
      </c>
      <c r="Y110" s="491">
        <f t="shared" si="75"/>
        <v>0</v>
      </c>
      <c r="Z110" s="494">
        <f t="shared" si="76"/>
        <v>0</v>
      </c>
      <c r="AA110" s="486">
        <f t="shared" si="51"/>
        <v>0</v>
      </c>
      <c r="AB110" s="487">
        <f t="shared" si="51"/>
        <v>0</v>
      </c>
      <c r="AC110" s="502"/>
      <c r="AD110" s="503"/>
      <c r="AE110" s="503"/>
      <c r="AF110" s="504"/>
      <c r="AG110" s="504"/>
      <c r="AH110" s="504"/>
      <c r="AI110" s="504"/>
      <c r="AJ110" s="504"/>
      <c r="AK110" s="504"/>
      <c r="AL110" s="504"/>
      <c r="AM110" s="504"/>
      <c r="AN110" s="504"/>
      <c r="AO110" s="504"/>
      <c r="AP110" s="504"/>
      <c r="AQ110" s="504"/>
      <c r="AR110" s="504"/>
      <c r="AS110" s="504"/>
      <c r="AT110" s="468"/>
    </row>
    <row r="111" spans="1:46" s="478" customFormat="1" ht="18" hidden="1" customHeight="1" outlineLevel="1" thickBot="1">
      <c r="A111" s="468"/>
      <c r="B111" s="488" t="s">
        <v>19</v>
      </c>
      <c r="C111" s="489">
        <f t="shared" si="53"/>
        <v>0</v>
      </c>
      <c r="D111" s="490">
        <f t="shared" si="54"/>
        <v>0</v>
      </c>
      <c r="E111" s="491">
        <f t="shared" si="55"/>
        <v>0</v>
      </c>
      <c r="F111" s="490">
        <f t="shared" si="56"/>
        <v>0</v>
      </c>
      <c r="G111" s="491">
        <f t="shared" si="57"/>
        <v>0</v>
      </c>
      <c r="H111" s="490">
        <f t="shared" si="58"/>
        <v>0</v>
      </c>
      <c r="I111" s="491">
        <f t="shared" si="59"/>
        <v>0</v>
      </c>
      <c r="J111" s="490">
        <f t="shared" si="60"/>
        <v>0</v>
      </c>
      <c r="K111" s="491">
        <f t="shared" si="61"/>
        <v>0</v>
      </c>
      <c r="L111" s="492">
        <f t="shared" si="62"/>
        <v>0</v>
      </c>
      <c r="M111" s="491">
        <f t="shared" si="63"/>
        <v>0</v>
      </c>
      <c r="N111" s="492">
        <f t="shared" si="64"/>
        <v>0</v>
      </c>
      <c r="O111" s="491">
        <f t="shared" si="65"/>
        <v>0</v>
      </c>
      <c r="P111" s="492">
        <f t="shared" si="66"/>
        <v>0</v>
      </c>
      <c r="Q111" s="491">
        <f t="shared" si="67"/>
        <v>0</v>
      </c>
      <c r="R111" s="493">
        <f t="shared" si="68"/>
        <v>0</v>
      </c>
      <c r="S111" s="491">
        <f t="shared" si="69"/>
        <v>0</v>
      </c>
      <c r="T111" s="493">
        <f t="shared" si="70"/>
        <v>0</v>
      </c>
      <c r="U111" s="491">
        <f t="shared" si="71"/>
        <v>0</v>
      </c>
      <c r="V111" s="493">
        <f t="shared" si="72"/>
        <v>0</v>
      </c>
      <c r="W111" s="491">
        <f t="shared" si="73"/>
        <v>0</v>
      </c>
      <c r="X111" s="490">
        <f t="shared" si="74"/>
        <v>0</v>
      </c>
      <c r="Y111" s="491">
        <f t="shared" si="75"/>
        <v>0</v>
      </c>
      <c r="Z111" s="494">
        <f t="shared" si="76"/>
        <v>0</v>
      </c>
      <c r="AA111" s="486">
        <f t="shared" si="51"/>
        <v>0</v>
      </c>
      <c r="AB111" s="487">
        <f t="shared" si="51"/>
        <v>0</v>
      </c>
      <c r="AC111" s="502"/>
      <c r="AD111" s="503"/>
      <c r="AE111" s="503"/>
      <c r="AF111" s="504"/>
      <c r="AG111" s="504"/>
      <c r="AH111" s="504"/>
      <c r="AI111" s="504"/>
      <c r="AJ111" s="504"/>
      <c r="AK111" s="504"/>
      <c r="AL111" s="504"/>
      <c r="AM111" s="504"/>
      <c r="AN111" s="504"/>
      <c r="AO111" s="504"/>
      <c r="AP111" s="504"/>
      <c r="AQ111" s="504"/>
      <c r="AR111" s="504"/>
      <c r="AS111" s="504"/>
      <c r="AT111" s="468"/>
    </row>
    <row r="112" spans="1:46" s="478" customFormat="1" ht="18" hidden="1" customHeight="1" outlineLevel="1" thickBot="1">
      <c r="A112" s="468"/>
      <c r="B112" s="488" t="s">
        <v>20</v>
      </c>
      <c r="C112" s="489">
        <f t="shared" si="53"/>
        <v>0</v>
      </c>
      <c r="D112" s="490">
        <f t="shared" si="54"/>
        <v>0</v>
      </c>
      <c r="E112" s="491">
        <f t="shared" si="55"/>
        <v>0</v>
      </c>
      <c r="F112" s="490">
        <f t="shared" si="56"/>
        <v>0</v>
      </c>
      <c r="G112" s="491">
        <f t="shared" si="57"/>
        <v>0</v>
      </c>
      <c r="H112" s="490">
        <f t="shared" si="58"/>
        <v>0</v>
      </c>
      <c r="I112" s="491">
        <f t="shared" si="59"/>
        <v>0</v>
      </c>
      <c r="J112" s="490">
        <f t="shared" si="60"/>
        <v>0</v>
      </c>
      <c r="K112" s="491">
        <f t="shared" si="61"/>
        <v>0</v>
      </c>
      <c r="L112" s="492">
        <f t="shared" si="62"/>
        <v>0</v>
      </c>
      <c r="M112" s="491">
        <f t="shared" si="63"/>
        <v>0</v>
      </c>
      <c r="N112" s="492">
        <f t="shared" si="64"/>
        <v>0</v>
      </c>
      <c r="O112" s="491">
        <f t="shared" si="65"/>
        <v>0</v>
      </c>
      <c r="P112" s="492">
        <f t="shared" si="66"/>
        <v>0</v>
      </c>
      <c r="Q112" s="491">
        <f t="shared" si="67"/>
        <v>0</v>
      </c>
      <c r="R112" s="493">
        <f t="shared" si="68"/>
        <v>0</v>
      </c>
      <c r="S112" s="491">
        <f t="shared" si="69"/>
        <v>0</v>
      </c>
      <c r="T112" s="493">
        <f t="shared" si="70"/>
        <v>0</v>
      </c>
      <c r="U112" s="491">
        <f t="shared" si="71"/>
        <v>0</v>
      </c>
      <c r="V112" s="493">
        <f t="shared" si="72"/>
        <v>0</v>
      </c>
      <c r="W112" s="491">
        <f t="shared" si="73"/>
        <v>0</v>
      </c>
      <c r="X112" s="490">
        <f t="shared" si="74"/>
        <v>0</v>
      </c>
      <c r="Y112" s="491">
        <f t="shared" si="75"/>
        <v>0</v>
      </c>
      <c r="Z112" s="494">
        <f t="shared" si="76"/>
        <v>0</v>
      </c>
      <c r="AA112" s="486">
        <f t="shared" si="51"/>
        <v>0</v>
      </c>
      <c r="AB112" s="487">
        <f t="shared" si="51"/>
        <v>0</v>
      </c>
      <c r="AC112" s="502"/>
      <c r="AD112" s="503"/>
      <c r="AE112" s="503"/>
      <c r="AF112" s="504"/>
      <c r="AG112" s="504"/>
      <c r="AH112" s="504"/>
      <c r="AI112" s="504"/>
      <c r="AJ112" s="504"/>
      <c r="AK112" s="504"/>
      <c r="AL112" s="504"/>
      <c r="AM112" s="504"/>
      <c r="AN112" s="504"/>
      <c r="AO112" s="504"/>
      <c r="AP112" s="504"/>
      <c r="AQ112" s="504"/>
      <c r="AR112" s="504"/>
      <c r="AS112" s="504"/>
      <c r="AT112" s="468"/>
    </row>
    <row r="113" spans="1:46" s="478" customFormat="1" ht="18" hidden="1" customHeight="1" outlineLevel="1" thickBot="1">
      <c r="A113" s="468"/>
      <c r="B113" s="488" t="s">
        <v>21</v>
      </c>
      <c r="C113" s="489">
        <f t="shared" si="53"/>
        <v>0</v>
      </c>
      <c r="D113" s="490">
        <f t="shared" si="54"/>
        <v>0</v>
      </c>
      <c r="E113" s="491">
        <f t="shared" si="55"/>
        <v>0</v>
      </c>
      <c r="F113" s="490">
        <f t="shared" si="56"/>
        <v>0</v>
      </c>
      <c r="G113" s="491">
        <f t="shared" si="57"/>
        <v>0</v>
      </c>
      <c r="H113" s="490">
        <f t="shared" si="58"/>
        <v>0</v>
      </c>
      <c r="I113" s="491">
        <f t="shared" si="59"/>
        <v>0</v>
      </c>
      <c r="J113" s="490">
        <f t="shared" si="60"/>
        <v>0</v>
      </c>
      <c r="K113" s="491">
        <f t="shared" si="61"/>
        <v>0</v>
      </c>
      <c r="L113" s="492">
        <f t="shared" si="62"/>
        <v>0</v>
      </c>
      <c r="M113" s="491">
        <f t="shared" si="63"/>
        <v>0</v>
      </c>
      <c r="N113" s="492">
        <f t="shared" si="64"/>
        <v>0</v>
      </c>
      <c r="O113" s="491">
        <f t="shared" si="65"/>
        <v>0</v>
      </c>
      <c r="P113" s="492">
        <f t="shared" si="66"/>
        <v>0</v>
      </c>
      <c r="Q113" s="491">
        <f t="shared" si="67"/>
        <v>0</v>
      </c>
      <c r="R113" s="493">
        <f t="shared" si="68"/>
        <v>0</v>
      </c>
      <c r="S113" s="491">
        <f t="shared" si="69"/>
        <v>0</v>
      </c>
      <c r="T113" s="493">
        <f t="shared" si="70"/>
        <v>0</v>
      </c>
      <c r="U113" s="491">
        <f t="shared" si="71"/>
        <v>0</v>
      </c>
      <c r="V113" s="493">
        <f t="shared" si="72"/>
        <v>0</v>
      </c>
      <c r="W113" s="491">
        <f t="shared" si="73"/>
        <v>0</v>
      </c>
      <c r="X113" s="490">
        <f t="shared" si="74"/>
        <v>0</v>
      </c>
      <c r="Y113" s="491">
        <f t="shared" si="75"/>
        <v>0</v>
      </c>
      <c r="Z113" s="494">
        <f t="shared" si="76"/>
        <v>0</v>
      </c>
      <c r="AA113" s="486">
        <f t="shared" si="51"/>
        <v>0</v>
      </c>
      <c r="AB113" s="487">
        <f t="shared" si="51"/>
        <v>0</v>
      </c>
      <c r="AC113" s="502"/>
      <c r="AD113" s="503"/>
      <c r="AE113" s="503"/>
      <c r="AF113" s="504"/>
      <c r="AG113" s="504"/>
      <c r="AH113" s="504"/>
      <c r="AI113" s="504"/>
      <c r="AJ113" s="504"/>
      <c r="AK113" s="504"/>
      <c r="AL113" s="504"/>
      <c r="AM113" s="504"/>
      <c r="AN113" s="504"/>
      <c r="AO113" s="504"/>
      <c r="AP113" s="504"/>
      <c r="AQ113" s="504"/>
      <c r="AR113" s="504"/>
      <c r="AS113" s="504"/>
      <c r="AT113" s="468"/>
    </row>
    <row r="114" spans="1:46" s="478" customFormat="1" ht="18" hidden="1" customHeight="1" outlineLevel="1" thickBot="1">
      <c r="A114" s="468"/>
      <c r="B114" s="488" t="s">
        <v>22</v>
      </c>
      <c r="C114" s="489">
        <f t="shared" si="53"/>
        <v>0</v>
      </c>
      <c r="D114" s="490">
        <f t="shared" si="54"/>
        <v>0</v>
      </c>
      <c r="E114" s="491">
        <f t="shared" si="55"/>
        <v>0</v>
      </c>
      <c r="F114" s="490">
        <f t="shared" si="56"/>
        <v>0</v>
      </c>
      <c r="G114" s="491">
        <f t="shared" si="57"/>
        <v>0</v>
      </c>
      <c r="H114" s="490">
        <f t="shared" si="58"/>
        <v>0</v>
      </c>
      <c r="I114" s="491">
        <f t="shared" si="59"/>
        <v>0</v>
      </c>
      <c r="J114" s="490">
        <f t="shared" si="60"/>
        <v>0</v>
      </c>
      <c r="K114" s="491">
        <f t="shared" si="61"/>
        <v>0</v>
      </c>
      <c r="L114" s="492">
        <f t="shared" si="62"/>
        <v>0</v>
      </c>
      <c r="M114" s="491">
        <f t="shared" si="63"/>
        <v>0</v>
      </c>
      <c r="N114" s="492">
        <f t="shared" si="64"/>
        <v>0</v>
      </c>
      <c r="O114" s="491">
        <f t="shared" si="65"/>
        <v>0</v>
      </c>
      <c r="P114" s="492">
        <f t="shared" si="66"/>
        <v>0</v>
      </c>
      <c r="Q114" s="491">
        <f t="shared" si="67"/>
        <v>0</v>
      </c>
      <c r="R114" s="493">
        <f t="shared" si="68"/>
        <v>0</v>
      </c>
      <c r="S114" s="491">
        <f t="shared" si="69"/>
        <v>0</v>
      </c>
      <c r="T114" s="493">
        <f t="shared" si="70"/>
        <v>0</v>
      </c>
      <c r="U114" s="491">
        <f t="shared" si="71"/>
        <v>0</v>
      </c>
      <c r="V114" s="493">
        <f t="shared" si="72"/>
        <v>0</v>
      </c>
      <c r="W114" s="491">
        <f t="shared" si="73"/>
        <v>0</v>
      </c>
      <c r="X114" s="490">
        <f t="shared" si="74"/>
        <v>0</v>
      </c>
      <c r="Y114" s="491">
        <f t="shared" si="75"/>
        <v>0</v>
      </c>
      <c r="Z114" s="494">
        <f t="shared" si="76"/>
        <v>0</v>
      </c>
      <c r="AA114" s="486">
        <f t="shared" si="51"/>
        <v>0</v>
      </c>
      <c r="AB114" s="487">
        <f t="shared" si="51"/>
        <v>0</v>
      </c>
      <c r="AC114" s="502"/>
      <c r="AD114" s="503"/>
      <c r="AE114" s="503"/>
      <c r="AF114" s="504"/>
      <c r="AG114" s="504"/>
      <c r="AH114" s="504"/>
      <c r="AI114" s="504"/>
      <c r="AJ114" s="504"/>
      <c r="AK114" s="504"/>
      <c r="AL114" s="504"/>
      <c r="AM114" s="504"/>
      <c r="AN114" s="504"/>
      <c r="AO114" s="504"/>
      <c r="AP114" s="504"/>
      <c r="AQ114" s="504"/>
      <c r="AR114" s="504"/>
      <c r="AS114" s="504"/>
      <c r="AT114" s="468"/>
    </row>
    <row r="115" spans="1:46" s="478" customFormat="1" ht="18" hidden="1" customHeight="1" outlineLevel="1" thickBot="1">
      <c r="A115" s="468"/>
      <c r="B115" s="488" t="s">
        <v>23</v>
      </c>
      <c r="C115" s="489">
        <f t="shared" si="53"/>
        <v>0</v>
      </c>
      <c r="D115" s="490">
        <f t="shared" si="54"/>
        <v>0</v>
      </c>
      <c r="E115" s="491">
        <f t="shared" si="55"/>
        <v>0</v>
      </c>
      <c r="F115" s="490">
        <f t="shared" si="56"/>
        <v>0</v>
      </c>
      <c r="G115" s="491">
        <f t="shared" si="57"/>
        <v>0</v>
      </c>
      <c r="H115" s="490">
        <f t="shared" si="58"/>
        <v>0</v>
      </c>
      <c r="I115" s="491">
        <f t="shared" si="59"/>
        <v>0</v>
      </c>
      <c r="J115" s="490">
        <f t="shared" si="60"/>
        <v>0</v>
      </c>
      <c r="K115" s="491">
        <f t="shared" si="61"/>
        <v>0</v>
      </c>
      <c r="L115" s="492">
        <f t="shared" si="62"/>
        <v>0</v>
      </c>
      <c r="M115" s="491">
        <f t="shared" si="63"/>
        <v>0</v>
      </c>
      <c r="N115" s="492">
        <f t="shared" si="64"/>
        <v>0</v>
      </c>
      <c r="O115" s="491">
        <f t="shared" si="65"/>
        <v>0</v>
      </c>
      <c r="P115" s="492">
        <f t="shared" si="66"/>
        <v>0</v>
      </c>
      <c r="Q115" s="491">
        <f t="shared" si="67"/>
        <v>0</v>
      </c>
      <c r="R115" s="493">
        <f t="shared" si="68"/>
        <v>0</v>
      </c>
      <c r="S115" s="491">
        <f t="shared" si="69"/>
        <v>0</v>
      </c>
      <c r="T115" s="493">
        <f t="shared" si="70"/>
        <v>0</v>
      </c>
      <c r="U115" s="491">
        <f t="shared" si="71"/>
        <v>0</v>
      </c>
      <c r="V115" s="493">
        <f t="shared" si="72"/>
        <v>0</v>
      </c>
      <c r="W115" s="491">
        <f t="shared" si="73"/>
        <v>0</v>
      </c>
      <c r="X115" s="490">
        <f t="shared" si="74"/>
        <v>0</v>
      </c>
      <c r="Y115" s="491">
        <f t="shared" si="75"/>
        <v>0</v>
      </c>
      <c r="Z115" s="494">
        <f t="shared" si="76"/>
        <v>0</v>
      </c>
      <c r="AA115" s="486">
        <f t="shared" si="51"/>
        <v>0</v>
      </c>
      <c r="AB115" s="487">
        <f t="shared" si="51"/>
        <v>0</v>
      </c>
      <c r="AC115" s="502"/>
      <c r="AD115" s="503"/>
      <c r="AE115" s="503"/>
      <c r="AF115" s="504"/>
      <c r="AG115" s="504"/>
      <c r="AH115" s="504"/>
      <c r="AI115" s="504"/>
      <c r="AJ115" s="504"/>
      <c r="AK115" s="504"/>
      <c r="AL115" s="504"/>
      <c r="AM115" s="504"/>
      <c r="AN115" s="504"/>
      <c r="AO115" s="504"/>
      <c r="AP115" s="504"/>
      <c r="AQ115" s="504"/>
      <c r="AR115" s="504"/>
      <c r="AS115" s="504"/>
      <c r="AT115" s="468"/>
    </row>
    <row r="116" spans="1:46" s="478" customFormat="1" ht="18" hidden="1" customHeight="1" outlineLevel="1" thickBot="1">
      <c r="A116" s="468"/>
      <c r="B116" s="488" t="s">
        <v>24</v>
      </c>
      <c r="C116" s="489">
        <f t="shared" si="53"/>
        <v>0</v>
      </c>
      <c r="D116" s="490">
        <f t="shared" si="54"/>
        <v>0</v>
      </c>
      <c r="E116" s="491">
        <f t="shared" si="55"/>
        <v>0</v>
      </c>
      <c r="F116" s="490">
        <f t="shared" si="56"/>
        <v>0</v>
      </c>
      <c r="G116" s="491">
        <f t="shared" si="57"/>
        <v>0</v>
      </c>
      <c r="H116" s="490">
        <f t="shared" si="58"/>
        <v>0</v>
      </c>
      <c r="I116" s="491">
        <f t="shared" si="59"/>
        <v>0</v>
      </c>
      <c r="J116" s="490">
        <f t="shared" si="60"/>
        <v>0</v>
      </c>
      <c r="K116" s="491">
        <f t="shared" si="61"/>
        <v>0</v>
      </c>
      <c r="L116" s="492">
        <f t="shared" si="62"/>
        <v>0</v>
      </c>
      <c r="M116" s="491">
        <f t="shared" si="63"/>
        <v>0</v>
      </c>
      <c r="N116" s="492">
        <f t="shared" si="64"/>
        <v>0</v>
      </c>
      <c r="O116" s="491">
        <f t="shared" si="65"/>
        <v>0</v>
      </c>
      <c r="P116" s="492">
        <f t="shared" si="66"/>
        <v>0</v>
      </c>
      <c r="Q116" s="491">
        <f t="shared" si="67"/>
        <v>0</v>
      </c>
      <c r="R116" s="493">
        <f t="shared" si="68"/>
        <v>0</v>
      </c>
      <c r="S116" s="491">
        <f t="shared" si="69"/>
        <v>0</v>
      </c>
      <c r="T116" s="493">
        <f t="shared" si="70"/>
        <v>0</v>
      </c>
      <c r="U116" s="491">
        <f t="shared" si="71"/>
        <v>0</v>
      </c>
      <c r="V116" s="493">
        <f t="shared" si="72"/>
        <v>0</v>
      </c>
      <c r="W116" s="491">
        <f t="shared" si="73"/>
        <v>0</v>
      </c>
      <c r="X116" s="490">
        <f t="shared" si="74"/>
        <v>0</v>
      </c>
      <c r="Y116" s="491">
        <f t="shared" si="75"/>
        <v>0</v>
      </c>
      <c r="Z116" s="494">
        <f t="shared" si="76"/>
        <v>0</v>
      </c>
      <c r="AA116" s="486">
        <f t="shared" si="51"/>
        <v>0</v>
      </c>
      <c r="AB116" s="487">
        <f t="shared" si="51"/>
        <v>0</v>
      </c>
      <c r="AC116" s="502"/>
      <c r="AD116" s="503"/>
      <c r="AE116" s="503"/>
      <c r="AF116" s="504"/>
      <c r="AG116" s="504"/>
      <c r="AH116" s="504"/>
      <c r="AI116" s="504"/>
      <c r="AJ116" s="504"/>
      <c r="AK116" s="504"/>
      <c r="AL116" s="504"/>
      <c r="AM116" s="504"/>
      <c r="AN116" s="504"/>
      <c r="AO116" s="504"/>
      <c r="AP116" s="504"/>
      <c r="AQ116" s="504"/>
      <c r="AR116" s="504"/>
      <c r="AS116" s="504"/>
      <c r="AT116" s="468"/>
    </row>
    <row r="117" spans="1:46" s="478" customFormat="1" ht="18" hidden="1" customHeight="1" outlineLevel="1" thickBot="1">
      <c r="A117" s="468"/>
      <c r="B117" s="488" t="s">
        <v>25</v>
      </c>
      <c r="C117" s="489">
        <f t="shared" si="53"/>
        <v>0</v>
      </c>
      <c r="D117" s="490">
        <f t="shared" si="54"/>
        <v>0</v>
      </c>
      <c r="E117" s="491">
        <f t="shared" si="55"/>
        <v>0</v>
      </c>
      <c r="F117" s="490">
        <f t="shared" si="56"/>
        <v>0</v>
      </c>
      <c r="G117" s="491">
        <f t="shared" si="57"/>
        <v>0</v>
      </c>
      <c r="H117" s="490">
        <f t="shared" si="58"/>
        <v>0</v>
      </c>
      <c r="I117" s="491">
        <f t="shared" si="59"/>
        <v>0</v>
      </c>
      <c r="J117" s="490">
        <f t="shared" si="60"/>
        <v>0</v>
      </c>
      <c r="K117" s="491">
        <f t="shared" si="61"/>
        <v>0</v>
      </c>
      <c r="L117" s="492">
        <f t="shared" si="62"/>
        <v>0</v>
      </c>
      <c r="M117" s="491">
        <f t="shared" si="63"/>
        <v>0</v>
      </c>
      <c r="N117" s="492">
        <f t="shared" si="64"/>
        <v>0</v>
      </c>
      <c r="O117" s="491">
        <f t="shared" si="65"/>
        <v>0</v>
      </c>
      <c r="P117" s="492">
        <f t="shared" si="66"/>
        <v>0</v>
      </c>
      <c r="Q117" s="491">
        <f t="shared" si="67"/>
        <v>0</v>
      </c>
      <c r="R117" s="493">
        <f t="shared" si="68"/>
        <v>0</v>
      </c>
      <c r="S117" s="491">
        <f t="shared" si="69"/>
        <v>0</v>
      </c>
      <c r="T117" s="493">
        <f t="shared" si="70"/>
        <v>0</v>
      </c>
      <c r="U117" s="491">
        <f t="shared" si="71"/>
        <v>0</v>
      </c>
      <c r="V117" s="493">
        <f t="shared" si="72"/>
        <v>0</v>
      </c>
      <c r="W117" s="491">
        <f t="shared" si="73"/>
        <v>0</v>
      </c>
      <c r="X117" s="490">
        <f t="shared" si="74"/>
        <v>0</v>
      </c>
      <c r="Y117" s="491">
        <f t="shared" si="75"/>
        <v>0</v>
      </c>
      <c r="Z117" s="494">
        <f t="shared" si="76"/>
        <v>0</v>
      </c>
      <c r="AA117" s="486">
        <f t="shared" si="51"/>
        <v>0</v>
      </c>
      <c r="AB117" s="487">
        <f t="shared" si="51"/>
        <v>0</v>
      </c>
      <c r="AC117" s="502"/>
      <c r="AD117" s="503"/>
      <c r="AE117" s="503"/>
      <c r="AF117" s="504"/>
      <c r="AG117" s="504"/>
      <c r="AH117" s="504"/>
      <c r="AI117" s="504"/>
      <c r="AJ117" s="504"/>
      <c r="AK117" s="504"/>
      <c r="AL117" s="504"/>
      <c r="AM117" s="504"/>
      <c r="AN117" s="504"/>
      <c r="AO117" s="504"/>
      <c r="AP117" s="504"/>
      <c r="AQ117" s="504"/>
      <c r="AR117" s="504"/>
      <c r="AS117" s="504"/>
      <c r="AT117" s="468"/>
    </row>
    <row r="118" spans="1:46" s="478" customFormat="1" ht="18" hidden="1" customHeight="1" outlineLevel="1" thickBot="1">
      <c r="A118" s="468"/>
      <c r="B118" s="488" t="s">
        <v>26</v>
      </c>
      <c r="C118" s="489">
        <f t="shared" si="53"/>
        <v>0</v>
      </c>
      <c r="D118" s="490">
        <f t="shared" si="54"/>
        <v>0</v>
      </c>
      <c r="E118" s="491">
        <f t="shared" si="55"/>
        <v>0</v>
      </c>
      <c r="F118" s="490">
        <f t="shared" si="56"/>
        <v>0</v>
      </c>
      <c r="G118" s="491">
        <f t="shared" si="57"/>
        <v>0</v>
      </c>
      <c r="H118" s="490">
        <f t="shared" si="58"/>
        <v>0</v>
      </c>
      <c r="I118" s="491">
        <f t="shared" si="59"/>
        <v>0</v>
      </c>
      <c r="J118" s="490">
        <f t="shared" si="60"/>
        <v>0</v>
      </c>
      <c r="K118" s="491">
        <f t="shared" si="61"/>
        <v>0</v>
      </c>
      <c r="L118" s="492">
        <f t="shared" si="62"/>
        <v>0</v>
      </c>
      <c r="M118" s="491">
        <f t="shared" si="63"/>
        <v>0</v>
      </c>
      <c r="N118" s="492">
        <f t="shared" si="64"/>
        <v>0</v>
      </c>
      <c r="O118" s="491">
        <f t="shared" si="65"/>
        <v>0</v>
      </c>
      <c r="P118" s="492">
        <f t="shared" si="66"/>
        <v>0</v>
      </c>
      <c r="Q118" s="491">
        <f t="shared" si="67"/>
        <v>0</v>
      </c>
      <c r="R118" s="493">
        <f t="shared" si="68"/>
        <v>0</v>
      </c>
      <c r="S118" s="491">
        <f t="shared" si="69"/>
        <v>0</v>
      </c>
      <c r="T118" s="493">
        <f t="shared" si="70"/>
        <v>0</v>
      </c>
      <c r="U118" s="491">
        <f t="shared" si="71"/>
        <v>0</v>
      </c>
      <c r="V118" s="493">
        <f t="shared" si="72"/>
        <v>0</v>
      </c>
      <c r="W118" s="491">
        <f t="shared" si="73"/>
        <v>0</v>
      </c>
      <c r="X118" s="490">
        <f t="shared" si="74"/>
        <v>0</v>
      </c>
      <c r="Y118" s="491">
        <f t="shared" si="75"/>
        <v>0</v>
      </c>
      <c r="Z118" s="494">
        <f t="shared" si="76"/>
        <v>0</v>
      </c>
      <c r="AA118" s="486">
        <f t="shared" si="51"/>
        <v>0</v>
      </c>
      <c r="AB118" s="487">
        <f t="shared" si="51"/>
        <v>0</v>
      </c>
      <c r="AC118" s="502"/>
      <c r="AD118" s="503"/>
      <c r="AE118" s="503"/>
      <c r="AF118" s="504"/>
      <c r="AG118" s="504"/>
      <c r="AH118" s="504"/>
      <c r="AI118" s="504"/>
      <c r="AJ118" s="504"/>
      <c r="AK118" s="504"/>
      <c r="AL118" s="504"/>
      <c r="AM118" s="504"/>
      <c r="AN118" s="504"/>
      <c r="AO118" s="504"/>
      <c r="AP118" s="504"/>
      <c r="AQ118" s="504"/>
      <c r="AR118" s="504"/>
      <c r="AS118" s="504"/>
      <c r="AT118" s="468"/>
    </row>
    <row r="119" spans="1:46" s="478" customFormat="1" ht="18" hidden="1" customHeight="1" outlineLevel="1" thickBot="1">
      <c r="A119" s="468"/>
      <c r="B119" s="488" t="s">
        <v>27</v>
      </c>
      <c r="C119" s="489">
        <f t="shared" si="53"/>
        <v>0</v>
      </c>
      <c r="D119" s="490">
        <f t="shared" si="54"/>
        <v>0</v>
      </c>
      <c r="E119" s="491">
        <f t="shared" si="55"/>
        <v>0</v>
      </c>
      <c r="F119" s="490">
        <f t="shared" si="56"/>
        <v>0</v>
      </c>
      <c r="G119" s="491">
        <f t="shared" si="57"/>
        <v>0</v>
      </c>
      <c r="H119" s="490">
        <f t="shared" si="58"/>
        <v>0</v>
      </c>
      <c r="I119" s="491">
        <f t="shared" si="59"/>
        <v>0</v>
      </c>
      <c r="J119" s="490">
        <f t="shared" si="60"/>
        <v>0</v>
      </c>
      <c r="K119" s="491">
        <f t="shared" si="61"/>
        <v>0</v>
      </c>
      <c r="L119" s="492">
        <f t="shared" si="62"/>
        <v>0</v>
      </c>
      <c r="M119" s="491">
        <f t="shared" si="63"/>
        <v>0</v>
      </c>
      <c r="N119" s="492">
        <f t="shared" si="64"/>
        <v>0</v>
      </c>
      <c r="O119" s="491">
        <f t="shared" si="65"/>
        <v>0</v>
      </c>
      <c r="P119" s="492">
        <f t="shared" si="66"/>
        <v>0</v>
      </c>
      <c r="Q119" s="491">
        <f t="shared" si="67"/>
        <v>0</v>
      </c>
      <c r="R119" s="493">
        <f t="shared" si="68"/>
        <v>0</v>
      </c>
      <c r="S119" s="491">
        <f t="shared" si="69"/>
        <v>0</v>
      </c>
      <c r="T119" s="493">
        <f t="shared" si="70"/>
        <v>0</v>
      </c>
      <c r="U119" s="491">
        <f t="shared" si="71"/>
        <v>0</v>
      </c>
      <c r="V119" s="493">
        <f t="shared" si="72"/>
        <v>0</v>
      </c>
      <c r="W119" s="491">
        <f t="shared" si="73"/>
        <v>0</v>
      </c>
      <c r="X119" s="490">
        <f t="shared" si="74"/>
        <v>0</v>
      </c>
      <c r="Y119" s="491">
        <f t="shared" si="75"/>
        <v>0</v>
      </c>
      <c r="Z119" s="494">
        <f t="shared" si="76"/>
        <v>0</v>
      </c>
      <c r="AA119" s="486">
        <f t="shared" si="51"/>
        <v>0</v>
      </c>
      <c r="AB119" s="487">
        <f t="shared" si="51"/>
        <v>0</v>
      </c>
      <c r="AC119" s="502"/>
      <c r="AD119" s="503"/>
      <c r="AE119" s="503"/>
      <c r="AF119" s="504"/>
      <c r="AG119" s="504"/>
      <c r="AH119" s="504"/>
      <c r="AI119" s="504"/>
      <c r="AJ119" s="504"/>
      <c r="AK119" s="504"/>
      <c r="AL119" s="504"/>
      <c r="AM119" s="504"/>
      <c r="AN119" s="504"/>
      <c r="AO119" s="504"/>
      <c r="AP119" s="504"/>
      <c r="AQ119" s="504"/>
      <c r="AR119" s="504"/>
      <c r="AS119" s="504"/>
      <c r="AT119" s="468"/>
    </row>
    <row r="120" spans="1:46" s="478" customFormat="1" ht="18" hidden="1" customHeight="1" outlineLevel="1" thickBot="1">
      <c r="A120" s="468"/>
      <c r="B120" s="488" t="s">
        <v>28</v>
      </c>
      <c r="C120" s="489">
        <f t="shared" si="53"/>
        <v>0</v>
      </c>
      <c r="D120" s="490">
        <f t="shared" si="54"/>
        <v>0</v>
      </c>
      <c r="E120" s="491">
        <f t="shared" si="55"/>
        <v>0</v>
      </c>
      <c r="F120" s="490">
        <f t="shared" si="56"/>
        <v>0</v>
      </c>
      <c r="G120" s="491">
        <f t="shared" si="57"/>
        <v>0</v>
      </c>
      <c r="H120" s="490">
        <f t="shared" si="58"/>
        <v>0</v>
      </c>
      <c r="I120" s="491">
        <f t="shared" si="59"/>
        <v>0</v>
      </c>
      <c r="J120" s="490">
        <f t="shared" si="60"/>
        <v>0</v>
      </c>
      <c r="K120" s="491">
        <f t="shared" si="61"/>
        <v>0</v>
      </c>
      <c r="L120" s="492">
        <f t="shared" si="62"/>
        <v>0</v>
      </c>
      <c r="M120" s="491">
        <f t="shared" si="63"/>
        <v>0</v>
      </c>
      <c r="N120" s="492">
        <f t="shared" si="64"/>
        <v>0</v>
      </c>
      <c r="O120" s="491">
        <f t="shared" si="65"/>
        <v>0</v>
      </c>
      <c r="P120" s="492">
        <f t="shared" si="66"/>
        <v>0</v>
      </c>
      <c r="Q120" s="491">
        <f t="shared" si="67"/>
        <v>0</v>
      </c>
      <c r="R120" s="493">
        <f t="shared" si="68"/>
        <v>0</v>
      </c>
      <c r="S120" s="491">
        <f t="shared" si="69"/>
        <v>0</v>
      </c>
      <c r="T120" s="493">
        <f t="shared" si="70"/>
        <v>0</v>
      </c>
      <c r="U120" s="491">
        <f t="shared" si="71"/>
        <v>0</v>
      </c>
      <c r="V120" s="493">
        <f t="shared" si="72"/>
        <v>0</v>
      </c>
      <c r="W120" s="491">
        <f t="shared" si="73"/>
        <v>0</v>
      </c>
      <c r="X120" s="490">
        <f t="shared" si="74"/>
        <v>0</v>
      </c>
      <c r="Y120" s="491">
        <f t="shared" si="75"/>
        <v>0</v>
      </c>
      <c r="Z120" s="494">
        <f t="shared" si="76"/>
        <v>0</v>
      </c>
      <c r="AA120" s="486">
        <f t="shared" si="51"/>
        <v>0</v>
      </c>
      <c r="AB120" s="487">
        <f t="shared" si="51"/>
        <v>0</v>
      </c>
      <c r="AC120" s="502"/>
      <c r="AD120" s="503"/>
      <c r="AE120" s="503"/>
      <c r="AF120" s="504"/>
      <c r="AG120" s="504"/>
      <c r="AH120" s="504"/>
      <c r="AI120" s="504"/>
      <c r="AJ120" s="504"/>
      <c r="AK120" s="504"/>
      <c r="AL120" s="504"/>
      <c r="AM120" s="504"/>
      <c r="AN120" s="504"/>
      <c r="AO120" s="504"/>
      <c r="AP120" s="504"/>
      <c r="AQ120" s="504"/>
      <c r="AR120" s="504"/>
      <c r="AS120" s="504"/>
      <c r="AT120" s="468"/>
    </row>
    <row r="121" spans="1:46" s="478" customFormat="1" ht="18" hidden="1" customHeight="1" outlineLevel="1" thickBot="1">
      <c r="A121" s="468"/>
      <c r="B121" s="488" t="s">
        <v>29</v>
      </c>
      <c r="C121" s="489">
        <f t="shared" si="53"/>
        <v>0</v>
      </c>
      <c r="D121" s="490">
        <f t="shared" si="54"/>
        <v>0</v>
      </c>
      <c r="E121" s="491">
        <f t="shared" si="55"/>
        <v>0</v>
      </c>
      <c r="F121" s="490">
        <f t="shared" si="56"/>
        <v>0</v>
      </c>
      <c r="G121" s="491">
        <f t="shared" si="57"/>
        <v>0</v>
      </c>
      <c r="H121" s="490">
        <f t="shared" si="58"/>
        <v>0</v>
      </c>
      <c r="I121" s="491">
        <f t="shared" si="59"/>
        <v>0</v>
      </c>
      <c r="J121" s="490">
        <f t="shared" si="60"/>
        <v>0</v>
      </c>
      <c r="K121" s="491">
        <f t="shared" si="61"/>
        <v>0</v>
      </c>
      <c r="L121" s="492">
        <f t="shared" si="62"/>
        <v>0</v>
      </c>
      <c r="M121" s="491">
        <f t="shared" si="63"/>
        <v>0</v>
      </c>
      <c r="N121" s="492">
        <f t="shared" si="64"/>
        <v>0</v>
      </c>
      <c r="O121" s="491">
        <f t="shared" si="65"/>
        <v>0</v>
      </c>
      <c r="P121" s="492">
        <f t="shared" si="66"/>
        <v>0</v>
      </c>
      <c r="Q121" s="491">
        <f t="shared" si="67"/>
        <v>0</v>
      </c>
      <c r="R121" s="493">
        <f t="shared" si="68"/>
        <v>0</v>
      </c>
      <c r="S121" s="491">
        <f t="shared" si="69"/>
        <v>0</v>
      </c>
      <c r="T121" s="493">
        <f t="shared" si="70"/>
        <v>0</v>
      </c>
      <c r="U121" s="491">
        <f t="shared" si="71"/>
        <v>0</v>
      </c>
      <c r="V121" s="493">
        <f t="shared" si="72"/>
        <v>0</v>
      </c>
      <c r="W121" s="491">
        <f t="shared" si="73"/>
        <v>0</v>
      </c>
      <c r="X121" s="490">
        <f t="shared" si="74"/>
        <v>0</v>
      </c>
      <c r="Y121" s="491">
        <f t="shared" si="75"/>
        <v>0</v>
      </c>
      <c r="Z121" s="494">
        <f t="shared" si="76"/>
        <v>0</v>
      </c>
      <c r="AA121" s="486">
        <f t="shared" si="51"/>
        <v>0</v>
      </c>
      <c r="AB121" s="487">
        <f t="shared" si="51"/>
        <v>0</v>
      </c>
      <c r="AC121" s="502"/>
      <c r="AD121" s="503"/>
      <c r="AE121" s="503"/>
      <c r="AF121" s="504"/>
      <c r="AG121" s="504"/>
      <c r="AH121" s="504"/>
      <c r="AI121" s="504"/>
      <c r="AJ121" s="504"/>
      <c r="AK121" s="504"/>
      <c r="AL121" s="504"/>
      <c r="AM121" s="504"/>
      <c r="AN121" s="504"/>
      <c r="AO121" s="504"/>
      <c r="AP121" s="504"/>
      <c r="AQ121" s="504"/>
      <c r="AR121" s="504"/>
      <c r="AS121" s="504"/>
      <c r="AT121" s="468"/>
    </row>
    <row r="122" spans="1:46" s="478" customFormat="1" ht="18" hidden="1" customHeight="1" outlineLevel="1" thickBot="1">
      <c r="A122" s="468"/>
      <c r="B122" s="488" t="s">
        <v>30</v>
      </c>
      <c r="C122" s="489">
        <f t="shared" si="53"/>
        <v>0</v>
      </c>
      <c r="D122" s="490">
        <f t="shared" si="54"/>
        <v>0</v>
      </c>
      <c r="E122" s="491">
        <f t="shared" si="55"/>
        <v>0</v>
      </c>
      <c r="F122" s="490">
        <f t="shared" si="56"/>
        <v>0</v>
      </c>
      <c r="G122" s="491">
        <f t="shared" si="57"/>
        <v>0</v>
      </c>
      <c r="H122" s="490">
        <f t="shared" si="58"/>
        <v>0</v>
      </c>
      <c r="I122" s="491">
        <f t="shared" si="59"/>
        <v>0</v>
      </c>
      <c r="J122" s="490">
        <f t="shared" si="60"/>
        <v>0</v>
      </c>
      <c r="K122" s="491">
        <f t="shared" si="61"/>
        <v>0</v>
      </c>
      <c r="L122" s="492">
        <f t="shared" si="62"/>
        <v>0</v>
      </c>
      <c r="M122" s="491">
        <f t="shared" si="63"/>
        <v>0</v>
      </c>
      <c r="N122" s="492">
        <f t="shared" si="64"/>
        <v>0</v>
      </c>
      <c r="O122" s="491">
        <f t="shared" si="65"/>
        <v>0</v>
      </c>
      <c r="P122" s="492">
        <f t="shared" si="66"/>
        <v>0</v>
      </c>
      <c r="Q122" s="491">
        <f t="shared" si="67"/>
        <v>0</v>
      </c>
      <c r="R122" s="493">
        <f t="shared" si="68"/>
        <v>0</v>
      </c>
      <c r="S122" s="491">
        <f t="shared" si="69"/>
        <v>0</v>
      </c>
      <c r="T122" s="493">
        <f t="shared" si="70"/>
        <v>0</v>
      </c>
      <c r="U122" s="491">
        <f t="shared" si="71"/>
        <v>0</v>
      </c>
      <c r="V122" s="493">
        <f t="shared" si="72"/>
        <v>0</v>
      </c>
      <c r="W122" s="491">
        <f t="shared" si="73"/>
        <v>0</v>
      </c>
      <c r="X122" s="490">
        <f t="shared" si="74"/>
        <v>0</v>
      </c>
      <c r="Y122" s="491">
        <f t="shared" si="75"/>
        <v>0</v>
      </c>
      <c r="Z122" s="494">
        <f t="shared" si="76"/>
        <v>0</v>
      </c>
      <c r="AA122" s="486">
        <f t="shared" si="51"/>
        <v>0</v>
      </c>
      <c r="AB122" s="487">
        <f t="shared" si="51"/>
        <v>0</v>
      </c>
      <c r="AC122" s="502"/>
      <c r="AD122" s="503"/>
      <c r="AE122" s="503"/>
      <c r="AF122" s="504"/>
      <c r="AG122" s="504"/>
      <c r="AH122" s="504"/>
      <c r="AI122" s="504"/>
      <c r="AJ122" s="504"/>
      <c r="AK122" s="504"/>
      <c r="AL122" s="504"/>
      <c r="AM122" s="504"/>
      <c r="AN122" s="504"/>
      <c r="AO122" s="504"/>
      <c r="AP122" s="504"/>
      <c r="AQ122" s="504"/>
      <c r="AR122" s="504"/>
      <c r="AS122" s="504"/>
      <c r="AT122" s="468"/>
    </row>
    <row r="123" spans="1:46" s="478" customFormat="1" ht="18" hidden="1" customHeight="1" outlineLevel="1" thickBot="1">
      <c r="A123" s="468"/>
      <c r="B123" s="488" t="s">
        <v>31</v>
      </c>
      <c r="C123" s="489">
        <f t="shared" si="53"/>
        <v>0</v>
      </c>
      <c r="D123" s="490">
        <f t="shared" si="54"/>
        <v>0</v>
      </c>
      <c r="E123" s="491">
        <f t="shared" si="55"/>
        <v>0</v>
      </c>
      <c r="F123" s="490">
        <f t="shared" si="56"/>
        <v>0</v>
      </c>
      <c r="G123" s="491">
        <f t="shared" si="57"/>
        <v>0</v>
      </c>
      <c r="H123" s="490">
        <f t="shared" si="58"/>
        <v>0</v>
      </c>
      <c r="I123" s="491">
        <f t="shared" si="59"/>
        <v>0</v>
      </c>
      <c r="J123" s="490">
        <f t="shared" si="60"/>
        <v>0</v>
      </c>
      <c r="K123" s="491">
        <f t="shared" si="61"/>
        <v>0</v>
      </c>
      <c r="L123" s="492">
        <f t="shared" si="62"/>
        <v>0</v>
      </c>
      <c r="M123" s="491">
        <f t="shared" si="63"/>
        <v>0</v>
      </c>
      <c r="N123" s="492">
        <f t="shared" si="64"/>
        <v>0</v>
      </c>
      <c r="O123" s="491">
        <f t="shared" si="65"/>
        <v>0</v>
      </c>
      <c r="P123" s="492">
        <f t="shared" si="66"/>
        <v>0</v>
      </c>
      <c r="Q123" s="491">
        <f t="shared" si="67"/>
        <v>0</v>
      </c>
      <c r="R123" s="493">
        <f t="shared" si="68"/>
        <v>0</v>
      </c>
      <c r="S123" s="491">
        <f t="shared" si="69"/>
        <v>0</v>
      </c>
      <c r="T123" s="493">
        <f t="shared" si="70"/>
        <v>0</v>
      </c>
      <c r="U123" s="491">
        <f t="shared" si="71"/>
        <v>0</v>
      </c>
      <c r="V123" s="493">
        <f t="shared" si="72"/>
        <v>0</v>
      </c>
      <c r="W123" s="491">
        <f t="shared" si="73"/>
        <v>0</v>
      </c>
      <c r="X123" s="490">
        <f t="shared" si="74"/>
        <v>0</v>
      </c>
      <c r="Y123" s="491">
        <f t="shared" si="75"/>
        <v>0</v>
      </c>
      <c r="Z123" s="494">
        <f t="shared" si="76"/>
        <v>0</v>
      </c>
      <c r="AA123" s="486">
        <f t="shared" si="51"/>
        <v>0</v>
      </c>
      <c r="AB123" s="487">
        <f t="shared" si="51"/>
        <v>0</v>
      </c>
      <c r="AC123" s="502"/>
      <c r="AD123" s="503"/>
      <c r="AE123" s="503"/>
      <c r="AF123" s="504"/>
      <c r="AG123" s="504"/>
      <c r="AH123" s="504"/>
      <c r="AI123" s="504"/>
      <c r="AJ123" s="504"/>
      <c r="AK123" s="504"/>
      <c r="AL123" s="504"/>
      <c r="AM123" s="504"/>
      <c r="AN123" s="504"/>
      <c r="AO123" s="504"/>
      <c r="AP123" s="504"/>
      <c r="AQ123" s="504"/>
      <c r="AR123" s="504"/>
      <c r="AS123" s="504"/>
      <c r="AT123" s="468"/>
    </row>
    <row r="124" spans="1:46" s="478" customFormat="1" ht="18" hidden="1" customHeight="1" outlineLevel="1" thickBot="1">
      <c r="A124" s="468"/>
      <c r="B124" s="488" t="s">
        <v>32</v>
      </c>
      <c r="C124" s="489">
        <f t="shared" si="53"/>
        <v>0</v>
      </c>
      <c r="D124" s="490">
        <f t="shared" si="54"/>
        <v>0</v>
      </c>
      <c r="E124" s="491">
        <f t="shared" si="55"/>
        <v>0</v>
      </c>
      <c r="F124" s="490">
        <f t="shared" si="56"/>
        <v>0</v>
      </c>
      <c r="G124" s="491">
        <f t="shared" si="57"/>
        <v>0</v>
      </c>
      <c r="H124" s="490">
        <f t="shared" si="58"/>
        <v>0</v>
      </c>
      <c r="I124" s="491">
        <f t="shared" si="59"/>
        <v>0</v>
      </c>
      <c r="J124" s="490">
        <f t="shared" si="60"/>
        <v>0</v>
      </c>
      <c r="K124" s="491">
        <f t="shared" si="61"/>
        <v>0</v>
      </c>
      <c r="L124" s="492">
        <f t="shared" si="62"/>
        <v>0</v>
      </c>
      <c r="M124" s="491">
        <f t="shared" si="63"/>
        <v>0</v>
      </c>
      <c r="N124" s="492">
        <f t="shared" si="64"/>
        <v>0</v>
      </c>
      <c r="O124" s="491">
        <f t="shared" si="65"/>
        <v>0</v>
      </c>
      <c r="P124" s="492">
        <f t="shared" si="66"/>
        <v>0</v>
      </c>
      <c r="Q124" s="491">
        <f t="shared" si="67"/>
        <v>0</v>
      </c>
      <c r="R124" s="493">
        <f t="shared" si="68"/>
        <v>0</v>
      </c>
      <c r="S124" s="491">
        <f t="shared" si="69"/>
        <v>0</v>
      </c>
      <c r="T124" s="493">
        <f t="shared" si="70"/>
        <v>0</v>
      </c>
      <c r="U124" s="491">
        <f t="shared" si="71"/>
        <v>0</v>
      </c>
      <c r="V124" s="493">
        <f t="shared" si="72"/>
        <v>0</v>
      </c>
      <c r="W124" s="491">
        <f t="shared" si="73"/>
        <v>0</v>
      </c>
      <c r="X124" s="490">
        <f t="shared" si="74"/>
        <v>0</v>
      </c>
      <c r="Y124" s="491">
        <f t="shared" si="75"/>
        <v>0</v>
      </c>
      <c r="Z124" s="494">
        <f t="shared" si="76"/>
        <v>0</v>
      </c>
      <c r="AA124" s="486">
        <f t="shared" si="51"/>
        <v>0</v>
      </c>
      <c r="AB124" s="487">
        <f t="shared" si="51"/>
        <v>0</v>
      </c>
      <c r="AC124" s="502"/>
      <c r="AD124" s="503"/>
      <c r="AE124" s="503"/>
      <c r="AF124" s="504"/>
      <c r="AG124" s="504"/>
      <c r="AH124" s="504"/>
      <c r="AI124" s="504"/>
      <c r="AJ124" s="504"/>
      <c r="AK124" s="504"/>
      <c r="AL124" s="504"/>
      <c r="AM124" s="504"/>
      <c r="AN124" s="504"/>
      <c r="AO124" s="504"/>
      <c r="AP124" s="504"/>
      <c r="AQ124" s="504"/>
      <c r="AR124" s="504"/>
      <c r="AS124" s="504"/>
      <c r="AT124" s="468"/>
    </row>
    <row r="125" spans="1:46" s="478" customFormat="1" ht="18" hidden="1" customHeight="1" outlineLevel="1" thickBot="1">
      <c r="A125" s="468"/>
      <c r="B125" s="488" t="s">
        <v>33</v>
      </c>
      <c r="C125" s="489">
        <f t="shared" si="53"/>
        <v>0</v>
      </c>
      <c r="D125" s="490">
        <f t="shared" si="54"/>
        <v>0</v>
      </c>
      <c r="E125" s="491">
        <f t="shared" si="55"/>
        <v>0</v>
      </c>
      <c r="F125" s="490">
        <f t="shared" si="56"/>
        <v>0</v>
      </c>
      <c r="G125" s="491">
        <f t="shared" si="57"/>
        <v>0</v>
      </c>
      <c r="H125" s="490">
        <f t="shared" si="58"/>
        <v>0</v>
      </c>
      <c r="I125" s="491">
        <f t="shared" si="59"/>
        <v>0</v>
      </c>
      <c r="J125" s="490">
        <f t="shared" si="60"/>
        <v>0</v>
      </c>
      <c r="K125" s="491">
        <f t="shared" si="61"/>
        <v>0</v>
      </c>
      <c r="L125" s="492">
        <f t="shared" si="62"/>
        <v>0</v>
      </c>
      <c r="M125" s="491">
        <f t="shared" si="63"/>
        <v>0</v>
      </c>
      <c r="N125" s="492">
        <f t="shared" si="64"/>
        <v>0</v>
      </c>
      <c r="O125" s="491">
        <f t="shared" si="65"/>
        <v>0</v>
      </c>
      <c r="P125" s="492">
        <f t="shared" si="66"/>
        <v>0</v>
      </c>
      <c r="Q125" s="491">
        <f t="shared" si="67"/>
        <v>0</v>
      </c>
      <c r="R125" s="493">
        <f t="shared" si="68"/>
        <v>0</v>
      </c>
      <c r="S125" s="491">
        <f t="shared" si="69"/>
        <v>0</v>
      </c>
      <c r="T125" s="493">
        <f t="shared" si="70"/>
        <v>0</v>
      </c>
      <c r="U125" s="491">
        <f t="shared" si="71"/>
        <v>0</v>
      </c>
      <c r="V125" s="493">
        <f t="shared" si="72"/>
        <v>0</v>
      </c>
      <c r="W125" s="491">
        <f t="shared" si="73"/>
        <v>0</v>
      </c>
      <c r="X125" s="490">
        <f t="shared" si="74"/>
        <v>0</v>
      </c>
      <c r="Y125" s="491">
        <f t="shared" si="75"/>
        <v>0</v>
      </c>
      <c r="Z125" s="494">
        <f t="shared" si="76"/>
        <v>0</v>
      </c>
      <c r="AA125" s="486">
        <f t="shared" si="51"/>
        <v>0</v>
      </c>
      <c r="AB125" s="487">
        <f t="shared" si="51"/>
        <v>0</v>
      </c>
      <c r="AC125" s="502"/>
      <c r="AD125" s="503"/>
      <c r="AE125" s="503"/>
      <c r="AF125" s="504"/>
      <c r="AG125" s="504"/>
      <c r="AH125" s="504"/>
      <c r="AI125" s="504"/>
      <c r="AJ125" s="504"/>
      <c r="AK125" s="504"/>
      <c r="AL125" s="504"/>
      <c r="AM125" s="504"/>
      <c r="AN125" s="504"/>
      <c r="AO125" s="504"/>
      <c r="AP125" s="504"/>
      <c r="AQ125" s="504"/>
      <c r="AR125" s="504"/>
      <c r="AS125" s="504"/>
      <c r="AT125" s="468"/>
    </row>
    <row r="126" spans="1:46" s="478" customFormat="1" ht="18" hidden="1" customHeight="1" outlineLevel="1" thickBot="1">
      <c r="A126" s="468"/>
      <c r="B126" s="488" t="s">
        <v>34</v>
      </c>
      <c r="C126" s="489">
        <f t="shared" si="53"/>
        <v>0</v>
      </c>
      <c r="D126" s="490">
        <f t="shared" si="54"/>
        <v>0</v>
      </c>
      <c r="E126" s="491">
        <f t="shared" si="55"/>
        <v>0</v>
      </c>
      <c r="F126" s="490">
        <f t="shared" si="56"/>
        <v>0</v>
      </c>
      <c r="G126" s="491">
        <f t="shared" si="57"/>
        <v>0</v>
      </c>
      <c r="H126" s="490">
        <f t="shared" si="58"/>
        <v>0</v>
      </c>
      <c r="I126" s="491">
        <f t="shared" si="59"/>
        <v>0</v>
      </c>
      <c r="J126" s="490">
        <f t="shared" si="60"/>
        <v>0</v>
      </c>
      <c r="K126" s="491">
        <f t="shared" si="61"/>
        <v>0</v>
      </c>
      <c r="L126" s="492">
        <f t="shared" si="62"/>
        <v>0</v>
      </c>
      <c r="M126" s="491">
        <f t="shared" si="63"/>
        <v>0</v>
      </c>
      <c r="N126" s="492">
        <f t="shared" si="64"/>
        <v>0</v>
      </c>
      <c r="O126" s="491">
        <f t="shared" si="65"/>
        <v>0</v>
      </c>
      <c r="P126" s="492">
        <f t="shared" si="66"/>
        <v>0</v>
      </c>
      <c r="Q126" s="491">
        <f t="shared" si="67"/>
        <v>0</v>
      </c>
      <c r="R126" s="493">
        <f t="shared" si="68"/>
        <v>0</v>
      </c>
      <c r="S126" s="491">
        <f t="shared" si="69"/>
        <v>0</v>
      </c>
      <c r="T126" s="493">
        <f t="shared" si="70"/>
        <v>0</v>
      </c>
      <c r="U126" s="491">
        <f t="shared" si="71"/>
        <v>0</v>
      </c>
      <c r="V126" s="493">
        <f t="shared" si="72"/>
        <v>0</v>
      </c>
      <c r="W126" s="491">
        <f t="shared" si="73"/>
        <v>0</v>
      </c>
      <c r="X126" s="490">
        <f t="shared" si="74"/>
        <v>0</v>
      </c>
      <c r="Y126" s="491">
        <f t="shared" si="75"/>
        <v>0</v>
      </c>
      <c r="Z126" s="494">
        <f t="shared" si="76"/>
        <v>0</v>
      </c>
      <c r="AA126" s="486">
        <f t="shared" si="51"/>
        <v>0</v>
      </c>
      <c r="AB126" s="487">
        <f t="shared" si="51"/>
        <v>0</v>
      </c>
      <c r="AC126" s="502"/>
      <c r="AD126" s="503"/>
      <c r="AE126" s="503"/>
      <c r="AF126" s="504"/>
      <c r="AG126" s="504"/>
      <c r="AH126" s="504"/>
      <c r="AI126" s="504"/>
      <c r="AJ126" s="504"/>
      <c r="AK126" s="504"/>
      <c r="AL126" s="504"/>
      <c r="AM126" s="504"/>
      <c r="AN126" s="504"/>
      <c r="AO126" s="504"/>
      <c r="AP126" s="504"/>
      <c r="AQ126" s="504"/>
      <c r="AR126" s="504"/>
      <c r="AS126" s="504"/>
      <c r="AT126" s="468"/>
    </row>
    <row r="127" spans="1:46" s="478" customFormat="1" ht="18" hidden="1" customHeight="1" outlineLevel="1" thickBot="1">
      <c r="A127" s="468"/>
      <c r="B127" s="488" t="s">
        <v>35</v>
      </c>
      <c r="C127" s="489">
        <f t="shared" si="53"/>
        <v>0</v>
      </c>
      <c r="D127" s="490">
        <f t="shared" si="54"/>
        <v>0</v>
      </c>
      <c r="E127" s="491">
        <f t="shared" si="55"/>
        <v>0</v>
      </c>
      <c r="F127" s="490">
        <f t="shared" si="56"/>
        <v>0</v>
      </c>
      <c r="G127" s="491">
        <f t="shared" si="57"/>
        <v>0</v>
      </c>
      <c r="H127" s="490">
        <f t="shared" si="58"/>
        <v>0</v>
      </c>
      <c r="I127" s="491">
        <f t="shared" si="59"/>
        <v>0</v>
      </c>
      <c r="J127" s="490">
        <f t="shared" si="60"/>
        <v>0</v>
      </c>
      <c r="K127" s="491">
        <f t="shared" si="61"/>
        <v>0</v>
      </c>
      <c r="L127" s="492">
        <f t="shared" si="62"/>
        <v>0</v>
      </c>
      <c r="M127" s="491">
        <f t="shared" si="63"/>
        <v>0</v>
      </c>
      <c r="N127" s="492">
        <f t="shared" si="64"/>
        <v>0</v>
      </c>
      <c r="O127" s="491">
        <f t="shared" si="65"/>
        <v>0</v>
      </c>
      <c r="P127" s="492">
        <f t="shared" si="66"/>
        <v>0</v>
      </c>
      <c r="Q127" s="491">
        <f t="shared" si="67"/>
        <v>0</v>
      </c>
      <c r="R127" s="493">
        <f t="shared" si="68"/>
        <v>0</v>
      </c>
      <c r="S127" s="491">
        <f t="shared" si="69"/>
        <v>0</v>
      </c>
      <c r="T127" s="493">
        <f t="shared" si="70"/>
        <v>0</v>
      </c>
      <c r="U127" s="491">
        <f t="shared" si="71"/>
        <v>0</v>
      </c>
      <c r="V127" s="493">
        <f t="shared" si="72"/>
        <v>0</v>
      </c>
      <c r="W127" s="491">
        <f t="shared" si="73"/>
        <v>0</v>
      </c>
      <c r="X127" s="490">
        <f t="shared" si="74"/>
        <v>0</v>
      </c>
      <c r="Y127" s="491">
        <f t="shared" si="75"/>
        <v>0</v>
      </c>
      <c r="Z127" s="494">
        <f t="shared" si="76"/>
        <v>0</v>
      </c>
      <c r="AA127" s="486">
        <f t="shared" si="51"/>
        <v>0</v>
      </c>
      <c r="AB127" s="487">
        <f t="shared" si="51"/>
        <v>0</v>
      </c>
      <c r="AC127" s="502"/>
      <c r="AD127" s="503"/>
      <c r="AE127" s="503"/>
      <c r="AF127" s="504"/>
      <c r="AG127" s="504"/>
      <c r="AH127" s="504"/>
      <c r="AI127" s="504"/>
      <c r="AJ127" s="504"/>
      <c r="AK127" s="504"/>
      <c r="AL127" s="504"/>
      <c r="AM127" s="504"/>
      <c r="AN127" s="504"/>
      <c r="AO127" s="504"/>
      <c r="AP127" s="504"/>
      <c r="AQ127" s="504"/>
      <c r="AR127" s="504"/>
      <c r="AS127" s="504"/>
      <c r="AT127" s="468"/>
    </row>
    <row r="128" spans="1:46" s="478" customFormat="1" ht="18" hidden="1" customHeight="1" outlineLevel="1" thickBot="1">
      <c r="A128" s="468"/>
      <c r="B128" s="488" t="s">
        <v>36</v>
      </c>
      <c r="C128" s="489">
        <f t="shared" si="53"/>
        <v>0</v>
      </c>
      <c r="D128" s="490">
        <f t="shared" si="54"/>
        <v>0</v>
      </c>
      <c r="E128" s="491">
        <f t="shared" si="55"/>
        <v>0</v>
      </c>
      <c r="F128" s="490">
        <f t="shared" si="56"/>
        <v>0</v>
      </c>
      <c r="G128" s="491">
        <f t="shared" si="57"/>
        <v>0</v>
      </c>
      <c r="H128" s="490">
        <f t="shared" si="58"/>
        <v>0</v>
      </c>
      <c r="I128" s="491">
        <f t="shared" si="59"/>
        <v>0</v>
      </c>
      <c r="J128" s="490">
        <f t="shared" si="60"/>
        <v>0</v>
      </c>
      <c r="K128" s="491">
        <f t="shared" si="61"/>
        <v>0</v>
      </c>
      <c r="L128" s="492">
        <f t="shared" si="62"/>
        <v>0</v>
      </c>
      <c r="M128" s="491">
        <f t="shared" si="63"/>
        <v>0</v>
      </c>
      <c r="N128" s="492">
        <f t="shared" si="64"/>
        <v>0</v>
      </c>
      <c r="O128" s="491">
        <f t="shared" si="65"/>
        <v>0</v>
      </c>
      <c r="P128" s="492">
        <f t="shared" si="66"/>
        <v>0</v>
      </c>
      <c r="Q128" s="491">
        <f t="shared" si="67"/>
        <v>0</v>
      </c>
      <c r="R128" s="493">
        <f t="shared" si="68"/>
        <v>0</v>
      </c>
      <c r="S128" s="491">
        <f t="shared" si="69"/>
        <v>0</v>
      </c>
      <c r="T128" s="493">
        <f t="shared" si="70"/>
        <v>0</v>
      </c>
      <c r="U128" s="491">
        <f t="shared" si="71"/>
        <v>0</v>
      </c>
      <c r="V128" s="493">
        <f t="shared" si="72"/>
        <v>0</v>
      </c>
      <c r="W128" s="491">
        <f t="shared" si="73"/>
        <v>0</v>
      </c>
      <c r="X128" s="490">
        <f t="shared" si="74"/>
        <v>0</v>
      </c>
      <c r="Y128" s="491">
        <f t="shared" si="75"/>
        <v>0</v>
      </c>
      <c r="Z128" s="494">
        <f t="shared" si="76"/>
        <v>0</v>
      </c>
      <c r="AA128" s="486">
        <f t="shared" si="51"/>
        <v>0</v>
      </c>
      <c r="AB128" s="487">
        <f t="shared" si="51"/>
        <v>0</v>
      </c>
      <c r="AC128" s="502"/>
      <c r="AD128" s="503"/>
      <c r="AE128" s="503"/>
      <c r="AF128" s="504"/>
      <c r="AG128" s="504"/>
      <c r="AH128" s="504"/>
      <c r="AI128" s="504"/>
      <c r="AJ128" s="504"/>
      <c r="AK128" s="504"/>
      <c r="AL128" s="504"/>
      <c r="AM128" s="504"/>
      <c r="AN128" s="504"/>
      <c r="AO128" s="504"/>
      <c r="AP128" s="504"/>
      <c r="AQ128" s="504"/>
      <c r="AR128" s="504"/>
      <c r="AS128" s="504"/>
      <c r="AT128" s="468"/>
    </row>
    <row r="129" spans="1:46" s="478" customFormat="1" ht="18" hidden="1" customHeight="1" outlineLevel="1" thickBot="1">
      <c r="A129" s="468"/>
      <c r="B129" s="488" t="s">
        <v>37</v>
      </c>
      <c r="C129" s="489">
        <f t="shared" si="53"/>
        <v>0</v>
      </c>
      <c r="D129" s="490">
        <f t="shared" si="54"/>
        <v>0</v>
      </c>
      <c r="E129" s="491">
        <f t="shared" si="55"/>
        <v>0</v>
      </c>
      <c r="F129" s="490">
        <f t="shared" si="56"/>
        <v>0</v>
      </c>
      <c r="G129" s="491">
        <f t="shared" si="57"/>
        <v>0</v>
      </c>
      <c r="H129" s="490">
        <f t="shared" si="58"/>
        <v>0</v>
      </c>
      <c r="I129" s="491">
        <f t="shared" si="59"/>
        <v>0</v>
      </c>
      <c r="J129" s="490">
        <f t="shared" si="60"/>
        <v>0</v>
      </c>
      <c r="K129" s="491">
        <f t="shared" si="61"/>
        <v>0</v>
      </c>
      <c r="L129" s="492">
        <f t="shared" si="62"/>
        <v>0</v>
      </c>
      <c r="M129" s="491">
        <f t="shared" si="63"/>
        <v>0</v>
      </c>
      <c r="N129" s="492">
        <f t="shared" si="64"/>
        <v>0</v>
      </c>
      <c r="O129" s="491">
        <f t="shared" si="65"/>
        <v>0</v>
      </c>
      <c r="P129" s="492">
        <f t="shared" si="66"/>
        <v>0</v>
      </c>
      <c r="Q129" s="491">
        <f t="shared" si="67"/>
        <v>0</v>
      </c>
      <c r="R129" s="493">
        <f t="shared" si="68"/>
        <v>0</v>
      </c>
      <c r="S129" s="491">
        <f t="shared" si="69"/>
        <v>0</v>
      </c>
      <c r="T129" s="493">
        <f t="shared" si="70"/>
        <v>0</v>
      </c>
      <c r="U129" s="491">
        <f t="shared" si="71"/>
        <v>0</v>
      </c>
      <c r="V129" s="493">
        <f t="shared" si="72"/>
        <v>0</v>
      </c>
      <c r="W129" s="491">
        <f t="shared" si="73"/>
        <v>0</v>
      </c>
      <c r="X129" s="490">
        <f t="shared" si="74"/>
        <v>0</v>
      </c>
      <c r="Y129" s="491">
        <f t="shared" si="75"/>
        <v>0</v>
      </c>
      <c r="Z129" s="494">
        <f t="shared" si="76"/>
        <v>0</v>
      </c>
      <c r="AA129" s="486">
        <f t="shared" si="51"/>
        <v>0</v>
      </c>
      <c r="AB129" s="487">
        <f t="shared" si="51"/>
        <v>0</v>
      </c>
      <c r="AC129" s="502"/>
      <c r="AD129" s="503"/>
      <c r="AE129" s="503"/>
      <c r="AF129" s="504"/>
      <c r="AG129" s="504"/>
      <c r="AH129" s="504"/>
      <c r="AI129" s="504"/>
      <c r="AJ129" s="504"/>
      <c r="AK129" s="504"/>
      <c r="AL129" s="504"/>
      <c r="AM129" s="504"/>
      <c r="AN129" s="504"/>
      <c r="AO129" s="504"/>
      <c r="AP129" s="504"/>
      <c r="AQ129" s="504"/>
      <c r="AR129" s="504"/>
      <c r="AS129" s="504"/>
      <c r="AT129" s="468"/>
    </row>
    <row r="130" spans="1:46" s="478" customFormat="1" ht="18" hidden="1" customHeight="1" outlineLevel="1" thickBot="1">
      <c r="A130" s="468"/>
      <c r="B130" s="488" t="s">
        <v>38</v>
      </c>
      <c r="C130" s="489">
        <f t="shared" si="53"/>
        <v>0</v>
      </c>
      <c r="D130" s="490">
        <f t="shared" si="54"/>
        <v>0</v>
      </c>
      <c r="E130" s="491">
        <f t="shared" si="55"/>
        <v>0</v>
      </c>
      <c r="F130" s="490">
        <f t="shared" si="56"/>
        <v>0</v>
      </c>
      <c r="G130" s="491">
        <f t="shared" si="57"/>
        <v>0</v>
      </c>
      <c r="H130" s="490">
        <f t="shared" si="58"/>
        <v>0</v>
      </c>
      <c r="I130" s="491">
        <f t="shared" si="59"/>
        <v>0</v>
      </c>
      <c r="J130" s="490">
        <f t="shared" si="60"/>
        <v>0</v>
      </c>
      <c r="K130" s="491">
        <f t="shared" si="61"/>
        <v>0</v>
      </c>
      <c r="L130" s="492">
        <f t="shared" si="62"/>
        <v>0</v>
      </c>
      <c r="M130" s="491">
        <f t="shared" si="63"/>
        <v>0</v>
      </c>
      <c r="N130" s="492">
        <f t="shared" si="64"/>
        <v>0</v>
      </c>
      <c r="O130" s="491">
        <f t="shared" si="65"/>
        <v>0</v>
      </c>
      <c r="P130" s="492">
        <f t="shared" si="66"/>
        <v>0</v>
      </c>
      <c r="Q130" s="491">
        <f t="shared" si="67"/>
        <v>0</v>
      </c>
      <c r="R130" s="493">
        <f t="shared" si="68"/>
        <v>0</v>
      </c>
      <c r="S130" s="491">
        <f t="shared" si="69"/>
        <v>0</v>
      </c>
      <c r="T130" s="493">
        <f t="shared" si="70"/>
        <v>0</v>
      </c>
      <c r="U130" s="491">
        <f t="shared" si="71"/>
        <v>0</v>
      </c>
      <c r="V130" s="493">
        <f t="shared" si="72"/>
        <v>0</v>
      </c>
      <c r="W130" s="491">
        <f t="shared" si="73"/>
        <v>0</v>
      </c>
      <c r="X130" s="490">
        <f t="shared" si="74"/>
        <v>0</v>
      </c>
      <c r="Y130" s="491">
        <f t="shared" si="75"/>
        <v>0</v>
      </c>
      <c r="Z130" s="494">
        <f t="shared" si="76"/>
        <v>0</v>
      </c>
      <c r="AA130" s="486">
        <f t="shared" si="51"/>
        <v>0</v>
      </c>
      <c r="AB130" s="487">
        <f t="shared" si="51"/>
        <v>0</v>
      </c>
      <c r="AC130" s="502"/>
      <c r="AD130" s="503"/>
      <c r="AE130" s="503"/>
      <c r="AF130" s="504"/>
      <c r="AG130" s="504"/>
      <c r="AH130" s="504"/>
      <c r="AI130" s="504"/>
      <c r="AJ130" s="504"/>
      <c r="AK130" s="504"/>
      <c r="AL130" s="504"/>
      <c r="AM130" s="504"/>
      <c r="AN130" s="504"/>
      <c r="AO130" s="504"/>
      <c r="AP130" s="504"/>
      <c r="AQ130" s="504"/>
      <c r="AR130" s="504"/>
      <c r="AS130" s="504"/>
      <c r="AT130" s="468"/>
    </row>
    <row r="131" spans="1:46" s="478" customFormat="1" ht="18" hidden="1" customHeight="1" outlineLevel="1" thickBot="1">
      <c r="A131" s="468"/>
      <c r="B131" s="488" t="s">
        <v>39</v>
      </c>
      <c r="C131" s="489">
        <f t="shared" si="53"/>
        <v>0</v>
      </c>
      <c r="D131" s="490">
        <f t="shared" si="54"/>
        <v>0</v>
      </c>
      <c r="E131" s="491">
        <f t="shared" si="55"/>
        <v>0</v>
      </c>
      <c r="F131" s="490">
        <f t="shared" si="56"/>
        <v>0</v>
      </c>
      <c r="G131" s="491">
        <f t="shared" si="57"/>
        <v>0</v>
      </c>
      <c r="H131" s="490">
        <f t="shared" si="58"/>
        <v>0</v>
      </c>
      <c r="I131" s="491">
        <f t="shared" si="59"/>
        <v>0</v>
      </c>
      <c r="J131" s="490">
        <f t="shared" si="60"/>
        <v>0</v>
      </c>
      <c r="K131" s="491">
        <f t="shared" si="61"/>
        <v>0</v>
      </c>
      <c r="L131" s="492">
        <f t="shared" si="62"/>
        <v>0</v>
      </c>
      <c r="M131" s="491">
        <f t="shared" si="63"/>
        <v>0</v>
      </c>
      <c r="N131" s="492">
        <f t="shared" si="64"/>
        <v>0</v>
      </c>
      <c r="O131" s="491">
        <f t="shared" si="65"/>
        <v>0</v>
      </c>
      <c r="P131" s="492">
        <f t="shared" si="66"/>
        <v>0</v>
      </c>
      <c r="Q131" s="491">
        <f t="shared" si="67"/>
        <v>0</v>
      </c>
      <c r="R131" s="493">
        <f t="shared" si="68"/>
        <v>0</v>
      </c>
      <c r="S131" s="491">
        <f t="shared" si="69"/>
        <v>0</v>
      </c>
      <c r="T131" s="493">
        <f t="shared" si="70"/>
        <v>0</v>
      </c>
      <c r="U131" s="491">
        <f t="shared" si="71"/>
        <v>0</v>
      </c>
      <c r="V131" s="493">
        <f t="shared" si="72"/>
        <v>0</v>
      </c>
      <c r="W131" s="491">
        <f t="shared" si="73"/>
        <v>0</v>
      </c>
      <c r="X131" s="490">
        <f t="shared" si="74"/>
        <v>0</v>
      </c>
      <c r="Y131" s="491">
        <f t="shared" si="75"/>
        <v>0</v>
      </c>
      <c r="Z131" s="494">
        <f t="shared" si="76"/>
        <v>0</v>
      </c>
      <c r="AA131" s="486">
        <f t="shared" si="51"/>
        <v>0</v>
      </c>
      <c r="AB131" s="487">
        <f t="shared" si="51"/>
        <v>0</v>
      </c>
      <c r="AC131" s="502"/>
      <c r="AD131" s="503"/>
      <c r="AE131" s="503"/>
      <c r="AF131" s="504"/>
      <c r="AG131" s="504"/>
      <c r="AH131" s="504"/>
      <c r="AI131" s="504"/>
      <c r="AJ131" s="504"/>
      <c r="AK131" s="504"/>
      <c r="AL131" s="504"/>
      <c r="AM131" s="504"/>
      <c r="AN131" s="504"/>
      <c r="AO131" s="504"/>
      <c r="AP131" s="504"/>
      <c r="AQ131" s="504"/>
      <c r="AR131" s="504"/>
      <c r="AS131" s="504"/>
      <c r="AT131" s="468"/>
    </row>
    <row r="132" spans="1:46" s="478" customFormat="1" ht="18" hidden="1" customHeight="1" outlineLevel="1" thickBot="1">
      <c r="A132" s="468"/>
      <c r="B132" s="488" t="s">
        <v>40</v>
      </c>
      <c r="C132" s="489">
        <f t="shared" si="53"/>
        <v>0</v>
      </c>
      <c r="D132" s="490">
        <f t="shared" si="54"/>
        <v>0</v>
      </c>
      <c r="E132" s="491">
        <f t="shared" si="55"/>
        <v>0</v>
      </c>
      <c r="F132" s="490">
        <f t="shared" si="56"/>
        <v>0</v>
      </c>
      <c r="G132" s="491">
        <f t="shared" si="57"/>
        <v>0</v>
      </c>
      <c r="H132" s="490">
        <f t="shared" si="58"/>
        <v>0</v>
      </c>
      <c r="I132" s="491">
        <f t="shared" si="59"/>
        <v>0</v>
      </c>
      <c r="J132" s="490">
        <f t="shared" si="60"/>
        <v>0</v>
      </c>
      <c r="K132" s="491">
        <f t="shared" si="61"/>
        <v>0</v>
      </c>
      <c r="L132" s="492">
        <f t="shared" si="62"/>
        <v>0</v>
      </c>
      <c r="M132" s="491">
        <f t="shared" si="63"/>
        <v>0</v>
      </c>
      <c r="N132" s="492">
        <f t="shared" si="64"/>
        <v>0</v>
      </c>
      <c r="O132" s="491">
        <f t="shared" si="65"/>
        <v>0</v>
      </c>
      <c r="P132" s="492">
        <f t="shared" si="66"/>
        <v>0</v>
      </c>
      <c r="Q132" s="491">
        <f t="shared" si="67"/>
        <v>0</v>
      </c>
      <c r="R132" s="493">
        <f t="shared" si="68"/>
        <v>0</v>
      </c>
      <c r="S132" s="491">
        <f t="shared" si="69"/>
        <v>0</v>
      </c>
      <c r="T132" s="493">
        <f t="shared" si="70"/>
        <v>0</v>
      </c>
      <c r="U132" s="491">
        <f t="shared" si="71"/>
        <v>0</v>
      </c>
      <c r="V132" s="493">
        <f t="shared" si="72"/>
        <v>0</v>
      </c>
      <c r="W132" s="491">
        <f t="shared" si="73"/>
        <v>0</v>
      </c>
      <c r="X132" s="490">
        <f t="shared" si="74"/>
        <v>0</v>
      </c>
      <c r="Y132" s="491">
        <f t="shared" si="75"/>
        <v>0</v>
      </c>
      <c r="Z132" s="494">
        <f t="shared" si="76"/>
        <v>0</v>
      </c>
      <c r="AA132" s="486">
        <f t="shared" si="51"/>
        <v>0</v>
      </c>
      <c r="AB132" s="487">
        <f t="shared" si="51"/>
        <v>0</v>
      </c>
      <c r="AC132" s="502"/>
      <c r="AD132" s="503"/>
      <c r="AE132" s="503"/>
      <c r="AF132" s="504"/>
      <c r="AG132" s="504"/>
      <c r="AH132" s="504"/>
      <c r="AI132" s="504"/>
      <c r="AJ132" s="504"/>
      <c r="AK132" s="504"/>
      <c r="AL132" s="504"/>
      <c r="AM132" s="504"/>
      <c r="AN132" s="504"/>
      <c r="AO132" s="504"/>
      <c r="AP132" s="504"/>
      <c r="AQ132" s="504"/>
      <c r="AR132" s="504"/>
      <c r="AS132" s="504"/>
      <c r="AT132" s="468"/>
    </row>
    <row r="133" spans="1:46" s="478" customFormat="1" ht="18" hidden="1" customHeight="1" outlineLevel="1" thickBot="1">
      <c r="A133" s="468"/>
      <c r="B133" s="488" t="s">
        <v>41</v>
      </c>
      <c r="C133" s="489">
        <f t="shared" si="53"/>
        <v>0</v>
      </c>
      <c r="D133" s="490">
        <f t="shared" si="54"/>
        <v>0</v>
      </c>
      <c r="E133" s="491">
        <f t="shared" si="55"/>
        <v>0</v>
      </c>
      <c r="F133" s="490">
        <f t="shared" si="56"/>
        <v>0</v>
      </c>
      <c r="G133" s="491">
        <f t="shared" si="57"/>
        <v>0</v>
      </c>
      <c r="H133" s="490">
        <f t="shared" si="58"/>
        <v>0</v>
      </c>
      <c r="I133" s="491">
        <f t="shared" si="59"/>
        <v>0</v>
      </c>
      <c r="J133" s="490">
        <f t="shared" si="60"/>
        <v>0</v>
      </c>
      <c r="K133" s="491">
        <f t="shared" si="61"/>
        <v>0</v>
      </c>
      <c r="L133" s="492">
        <f t="shared" si="62"/>
        <v>0</v>
      </c>
      <c r="M133" s="491">
        <f t="shared" si="63"/>
        <v>0</v>
      </c>
      <c r="N133" s="492">
        <f t="shared" si="64"/>
        <v>0</v>
      </c>
      <c r="O133" s="491">
        <f t="shared" si="65"/>
        <v>0</v>
      </c>
      <c r="P133" s="492">
        <f t="shared" si="66"/>
        <v>0</v>
      </c>
      <c r="Q133" s="491">
        <f t="shared" si="67"/>
        <v>0</v>
      </c>
      <c r="R133" s="493">
        <f t="shared" si="68"/>
        <v>0</v>
      </c>
      <c r="S133" s="491">
        <f t="shared" si="69"/>
        <v>0</v>
      </c>
      <c r="T133" s="493">
        <f t="shared" si="70"/>
        <v>0</v>
      </c>
      <c r="U133" s="491">
        <f t="shared" si="71"/>
        <v>0</v>
      </c>
      <c r="V133" s="493">
        <f t="shared" si="72"/>
        <v>0</v>
      </c>
      <c r="W133" s="491">
        <f t="shared" si="73"/>
        <v>0</v>
      </c>
      <c r="X133" s="490">
        <f t="shared" si="74"/>
        <v>0</v>
      </c>
      <c r="Y133" s="491">
        <f t="shared" si="75"/>
        <v>0</v>
      </c>
      <c r="Z133" s="494">
        <f t="shared" si="76"/>
        <v>0</v>
      </c>
      <c r="AA133" s="486">
        <f t="shared" si="51"/>
        <v>0</v>
      </c>
      <c r="AB133" s="487">
        <f t="shared" si="51"/>
        <v>0</v>
      </c>
      <c r="AC133" s="502"/>
      <c r="AD133" s="503"/>
      <c r="AE133" s="503"/>
      <c r="AF133" s="504"/>
      <c r="AG133" s="504"/>
      <c r="AH133" s="504"/>
      <c r="AI133" s="504"/>
      <c r="AJ133" s="504"/>
      <c r="AK133" s="504"/>
      <c r="AL133" s="504"/>
      <c r="AM133" s="504"/>
      <c r="AN133" s="504"/>
      <c r="AO133" s="504"/>
      <c r="AP133" s="504"/>
      <c r="AQ133" s="504"/>
      <c r="AR133" s="504"/>
      <c r="AS133" s="504"/>
      <c r="AT133" s="468"/>
    </row>
    <row r="134" spans="1:46" s="478" customFormat="1" ht="18" hidden="1" customHeight="1" outlineLevel="1" thickBot="1">
      <c r="A134" s="468"/>
      <c r="B134" s="488" t="s">
        <v>42</v>
      </c>
      <c r="C134" s="489">
        <f t="shared" si="53"/>
        <v>0</v>
      </c>
      <c r="D134" s="490">
        <f t="shared" si="54"/>
        <v>0</v>
      </c>
      <c r="E134" s="491">
        <f t="shared" si="55"/>
        <v>0</v>
      </c>
      <c r="F134" s="490">
        <f t="shared" si="56"/>
        <v>0</v>
      </c>
      <c r="G134" s="491">
        <f t="shared" si="57"/>
        <v>0</v>
      </c>
      <c r="H134" s="490">
        <f t="shared" si="58"/>
        <v>0</v>
      </c>
      <c r="I134" s="491">
        <f t="shared" si="59"/>
        <v>0</v>
      </c>
      <c r="J134" s="490">
        <f t="shared" si="60"/>
        <v>0</v>
      </c>
      <c r="K134" s="491">
        <f t="shared" si="61"/>
        <v>0</v>
      </c>
      <c r="L134" s="492">
        <f t="shared" si="62"/>
        <v>0</v>
      </c>
      <c r="M134" s="491">
        <f t="shared" si="63"/>
        <v>0</v>
      </c>
      <c r="N134" s="492">
        <f t="shared" si="64"/>
        <v>0</v>
      </c>
      <c r="O134" s="491">
        <f t="shared" si="65"/>
        <v>0</v>
      </c>
      <c r="P134" s="492">
        <f t="shared" si="66"/>
        <v>0</v>
      </c>
      <c r="Q134" s="491">
        <f t="shared" si="67"/>
        <v>0</v>
      </c>
      <c r="R134" s="493">
        <f t="shared" si="68"/>
        <v>0</v>
      </c>
      <c r="S134" s="491">
        <f t="shared" si="69"/>
        <v>0</v>
      </c>
      <c r="T134" s="493">
        <f t="shared" si="70"/>
        <v>0</v>
      </c>
      <c r="U134" s="491">
        <f t="shared" si="71"/>
        <v>0</v>
      </c>
      <c r="V134" s="493">
        <f t="shared" si="72"/>
        <v>0</v>
      </c>
      <c r="W134" s="491">
        <f t="shared" si="73"/>
        <v>0</v>
      </c>
      <c r="X134" s="490">
        <f t="shared" si="74"/>
        <v>0</v>
      </c>
      <c r="Y134" s="491">
        <f t="shared" si="75"/>
        <v>0</v>
      </c>
      <c r="Z134" s="494">
        <f t="shared" si="76"/>
        <v>0</v>
      </c>
      <c r="AA134" s="486">
        <f t="shared" si="51"/>
        <v>0</v>
      </c>
      <c r="AB134" s="487">
        <f t="shared" si="51"/>
        <v>0</v>
      </c>
      <c r="AC134" s="502"/>
      <c r="AD134" s="503"/>
      <c r="AE134" s="503"/>
      <c r="AF134" s="504"/>
      <c r="AG134" s="504"/>
      <c r="AH134" s="504"/>
      <c r="AI134" s="504"/>
      <c r="AJ134" s="504"/>
      <c r="AK134" s="504"/>
      <c r="AL134" s="504"/>
      <c r="AM134" s="504"/>
      <c r="AN134" s="504"/>
      <c r="AO134" s="504"/>
      <c r="AP134" s="504"/>
      <c r="AQ134" s="504"/>
      <c r="AR134" s="504"/>
      <c r="AS134" s="504"/>
      <c r="AT134" s="468"/>
    </row>
    <row r="135" spans="1:46" s="478" customFormat="1" ht="18" hidden="1" customHeight="1" outlineLevel="1" thickBot="1">
      <c r="A135" s="468"/>
      <c r="B135" s="488" t="s">
        <v>43</v>
      </c>
      <c r="C135" s="489">
        <f t="shared" si="53"/>
        <v>0</v>
      </c>
      <c r="D135" s="490">
        <f t="shared" si="54"/>
        <v>0</v>
      </c>
      <c r="E135" s="491">
        <f t="shared" si="55"/>
        <v>0</v>
      </c>
      <c r="F135" s="490">
        <f t="shared" si="56"/>
        <v>0</v>
      </c>
      <c r="G135" s="491">
        <f t="shared" si="57"/>
        <v>0</v>
      </c>
      <c r="H135" s="490">
        <f t="shared" si="58"/>
        <v>0</v>
      </c>
      <c r="I135" s="491">
        <f t="shared" si="59"/>
        <v>0</v>
      </c>
      <c r="J135" s="490">
        <f t="shared" si="60"/>
        <v>0</v>
      </c>
      <c r="K135" s="491">
        <f t="shared" si="61"/>
        <v>0</v>
      </c>
      <c r="L135" s="492">
        <f t="shared" si="62"/>
        <v>0</v>
      </c>
      <c r="M135" s="491">
        <f t="shared" si="63"/>
        <v>0</v>
      </c>
      <c r="N135" s="492">
        <f t="shared" si="64"/>
        <v>0</v>
      </c>
      <c r="O135" s="491">
        <f t="shared" si="65"/>
        <v>0</v>
      </c>
      <c r="P135" s="492">
        <f t="shared" si="66"/>
        <v>0</v>
      </c>
      <c r="Q135" s="491">
        <f t="shared" si="67"/>
        <v>0</v>
      </c>
      <c r="R135" s="493">
        <f t="shared" si="68"/>
        <v>0</v>
      </c>
      <c r="S135" s="491">
        <f t="shared" si="69"/>
        <v>0</v>
      </c>
      <c r="T135" s="493">
        <f t="shared" si="70"/>
        <v>0</v>
      </c>
      <c r="U135" s="491">
        <f t="shared" si="71"/>
        <v>0</v>
      </c>
      <c r="V135" s="493">
        <f t="shared" si="72"/>
        <v>0</v>
      </c>
      <c r="W135" s="491">
        <f t="shared" si="73"/>
        <v>0</v>
      </c>
      <c r="X135" s="490">
        <f t="shared" si="74"/>
        <v>0</v>
      </c>
      <c r="Y135" s="491">
        <f t="shared" si="75"/>
        <v>0</v>
      </c>
      <c r="Z135" s="494">
        <f t="shared" si="76"/>
        <v>0</v>
      </c>
      <c r="AA135" s="486">
        <f t="shared" si="51"/>
        <v>0</v>
      </c>
      <c r="AB135" s="487">
        <f t="shared" si="51"/>
        <v>0</v>
      </c>
      <c r="AC135" s="502"/>
      <c r="AD135" s="503"/>
      <c r="AE135" s="503"/>
      <c r="AF135" s="504"/>
      <c r="AG135" s="504"/>
      <c r="AH135" s="504"/>
      <c r="AI135" s="504"/>
      <c r="AJ135" s="504"/>
      <c r="AK135" s="504"/>
      <c r="AL135" s="504"/>
      <c r="AM135" s="504"/>
      <c r="AN135" s="504"/>
      <c r="AO135" s="504"/>
      <c r="AP135" s="504"/>
      <c r="AQ135" s="504"/>
      <c r="AR135" s="504"/>
      <c r="AS135" s="504"/>
      <c r="AT135" s="468"/>
    </row>
    <row r="136" spans="1:46" s="478" customFormat="1" ht="18" hidden="1" customHeight="1" outlineLevel="1" thickBot="1">
      <c r="A136" s="468"/>
      <c r="B136" s="488" t="s">
        <v>44</v>
      </c>
      <c r="C136" s="489">
        <f t="shared" si="53"/>
        <v>0</v>
      </c>
      <c r="D136" s="490">
        <f t="shared" si="54"/>
        <v>0</v>
      </c>
      <c r="E136" s="491">
        <f t="shared" si="55"/>
        <v>0</v>
      </c>
      <c r="F136" s="490">
        <f t="shared" si="56"/>
        <v>0</v>
      </c>
      <c r="G136" s="491">
        <f t="shared" si="57"/>
        <v>0</v>
      </c>
      <c r="H136" s="490">
        <f t="shared" si="58"/>
        <v>0</v>
      </c>
      <c r="I136" s="491">
        <f t="shared" si="59"/>
        <v>0</v>
      </c>
      <c r="J136" s="490">
        <f t="shared" si="60"/>
        <v>0</v>
      </c>
      <c r="K136" s="491">
        <f t="shared" si="61"/>
        <v>0</v>
      </c>
      <c r="L136" s="492">
        <f t="shared" si="62"/>
        <v>0</v>
      </c>
      <c r="M136" s="491">
        <f t="shared" si="63"/>
        <v>0</v>
      </c>
      <c r="N136" s="492">
        <f t="shared" si="64"/>
        <v>0</v>
      </c>
      <c r="O136" s="491">
        <f t="shared" si="65"/>
        <v>0</v>
      </c>
      <c r="P136" s="492">
        <f t="shared" si="66"/>
        <v>0</v>
      </c>
      <c r="Q136" s="491">
        <f t="shared" si="67"/>
        <v>0</v>
      </c>
      <c r="R136" s="493">
        <f t="shared" si="68"/>
        <v>0</v>
      </c>
      <c r="S136" s="491">
        <f t="shared" si="69"/>
        <v>0</v>
      </c>
      <c r="T136" s="493">
        <f t="shared" si="70"/>
        <v>0</v>
      </c>
      <c r="U136" s="491">
        <f t="shared" si="71"/>
        <v>0</v>
      </c>
      <c r="V136" s="493">
        <f t="shared" si="72"/>
        <v>0</v>
      </c>
      <c r="W136" s="491">
        <f t="shared" si="73"/>
        <v>0</v>
      </c>
      <c r="X136" s="490">
        <f t="shared" si="74"/>
        <v>0</v>
      </c>
      <c r="Y136" s="491">
        <f t="shared" si="75"/>
        <v>0</v>
      </c>
      <c r="Z136" s="494">
        <f t="shared" si="76"/>
        <v>0</v>
      </c>
      <c r="AA136" s="486">
        <f t="shared" si="51"/>
        <v>0</v>
      </c>
      <c r="AB136" s="487">
        <f t="shared" si="51"/>
        <v>0</v>
      </c>
      <c r="AC136" s="502"/>
      <c r="AD136" s="503"/>
      <c r="AE136" s="503"/>
      <c r="AF136" s="504"/>
      <c r="AG136" s="504"/>
      <c r="AH136" s="504"/>
      <c r="AI136" s="504"/>
      <c r="AJ136" s="504"/>
      <c r="AK136" s="504"/>
      <c r="AL136" s="504"/>
      <c r="AM136" s="504"/>
      <c r="AN136" s="504"/>
      <c r="AO136" s="504"/>
      <c r="AP136" s="504"/>
      <c r="AQ136" s="504"/>
      <c r="AR136" s="504"/>
      <c r="AS136" s="504"/>
      <c r="AT136" s="468"/>
    </row>
    <row r="137" spans="1:46" s="478" customFormat="1" ht="18" hidden="1" customHeight="1" outlineLevel="1" thickBot="1">
      <c r="A137" s="468"/>
      <c r="B137" s="488" t="s">
        <v>45</v>
      </c>
      <c r="C137" s="489">
        <f t="shared" si="53"/>
        <v>0</v>
      </c>
      <c r="D137" s="490">
        <f t="shared" si="54"/>
        <v>0</v>
      </c>
      <c r="E137" s="491">
        <f t="shared" si="55"/>
        <v>0</v>
      </c>
      <c r="F137" s="490">
        <f t="shared" si="56"/>
        <v>0</v>
      </c>
      <c r="G137" s="491">
        <f t="shared" si="57"/>
        <v>0</v>
      </c>
      <c r="H137" s="490">
        <f t="shared" si="58"/>
        <v>0</v>
      </c>
      <c r="I137" s="491">
        <f t="shared" si="59"/>
        <v>0</v>
      </c>
      <c r="J137" s="490">
        <f t="shared" si="60"/>
        <v>0</v>
      </c>
      <c r="K137" s="491">
        <f t="shared" si="61"/>
        <v>0</v>
      </c>
      <c r="L137" s="492">
        <f t="shared" si="62"/>
        <v>0</v>
      </c>
      <c r="M137" s="491">
        <f t="shared" si="63"/>
        <v>0</v>
      </c>
      <c r="N137" s="492">
        <f t="shared" si="64"/>
        <v>0</v>
      </c>
      <c r="O137" s="491">
        <f t="shared" si="65"/>
        <v>0</v>
      </c>
      <c r="P137" s="492">
        <f t="shared" si="66"/>
        <v>0</v>
      </c>
      <c r="Q137" s="491">
        <f t="shared" si="67"/>
        <v>0</v>
      </c>
      <c r="R137" s="493">
        <f t="shared" si="68"/>
        <v>0</v>
      </c>
      <c r="S137" s="491">
        <f t="shared" si="69"/>
        <v>0</v>
      </c>
      <c r="T137" s="493">
        <f t="shared" si="70"/>
        <v>0</v>
      </c>
      <c r="U137" s="491">
        <f t="shared" si="71"/>
        <v>0</v>
      </c>
      <c r="V137" s="493">
        <f t="shared" si="72"/>
        <v>0</v>
      </c>
      <c r="W137" s="491">
        <f t="shared" si="73"/>
        <v>0</v>
      </c>
      <c r="X137" s="490">
        <f t="shared" si="74"/>
        <v>0</v>
      </c>
      <c r="Y137" s="491">
        <f t="shared" si="75"/>
        <v>0</v>
      </c>
      <c r="Z137" s="494">
        <f t="shared" si="76"/>
        <v>0</v>
      </c>
      <c r="AA137" s="486">
        <f t="shared" si="51"/>
        <v>0</v>
      </c>
      <c r="AB137" s="487">
        <f t="shared" si="51"/>
        <v>0</v>
      </c>
      <c r="AC137" s="502"/>
      <c r="AD137" s="503"/>
      <c r="AE137" s="503"/>
      <c r="AF137" s="504"/>
      <c r="AG137" s="504"/>
      <c r="AH137" s="504"/>
      <c r="AI137" s="504"/>
      <c r="AJ137" s="504"/>
      <c r="AK137" s="504"/>
      <c r="AL137" s="504"/>
      <c r="AM137" s="504"/>
      <c r="AN137" s="504"/>
      <c r="AO137" s="504"/>
      <c r="AP137" s="504"/>
      <c r="AQ137" s="504"/>
      <c r="AR137" s="504"/>
      <c r="AS137" s="504"/>
      <c r="AT137" s="468"/>
    </row>
    <row r="138" spans="1:46" s="478" customFormat="1" ht="18" hidden="1" customHeight="1" outlineLevel="1" thickBot="1">
      <c r="A138" s="468"/>
      <c r="B138" s="488" t="s">
        <v>46</v>
      </c>
      <c r="C138" s="489">
        <f t="shared" si="53"/>
        <v>0</v>
      </c>
      <c r="D138" s="490">
        <f t="shared" si="54"/>
        <v>0</v>
      </c>
      <c r="E138" s="491">
        <f t="shared" si="55"/>
        <v>0</v>
      </c>
      <c r="F138" s="490">
        <f t="shared" si="56"/>
        <v>0</v>
      </c>
      <c r="G138" s="491">
        <f t="shared" si="57"/>
        <v>0</v>
      </c>
      <c r="H138" s="490">
        <f t="shared" si="58"/>
        <v>0</v>
      </c>
      <c r="I138" s="491">
        <f t="shared" si="59"/>
        <v>0</v>
      </c>
      <c r="J138" s="490">
        <f t="shared" si="60"/>
        <v>0</v>
      </c>
      <c r="K138" s="491">
        <f t="shared" si="61"/>
        <v>0</v>
      </c>
      <c r="L138" s="492">
        <f t="shared" si="62"/>
        <v>0</v>
      </c>
      <c r="M138" s="491">
        <f t="shared" si="63"/>
        <v>0</v>
      </c>
      <c r="N138" s="492">
        <f t="shared" si="64"/>
        <v>0</v>
      </c>
      <c r="O138" s="491">
        <f t="shared" si="65"/>
        <v>0</v>
      </c>
      <c r="P138" s="492">
        <f t="shared" si="66"/>
        <v>0</v>
      </c>
      <c r="Q138" s="491">
        <f t="shared" si="67"/>
        <v>0</v>
      </c>
      <c r="R138" s="493">
        <f t="shared" si="68"/>
        <v>0</v>
      </c>
      <c r="S138" s="491">
        <f t="shared" si="69"/>
        <v>0</v>
      </c>
      <c r="T138" s="493">
        <f t="shared" si="70"/>
        <v>0</v>
      </c>
      <c r="U138" s="491">
        <f t="shared" si="71"/>
        <v>0</v>
      </c>
      <c r="V138" s="493">
        <f t="shared" si="72"/>
        <v>0</v>
      </c>
      <c r="W138" s="491">
        <f t="shared" si="73"/>
        <v>0</v>
      </c>
      <c r="X138" s="490">
        <f t="shared" si="74"/>
        <v>0</v>
      </c>
      <c r="Y138" s="491">
        <f t="shared" si="75"/>
        <v>0</v>
      </c>
      <c r="Z138" s="494">
        <f t="shared" si="76"/>
        <v>0</v>
      </c>
      <c r="AA138" s="486">
        <f t="shared" si="51"/>
        <v>0</v>
      </c>
      <c r="AB138" s="487">
        <f t="shared" si="51"/>
        <v>0</v>
      </c>
      <c r="AC138" s="502"/>
      <c r="AD138" s="503"/>
      <c r="AE138" s="503"/>
      <c r="AF138" s="504"/>
      <c r="AG138" s="504"/>
      <c r="AH138" s="504"/>
      <c r="AI138" s="504"/>
      <c r="AJ138" s="504"/>
      <c r="AK138" s="504"/>
      <c r="AL138" s="504"/>
      <c r="AM138" s="504"/>
      <c r="AN138" s="504"/>
      <c r="AO138" s="504"/>
      <c r="AP138" s="504"/>
      <c r="AQ138" s="504"/>
      <c r="AR138" s="504"/>
      <c r="AS138" s="504"/>
      <c r="AT138" s="468"/>
    </row>
    <row r="139" spans="1:46" s="478" customFormat="1" ht="18" hidden="1" customHeight="1" outlineLevel="1" thickBot="1">
      <c r="A139" s="468"/>
      <c r="B139" s="488" t="s">
        <v>47</v>
      </c>
      <c r="C139" s="489">
        <f t="shared" si="53"/>
        <v>0</v>
      </c>
      <c r="D139" s="490">
        <f t="shared" si="54"/>
        <v>0</v>
      </c>
      <c r="E139" s="491">
        <f t="shared" si="55"/>
        <v>0</v>
      </c>
      <c r="F139" s="490">
        <f t="shared" si="56"/>
        <v>0</v>
      </c>
      <c r="G139" s="491">
        <f t="shared" si="57"/>
        <v>0</v>
      </c>
      <c r="H139" s="490">
        <f t="shared" si="58"/>
        <v>0</v>
      </c>
      <c r="I139" s="491">
        <f t="shared" si="59"/>
        <v>0</v>
      </c>
      <c r="J139" s="490">
        <f t="shared" si="60"/>
        <v>0</v>
      </c>
      <c r="K139" s="491">
        <f t="shared" si="61"/>
        <v>0</v>
      </c>
      <c r="L139" s="492">
        <f t="shared" si="62"/>
        <v>0</v>
      </c>
      <c r="M139" s="491">
        <f t="shared" si="63"/>
        <v>0</v>
      </c>
      <c r="N139" s="492">
        <f t="shared" si="64"/>
        <v>0</v>
      </c>
      <c r="O139" s="491">
        <f t="shared" si="65"/>
        <v>0</v>
      </c>
      <c r="P139" s="492">
        <f t="shared" si="66"/>
        <v>0</v>
      </c>
      <c r="Q139" s="491">
        <f t="shared" si="67"/>
        <v>0</v>
      </c>
      <c r="R139" s="493">
        <f t="shared" si="68"/>
        <v>0</v>
      </c>
      <c r="S139" s="491">
        <f t="shared" si="69"/>
        <v>0</v>
      </c>
      <c r="T139" s="493">
        <f t="shared" si="70"/>
        <v>0</v>
      </c>
      <c r="U139" s="491">
        <f t="shared" si="71"/>
        <v>0</v>
      </c>
      <c r="V139" s="493">
        <f t="shared" si="72"/>
        <v>0</v>
      </c>
      <c r="W139" s="491">
        <f t="shared" si="73"/>
        <v>0</v>
      </c>
      <c r="X139" s="490">
        <f t="shared" si="74"/>
        <v>0</v>
      </c>
      <c r="Y139" s="491">
        <f t="shared" si="75"/>
        <v>0</v>
      </c>
      <c r="Z139" s="494">
        <f t="shared" si="76"/>
        <v>0</v>
      </c>
      <c r="AA139" s="486">
        <f t="shared" ref="AA139:AB201" si="77">C139+E139+G139+I139+K139+M139+O139+Q139+S139+U139+W139+Y139</f>
        <v>0</v>
      </c>
      <c r="AB139" s="487">
        <f t="shared" si="77"/>
        <v>0</v>
      </c>
      <c r="AC139" s="502"/>
      <c r="AD139" s="503"/>
      <c r="AE139" s="503"/>
      <c r="AF139" s="504"/>
      <c r="AG139" s="504"/>
      <c r="AH139" s="504"/>
      <c r="AI139" s="504"/>
      <c r="AJ139" s="504"/>
      <c r="AK139" s="504"/>
      <c r="AL139" s="504"/>
      <c r="AM139" s="504"/>
      <c r="AN139" s="504"/>
      <c r="AO139" s="504"/>
      <c r="AP139" s="504"/>
      <c r="AQ139" s="504"/>
      <c r="AR139" s="504"/>
      <c r="AS139" s="504"/>
      <c r="AT139" s="468"/>
    </row>
    <row r="140" spans="1:46" s="478" customFormat="1" ht="18" hidden="1" customHeight="1" outlineLevel="1" thickBot="1">
      <c r="A140" s="468"/>
      <c r="B140" s="488" t="s">
        <v>48</v>
      </c>
      <c r="C140" s="489">
        <f t="shared" si="53"/>
        <v>0</v>
      </c>
      <c r="D140" s="490">
        <f t="shared" si="54"/>
        <v>0</v>
      </c>
      <c r="E140" s="491">
        <f t="shared" si="55"/>
        <v>0</v>
      </c>
      <c r="F140" s="490">
        <f t="shared" si="56"/>
        <v>0</v>
      </c>
      <c r="G140" s="491">
        <f t="shared" si="57"/>
        <v>0</v>
      </c>
      <c r="H140" s="490">
        <f t="shared" si="58"/>
        <v>0</v>
      </c>
      <c r="I140" s="491">
        <f t="shared" si="59"/>
        <v>0</v>
      </c>
      <c r="J140" s="490">
        <f t="shared" si="60"/>
        <v>0</v>
      </c>
      <c r="K140" s="491">
        <f t="shared" si="61"/>
        <v>0</v>
      </c>
      <c r="L140" s="492">
        <f t="shared" si="62"/>
        <v>0</v>
      </c>
      <c r="M140" s="491">
        <f t="shared" si="63"/>
        <v>0</v>
      </c>
      <c r="N140" s="492">
        <f t="shared" si="64"/>
        <v>0</v>
      </c>
      <c r="O140" s="491">
        <f t="shared" si="65"/>
        <v>0</v>
      </c>
      <c r="P140" s="492">
        <f t="shared" si="66"/>
        <v>0</v>
      </c>
      <c r="Q140" s="491">
        <f t="shared" si="67"/>
        <v>0</v>
      </c>
      <c r="R140" s="493">
        <f t="shared" si="68"/>
        <v>0</v>
      </c>
      <c r="S140" s="491">
        <f t="shared" si="69"/>
        <v>0</v>
      </c>
      <c r="T140" s="493">
        <f t="shared" si="70"/>
        <v>0</v>
      </c>
      <c r="U140" s="491">
        <f t="shared" si="71"/>
        <v>0</v>
      </c>
      <c r="V140" s="493">
        <f t="shared" si="72"/>
        <v>0</v>
      </c>
      <c r="W140" s="491">
        <f t="shared" si="73"/>
        <v>0</v>
      </c>
      <c r="X140" s="490">
        <f t="shared" si="74"/>
        <v>0</v>
      </c>
      <c r="Y140" s="491">
        <f t="shared" si="75"/>
        <v>0</v>
      </c>
      <c r="Z140" s="494">
        <f t="shared" si="76"/>
        <v>0</v>
      </c>
      <c r="AA140" s="486">
        <f t="shared" si="77"/>
        <v>0</v>
      </c>
      <c r="AB140" s="487">
        <f t="shared" si="77"/>
        <v>0</v>
      </c>
      <c r="AC140" s="502"/>
      <c r="AD140" s="503"/>
      <c r="AE140" s="503"/>
      <c r="AF140" s="504"/>
      <c r="AG140" s="504"/>
      <c r="AH140" s="504"/>
      <c r="AI140" s="504"/>
      <c r="AJ140" s="504"/>
      <c r="AK140" s="504"/>
      <c r="AL140" s="504"/>
      <c r="AM140" s="504"/>
      <c r="AN140" s="504"/>
      <c r="AO140" s="504"/>
      <c r="AP140" s="504"/>
      <c r="AQ140" s="504"/>
      <c r="AR140" s="504"/>
      <c r="AS140" s="504"/>
      <c r="AT140" s="468"/>
    </row>
    <row r="141" spans="1:46" s="478" customFormat="1" ht="18" hidden="1" customHeight="1" outlineLevel="1" thickBot="1">
      <c r="A141" s="468"/>
      <c r="B141" s="488" t="s">
        <v>49</v>
      </c>
      <c r="C141" s="489">
        <f t="shared" si="53"/>
        <v>0</v>
      </c>
      <c r="D141" s="490">
        <f t="shared" si="54"/>
        <v>0</v>
      </c>
      <c r="E141" s="491">
        <f t="shared" si="55"/>
        <v>0</v>
      </c>
      <c r="F141" s="490">
        <f t="shared" si="56"/>
        <v>0</v>
      </c>
      <c r="G141" s="491">
        <f t="shared" si="57"/>
        <v>0</v>
      </c>
      <c r="H141" s="490">
        <f t="shared" si="58"/>
        <v>0</v>
      </c>
      <c r="I141" s="491">
        <f t="shared" si="59"/>
        <v>0</v>
      </c>
      <c r="J141" s="490">
        <f t="shared" si="60"/>
        <v>0</v>
      </c>
      <c r="K141" s="491">
        <f t="shared" si="61"/>
        <v>0</v>
      </c>
      <c r="L141" s="492">
        <f t="shared" si="62"/>
        <v>0</v>
      </c>
      <c r="M141" s="491">
        <f t="shared" si="63"/>
        <v>0</v>
      </c>
      <c r="N141" s="492">
        <f t="shared" si="64"/>
        <v>0</v>
      </c>
      <c r="O141" s="491">
        <f t="shared" si="65"/>
        <v>0</v>
      </c>
      <c r="P141" s="492">
        <f t="shared" si="66"/>
        <v>0</v>
      </c>
      <c r="Q141" s="491">
        <f t="shared" si="67"/>
        <v>0</v>
      </c>
      <c r="R141" s="493">
        <f t="shared" si="68"/>
        <v>0</v>
      </c>
      <c r="S141" s="491">
        <f t="shared" si="69"/>
        <v>0</v>
      </c>
      <c r="T141" s="493">
        <f t="shared" si="70"/>
        <v>0</v>
      </c>
      <c r="U141" s="491">
        <f t="shared" si="71"/>
        <v>0</v>
      </c>
      <c r="V141" s="493">
        <f t="shared" si="72"/>
        <v>0</v>
      </c>
      <c r="W141" s="491">
        <f t="shared" si="73"/>
        <v>0</v>
      </c>
      <c r="X141" s="490">
        <f t="shared" si="74"/>
        <v>0</v>
      </c>
      <c r="Y141" s="491">
        <f t="shared" si="75"/>
        <v>0</v>
      </c>
      <c r="Z141" s="494">
        <f t="shared" si="76"/>
        <v>0</v>
      </c>
      <c r="AA141" s="486">
        <f t="shared" si="77"/>
        <v>0</v>
      </c>
      <c r="AB141" s="487">
        <f t="shared" si="77"/>
        <v>0</v>
      </c>
      <c r="AC141" s="502"/>
      <c r="AD141" s="503"/>
      <c r="AE141" s="503"/>
      <c r="AF141" s="504"/>
      <c r="AG141" s="504"/>
      <c r="AH141" s="504"/>
      <c r="AI141" s="504"/>
      <c r="AJ141" s="504"/>
      <c r="AK141" s="504"/>
      <c r="AL141" s="504"/>
      <c r="AM141" s="504"/>
      <c r="AN141" s="504"/>
      <c r="AO141" s="504"/>
      <c r="AP141" s="504"/>
      <c r="AQ141" s="504"/>
      <c r="AR141" s="504"/>
      <c r="AS141" s="504"/>
      <c r="AT141" s="468"/>
    </row>
    <row r="142" spans="1:46" s="478" customFormat="1" ht="18" hidden="1" customHeight="1" outlineLevel="1" thickBot="1">
      <c r="A142" s="468"/>
      <c r="B142" s="488" t="s">
        <v>50</v>
      </c>
      <c r="C142" s="489">
        <f t="shared" si="53"/>
        <v>0</v>
      </c>
      <c r="D142" s="490">
        <f t="shared" si="54"/>
        <v>0</v>
      </c>
      <c r="E142" s="491">
        <f t="shared" si="55"/>
        <v>0</v>
      </c>
      <c r="F142" s="490">
        <f t="shared" si="56"/>
        <v>0</v>
      </c>
      <c r="G142" s="491">
        <f t="shared" si="57"/>
        <v>0</v>
      </c>
      <c r="H142" s="490">
        <f t="shared" si="58"/>
        <v>0</v>
      </c>
      <c r="I142" s="491">
        <f t="shared" si="59"/>
        <v>0</v>
      </c>
      <c r="J142" s="490">
        <f t="shared" si="60"/>
        <v>0</v>
      </c>
      <c r="K142" s="491">
        <f t="shared" si="61"/>
        <v>0</v>
      </c>
      <c r="L142" s="492">
        <f t="shared" si="62"/>
        <v>0</v>
      </c>
      <c r="M142" s="491">
        <f t="shared" si="63"/>
        <v>0</v>
      </c>
      <c r="N142" s="492">
        <f t="shared" si="64"/>
        <v>0</v>
      </c>
      <c r="O142" s="491">
        <f t="shared" si="65"/>
        <v>0</v>
      </c>
      <c r="P142" s="492">
        <f t="shared" si="66"/>
        <v>0</v>
      </c>
      <c r="Q142" s="491">
        <f t="shared" si="67"/>
        <v>0</v>
      </c>
      <c r="R142" s="493">
        <f t="shared" si="68"/>
        <v>0</v>
      </c>
      <c r="S142" s="491">
        <f t="shared" si="69"/>
        <v>0</v>
      </c>
      <c r="T142" s="493">
        <f t="shared" si="70"/>
        <v>0</v>
      </c>
      <c r="U142" s="491">
        <f t="shared" si="71"/>
        <v>0</v>
      </c>
      <c r="V142" s="493">
        <f t="shared" si="72"/>
        <v>0</v>
      </c>
      <c r="W142" s="491">
        <f t="shared" si="73"/>
        <v>0</v>
      </c>
      <c r="X142" s="490">
        <f t="shared" si="74"/>
        <v>0</v>
      </c>
      <c r="Y142" s="491">
        <f t="shared" si="75"/>
        <v>0</v>
      </c>
      <c r="Z142" s="494">
        <f t="shared" si="76"/>
        <v>0</v>
      </c>
      <c r="AA142" s="486">
        <f t="shared" si="77"/>
        <v>0</v>
      </c>
      <c r="AB142" s="487">
        <f t="shared" si="77"/>
        <v>0</v>
      </c>
      <c r="AC142" s="502"/>
      <c r="AD142" s="503"/>
      <c r="AE142" s="503"/>
      <c r="AF142" s="504"/>
      <c r="AG142" s="504"/>
      <c r="AH142" s="504"/>
      <c r="AI142" s="504"/>
      <c r="AJ142" s="504"/>
      <c r="AK142" s="504"/>
      <c r="AL142" s="504"/>
      <c r="AM142" s="504"/>
      <c r="AN142" s="504"/>
      <c r="AO142" s="504"/>
      <c r="AP142" s="504"/>
      <c r="AQ142" s="504"/>
      <c r="AR142" s="504"/>
      <c r="AS142" s="504"/>
      <c r="AT142" s="468"/>
    </row>
    <row r="143" spans="1:46" s="478" customFormat="1" ht="18" hidden="1" customHeight="1" outlineLevel="1" thickBot="1">
      <c r="A143" s="468"/>
      <c r="B143" s="488" t="s">
        <v>51</v>
      </c>
      <c r="C143" s="489">
        <f t="shared" si="53"/>
        <v>0</v>
      </c>
      <c r="D143" s="490">
        <f t="shared" si="54"/>
        <v>0</v>
      </c>
      <c r="E143" s="491">
        <f t="shared" si="55"/>
        <v>0</v>
      </c>
      <c r="F143" s="490">
        <f t="shared" si="56"/>
        <v>0</v>
      </c>
      <c r="G143" s="491">
        <f t="shared" si="57"/>
        <v>0</v>
      </c>
      <c r="H143" s="490">
        <f t="shared" si="58"/>
        <v>0</v>
      </c>
      <c r="I143" s="491">
        <f t="shared" si="59"/>
        <v>0</v>
      </c>
      <c r="J143" s="490">
        <f t="shared" si="60"/>
        <v>0</v>
      </c>
      <c r="K143" s="491">
        <f t="shared" si="61"/>
        <v>0</v>
      </c>
      <c r="L143" s="492">
        <f t="shared" si="62"/>
        <v>0</v>
      </c>
      <c r="M143" s="491">
        <f t="shared" si="63"/>
        <v>0</v>
      </c>
      <c r="N143" s="492">
        <f t="shared" si="64"/>
        <v>0</v>
      </c>
      <c r="O143" s="491">
        <f t="shared" si="65"/>
        <v>0</v>
      </c>
      <c r="P143" s="492">
        <f t="shared" si="66"/>
        <v>0</v>
      </c>
      <c r="Q143" s="491">
        <f t="shared" si="67"/>
        <v>0</v>
      </c>
      <c r="R143" s="493">
        <f t="shared" si="68"/>
        <v>0</v>
      </c>
      <c r="S143" s="491">
        <f t="shared" si="69"/>
        <v>0</v>
      </c>
      <c r="T143" s="493">
        <f t="shared" si="70"/>
        <v>0</v>
      </c>
      <c r="U143" s="491">
        <f t="shared" si="71"/>
        <v>0</v>
      </c>
      <c r="V143" s="493">
        <f t="shared" si="72"/>
        <v>0</v>
      </c>
      <c r="W143" s="491">
        <f t="shared" si="73"/>
        <v>0</v>
      </c>
      <c r="X143" s="490">
        <f t="shared" si="74"/>
        <v>0</v>
      </c>
      <c r="Y143" s="491">
        <f t="shared" si="75"/>
        <v>0</v>
      </c>
      <c r="Z143" s="494">
        <f t="shared" si="76"/>
        <v>0</v>
      </c>
      <c r="AA143" s="486">
        <f t="shared" si="77"/>
        <v>0</v>
      </c>
      <c r="AB143" s="487">
        <f t="shared" si="77"/>
        <v>0</v>
      </c>
      <c r="AC143" s="502"/>
      <c r="AD143" s="503"/>
      <c r="AE143" s="503"/>
      <c r="AF143" s="504"/>
      <c r="AG143" s="504"/>
      <c r="AH143" s="504"/>
      <c r="AI143" s="504"/>
      <c r="AJ143" s="504"/>
      <c r="AK143" s="504"/>
      <c r="AL143" s="504"/>
      <c r="AM143" s="504"/>
      <c r="AN143" s="504"/>
      <c r="AO143" s="504"/>
      <c r="AP143" s="504"/>
      <c r="AQ143" s="504"/>
      <c r="AR143" s="504"/>
      <c r="AS143" s="504"/>
      <c r="AT143" s="468"/>
    </row>
    <row r="144" spans="1:46" s="478" customFormat="1" ht="18" hidden="1" customHeight="1" outlineLevel="1" thickBot="1">
      <c r="A144" s="468"/>
      <c r="B144" s="488" t="s">
        <v>52</v>
      </c>
      <c r="C144" s="489">
        <f t="shared" si="53"/>
        <v>0</v>
      </c>
      <c r="D144" s="490">
        <f t="shared" si="54"/>
        <v>0</v>
      </c>
      <c r="E144" s="491">
        <f t="shared" si="55"/>
        <v>0</v>
      </c>
      <c r="F144" s="490">
        <f t="shared" si="56"/>
        <v>0</v>
      </c>
      <c r="G144" s="491">
        <f t="shared" si="57"/>
        <v>0</v>
      </c>
      <c r="H144" s="490">
        <f t="shared" si="58"/>
        <v>0</v>
      </c>
      <c r="I144" s="491">
        <f t="shared" si="59"/>
        <v>0</v>
      </c>
      <c r="J144" s="490">
        <f t="shared" si="60"/>
        <v>0</v>
      </c>
      <c r="K144" s="491">
        <f t="shared" si="61"/>
        <v>0</v>
      </c>
      <c r="L144" s="492">
        <f t="shared" si="62"/>
        <v>0</v>
      </c>
      <c r="M144" s="491">
        <f t="shared" si="63"/>
        <v>0</v>
      </c>
      <c r="N144" s="492">
        <f t="shared" si="64"/>
        <v>0</v>
      </c>
      <c r="O144" s="491">
        <f t="shared" si="65"/>
        <v>0</v>
      </c>
      <c r="P144" s="492">
        <f t="shared" si="66"/>
        <v>0</v>
      </c>
      <c r="Q144" s="491">
        <f t="shared" si="67"/>
        <v>0</v>
      </c>
      <c r="R144" s="493">
        <f t="shared" si="68"/>
        <v>0</v>
      </c>
      <c r="S144" s="491">
        <f t="shared" si="69"/>
        <v>0</v>
      </c>
      <c r="T144" s="493">
        <f t="shared" si="70"/>
        <v>0</v>
      </c>
      <c r="U144" s="491">
        <f t="shared" si="71"/>
        <v>0</v>
      </c>
      <c r="V144" s="493">
        <f t="shared" si="72"/>
        <v>0</v>
      </c>
      <c r="W144" s="491">
        <f t="shared" si="73"/>
        <v>0</v>
      </c>
      <c r="X144" s="490">
        <f t="shared" si="74"/>
        <v>0</v>
      </c>
      <c r="Y144" s="491">
        <f t="shared" si="75"/>
        <v>0</v>
      </c>
      <c r="Z144" s="494">
        <f t="shared" si="76"/>
        <v>0</v>
      </c>
      <c r="AA144" s="486">
        <f t="shared" si="77"/>
        <v>0</v>
      </c>
      <c r="AB144" s="487">
        <f t="shared" si="77"/>
        <v>0</v>
      </c>
      <c r="AC144" s="502"/>
      <c r="AD144" s="503"/>
      <c r="AE144" s="503"/>
      <c r="AF144" s="504"/>
      <c r="AG144" s="504"/>
      <c r="AH144" s="504"/>
      <c r="AI144" s="504"/>
      <c r="AJ144" s="504"/>
      <c r="AK144" s="504"/>
      <c r="AL144" s="504"/>
      <c r="AM144" s="504"/>
      <c r="AN144" s="504"/>
      <c r="AO144" s="504"/>
      <c r="AP144" s="504"/>
      <c r="AQ144" s="504"/>
      <c r="AR144" s="504"/>
      <c r="AS144" s="504"/>
      <c r="AT144" s="468"/>
    </row>
    <row r="145" spans="1:46" s="478" customFormat="1" ht="18" hidden="1" customHeight="1" outlineLevel="1" thickBot="1">
      <c r="A145" s="468"/>
      <c r="B145" s="488" t="s">
        <v>53</v>
      </c>
      <c r="C145" s="489">
        <f t="shared" si="53"/>
        <v>0</v>
      </c>
      <c r="D145" s="490">
        <f t="shared" si="54"/>
        <v>0</v>
      </c>
      <c r="E145" s="491">
        <f t="shared" si="55"/>
        <v>0</v>
      </c>
      <c r="F145" s="490">
        <f t="shared" si="56"/>
        <v>0</v>
      </c>
      <c r="G145" s="491">
        <f t="shared" si="57"/>
        <v>0</v>
      </c>
      <c r="H145" s="490">
        <f t="shared" si="58"/>
        <v>0</v>
      </c>
      <c r="I145" s="491">
        <f t="shared" si="59"/>
        <v>0</v>
      </c>
      <c r="J145" s="490">
        <f t="shared" si="60"/>
        <v>0</v>
      </c>
      <c r="K145" s="491">
        <f t="shared" si="61"/>
        <v>0</v>
      </c>
      <c r="L145" s="492">
        <f t="shared" si="62"/>
        <v>0</v>
      </c>
      <c r="M145" s="491">
        <f t="shared" si="63"/>
        <v>0</v>
      </c>
      <c r="N145" s="492">
        <f t="shared" si="64"/>
        <v>0</v>
      </c>
      <c r="O145" s="491">
        <f t="shared" si="65"/>
        <v>0</v>
      </c>
      <c r="P145" s="492">
        <f t="shared" si="66"/>
        <v>0</v>
      </c>
      <c r="Q145" s="491">
        <f t="shared" si="67"/>
        <v>0</v>
      </c>
      <c r="R145" s="493">
        <f t="shared" si="68"/>
        <v>0</v>
      </c>
      <c r="S145" s="491">
        <f t="shared" si="69"/>
        <v>0</v>
      </c>
      <c r="T145" s="493">
        <f t="shared" si="70"/>
        <v>0</v>
      </c>
      <c r="U145" s="491">
        <f t="shared" si="71"/>
        <v>0</v>
      </c>
      <c r="V145" s="493">
        <f t="shared" si="72"/>
        <v>0</v>
      </c>
      <c r="W145" s="491">
        <f t="shared" si="73"/>
        <v>0</v>
      </c>
      <c r="X145" s="490">
        <f t="shared" si="74"/>
        <v>0</v>
      </c>
      <c r="Y145" s="491">
        <f t="shared" si="75"/>
        <v>0</v>
      </c>
      <c r="Z145" s="494">
        <f t="shared" si="76"/>
        <v>0</v>
      </c>
      <c r="AA145" s="486">
        <f t="shared" si="77"/>
        <v>0</v>
      </c>
      <c r="AB145" s="487">
        <f t="shared" si="77"/>
        <v>0</v>
      </c>
      <c r="AC145" s="502"/>
      <c r="AD145" s="503"/>
      <c r="AE145" s="503"/>
      <c r="AF145" s="504"/>
      <c r="AG145" s="504"/>
      <c r="AH145" s="504"/>
      <c r="AI145" s="504"/>
      <c r="AJ145" s="504"/>
      <c r="AK145" s="504"/>
      <c r="AL145" s="504"/>
      <c r="AM145" s="504"/>
      <c r="AN145" s="504"/>
      <c r="AO145" s="504"/>
      <c r="AP145" s="504"/>
      <c r="AQ145" s="504"/>
      <c r="AR145" s="504"/>
      <c r="AS145" s="504"/>
      <c r="AT145" s="468"/>
    </row>
    <row r="146" spans="1:46" s="478" customFormat="1" ht="18" hidden="1" customHeight="1" outlineLevel="1" thickBot="1">
      <c r="A146" s="468"/>
      <c r="B146" s="488" t="s">
        <v>54</v>
      </c>
      <c r="C146" s="489">
        <f t="shared" si="53"/>
        <v>0</v>
      </c>
      <c r="D146" s="490">
        <f t="shared" si="54"/>
        <v>0</v>
      </c>
      <c r="E146" s="491">
        <f t="shared" si="55"/>
        <v>0</v>
      </c>
      <c r="F146" s="490">
        <f t="shared" si="56"/>
        <v>0</v>
      </c>
      <c r="G146" s="491">
        <f t="shared" si="57"/>
        <v>0</v>
      </c>
      <c r="H146" s="490">
        <f t="shared" si="58"/>
        <v>0</v>
      </c>
      <c r="I146" s="491">
        <f t="shared" si="59"/>
        <v>0</v>
      </c>
      <c r="J146" s="490">
        <f t="shared" si="60"/>
        <v>0</v>
      </c>
      <c r="K146" s="491">
        <f t="shared" si="61"/>
        <v>0</v>
      </c>
      <c r="L146" s="492">
        <f t="shared" si="62"/>
        <v>0</v>
      </c>
      <c r="M146" s="491">
        <f t="shared" si="63"/>
        <v>0</v>
      </c>
      <c r="N146" s="492">
        <f t="shared" si="64"/>
        <v>0</v>
      </c>
      <c r="O146" s="491">
        <f t="shared" si="65"/>
        <v>0</v>
      </c>
      <c r="P146" s="492">
        <f t="shared" si="66"/>
        <v>0</v>
      </c>
      <c r="Q146" s="491">
        <f t="shared" si="67"/>
        <v>0</v>
      </c>
      <c r="R146" s="493">
        <f t="shared" si="68"/>
        <v>0</v>
      </c>
      <c r="S146" s="491">
        <f t="shared" si="69"/>
        <v>0</v>
      </c>
      <c r="T146" s="493">
        <f t="shared" si="70"/>
        <v>0</v>
      </c>
      <c r="U146" s="491">
        <f t="shared" si="71"/>
        <v>0</v>
      </c>
      <c r="V146" s="493">
        <f t="shared" si="72"/>
        <v>0</v>
      </c>
      <c r="W146" s="491">
        <f t="shared" si="73"/>
        <v>0</v>
      </c>
      <c r="X146" s="490">
        <f t="shared" si="74"/>
        <v>0</v>
      </c>
      <c r="Y146" s="491">
        <f t="shared" si="75"/>
        <v>0</v>
      </c>
      <c r="Z146" s="494">
        <f t="shared" si="76"/>
        <v>0</v>
      </c>
      <c r="AA146" s="486">
        <f t="shared" si="77"/>
        <v>0</v>
      </c>
      <c r="AB146" s="487">
        <f t="shared" si="77"/>
        <v>0</v>
      </c>
      <c r="AC146" s="502"/>
      <c r="AD146" s="503"/>
      <c r="AE146" s="503"/>
      <c r="AF146" s="504"/>
      <c r="AG146" s="504"/>
      <c r="AH146" s="504"/>
      <c r="AI146" s="504"/>
      <c r="AJ146" s="504"/>
      <c r="AK146" s="504"/>
      <c r="AL146" s="504"/>
      <c r="AM146" s="504"/>
      <c r="AN146" s="504"/>
      <c r="AO146" s="504"/>
      <c r="AP146" s="504"/>
      <c r="AQ146" s="504"/>
      <c r="AR146" s="504"/>
      <c r="AS146" s="504"/>
      <c r="AT146" s="468"/>
    </row>
    <row r="147" spans="1:46" s="478" customFormat="1" ht="18" hidden="1" customHeight="1" outlineLevel="1" thickBot="1">
      <c r="A147" s="468"/>
      <c r="B147" s="488" t="s">
        <v>55</v>
      </c>
      <c r="C147" s="489">
        <f t="shared" si="53"/>
        <v>0</v>
      </c>
      <c r="D147" s="490">
        <f t="shared" si="54"/>
        <v>0</v>
      </c>
      <c r="E147" s="491">
        <f t="shared" si="55"/>
        <v>0</v>
      </c>
      <c r="F147" s="490">
        <f t="shared" si="56"/>
        <v>0</v>
      </c>
      <c r="G147" s="491">
        <f t="shared" si="57"/>
        <v>0</v>
      </c>
      <c r="H147" s="490">
        <f t="shared" si="58"/>
        <v>0</v>
      </c>
      <c r="I147" s="491">
        <f t="shared" si="59"/>
        <v>0</v>
      </c>
      <c r="J147" s="490">
        <f t="shared" si="60"/>
        <v>0</v>
      </c>
      <c r="K147" s="491">
        <f t="shared" si="61"/>
        <v>0</v>
      </c>
      <c r="L147" s="492">
        <f t="shared" si="62"/>
        <v>0</v>
      </c>
      <c r="M147" s="491">
        <f t="shared" si="63"/>
        <v>0</v>
      </c>
      <c r="N147" s="492">
        <f t="shared" si="64"/>
        <v>0</v>
      </c>
      <c r="O147" s="491">
        <f t="shared" si="65"/>
        <v>0</v>
      </c>
      <c r="P147" s="492">
        <f t="shared" si="66"/>
        <v>0</v>
      </c>
      <c r="Q147" s="491">
        <f t="shared" si="67"/>
        <v>0</v>
      </c>
      <c r="R147" s="493">
        <f t="shared" si="68"/>
        <v>0</v>
      </c>
      <c r="S147" s="491">
        <f t="shared" si="69"/>
        <v>0</v>
      </c>
      <c r="T147" s="493">
        <f t="shared" si="70"/>
        <v>0</v>
      </c>
      <c r="U147" s="491">
        <f t="shared" si="71"/>
        <v>0</v>
      </c>
      <c r="V147" s="493">
        <f t="shared" si="72"/>
        <v>0</v>
      </c>
      <c r="W147" s="491">
        <f t="shared" si="73"/>
        <v>0</v>
      </c>
      <c r="X147" s="490">
        <f t="shared" si="74"/>
        <v>0</v>
      </c>
      <c r="Y147" s="491">
        <f t="shared" si="75"/>
        <v>0</v>
      </c>
      <c r="Z147" s="494">
        <f t="shared" si="76"/>
        <v>0</v>
      </c>
      <c r="AA147" s="486">
        <f t="shared" si="77"/>
        <v>0</v>
      </c>
      <c r="AB147" s="487">
        <f t="shared" si="77"/>
        <v>0</v>
      </c>
      <c r="AC147" s="502"/>
      <c r="AD147" s="503"/>
      <c r="AE147" s="503"/>
      <c r="AF147" s="504"/>
      <c r="AG147" s="504"/>
      <c r="AH147" s="504"/>
      <c r="AI147" s="504"/>
      <c r="AJ147" s="504"/>
      <c r="AK147" s="504"/>
      <c r="AL147" s="504"/>
      <c r="AM147" s="504"/>
      <c r="AN147" s="504"/>
      <c r="AO147" s="504"/>
      <c r="AP147" s="504"/>
      <c r="AQ147" s="504"/>
      <c r="AR147" s="504"/>
      <c r="AS147" s="504"/>
      <c r="AT147" s="468"/>
    </row>
    <row r="148" spans="1:46" s="478" customFormat="1" ht="18" hidden="1" customHeight="1" outlineLevel="1" thickBot="1">
      <c r="A148" s="468"/>
      <c r="B148" s="488" t="s">
        <v>56</v>
      </c>
      <c r="C148" s="489">
        <f t="shared" si="53"/>
        <v>0</v>
      </c>
      <c r="D148" s="490">
        <f t="shared" si="54"/>
        <v>0</v>
      </c>
      <c r="E148" s="491">
        <f t="shared" si="55"/>
        <v>0</v>
      </c>
      <c r="F148" s="490">
        <f t="shared" si="56"/>
        <v>0</v>
      </c>
      <c r="G148" s="491">
        <f t="shared" si="57"/>
        <v>0</v>
      </c>
      <c r="H148" s="490">
        <f t="shared" si="58"/>
        <v>0</v>
      </c>
      <c r="I148" s="491">
        <f t="shared" si="59"/>
        <v>0</v>
      </c>
      <c r="J148" s="490">
        <f t="shared" si="60"/>
        <v>0</v>
      </c>
      <c r="K148" s="491">
        <f t="shared" si="61"/>
        <v>0</v>
      </c>
      <c r="L148" s="492">
        <f t="shared" si="62"/>
        <v>0</v>
      </c>
      <c r="M148" s="491">
        <f t="shared" si="63"/>
        <v>0</v>
      </c>
      <c r="N148" s="492">
        <f t="shared" si="64"/>
        <v>0</v>
      </c>
      <c r="O148" s="491">
        <f t="shared" si="65"/>
        <v>0</v>
      </c>
      <c r="P148" s="492">
        <f t="shared" si="66"/>
        <v>0</v>
      </c>
      <c r="Q148" s="491">
        <f t="shared" si="67"/>
        <v>0</v>
      </c>
      <c r="R148" s="493">
        <f t="shared" si="68"/>
        <v>0</v>
      </c>
      <c r="S148" s="491">
        <f t="shared" si="69"/>
        <v>0</v>
      </c>
      <c r="T148" s="493">
        <f t="shared" si="70"/>
        <v>0</v>
      </c>
      <c r="U148" s="491">
        <f t="shared" si="71"/>
        <v>0</v>
      </c>
      <c r="V148" s="493">
        <f t="shared" si="72"/>
        <v>0</v>
      </c>
      <c r="W148" s="491">
        <f t="shared" si="73"/>
        <v>0</v>
      </c>
      <c r="X148" s="490">
        <f t="shared" si="74"/>
        <v>0</v>
      </c>
      <c r="Y148" s="491">
        <f t="shared" si="75"/>
        <v>0</v>
      </c>
      <c r="Z148" s="494">
        <f t="shared" si="76"/>
        <v>0</v>
      </c>
      <c r="AA148" s="486">
        <f t="shared" si="77"/>
        <v>0</v>
      </c>
      <c r="AB148" s="487">
        <f t="shared" si="77"/>
        <v>0</v>
      </c>
      <c r="AC148" s="502"/>
      <c r="AD148" s="503"/>
      <c r="AE148" s="503"/>
      <c r="AF148" s="504"/>
      <c r="AG148" s="504"/>
      <c r="AH148" s="504"/>
      <c r="AI148" s="504"/>
      <c r="AJ148" s="504"/>
      <c r="AK148" s="504"/>
      <c r="AL148" s="504"/>
      <c r="AM148" s="504"/>
      <c r="AN148" s="504"/>
      <c r="AO148" s="504"/>
      <c r="AP148" s="504"/>
      <c r="AQ148" s="504"/>
      <c r="AR148" s="504"/>
      <c r="AS148" s="504"/>
      <c r="AT148" s="468"/>
    </row>
    <row r="149" spans="1:46" s="478" customFormat="1" ht="18" hidden="1" customHeight="1" outlineLevel="1" thickBot="1">
      <c r="A149" s="468"/>
      <c r="B149" s="488" t="s">
        <v>57</v>
      </c>
      <c r="C149" s="489">
        <f t="shared" si="53"/>
        <v>0</v>
      </c>
      <c r="D149" s="490">
        <f t="shared" si="54"/>
        <v>0</v>
      </c>
      <c r="E149" s="491">
        <f t="shared" si="55"/>
        <v>0</v>
      </c>
      <c r="F149" s="490">
        <f t="shared" si="56"/>
        <v>0</v>
      </c>
      <c r="G149" s="491">
        <f t="shared" si="57"/>
        <v>0</v>
      </c>
      <c r="H149" s="490">
        <f t="shared" si="58"/>
        <v>0</v>
      </c>
      <c r="I149" s="491">
        <f t="shared" si="59"/>
        <v>0</v>
      </c>
      <c r="J149" s="490">
        <f t="shared" si="60"/>
        <v>0</v>
      </c>
      <c r="K149" s="491">
        <f t="shared" si="61"/>
        <v>0</v>
      </c>
      <c r="L149" s="492">
        <f t="shared" si="62"/>
        <v>0</v>
      </c>
      <c r="M149" s="491">
        <f t="shared" si="63"/>
        <v>0</v>
      </c>
      <c r="N149" s="492">
        <f t="shared" si="64"/>
        <v>0</v>
      </c>
      <c r="O149" s="491">
        <f t="shared" si="65"/>
        <v>0</v>
      </c>
      <c r="P149" s="492">
        <f t="shared" si="66"/>
        <v>0</v>
      </c>
      <c r="Q149" s="491">
        <f t="shared" si="67"/>
        <v>0</v>
      </c>
      <c r="R149" s="493">
        <f t="shared" si="68"/>
        <v>0</v>
      </c>
      <c r="S149" s="491">
        <f t="shared" si="69"/>
        <v>0</v>
      </c>
      <c r="T149" s="493">
        <f t="shared" si="70"/>
        <v>0</v>
      </c>
      <c r="U149" s="491">
        <f t="shared" si="71"/>
        <v>0</v>
      </c>
      <c r="V149" s="493">
        <f t="shared" si="72"/>
        <v>0</v>
      </c>
      <c r="W149" s="491">
        <f t="shared" si="73"/>
        <v>0</v>
      </c>
      <c r="X149" s="490">
        <f t="shared" si="74"/>
        <v>0</v>
      </c>
      <c r="Y149" s="491">
        <f t="shared" si="75"/>
        <v>0</v>
      </c>
      <c r="Z149" s="494">
        <f t="shared" si="76"/>
        <v>0</v>
      </c>
      <c r="AA149" s="486">
        <f t="shared" si="77"/>
        <v>0</v>
      </c>
      <c r="AB149" s="487">
        <f t="shared" si="77"/>
        <v>0</v>
      </c>
      <c r="AC149" s="502"/>
      <c r="AD149" s="503"/>
      <c r="AE149" s="503"/>
      <c r="AF149" s="504"/>
      <c r="AG149" s="504"/>
      <c r="AH149" s="504"/>
      <c r="AI149" s="504"/>
      <c r="AJ149" s="504"/>
      <c r="AK149" s="504"/>
      <c r="AL149" s="504"/>
      <c r="AM149" s="504"/>
      <c r="AN149" s="504"/>
      <c r="AO149" s="504"/>
      <c r="AP149" s="504"/>
      <c r="AQ149" s="504"/>
      <c r="AR149" s="504"/>
      <c r="AS149" s="504"/>
      <c r="AT149" s="468"/>
    </row>
    <row r="150" spans="1:46" s="478" customFormat="1" ht="18" hidden="1" customHeight="1" outlineLevel="1" thickBot="1">
      <c r="A150" s="468"/>
      <c r="B150" s="488" t="s">
        <v>58</v>
      </c>
      <c r="C150" s="489">
        <f t="shared" si="53"/>
        <v>0</v>
      </c>
      <c r="D150" s="490">
        <f t="shared" si="54"/>
        <v>0</v>
      </c>
      <c r="E150" s="491">
        <f t="shared" si="55"/>
        <v>0</v>
      </c>
      <c r="F150" s="490">
        <f t="shared" si="56"/>
        <v>0</v>
      </c>
      <c r="G150" s="491">
        <f t="shared" si="57"/>
        <v>0</v>
      </c>
      <c r="H150" s="490">
        <f t="shared" si="58"/>
        <v>0</v>
      </c>
      <c r="I150" s="491">
        <f t="shared" si="59"/>
        <v>0</v>
      </c>
      <c r="J150" s="490">
        <f t="shared" si="60"/>
        <v>0</v>
      </c>
      <c r="K150" s="491">
        <f t="shared" si="61"/>
        <v>0</v>
      </c>
      <c r="L150" s="492">
        <f t="shared" si="62"/>
        <v>0</v>
      </c>
      <c r="M150" s="491">
        <f t="shared" si="63"/>
        <v>0</v>
      </c>
      <c r="N150" s="492">
        <f t="shared" si="64"/>
        <v>0</v>
      </c>
      <c r="O150" s="491">
        <f t="shared" si="65"/>
        <v>0</v>
      </c>
      <c r="P150" s="492">
        <f t="shared" si="66"/>
        <v>0</v>
      </c>
      <c r="Q150" s="491">
        <f t="shared" si="67"/>
        <v>0</v>
      </c>
      <c r="R150" s="493">
        <f t="shared" si="68"/>
        <v>0</v>
      </c>
      <c r="S150" s="491">
        <f t="shared" si="69"/>
        <v>0</v>
      </c>
      <c r="T150" s="493">
        <f t="shared" si="70"/>
        <v>0</v>
      </c>
      <c r="U150" s="491">
        <f t="shared" si="71"/>
        <v>0</v>
      </c>
      <c r="V150" s="493">
        <f t="shared" si="72"/>
        <v>0</v>
      </c>
      <c r="W150" s="491">
        <f t="shared" si="73"/>
        <v>0</v>
      </c>
      <c r="X150" s="490">
        <f t="shared" si="74"/>
        <v>0</v>
      </c>
      <c r="Y150" s="491">
        <f t="shared" si="75"/>
        <v>0</v>
      </c>
      <c r="Z150" s="494">
        <f t="shared" si="76"/>
        <v>0</v>
      </c>
      <c r="AA150" s="486">
        <f t="shared" si="77"/>
        <v>0</v>
      </c>
      <c r="AB150" s="487">
        <f t="shared" si="77"/>
        <v>0</v>
      </c>
      <c r="AC150" s="502"/>
      <c r="AD150" s="503"/>
      <c r="AE150" s="503"/>
      <c r="AF150" s="504"/>
      <c r="AG150" s="504"/>
      <c r="AH150" s="504"/>
      <c r="AI150" s="504"/>
      <c r="AJ150" s="504"/>
      <c r="AK150" s="504"/>
      <c r="AL150" s="504"/>
      <c r="AM150" s="504"/>
      <c r="AN150" s="504"/>
      <c r="AO150" s="504"/>
      <c r="AP150" s="504"/>
      <c r="AQ150" s="504"/>
      <c r="AR150" s="504"/>
      <c r="AS150" s="504"/>
      <c r="AT150" s="468"/>
    </row>
    <row r="151" spans="1:46" s="478" customFormat="1" ht="18" hidden="1" customHeight="1" outlineLevel="1" thickBot="1">
      <c r="A151" s="468"/>
      <c r="B151" s="488" t="s">
        <v>59</v>
      </c>
      <c r="C151" s="489">
        <f t="shared" si="53"/>
        <v>0</v>
      </c>
      <c r="D151" s="490">
        <f t="shared" si="54"/>
        <v>0</v>
      </c>
      <c r="E151" s="491">
        <f t="shared" si="55"/>
        <v>0</v>
      </c>
      <c r="F151" s="490">
        <f t="shared" si="56"/>
        <v>0</v>
      </c>
      <c r="G151" s="491">
        <f t="shared" si="57"/>
        <v>0</v>
      </c>
      <c r="H151" s="490">
        <f t="shared" si="58"/>
        <v>0</v>
      </c>
      <c r="I151" s="491">
        <f t="shared" si="59"/>
        <v>0</v>
      </c>
      <c r="J151" s="490">
        <f t="shared" si="60"/>
        <v>0</v>
      </c>
      <c r="K151" s="491">
        <f t="shared" si="61"/>
        <v>0</v>
      </c>
      <c r="L151" s="492">
        <f t="shared" si="62"/>
        <v>0</v>
      </c>
      <c r="M151" s="491">
        <f t="shared" si="63"/>
        <v>0</v>
      </c>
      <c r="N151" s="492">
        <f t="shared" si="64"/>
        <v>0</v>
      </c>
      <c r="O151" s="491">
        <f t="shared" si="65"/>
        <v>0</v>
      </c>
      <c r="P151" s="492">
        <f t="shared" si="66"/>
        <v>0</v>
      </c>
      <c r="Q151" s="491">
        <f t="shared" si="67"/>
        <v>0</v>
      </c>
      <c r="R151" s="493">
        <f t="shared" si="68"/>
        <v>0</v>
      </c>
      <c r="S151" s="491">
        <f t="shared" si="69"/>
        <v>0</v>
      </c>
      <c r="T151" s="493">
        <f t="shared" si="70"/>
        <v>0</v>
      </c>
      <c r="U151" s="491">
        <f t="shared" si="71"/>
        <v>0</v>
      </c>
      <c r="V151" s="493">
        <f t="shared" si="72"/>
        <v>0</v>
      </c>
      <c r="W151" s="491">
        <f t="shared" si="73"/>
        <v>0</v>
      </c>
      <c r="X151" s="490">
        <f t="shared" si="74"/>
        <v>0</v>
      </c>
      <c r="Y151" s="491">
        <f t="shared" si="75"/>
        <v>0</v>
      </c>
      <c r="Z151" s="494">
        <f t="shared" si="76"/>
        <v>0</v>
      </c>
      <c r="AA151" s="486">
        <f t="shared" si="77"/>
        <v>0</v>
      </c>
      <c r="AB151" s="487">
        <f t="shared" si="77"/>
        <v>0</v>
      </c>
      <c r="AC151" s="502"/>
      <c r="AD151" s="503"/>
      <c r="AE151" s="503"/>
      <c r="AF151" s="504"/>
      <c r="AG151" s="504"/>
      <c r="AH151" s="504"/>
      <c r="AI151" s="504"/>
      <c r="AJ151" s="504"/>
      <c r="AK151" s="504"/>
      <c r="AL151" s="504"/>
      <c r="AM151" s="504"/>
      <c r="AN151" s="504"/>
      <c r="AO151" s="504"/>
      <c r="AP151" s="504"/>
      <c r="AQ151" s="504"/>
      <c r="AR151" s="504"/>
      <c r="AS151" s="504"/>
      <c r="AT151" s="468"/>
    </row>
    <row r="152" spans="1:46" s="478" customFormat="1" ht="18" hidden="1" customHeight="1" outlineLevel="1" thickBot="1">
      <c r="A152" s="468"/>
      <c r="B152" s="488" t="s">
        <v>60</v>
      </c>
      <c r="C152" s="489">
        <f t="shared" si="53"/>
        <v>0</v>
      </c>
      <c r="D152" s="490">
        <f t="shared" si="54"/>
        <v>0</v>
      </c>
      <c r="E152" s="491">
        <f t="shared" si="55"/>
        <v>0</v>
      </c>
      <c r="F152" s="490">
        <f t="shared" si="56"/>
        <v>0</v>
      </c>
      <c r="G152" s="491">
        <f t="shared" si="57"/>
        <v>0</v>
      </c>
      <c r="H152" s="490">
        <f t="shared" si="58"/>
        <v>0</v>
      </c>
      <c r="I152" s="491">
        <f t="shared" si="59"/>
        <v>0</v>
      </c>
      <c r="J152" s="490">
        <f t="shared" si="60"/>
        <v>0</v>
      </c>
      <c r="K152" s="491">
        <f t="shared" si="61"/>
        <v>0</v>
      </c>
      <c r="L152" s="492">
        <f t="shared" si="62"/>
        <v>0</v>
      </c>
      <c r="M152" s="491">
        <f t="shared" si="63"/>
        <v>0</v>
      </c>
      <c r="N152" s="492">
        <f t="shared" si="64"/>
        <v>0</v>
      </c>
      <c r="O152" s="491">
        <f t="shared" si="65"/>
        <v>0</v>
      </c>
      <c r="P152" s="492">
        <f t="shared" si="66"/>
        <v>0</v>
      </c>
      <c r="Q152" s="491">
        <f t="shared" si="67"/>
        <v>0</v>
      </c>
      <c r="R152" s="493">
        <f t="shared" si="68"/>
        <v>0</v>
      </c>
      <c r="S152" s="491">
        <f t="shared" si="69"/>
        <v>0</v>
      </c>
      <c r="T152" s="493">
        <f t="shared" si="70"/>
        <v>0</v>
      </c>
      <c r="U152" s="491">
        <f t="shared" si="71"/>
        <v>0</v>
      </c>
      <c r="V152" s="493">
        <f t="shared" si="72"/>
        <v>0</v>
      </c>
      <c r="W152" s="491">
        <f t="shared" si="73"/>
        <v>0</v>
      </c>
      <c r="X152" s="490">
        <f t="shared" si="74"/>
        <v>0</v>
      </c>
      <c r="Y152" s="491">
        <f t="shared" si="75"/>
        <v>0</v>
      </c>
      <c r="Z152" s="494">
        <f t="shared" si="76"/>
        <v>0</v>
      </c>
      <c r="AA152" s="486">
        <f t="shared" si="77"/>
        <v>0</v>
      </c>
      <c r="AB152" s="487">
        <f t="shared" si="77"/>
        <v>0</v>
      </c>
      <c r="AC152" s="502"/>
      <c r="AD152" s="503"/>
      <c r="AE152" s="503"/>
      <c r="AF152" s="504"/>
      <c r="AG152" s="504"/>
      <c r="AH152" s="504"/>
      <c r="AI152" s="504"/>
      <c r="AJ152" s="504"/>
      <c r="AK152" s="504"/>
      <c r="AL152" s="504"/>
      <c r="AM152" s="504"/>
      <c r="AN152" s="504"/>
      <c r="AO152" s="504"/>
      <c r="AP152" s="504"/>
      <c r="AQ152" s="504"/>
      <c r="AR152" s="504"/>
      <c r="AS152" s="504"/>
      <c r="AT152" s="468"/>
    </row>
    <row r="153" spans="1:46" s="478" customFormat="1" ht="18" hidden="1" customHeight="1" outlineLevel="1" thickBot="1">
      <c r="A153" s="468"/>
      <c r="B153" s="495" t="s">
        <v>61</v>
      </c>
      <c r="C153" s="496">
        <f t="shared" si="53"/>
        <v>0</v>
      </c>
      <c r="D153" s="497">
        <f t="shared" si="54"/>
        <v>0</v>
      </c>
      <c r="E153" s="498">
        <f t="shared" si="55"/>
        <v>0</v>
      </c>
      <c r="F153" s="497">
        <f t="shared" si="56"/>
        <v>0</v>
      </c>
      <c r="G153" s="498">
        <f t="shared" si="57"/>
        <v>0</v>
      </c>
      <c r="H153" s="497">
        <f t="shared" si="58"/>
        <v>0</v>
      </c>
      <c r="I153" s="498">
        <f t="shared" si="59"/>
        <v>0</v>
      </c>
      <c r="J153" s="497">
        <f t="shared" si="60"/>
        <v>0</v>
      </c>
      <c r="K153" s="498">
        <f t="shared" si="61"/>
        <v>0</v>
      </c>
      <c r="L153" s="499">
        <f t="shared" si="62"/>
        <v>0</v>
      </c>
      <c r="M153" s="498">
        <f t="shared" si="63"/>
        <v>0</v>
      </c>
      <c r="N153" s="499">
        <f t="shared" si="64"/>
        <v>0</v>
      </c>
      <c r="O153" s="498">
        <f t="shared" si="65"/>
        <v>0</v>
      </c>
      <c r="P153" s="499">
        <f t="shared" si="66"/>
        <v>0</v>
      </c>
      <c r="Q153" s="498">
        <f t="shared" si="67"/>
        <v>0</v>
      </c>
      <c r="R153" s="500">
        <f t="shared" si="68"/>
        <v>0</v>
      </c>
      <c r="S153" s="498">
        <f t="shared" si="69"/>
        <v>0</v>
      </c>
      <c r="T153" s="500">
        <f t="shared" si="70"/>
        <v>0</v>
      </c>
      <c r="U153" s="498">
        <f t="shared" si="71"/>
        <v>0</v>
      </c>
      <c r="V153" s="500">
        <f t="shared" si="72"/>
        <v>0</v>
      </c>
      <c r="W153" s="498">
        <f t="shared" si="73"/>
        <v>0</v>
      </c>
      <c r="X153" s="497">
        <f t="shared" si="74"/>
        <v>0</v>
      </c>
      <c r="Y153" s="498">
        <f t="shared" si="75"/>
        <v>0</v>
      </c>
      <c r="Z153" s="501">
        <f t="shared" si="76"/>
        <v>0</v>
      </c>
      <c r="AA153" s="486">
        <f t="shared" si="77"/>
        <v>0</v>
      </c>
      <c r="AB153" s="487">
        <f t="shared" si="77"/>
        <v>0</v>
      </c>
      <c r="AC153" s="502"/>
      <c r="AD153" s="503"/>
      <c r="AE153" s="503"/>
      <c r="AF153" s="504"/>
      <c r="AG153" s="504"/>
      <c r="AH153" s="504"/>
      <c r="AI153" s="504"/>
      <c r="AJ153" s="504"/>
      <c r="AK153" s="504"/>
      <c r="AL153" s="504"/>
      <c r="AM153" s="504"/>
      <c r="AN153" s="504"/>
      <c r="AO153" s="504"/>
      <c r="AP153" s="504"/>
      <c r="AQ153" s="504"/>
      <c r="AR153" s="504"/>
      <c r="AS153" s="504"/>
      <c r="AT153" s="468"/>
    </row>
    <row r="154" spans="1:46" s="478" customFormat="1" ht="18" customHeight="1" collapsed="1" thickBot="1">
      <c r="A154" s="506"/>
      <c r="B154" s="507" t="s">
        <v>64</v>
      </c>
      <c r="C154" s="470">
        <f t="shared" ref="C154:Z154" si="78">SUM(C155:C201)</f>
        <v>0</v>
      </c>
      <c r="D154" s="471">
        <f t="shared" si="78"/>
        <v>0</v>
      </c>
      <c r="E154" s="472">
        <f t="shared" si="78"/>
        <v>0</v>
      </c>
      <c r="F154" s="471">
        <f t="shared" si="78"/>
        <v>0</v>
      </c>
      <c r="G154" s="472">
        <f t="shared" si="78"/>
        <v>0</v>
      </c>
      <c r="H154" s="471">
        <f t="shared" si="78"/>
        <v>0</v>
      </c>
      <c r="I154" s="474">
        <f t="shared" si="78"/>
        <v>0</v>
      </c>
      <c r="J154" s="471">
        <f t="shared" si="78"/>
        <v>0</v>
      </c>
      <c r="K154" s="472">
        <f t="shared" si="78"/>
        <v>0</v>
      </c>
      <c r="L154" s="476">
        <f t="shared" si="78"/>
        <v>0</v>
      </c>
      <c r="M154" s="472">
        <f t="shared" si="78"/>
        <v>0</v>
      </c>
      <c r="N154" s="476">
        <f t="shared" si="78"/>
        <v>0</v>
      </c>
      <c r="O154" s="472">
        <f t="shared" si="78"/>
        <v>0</v>
      </c>
      <c r="P154" s="476">
        <f t="shared" si="78"/>
        <v>0</v>
      </c>
      <c r="Q154" s="472">
        <f t="shared" si="78"/>
        <v>0</v>
      </c>
      <c r="R154" s="473">
        <f t="shared" si="78"/>
        <v>0</v>
      </c>
      <c r="S154" s="472">
        <f t="shared" si="78"/>
        <v>0</v>
      </c>
      <c r="T154" s="473">
        <f t="shared" si="78"/>
        <v>0</v>
      </c>
      <c r="U154" s="472">
        <f t="shared" si="78"/>
        <v>0</v>
      </c>
      <c r="V154" s="473">
        <f t="shared" si="78"/>
        <v>0</v>
      </c>
      <c r="W154" s="472">
        <f t="shared" si="78"/>
        <v>0</v>
      </c>
      <c r="X154" s="471">
        <f t="shared" si="78"/>
        <v>0</v>
      </c>
      <c r="Y154" s="472">
        <f t="shared" si="78"/>
        <v>0</v>
      </c>
      <c r="Z154" s="477">
        <f t="shared" si="78"/>
        <v>0</v>
      </c>
      <c r="AA154" s="470">
        <f>C154+E154+G154+I154+K154+M154+O154+Q154+S154+U154+W154+Y154</f>
        <v>0</v>
      </c>
      <c r="AB154" s="477">
        <f>D154+F154+H154+J154+L154+N154+P154+R154+T154+V154+X154+Z154</f>
        <v>0</v>
      </c>
      <c r="AC154" s="502"/>
      <c r="AD154" s="503"/>
      <c r="AE154" s="503"/>
      <c r="AF154" s="505"/>
      <c r="AG154" s="505"/>
      <c r="AH154" s="505"/>
      <c r="AI154" s="505"/>
      <c r="AJ154" s="505"/>
      <c r="AK154" s="505"/>
      <c r="AL154" s="505"/>
      <c r="AM154" s="505"/>
      <c r="AN154" s="505"/>
      <c r="AO154" s="505"/>
      <c r="AP154" s="505"/>
      <c r="AQ154" s="505"/>
      <c r="AR154" s="505"/>
      <c r="AS154" s="505"/>
      <c r="AT154" s="468"/>
    </row>
    <row r="155" spans="1:46" s="478" customFormat="1" ht="18" hidden="1" customHeight="1" outlineLevel="1" thickBot="1">
      <c r="A155" s="468"/>
      <c r="B155" s="479" t="s">
        <v>15</v>
      </c>
      <c r="C155" s="480">
        <f t="shared" ref="C155:C201" si="79">SUMIFS($R$415:$R$431,$B$415:$B$431,B155,$M$415:$M$431,"幼")</f>
        <v>0</v>
      </c>
      <c r="D155" s="481">
        <f t="shared" ref="D155:D201" si="80">SUMIFS($V$415:$V$431,$B$415:$B$431,B155,$M$415:$M$431,"幼")</f>
        <v>0</v>
      </c>
      <c r="E155" s="482">
        <f t="shared" ref="E155:E201" si="81">SUMIFS($R$415:$R$431,$B$415:$B$431,B155,$M$415:$M$431,"小")</f>
        <v>0</v>
      </c>
      <c r="F155" s="481">
        <f t="shared" ref="F155:F201" si="82">SUMIFS($V$415:$V$431,$B$415:$B$431,B155,$M$415:$M$431,"小")</f>
        <v>0</v>
      </c>
      <c r="G155" s="482">
        <f t="shared" ref="G155:G201" si="83">SUMIFS($R$415:$R$431,$B$415:$B$431,B155,$M$415:$M$431,"中")</f>
        <v>0</v>
      </c>
      <c r="H155" s="481">
        <f t="shared" ref="H155:H201" si="84">SUMIFS($V$415:$V$431,$B$415:$B$431,B155,$M$415:$M$431,"中")</f>
        <v>0</v>
      </c>
      <c r="I155" s="482">
        <f t="shared" ref="I155:I201" si="85">SUMIFS($R$415:$R$431,$B$415:$B$431,B155,$M$415:$M$431,"義務")</f>
        <v>0</v>
      </c>
      <c r="J155" s="481">
        <f t="shared" ref="J155:J201" si="86">SUMIFS($V$415:$V$431,$B$415:$B$431,B155,$M$415:$M$431,"義務")</f>
        <v>0</v>
      </c>
      <c r="K155" s="482">
        <f t="shared" ref="K155:K201" si="87">SUMIFS($R$415:$R$431,$B$415:$B$431,B155,$M$415:$M$431,"高")</f>
        <v>0</v>
      </c>
      <c r="L155" s="483">
        <f t="shared" ref="L155:L201" si="88">SUMIFS($V$415:$V$431,$B$415:$B$431,B155,$M$415:$M$431,"高")</f>
        <v>0</v>
      </c>
      <c r="M155" s="482">
        <f t="shared" ref="M155:M201" si="89">SUMIFS($R$415:$R$431,$B$415:$B$431,B155,$M$415:$M$431,"中等")</f>
        <v>0</v>
      </c>
      <c r="N155" s="483">
        <f t="shared" ref="N155:N201" si="90">SUMIFS($V$415:$V$431,$B$415:$B$431,B155,$M$415:$M$431,"中等")</f>
        <v>0</v>
      </c>
      <c r="O155" s="482">
        <f t="shared" ref="O155:O201" si="91">SUMIFS($R$415:$R$431,$B$415:$B$431,B155,$M$415:$M$431,"特別")</f>
        <v>0</v>
      </c>
      <c r="P155" s="483">
        <f t="shared" ref="P155:P201" si="92">SUMIFS($V$415:$V$431,$B$415:$B$431,B155,$M$415:$M$431,"特別")</f>
        <v>0</v>
      </c>
      <c r="Q155" s="482">
        <f t="shared" ref="Q155:Q201" si="93">SUMIFS($R$415:$R$431,$B$415:$B$431,B155,$M$415:$M$431,"大学")</f>
        <v>0</v>
      </c>
      <c r="R155" s="484">
        <f t="shared" ref="R155:R201" si="94">SUMIFS($V$415:$V$431,$B$415:$B$431,B155,$M$415:$M$431,"大学")</f>
        <v>0</v>
      </c>
      <c r="S155" s="482">
        <f t="shared" ref="S155:S201" si="95">SUMIFS($R$415:$R$431,$B$415:$B$431,B155,$M$415:$M$431,"短大")</f>
        <v>0</v>
      </c>
      <c r="T155" s="484">
        <f t="shared" ref="T155:T201" si="96">SUMIFS($V$415:$V$431,$B$415:$B$431,B155,$M$415:$M$431,"短大")</f>
        <v>0</v>
      </c>
      <c r="U155" s="482">
        <f t="shared" ref="U155:U201" si="97">SUMIFS($R$415:$R$431,$B$415:$B$431,B155,$M$415:$M$431,"高専")</f>
        <v>0</v>
      </c>
      <c r="V155" s="484">
        <f t="shared" ref="V155:V201" si="98">SUMIFS($V$415:$V$431,$B$415:$B$431,B155,$M$415:$M$431,"高専")</f>
        <v>0</v>
      </c>
      <c r="W155" s="482">
        <f t="shared" ref="W155:W201" si="99">SUMIFS($R$415:$R$431,$B$415:$B$431,B155,$M$415:$M$431,"専各")</f>
        <v>0</v>
      </c>
      <c r="X155" s="481">
        <f t="shared" ref="X155:X201" si="100">SUMIFS($V$415:$V$431,$B$415:$B$431,B155,$M$415:$M$431,"専各")</f>
        <v>0</v>
      </c>
      <c r="Y155" s="482">
        <f t="shared" ref="Y155:Y201" si="101">SUMIFS($R$415:$R$431,$B$415:$B$431,B155,$M$415:$M$431,"その他")</f>
        <v>0</v>
      </c>
      <c r="Z155" s="485">
        <f t="shared" ref="Z155:Z201" si="102">SUMIFS($V$415:$V$431,$B$415:$B$431,B155,$M$415:$M$431,"その他")</f>
        <v>0</v>
      </c>
      <c r="AA155" s="486">
        <f t="shared" si="77"/>
        <v>0</v>
      </c>
      <c r="AB155" s="487">
        <f t="shared" si="77"/>
        <v>0</v>
      </c>
      <c r="AC155" s="502"/>
      <c r="AD155" s="503"/>
      <c r="AE155" s="503"/>
      <c r="AF155" s="504"/>
      <c r="AG155" s="504"/>
      <c r="AH155" s="504"/>
      <c r="AI155" s="504"/>
      <c r="AJ155" s="504"/>
      <c r="AK155" s="504"/>
      <c r="AL155" s="504"/>
      <c r="AM155" s="504"/>
      <c r="AN155" s="504"/>
      <c r="AO155" s="504"/>
      <c r="AP155" s="504"/>
      <c r="AQ155" s="504"/>
      <c r="AR155" s="504"/>
      <c r="AS155" s="504"/>
      <c r="AT155" s="468"/>
    </row>
    <row r="156" spans="1:46" s="478" customFormat="1" ht="18" hidden="1" customHeight="1" outlineLevel="1" thickBot="1">
      <c r="A156" s="468"/>
      <c r="B156" s="488" t="s">
        <v>16</v>
      </c>
      <c r="C156" s="489">
        <f t="shared" si="79"/>
        <v>0</v>
      </c>
      <c r="D156" s="490">
        <f t="shared" si="80"/>
        <v>0</v>
      </c>
      <c r="E156" s="491">
        <f t="shared" si="81"/>
        <v>0</v>
      </c>
      <c r="F156" s="490">
        <f t="shared" si="82"/>
        <v>0</v>
      </c>
      <c r="G156" s="491">
        <f t="shared" si="83"/>
        <v>0</v>
      </c>
      <c r="H156" s="490">
        <f t="shared" si="84"/>
        <v>0</v>
      </c>
      <c r="I156" s="491">
        <f t="shared" si="85"/>
        <v>0</v>
      </c>
      <c r="J156" s="490">
        <f t="shared" si="86"/>
        <v>0</v>
      </c>
      <c r="K156" s="491">
        <f t="shared" si="87"/>
        <v>0</v>
      </c>
      <c r="L156" s="492">
        <f t="shared" si="88"/>
        <v>0</v>
      </c>
      <c r="M156" s="491">
        <f t="shared" si="89"/>
        <v>0</v>
      </c>
      <c r="N156" s="492">
        <f t="shared" si="90"/>
        <v>0</v>
      </c>
      <c r="O156" s="491">
        <f t="shared" si="91"/>
        <v>0</v>
      </c>
      <c r="P156" s="492">
        <f t="shared" si="92"/>
        <v>0</v>
      </c>
      <c r="Q156" s="491">
        <f t="shared" si="93"/>
        <v>0</v>
      </c>
      <c r="R156" s="493">
        <f t="shared" si="94"/>
        <v>0</v>
      </c>
      <c r="S156" s="491">
        <f t="shared" si="95"/>
        <v>0</v>
      </c>
      <c r="T156" s="493">
        <f t="shared" si="96"/>
        <v>0</v>
      </c>
      <c r="U156" s="491">
        <f t="shared" si="97"/>
        <v>0</v>
      </c>
      <c r="V156" s="493">
        <f t="shared" si="98"/>
        <v>0</v>
      </c>
      <c r="W156" s="491">
        <f t="shared" si="99"/>
        <v>0</v>
      </c>
      <c r="X156" s="490">
        <f t="shared" si="100"/>
        <v>0</v>
      </c>
      <c r="Y156" s="491">
        <f t="shared" si="101"/>
        <v>0</v>
      </c>
      <c r="Z156" s="494">
        <f t="shared" si="102"/>
        <v>0</v>
      </c>
      <c r="AA156" s="486">
        <f t="shared" si="77"/>
        <v>0</v>
      </c>
      <c r="AB156" s="487">
        <f t="shared" si="77"/>
        <v>0</v>
      </c>
      <c r="AC156" s="502"/>
      <c r="AD156" s="503"/>
      <c r="AE156" s="503"/>
      <c r="AF156" s="504"/>
      <c r="AG156" s="504"/>
      <c r="AH156" s="504"/>
      <c r="AI156" s="504"/>
      <c r="AJ156" s="504"/>
      <c r="AK156" s="504"/>
      <c r="AL156" s="504"/>
      <c r="AM156" s="504"/>
      <c r="AN156" s="504"/>
      <c r="AO156" s="504"/>
      <c r="AP156" s="504"/>
      <c r="AQ156" s="504"/>
      <c r="AR156" s="504"/>
      <c r="AS156" s="504"/>
      <c r="AT156" s="468"/>
    </row>
    <row r="157" spans="1:46" s="478" customFormat="1" ht="18" hidden="1" customHeight="1" outlineLevel="1" thickBot="1">
      <c r="A157" s="468"/>
      <c r="B157" s="488" t="s">
        <v>17</v>
      </c>
      <c r="C157" s="489">
        <f t="shared" si="79"/>
        <v>0</v>
      </c>
      <c r="D157" s="490">
        <f t="shared" si="80"/>
        <v>0</v>
      </c>
      <c r="E157" s="491">
        <f t="shared" si="81"/>
        <v>0</v>
      </c>
      <c r="F157" s="490">
        <f t="shared" si="82"/>
        <v>0</v>
      </c>
      <c r="G157" s="491">
        <f t="shared" si="83"/>
        <v>0</v>
      </c>
      <c r="H157" s="490">
        <f t="shared" si="84"/>
        <v>0</v>
      </c>
      <c r="I157" s="491">
        <f t="shared" si="85"/>
        <v>0</v>
      </c>
      <c r="J157" s="490">
        <f t="shared" si="86"/>
        <v>0</v>
      </c>
      <c r="K157" s="491">
        <f t="shared" si="87"/>
        <v>0</v>
      </c>
      <c r="L157" s="492">
        <f t="shared" si="88"/>
        <v>0</v>
      </c>
      <c r="M157" s="491">
        <f t="shared" si="89"/>
        <v>0</v>
      </c>
      <c r="N157" s="492">
        <f t="shared" si="90"/>
        <v>0</v>
      </c>
      <c r="O157" s="491">
        <f t="shared" si="91"/>
        <v>0</v>
      </c>
      <c r="P157" s="492">
        <f t="shared" si="92"/>
        <v>0</v>
      </c>
      <c r="Q157" s="491">
        <f t="shared" si="93"/>
        <v>0</v>
      </c>
      <c r="R157" s="493">
        <f t="shared" si="94"/>
        <v>0</v>
      </c>
      <c r="S157" s="491">
        <f t="shared" si="95"/>
        <v>0</v>
      </c>
      <c r="T157" s="493">
        <f t="shared" si="96"/>
        <v>0</v>
      </c>
      <c r="U157" s="491">
        <f t="shared" si="97"/>
        <v>0</v>
      </c>
      <c r="V157" s="493">
        <f t="shared" si="98"/>
        <v>0</v>
      </c>
      <c r="W157" s="491">
        <f t="shared" si="99"/>
        <v>0</v>
      </c>
      <c r="X157" s="490">
        <f t="shared" si="100"/>
        <v>0</v>
      </c>
      <c r="Y157" s="491">
        <f t="shared" si="101"/>
        <v>0</v>
      </c>
      <c r="Z157" s="494">
        <f t="shared" si="102"/>
        <v>0</v>
      </c>
      <c r="AA157" s="486">
        <f t="shared" si="77"/>
        <v>0</v>
      </c>
      <c r="AB157" s="487">
        <f t="shared" si="77"/>
        <v>0</v>
      </c>
      <c r="AC157" s="502"/>
      <c r="AD157" s="503"/>
      <c r="AE157" s="503"/>
      <c r="AF157" s="504"/>
      <c r="AG157" s="504"/>
      <c r="AH157" s="504"/>
      <c r="AI157" s="504"/>
      <c r="AJ157" s="504"/>
      <c r="AK157" s="504"/>
      <c r="AL157" s="504"/>
      <c r="AM157" s="504"/>
      <c r="AN157" s="504"/>
      <c r="AO157" s="504"/>
      <c r="AP157" s="504"/>
      <c r="AQ157" s="504"/>
      <c r="AR157" s="504"/>
      <c r="AS157" s="504"/>
      <c r="AT157" s="468"/>
    </row>
    <row r="158" spans="1:46" s="478" customFormat="1" ht="18" hidden="1" customHeight="1" outlineLevel="1" thickBot="1">
      <c r="A158" s="468"/>
      <c r="B158" s="488" t="s">
        <v>18</v>
      </c>
      <c r="C158" s="489">
        <f t="shared" si="79"/>
        <v>0</v>
      </c>
      <c r="D158" s="490">
        <f t="shared" si="80"/>
        <v>0</v>
      </c>
      <c r="E158" s="491">
        <f t="shared" si="81"/>
        <v>0</v>
      </c>
      <c r="F158" s="490">
        <f t="shared" si="82"/>
        <v>0</v>
      </c>
      <c r="G158" s="491">
        <f t="shared" si="83"/>
        <v>0</v>
      </c>
      <c r="H158" s="490">
        <f t="shared" si="84"/>
        <v>0</v>
      </c>
      <c r="I158" s="491">
        <f t="shared" si="85"/>
        <v>0</v>
      </c>
      <c r="J158" s="490">
        <f t="shared" si="86"/>
        <v>0</v>
      </c>
      <c r="K158" s="491">
        <f t="shared" si="87"/>
        <v>0</v>
      </c>
      <c r="L158" s="492">
        <f t="shared" si="88"/>
        <v>0</v>
      </c>
      <c r="M158" s="491">
        <f t="shared" si="89"/>
        <v>0</v>
      </c>
      <c r="N158" s="492">
        <f t="shared" si="90"/>
        <v>0</v>
      </c>
      <c r="O158" s="491">
        <f t="shared" si="91"/>
        <v>0</v>
      </c>
      <c r="P158" s="492">
        <f t="shared" si="92"/>
        <v>0</v>
      </c>
      <c r="Q158" s="491">
        <f t="shared" si="93"/>
        <v>0</v>
      </c>
      <c r="R158" s="493">
        <f t="shared" si="94"/>
        <v>0</v>
      </c>
      <c r="S158" s="491">
        <f t="shared" si="95"/>
        <v>0</v>
      </c>
      <c r="T158" s="493">
        <f t="shared" si="96"/>
        <v>0</v>
      </c>
      <c r="U158" s="491">
        <f t="shared" si="97"/>
        <v>0</v>
      </c>
      <c r="V158" s="493">
        <f t="shared" si="98"/>
        <v>0</v>
      </c>
      <c r="W158" s="491">
        <f t="shared" si="99"/>
        <v>0</v>
      </c>
      <c r="X158" s="490">
        <f t="shared" si="100"/>
        <v>0</v>
      </c>
      <c r="Y158" s="491">
        <f t="shared" si="101"/>
        <v>0</v>
      </c>
      <c r="Z158" s="494">
        <f t="shared" si="102"/>
        <v>0</v>
      </c>
      <c r="AA158" s="486">
        <f t="shared" si="77"/>
        <v>0</v>
      </c>
      <c r="AB158" s="487">
        <f t="shared" si="77"/>
        <v>0</v>
      </c>
      <c r="AC158" s="502"/>
      <c r="AD158" s="503"/>
      <c r="AE158" s="503"/>
      <c r="AF158" s="504"/>
      <c r="AG158" s="504"/>
      <c r="AH158" s="504"/>
      <c r="AI158" s="504"/>
      <c r="AJ158" s="504"/>
      <c r="AK158" s="504"/>
      <c r="AL158" s="504"/>
      <c r="AM158" s="504"/>
      <c r="AN158" s="504"/>
      <c r="AO158" s="504"/>
      <c r="AP158" s="504"/>
      <c r="AQ158" s="504"/>
      <c r="AR158" s="504"/>
      <c r="AS158" s="504"/>
      <c r="AT158" s="468"/>
    </row>
    <row r="159" spans="1:46" s="478" customFormat="1" ht="18" hidden="1" customHeight="1" outlineLevel="1" thickBot="1">
      <c r="A159" s="468"/>
      <c r="B159" s="488" t="s">
        <v>19</v>
      </c>
      <c r="C159" s="489">
        <f t="shared" si="79"/>
        <v>0</v>
      </c>
      <c r="D159" s="490">
        <f t="shared" si="80"/>
        <v>0</v>
      </c>
      <c r="E159" s="491">
        <f t="shared" si="81"/>
        <v>0</v>
      </c>
      <c r="F159" s="490">
        <f t="shared" si="82"/>
        <v>0</v>
      </c>
      <c r="G159" s="491">
        <f t="shared" si="83"/>
        <v>0</v>
      </c>
      <c r="H159" s="490">
        <f t="shared" si="84"/>
        <v>0</v>
      </c>
      <c r="I159" s="491">
        <f t="shared" si="85"/>
        <v>0</v>
      </c>
      <c r="J159" s="490">
        <f t="shared" si="86"/>
        <v>0</v>
      </c>
      <c r="K159" s="491">
        <f t="shared" si="87"/>
        <v>0</v>
      </c>
      <c r="L159" s="492">
        <f t="shared" si="88"/>
        <v>0</v>
      </c>
      <c r="M159" s="491">
        <f t="shared" si="89"/>
        <v>0</v>
      </c>
      <c r="N159" s="492">
        <f t="shared" si="90"/>
        <v>0</v>
      </c>
      <c r="O159" s="491">
        <f t="shared" si="91"/>
        <v>0</v>
      </c>
      <c r="P159" s="492">
        <f t="shared" si="92"/>
        <v>0</v>
      </c>
      <c r="Q159" s="491">
        <f t="shared" si="93"/>
        <v>0</v>
      </c>
      <c r="R159" s="493">
        <f t="shared" si="94"/>
        <v>0</v>
      </c>
      <c r="S159" s="491">
        <f t="shared" si="95"/>
        <v>0</v>
      </c>
      <c r="T159" s="493">
        <f t="shared" si="96"/>
        <v>0</v>
      </c>
      <c r="U159" s="491">
        <f t="shared" si="97"/>
        <v>0</v>
      </c>
      <c r="V159" s="493">
        <f t="shared" si="98"/>
        <v>0</v>
      </c>
      <c r="W159" s="491">
        <f t="shared" si="99"/>
        <v>0</v>
      </c>
      <c r="X159" s="490">
        <f t="shared" si="100"/>
        <v>0</v>
      </c>
      <c r="Y159" s="491">
        <f t="shared" si="101"/>
        <v>0</v>
      </c>
      <c r="Z159" s="494">
        <f t="shared" si="102"/>
        <v>0</v>
      </c>
      <c r="AA159" s="486">
        <f t="shared" si="77"/>
        <v>0</v>
      </c>
      <c r="AB159" s="487">
        <f t="shared" si="77"/>
        <v>0</v>
      </c>
      <c r="AC159" s="502"/>
      <c r="AD159" s="503"/>
      <c r="AE159" s="503"/>
      <c r="AF159" s="504"/>
      <c r="AG159" s="504"/>
      <c r="AH159" s="504"/>
      <c r="AI159" s="504"/>
      <c r="AJ159" s="504"/>
      <c r="AK159" s="504"/>
      <c r="AL159" s="504"/>
      <c r="AM159" s="504"/>
      <c r="AN159" s="504"/>
      <c r="AO159" s="504"/>
      <c r="AP159" s="504"/>
      <c r="AQ159" s="504"/>
      <c r="AR159" s="504"/>
      <c r="AS159" s="504"/>
      <c r="AT159" s="468"/>
    </row>
    <row r="160" spans="1:46" s="478" customFormat="1" ht="18" hidden="1" customHeight="1" outlineLevel="1" thickBot="1">
      <c r="A160" s="468"/>
      <c r="B160" s="488" t="s">
        <v>20</v>
      </c>
      <c r="C160" s="489">
        <f t="shared" si="79"/>
        <v>0</v>
      </c>
      <c r="D160" s="490">
        <f t="shared" si="80"/>
        <v>0</v>
      </c>
      <c r="E160" s="491">
        <f t="shared" si="81"/>
        <v>0</v>
      </c>
      <c r="F160" s="490">
        <f t="shared" si="82"/>
        <v>0</v>
      </c>
      <c r="G160" s="491">
        <f t="shared" si="83"/>
        <v>0</v>
      </c>
      <c r="H160" s="490">
        <f t="shared" si="84"/>
        <v>0</v>
      </c>
      <c r="I160" s="491">
        <f t="shared" si="85"/>
        <v>0</v>
      </c>
      <c r="J160" s="490">
        <f t="shared" si="86"/>
        <v>0</v>
      </c>
      <c r="K160" s="491">
        <f t="shared" si="87"/>
        <v>0</v>
      </c>
      <c r="L160" s="492">
        <f t="shared" si="88"/>
        <v>0</v>
      </c>
      <c r="M160" s="491">
        <f t="shared" si="89"/>
        <v>0</v>
      </c>
      <c r="N160" s="492">
        <f t="shared" si="90"/>
        <v>0</v>
      </c>
      <c r="O160" s="491">
        <f t="shared" si="91"/>
        <v>0</v>
      </c>
      <c r="P160" s="492">
        <f t="shared" si="92"/>
        <v>0</v>
      </c>
      <c r="Q160" s="491">
        <f t="shared" si="93"/>
        <v>0</v>
      </c>
      <c r="R160" s="493">
        <f t="shared" si="94"/>
        <v>0</v>
      </c>
      <c r="S160" s="491">
        <f t="shared" si="95"/>
        <v>0</v>
      </c>
      <c r="T160" s="493">
        <f t="shared" si="96"/>
        <v>0</v>
      </c>
      <c r="U160" s="491">
        <f t="shared" si="97"/>
        <v>0</v>
      </c>
      <c r="V160" s="493">
        <f t="shared" si="98"/>
        <v>0</v>
      </c>
      <c r="W160" s="491">
        <f t="shared" si="99"/>
        <v>0</v>
      </c>
      <c r="X160" s="490">
        <f t="shared" si="100"/>
        <v>0</v>
      </c>
      <c r="Y160" s="491">
        <f t="shared" si="101"/>
        <v>0</v>
      </c>
      <c r="Z160" s="494">
        <f t="shared" si="102"/>
        <v>0</v>
      </c>
      <c r="AA160" s="486">
        <f t="shared" si="77"/>
        <v>0</v>
      </c>
      <c r="AB160" s="487">
        <f t="shared" si="77"/>
        <v>0</v>
      </c>
      <c r="AC160" s="502"/>
      <c r="AD160" s="503"/>
      <c r="AE160" s="503"/>
      <c r="AF160" s="504"/>
      <c r="AG160" s="504"/>
      <c r="AH160" s="504"/>
      <c r="AI160" s="504"/>
      <c r="AJ160" s="504"/>
      <c r="AK160" s="504"/>
      <c r="AL160" s="504"/>
      <c r="AM160" s="504"/>
      <c r="AN160" s="504"/>
      <c r="AO160" s="504"/>
      <c r="AP160" s="504"/>
      <c r="AQ160" s="504"/>
      <c r="AR160" s="504"/>
      <c r="AS160" s="504"/>
      <c r="AT160" s="468"/>
    </row>
    <row r="161" spans="1:46" s="478" customFormat="1" ht="18" hidden="1" customHeight="1" outlineLevel="1" thickBot="1">
      <c r="A161" s="468"/>
      <c r="B161" s="488" t="s">
        <v>21</v>
      </c>
      <c r="C161" s="489">
        <f t="shared" si="79"/>
        <v>0</v>
      </c>
      <c r="D161" s="490">
        <f t="shared" si="80"/>
        <v>0</v>
      </c>
      <c r="E161" s="491">
        <f t="shared" si="81"/>
        <v>0</v>
      </c>
      <c r="F161" s="490">
        <f t="shared" si="82"/>
        <v>0</v>
      </c>
      <c r="G161" s="491">
        <f t="shared" si="83"/>
        <v>0</v>
      </c>
      <c r="H161" s="490">
        <f t="shared" si="84"/>
        <v>0</v>
      </c>
      <c r="I161" s="491">
        <f t="shared" si="85"/>
        <v>0</v>
      </c>
      <c r="J161" s="490">
        <f t="shared" si="86"/>
        <v>0</v>
      </c>
      <c r="K161" s="491">
        <f t="shared" si="87"/>
        <v>0</v>
      </c>
      <c r="L161" s="492">
        <f t="shared" si="88"/>
        <v>0</v>
      </c>
      <c r="M161" s="491">
        <f t="shared" si="89"/>
        <v>0</v>
      </c>
      <c r="N161" s="492">
        <f t="shared" si="90"/>
        <v>0</v>
      </c>
      <c r="O161" s="491">
        <f t="shared" si="91"/>
        <v>0</v>
      </c>
      <c r="P161" s="492">
        <f t="shared" si="92"/>
        <v>0</v>
      </c>
      <c r="Q161" s="491">
        <f t="shared" si="93"/>
        <v>0</v>
      </c>
      <c r="R161" s="493">
        <f t="shared" si="94"/>
        <v>0</v>
      </c>
      <c r="S161" s="491">
        <f t="shared" si="95"/>
        <v>0</v>
      </c>
      <c r="T161" s="493">
        <f t="shared" si="96"/>
        <v>0</v>
      </c>
      <c r="U161" s="491">
        <f t="shared" si="97"/>
        <v>0</v>
      </c>
      <c r="V161" s="493">
        <f t="shared" si="98"/>
        <v>0</v>
      </c>
      <c r="W161" s="491">
        <f t="shared" si="99"/>
        <v>0</v>
      </c>
      <c r="X161" s="490">
        <f t="shared" si="100"/>
        <v>0</v>
      </c>
      <c r="Y161" s="491">
        <f t="shared" si="101"/>
        <v>0</v>
      </c>
      <c r="Z161" s="494">
        <f t="shared" si="102"/>
        <v>0</v>
      </c>
      <c r="AA161" s="486">
        <f t="shared" si="77"/>
        <v>0</v>
      </c>
      <c r="AB161" s="487">
        <f t="shared" si="77"/>
        <v>0</v>
      </c>
      <c r="AC161" s="502"/>
      <c r="AD161" s="503"/>
      <c r="AE161" s="503"/>
      <c r="AF161" s="504"/>
      <c r="AG161" s="504"/>
      <c r="AH161" s="504"/>
      <c r="AI161" s="504"/>
      <c r="AJ161" s="504"/>
      <c r="AK161" s="504"/>
      <c r="AL161" s="504"/>
      <c r="AM161" s="504"/>
      <c r="AN161" s="504"/>
      <c r="AO161" s="504"/>
      <c r="AP161" s="504"/>
      <c r="AQ161" s="504"/>
      <c r="AR161" s="504"/>
      <c r="AS161" s="504"/>
      <c r="AT161" s="468"/>
    </row>
    <row r="162" spans="1:46" s="478" customFormat="1" ht="18" hidden="1" customHeight="1" outlineLevel="1" thickBot="1">
      <c r="A162" s="468"/>
      <c r="B162" s="488" t="s">
        <v>22</v>
      </c>
      <c r="C162" s="489">
        <f t="shared" si="79"/>
        <v>0</v>
      </c>
      <c r="D162" s="490">
        <f t="shared" si="80"/>
        <v>0</v>
      </c>
      <c r="E162" s="491">
        <f t="shared" si="81"/>
        <v>0</v>
      </c>
      <c r="F162" s="490">
        <f t="shared" si="82"/>
        <v>0</v>
      </c>
      <c r="G162" s="491">
        <f t="shared" si="83"/>
        <v>0</v>
      </c>
      <c r="H162" s="490">
        <f t="shared" si="84"/>
        <v>0</v>
      </c>
      <c r="I162" s="491">
        <f t="shared" si="85"/>
        <v>0</v>
      </c>
      <c r="J162" s="490">
        <f t="shared" si="86"/>
        <v>0</v>
      </c>
      <c r="K162" s="491">
        <f t="shared" si="87"/>
        <v>0</v>
      </c>
      <c r="L162" s="492">
        <f t="shared" si="88"/>
        <v>0</v>
      </c>
      <c r="M162" s="491">
        <f t="shared" si="89"/>
        <v>0</v>
      </c>
      <c r="N162" s="492">
        <f t="shared" si="90"/>
        <v>0</v>
      </c>
      <c r="O162" s="491">
        <f t="shared" si="91"/>
        <v>0</v>
      </c>
      <c r="P162" s="492">
        <f t="shared" si="92"/>
        <v>0</v>
      </c>
      <c r="Q162" s="491">
        <f t="shared" si="93"/>
        <v>0</v>
      </c>
      <c r="R162" s="493">
        <f t="shared" si="94"/>
        <v>0</v>
      </c>
      <c r="S162" s="491">
        <f t="shared" si="95"/>
        <v>0</v>
      </c>
      <c r="T162" s="493">
        <f t="shared" si="96"/>
        <v>0</v>
      </c>
      <c r="U162" s="491">
        <f t="shared" si="97"/>
        <v>0</v>
      </c>
      <c r="V162" s="493">
        <f t="shared" si="98"/>
        <v>0</v>
      </c>
      <c r="W162" s="491">
        <f t="shared" si="99"/>
        <v>0</v>
      </c>
      <c r="X162" s="490">
        <f t="shared" si="100"/>
        <v>0</v>
      </c>
      <c r="Y162" s="491">
        <f t="shared" si="101"/>
        <v>0</v>
      </c>
      <c r="Z162" s="494">
        <f t="shared" si="102"/>
        <v>0</v>
      </c>
      <c r="AA162" s="486">
        <f t="shared" si="77"/>
        <v>0</v>
      </c>
      <c r="AB162" s="487">
        <f t="shared" si="77"/>
        <v>0</v>
      </c>
      <c r="AC162" s="502"/>
      <c r="AD162" s="503"/>
      <c r="AE162" s="503"/>
      <c r="AF162" s="504"/>
      <c r="AG162" s="504"/>
      <c r="AH162" s="504"/>
      <c r="AI162" s="504"/>
      <c r="AJ162" s="504"/>
      <c r="AK162" s="504"/>
      <c r="AL162" s="504"/>
      <c r="AM162" s="504"/>
      <c r="AN162" s="504"/>
      <c r="AO162" s="504"/>
      <c r="AP162" s="504"/>
      <c r="AQ162" s="504"/>
      <c r="AR162" s="504"/>
      <c r="AS162" s="504"/>
      <c r="AT162" s="468"/>
    </row>
    <row r="163" spans="1:46" s="478" customFormat="1" ht="18" hidden="1" customHeight="1" outlineLevel="1" thickBot="1">
      <c r="A163" s="468"/>
      <c r="B163" s="488" t="s">
        <v>23</v>
      </c>
      <c r="C163" s="489">
        <f t="shared" si="79"/>
        <v>0</v>
      </c>
      <c r="D163" s="490">
        <f t="shared" si="80"/>
        <v>0</v>
      </c>
      <c r="E163" s="491">
        <f t="shared" si="81"/>
        <v>0</v>
      </c>
      <c r="F163" s="490">
        <f t="shared" si="82"/>
        <v>0</v>
      </c>
      <c r="G163" s="491">
        <f t="shared" si="83"/>
        <v>0</v>
      </c>
      <c r="H163" s="490">
        <f t="shared" si="84"/>
        <v>0</v>
      </c>
      <c r="I163" s="491">
        <f t="shared" si="85"/>
        <v>0</v>
      </c>
      <c r="J163" s="490">
        <f t="shared" si="86"/>
        <v>0</v>
      </c>
      <c r="K163" s="491">
        <f t="shared" si="87"/>
        <v>0</v>
      </c>
      <c r="L163" s="492">
        <f t="shared" si="88"/>
        <v>0</v>
      </c>
      <c r="M163" s="491">
        <f t="shared" si="89"/>
        <v>0</v>
      </c>
      <c r="N163" s="492">
        <f t="shared" si="90"/>
        <v>0</v>
      </c>
      <c r="O163" s="491">
        <f t="shared" si="91"/>
        <v>0</v>
      </c>
      <c r="P163" s="492">
        <f t="shared" si="92"/>
        <v>0</v>
      </c>
      <c r="Q163" s="491">
        <f t="shared" si="93"/>
        <v>0</v>
      </c>
      <c r="R163" s="493">
        <f t="shared" si="94"/>
        <v>0</v>
      </c>
      <c r="S163" s="491">
        <f t="shared" si="95"/>
        <v>0</v>
      </c>
      <c r="T163" s="493">
        <f t="shared" si="96"/>
        <v>0</v>
      </c>
      <c r="U163" s="491">
        <f t="shared" si="97"/>
        <v>0</v>
      </c>
      <c r="V163" s="493">
        <f t="shared" si="98"/>
        <v>0</v>
      </c>
      <c r="W163" s="491">
        <f t="shared" si="99"/>
        <v>0</v>
      </c>
      <c r="X163" s="490">
        <f t="shared" si="100"/>
        <v>0</v>
      </c>
      <c r="Y163" s="491">
        <f t="shared" si="101"/>
        <v>0</v>
      </c>
      <c r="Z163" s="494">
        <f t="shared" si="102"/>
        <v>0</v>
      </c>
      <c r="AA163" s="486">
        <f t="shared" si="77"/>
        <v>0</v>
      </c>
      <c r="AB163" s="487">
        <f t="shared" si="77"/>
        <v>0</v>
      </c>
      <c r="AC163" s="502"/>
      <c r="AD163" s="503"/>
      <c r="AE163" s="503"/>
      <c r="AF163" s="504"/>
      <c r="AG163" s="504"/>
      <c r="AH163" s="504"/>
      <c r="AI163" s="504"/>
      <c r="AJ163" s="504"/>
      <c r="AK163" s="504"/>
      <c r="AL163" s="504"/>
      <c r="AM163" s="504"/>
      <c r="AN163" s="504"/>
      <c r="AO163" s="504"/>
      <c r="AP163" s="504"/>
      <c r="AQ163" s="504"/>
      <c r="AR163" s="504"/>
      <c r="AS163" s="504"/>
      <c r="AT163" s="468"/>
    </row>
    <row r="164" spans="1:46" s="478" customFormat="1" ht="18" hidden="1" customHeight="1" outlineLevel="1" thickBot="1">
      <c r="A164" s="468"/>
      <c r="B164" s="488" t="s">
        <v>24</v>
      </c>
      <c r="C164" s="489">
        <f t="shared" si="79"/>
        <v>0</v>
      </c>
      <c r="D164" s="490">
        <f t="shared" si="80"/>
        <v>0</v>
      </c>
      <c r="E164" s="491">
        <f t="shared" si="81"/>
        <v>0</v>
      </c>
      <c r="F164" s="490">
        <f t="shared" si="82"/>
        <v>0</v>
      </c>
      <c r="G164" s="491">
        <f t="shared" si="83"/>
        <v>0</v>
      </c>
      <c r="H164" s="490">
        <f t="shared" si="84"/>
        <v>0</v>
      </c>
      <c r="I164" s="491">
        <f t="shared" si="85"/>
        <v>0</v>
      </c>
      <c r="J164" s="490">
        <f t="shared" si="86"/>
        <v>0</v>
      </c>
      <c r="K164" s="491">
        <f t="shared" si="87"/>
        <v>0</v>
      </c>
      <c r="L164" s="492">
        <f t="shared" si="88"/>
        <v>0</v>
      </c>
      <c r="M164" s="491">
        <f t="shared" si="89"/>
        <v>0</v>
      </c>
      <c r="N164" s="492">
        <f t="shared" si="90"/>
        <v>0</v>
      </c>
      <c r="O164" s="491">
        <f t="shared" si="91"/>
        <v>0</v>
      </c>
      <c r="P164" s="492">
        <f t="shared" si="92"/>
        <v>0</v>
      </c>
      <c r="Q164" s="491">
        <f t="shared" si="93"/>
        <v>0</v>
      </c>
      <c r="R164" s="493">
        <f t="shared" si="94"/>
        <v>0</v>
      </c>
      <c r="S164" s="491">
        <f t="shared" si="95"/>
        <v>0</v>
      </c>
      <c r="T164" s="493">
        <f t="shared" si="96"/>
        <v>0</v>
      </c>
      <c r="U164" s="491">
        <f t="shared" si="97"/>
        <v>0</v>
      </c>
      <c r="V164" s="493">
        <f t="shared" si="98"/>
        <v>0</v>
      </c>
      <c r="W164" s="491">
        <f t="shared" si="99"/>
        <v>0</v>
      </c>
      <c r="X164" s="490">
        <f t="shared" si="100"/>
        <v>0</v>
      </c>
      <c r="Y164" s="491">
        <f t="shared" si="101"/>
        <v>0</v>
      </c>
      <c r="Z164" s="494">
        <f t="shared" si="102"/>
        <v>0</v>
      </c>
      <c r="AA164" s="486">
        <f t="shared" si="77"/>
        <v>0</v>
      </c>
      <c r="AB164" s="487">
        <f t="shared" si="77"/>
        <v>0</v>
      </c>
      <c r="AC164" s="502"/>
      <c r="AD164" s="503"/>
      <c r="AE164" s="503"/>
      <c r="AF164" s="504"/>
      <c r="AG164" s="504"/>
      <c r="AH164" s="504"/>
      <c r="AI164" s="504"/>
      <c r="AJ164" s="504"/>
      <c r="AK164" s="504"/>
      <c r="AL164" s="504"/>
      <c r="AM164" s="504"/>
      <c r="AN164" s="504"/>
      <c r="AO164" s="504"/>
      <c r="AP164" s="504"/>
      <c r="AQ164" s="504"/>
      <c r="AR164" s="504"/>
      <c r="AS164" s="504"/>
      <c r="AT164" s="468"/>
    </row>
    <row r="165" spans="1:46" s="478" customFormat="1" ht="18" hidden="1" customHeight="1" outlineLevel="1" thickBot="1">
      <c r="A165" s="468"/>
      <c r="B165" s="488" t="s">
        <v>25</v>
      </c>
      <c r="C165" s="489">
        <f t="shared" si="79"/>
        <v>0</v>
      </c>
      <c r="D165" s="490">
        <f t="shared" si="80"/>
        <v>0</v>
      </c>
      <c r="E165" s="491">
        <f t="shared" si="81"/>
        <v>0</v>
      </c>
      <c r="F165" s="490">
        <f t="shared" si="82"/>
        <v>0</v>
      </c>
      <c r="G165" s="491">
        <f t="shared" si="83"/>
        <v>0</v>
      </c>
      <c r="H165" s="490">
        <f t="shared" si="84"/>
        <v>0</v>
      </c>
      <c r="I165" s="491">
        <f t="shared" si="85"/>
        <v>0</v>
      </c>
      <c r="J165" s="490">
        <f t="shared" si="86"/>
        <v>0</v>
      </c>
      <c r="K165" s="491">
        <f t="shared" si="87"/>
        <v>0</v>
      </c>
      <c r="L165" s="492">
        <f t="shared" si="88"/>
        <v>0</v>
      </c>
      <c r="M165" s="491">
        <f t="shared" si="89"/>
        <v>0</v>
      </c>
      <c r="N165" s="492">
        <f t="shared" si="90"/>
        <v>0</v>
      </c>
      <c r="O165" s="491">
        <f t="shared" si="91"/>
        <v>0</v>
      </c>
      <c r="P165" s="492">
        <f t="shared" si="92"/>
        <v>0</v>
      </c>
      <c r="Q165" s="491">
        <f t="shared" si="93"/>
        <v>0</v>
      </c>
      <c r="R165" s="493">
        <f t="shared" si="94"/>
        <v>0</v>
      </c>
      <c r="S165" s="491">
        <f t="shared" si="95"/>
        <v>0</v>
      </c>
      <c r="T165" s="493">
        <f t="shared" si="96"/>
        <v>0</v>
      </c>
      <c r="U165" s="491">
        <f t="shared" si="97"/>
        <v>0</v>
      </c>
      <c r="V165" s="493">
        <f t="shared" si="98"/>
        <v>0</v>
      </c>
      <c r="W165" s="491">
        <f t="shared" si="99"/>
        <v>0</v>
      </c>
      <c r="X165" s="490">
        <f t="shared" si="100"/>
        <v>0</v>
      </c>
      <c r="Y165" s="491">
        <f t="shared" si="101"/>
        <v>0</v>
      </c>
      <c r="Z165" s="494">
        <f t="shared" si="102"/>
        <v>0</v>
      </c>
      <c r="AA165" s="486">
        <f t="shared" si="77"/>
        <v>0</v>
      </c>
      <c r="AB165" s="487">
        <f t="shared" si="77"/>
        <v>0</v>
      </c>
      <c r="AC165" s="502"/>
      <c r="AD165" s="503"/>
      <c r="AE165" s="503"/>
      <c r="AF165" s="504"/>
      <c r="AG165" s="504"/>
      <c r="AH165" s="504"/>
      <c r="AI165" s="504"/>
      <c r="AJ165" s="504"/>
      <c r="AK165" s="504"/>
      <c r="AL165" s="504"/>
      <c r="AM165" s="504"/>
      <c r="AN165" s="504"/>
      <c r="AO165" s="504"/>
      <c r="AP165" s="504"/>
      <c r="AQ165" s="504"/>
      <c r="AR165" s="504"/>
      <c r="AS165" s="504"/>
      <c r="AT165" s="468"/>
    </row>
    <row r="166" spans="1:46" s="478" customFormat="1" ht="18" hidden="1" customHeight="1" outlineLevel="1" thickBot="1">
      <c r="A166" s="468"/>
      <c r="B166" s="488" t="s">
        <v>26</v>
      </c>
      <c r="C166" s="489">
        <f t="shared" si="79"/>
        <v>0</v>
      </c>
      <c r="D166" s="490">
        <f t="shared" si="80"/>
        <v>0</v>
      </c>
      <c r="E166" s="491">
        <f t="shared" si="81"/>
        <v>0</v>
      </c>
      <c r="F166" s="490">
        <f t="shared" si="82"/>
        <v>0</v>
      </c>
      <c r="G166" s="491">
        <f t="shared" si="83"/>
        <v>0</v>
      </c>
      <c r="H166" s="490">
        <f t="shared" si="84"/>
        <v>0</v>
      </c>
      <c r="I166" s="491">
        <f t="shared" si="85"/>
        <v>0</v>
      </c>
      <c r="J166" s="490">
        <f t="shared" si="86"/>
        <v>0</v>
      </c>
      <c r="K166" s="491">
        <f t="shared" si="87"/>
        <v>0</v>
      </c>
      <c r="L166" s="492">
        <f t="shared" si="88"/>
        <v>0</v>
      </c>
      <c r="M166" s="491">
        <f t="shared" si="89"/>
        <v>0</v>
      </c>
      <c r="N166" s="492">
        <f t="shared" si="90"/>
        <v>0</v>
      </c>
      <c r="O166" s="491">
        <f t="shared" si="91"/>
        <v>0</v>
      </c>
      <c r="P166" s="492">
        <f t="shared" si="92"/>
        <v>0</v>
      </c>
      <c r="Q166" s="491">
        <f t="shared" si="93"/>
        <v>0</v>
      </c>
      <c r="R166" s="493">
        <f t="shared" si="94"/>
        <v>0</v>
      </c>
      <c r="S166" s="491">
        <f t="shared" si="95"/>
        <v>0</v>
      </c>
      <c r="T166" s="493">
        <f t="shared" si="96"/>
        <v>0</v>
      </c>
      <c r="U166" s="491">
        <f t="shared" si="97"/>
        <v>0</v>
      </c>
      <c r="V166" s="493">
        <f t="shared" si="98"/>
        <v>0</v>
      </c>
      <c r="W166" s="491">
        <f t="shared" si="99"/>
        <v>0</v>
      </c>
      <c r="X166" s="490">
        <f t="shared" si="100"/>
        <v>0</v>
      </c>
      <c r="Y166" s="491">
        <f t="shared" si="101"/>
        <v>0</v>
      </c>
      <c r="Z166" s="494">
        <f t="shared" si="102"/>
        <v>0</v>
      </c>
      <c r="AA166" s="486">
        <f t="shared" si="77"/>
        <v>0</v>
      </c>
      <c r="AB166" s="487">
        <f t="shared" si="77"/>
        <v>0</v>
      </c>
      <c r="AC166" s="502"/>
      <c r="AD166" s="503"/>
      <c r="AE166" s="503"/>
      <c r="AF166" s="504"/>
      <c r="AG166" s="504"/>
      <c r="AH166" s="504"/>
      <c r="AI166" s="504"/>
      <c r="AJ166" s="504"/>
      <c r="AK166" s="504"/>
      <c r="AL166" s="504"/>
      <c r="AM166" s="504"/>
      <c r="AN166" s="504"/>
      <c r="AO166" s="504"/>
      <c r="AP166" s="504"/>
      <c r="AQ166" s="504"/>
      <c r="AR166" s="504"/>
      <c r="AS166" s="504"/>
      <c r="AT166" s="468"/>
    </row>
    <row r="167" spans="1:46" s="478" customFormat="1" ht="18" hidden="1" customHeight="1" outlineLevel="1" thickBot="1">
      <c r="A167" s="468"/>
      <c r="B167" s="488" t="s">
        <v>27</v>
      </c>
      <c r="C167" s="489">
        <f t="shared" si="79"/>
        <v>0</v>
      </c>
      <c r="D167" s="490">
        <f t="shared" si="80"/>
        <v>0</v>
      </c>
      <c r="E167" s="491">
        <f t="shared" si="81"/>
        <v>0</v>
      </c>
      <c r="F167" s="490">
        <f t="shared" si="82"/>
        <v>0</v>
      </c>
      <c r="G167" s="491">
        <f t="shared" si="83"/>
        <v>0</v>
      </c>
      <c r="H167" s="490">
        <f t="shared" si="84"/>
        <v>0</v>
      </c>
      <c r="I167" s="491">
        <f t="shared" si="85"/>
        <v>0</v>
      </c>
      <c r="J167" s="490">
        <f t="shared" si="86"/>
        <v>0</v>
      </c>
      <c r="K167" s="491">
        <f t="shared" si="87"/>
        <v>0</v>
      </c>
      <c r="L167" s="492">
        <f t="shared" si="88"/>
        <v>0</v>
      </c>
      <c r="M167" s="491">
        <f t="shared" si="89"/>
        <v>0</v>
      </c>
      <c r="N167" s="492">
        <f t="shared" si="90"/>
        <v>0</v>
      </c>
      <c r="O167" s="491">
        <f t="shared" si="91"/>
        <v>0</v>
      </c>
      <c r="P167" s="492">
        <f t="shared" si="92"/>
        <v>0</v>
      </c>
      <c r="Q167" s="491">
        <f t="shared" si="93"/>
        <v>0</v>
      </c>
      <c r="R167" s="493">
        <f t="shared" si="94"/>
        <v>0</v>
      </c>
      <c r="S167" s="491">
        <f t="shared" si="95"/>
        <v>0</v>
      </c>
      <c r="T167" s="493">
        <f t="shared" si="96"/>
        <v>0</v>
      </c>
      <c r="U167" s="491">
        <f t="shared" si="97"/>
        <v>0</v>
      </c>
      <c r="V167" s="493">
        <f t="shared" si="98"/>
        <v>0</v>
      </c>
      <c r="W167" s="491">
        <f t="shared" si="99"/>
        <v>0</v>
      </c>
      <c r="X167" s="490">
        <f t="shared" si="100"/>
        <v>0</v>
      </c>
      <c r="Y167" s="491">
        <f t="shared" si="101"/>
        <v>0</v>
      </c>
      <c r="Z167" s="494">
        <f t="shared" si="102"/>
        <v>0</v>
      </c>
      <c r="AA167" s="486">
        <f t="shared" si="77"/>
        <v>0</v>
      </c>
      <c r="AB167" s="487">
        <f t="shared" si="77"/>
        <v>0</v>
      </c>
      <c r="AC167" s="502"/>
      <c r="AD167" s="503"/>
      <c r="AE167" s="503"/>
      <c r="AF167" s="504"/>
      <c r="AG167" s="504"/>
      <c r="AH167" s="504"/>
      <c r="AI167" s="504"/>
      <c r="AJ167" s="504"/>
      <c r="AK167" s="504"/>
      <c r="AL167" s="504"/>
      <c r="AM167" s="504"/>
      <c r="AN167" s="504"/>
      <c r="AO167" s="504"/>
      <c r="AP167" s="504"/>
      <c r="AQ167" s="504"/>
      <c r="AR167" s="504"/>
      <c r="AS167" s="504"/>
      <c r="AT167" s="468"/>
    </row>
    <row r="168" spans="1:46" s="478" customFormat="1" ht="18" hidden="1" customHeight="1" outlineLevel="1" thickBot="1">
      <c r="A168" s="468"/>
      <c r="B168" s="488" t="s">
        <v>28</v>
      </c>
      <c r="C168" s="489">
        <f t="shared" si="79"/>
        <v>0</v>
      </c>
      <c r="D168" s="490">
        <f t="shared" si="80"/>
        <v>0</v>
      </c>
      <c r="E168" s="491">
        <f t="shared" si="81"/>
        <v>0</v>
      </c>
      <c r="F168" s="490">
        <f t="shared" si="82"/>
        <v>0</v>
      </c>
      <c r="G168" s="491">
        <f t="shared" si="83"/>
        <v>0</v>
      </c>
      <c r="H168" s="490">
        <f t="shared" si="84"/>
        <v>0</v>
      </c>
      <c r="I168" s="491">
        <f t="shared" si="85"/>
        <v>0</v>
      </c>
      <c r="J168" s="490">
        <f t="shared" si="86"/>
        <v>0</v>
      </c>
      <c r="K168" s="491">
        <f t="shared" si="87"/>
        <v>0</v>
      </c>
      <c r="L168" s="492">
        <f t="shared" si="88"/>
        <v>0</v>
      </c>
      <c r="M168" s="491">
        <f t="shared" si="89"/>
        <v>0</v>
      </c>
      <c r="N168" s="492">
        <f t="shared" si="90"/>
        <v>0</v>
      </c>
      <c r="O168" s="491">
        <f t="shared" si="91"/>
        <v>0</v>
      </c>
      <c r="P168" s="492">
        <f t="shared" si="92"/>
        <v>0</v>
      </c>
      <c r="Q168" s="491">
        <f t="shared" si="93"/>
        <v>0</v>
      </c>
      <c r="R168" s="493">
        <f t="shared" si="94"/>
        <v>0</v>
      </c>
      <c r="S168" s="491">
        <f t="shared" si="95"/>
        <v>0</v>
      </c>
      <c r="T168" s="493">
        <f t="shared" si="96"/>
        <v>0</v>
      </c>
      <c r="U168" s="491">
        <f t="shared" si="97"/>
        <v>0</v>
      </c>
      <c r="V168" s="493">
        <f t="shared" si="98"/>
        <v>0</v>
      </c>
      <c r="W168" s="491">
        <f t="shared" si="99"/>
        <v>0</v>
      </c>
      <c r="X168" s="490">
        <f t="shared" si="100"/>
        <v>0</v>
      </c>
      <c r="Y168" s="491">
        <f t="shared" si="101"/>
        <v>0</v>
      </c>
      <c r="Z168" s="494">
        <f t="shared" si="102"/>
        <v>0</v>
      </c>
      <c r="AA168" s="486">
        <f t="shared" si="77"/>
        <v>0</v>
      </c>
      <c r="AB168" s="487">
        <f t="shared" si="77"/>
        <v>0</v>
      </c>
      <c r="AC168" s="502"/>
      <c r="AD168" s="503"/>
      <c r="AE168" s="503"/>
      <c r="AF168" s="504"/>
      <c r="AG168" s="504"/>
      <c r="AH168" s="504"/>
      <c r="AI168" s="504"/>
      <c r="AJ168" s="504"/>
      <c r="AK168" s="504"/>
      <c r="AL168" s="504"/>
      <c r="AM168" s="504"/>
      <c r="AN168" s="504"/>
      <c r="AO168" s="504"/>
      <c r="AP168" s="504"/>
      <c r="AQ168" s="504"/>
      <c r="AR168" s="504"/>
      <c r="AS168" s="504"/>
      <c r="AT168" s="468"/>
    </row>
    <row r="169" spans="1:46" s="478" customFormat="1" ht="18" hidden="1" customHeight="1" outlineLevel="1" thickBot="1">
      <c r="A169" s="468"/>
      <c r="B169" s="488" t="s">
        <v>29</v>
      </c>
      <c r="C169" s="489">
        <f t="shared" si="79"/>
        <v>0</v>
      </c>
      <c r="D169" s="490">
        <f t="shared" si="80"/>
        <v>0</v>
      </c>
      <c r="E169" s="491">
        <f t="shared" si="81"/>
        <v>0</v>
      </c>
      <c r="F169" s="490">
        <f t="shared" si="82"/>
        <v>0</v>
      </c>
      <c r="G169" s="491">
        <f t="shared" si="83"/>
        <v>0</v>
      </c>
      <c r="H169" s="490">
        <f t="shared" si="84"/>
        <v>0</v>
      </c>
      <c r="I169" s="491">
        <f t="shared" si="85"/>
        <v>0</v>
      </c>
      <c r="J169" s="490">
        <f t="shared" si="86"/>
        <v>0</v>
      </c>
      <c r="K169" s="491">
        <f t="shared" si="87"/>
        <v>0</v>
      </c>
      <c r="L169" s="492">
        <f t="shared" si="88"/>
        <v>0</v>
      </c>
      <c r="M169" s="491">
        <f t="shared" si="89"/>
        <v>0</v>
      </c>
      <c r="N169" s="492">
        <f t="shared" si="90"/>
        <v>0</v>
      </c>
      <c r="O169" s="491">
        <f t="shared" si="91"/>
        <v>0</v>
      </c>
      <c r="P169" s="492">
        <f t="shared" si="92"/>
        <v>0</v>
      </c>
      <c r="Q169" s="491">
        <f t="shared" si="93"/>
        <v>0</v>
      </c>
      <c r="R169" s="493">
        <f t="shared" si="94"/>
        <v>0</v>
      </c>
      <c r="S169" s="491">
        <f t="shared" si="95"/>
        <v>0</v>
      </c>
      <c r="T169" s="493">
        <f t="shared" si="96"/>
        <v>0</v>
      </c>
      <c r="U169" s="491">
        <f t="shared" si="97"/>
        <v>0</v>
      </c>
      <c r="V169" s="493">
        <f t="shared" si="98"/>
        <v>0</v>
      </c>
      <c r="W169" s="491">
        <f t="shared" si="99"/>
        <v>0</v>
      </c>
      <c r="X169" s="490">
        <f t="shared" si="100"/>
        <v>0</v>
      </c>
      <c r="Y169" s="491">
        <f t="shared" si="101"/>
        <v>0</v>
      </c>
      <c r="Z169" s="494">
        <f t="shared" si="102"/>
        <v>0</v>
      </c>
      <c r="AA169" s="486">
        <f t="shared" si="77"/>
        <v>0</v>
      </c>
      <c r="AB169" s="487">
        <f t="shared" si="77"/>
        <v>0</v>
      </c>
      <c r="AC169" s="502"/>
      <c r="AD169" s="503"/>
      <c r="AE169" s="503"/>
      <c r="AF169" s="504"/>
      <c r="AG169" s="504"/>
      <c r="AH169" s="504"/>
      <c r="AI169" s="504"/>
      <c r="AJ169" s="504"/>
      <c r="AK169" s="504"/>
      <c r="AL169" s="504"/>
      <c r="AM169" s="504"/>
      <c r="AN169" s="504"/>
      <c r="AO169" s="504"/>
      <c r="AP169" s="504"/>
      <c r="AQ169" s="504"/>
      <c r="AR169" s="504"/>
      <c r="AS169" s="504"/>
      <c r="AT169" s="468"/>
    </row>
    <row r="170" spans="1:46" s="478" customFormat="1" ht="18" hidden="1" customHeight="1" outlineLevel="1" thickBot="1">
      <c r="A170" s="468"/>
      <c r="B170" s="488" t="s">
        <v>30</v>
      </c>
      <c r="C170" s="489">
        <f t="shared" si="79"/>
        <v>0</v>
      </c>
      <c r="D170" s="490">
        <f t="shared" si="80"/>
        <v>0</v>
      </c>
      <c r="E170" s="491">
        <f t="shared" si="81"/>
        <v>0</v>
      </c>
      <c r="F170" s="490">
        <f t="shared" si="82"/>
        <v>0</v>
      </c>
      <c r="G170" s="491">
        <f t="shared" si="83"/>
        <v>0</v>
      </c>
      <c r="H170" s="490">
        <f t="shared" si="84"/>
        <v>0</v>
      </c>
      <c r="I170" s="491">
        <f t="shared" si="85"/>
        <v>0</v>
      </c>
      <c r="J170" s="490">
        <f t="shared" si="86"/>
        <v>0</v>
      </c>
      <c r="K170" s="491">
        <f t="shared" si="87"/>
        <v>0</v>
      </c>
      <c r="L170" s="492">
        <f t="shared" si="88"/>
        <v>0</v>
      </c>
      <c r="M170" s="491">
        <f t="shared" si="89"/>
        <v>0</v>
      </c>
      <c r="N170" s="492">
        <f t="shared" si="90"/>
        <v>0</v>
      </c>
      <c r="O170" s="491">
        <f t="shared" si="91"/>
        <v>0</v>
      </c>
      <c r="P170" s="492">
        <f t="shared" si="92"/>
        <v>0</v>
      </c>
      <c r="Q170" s="491">
        <f t="shared" si="93"/>
        <v>0</v>
      </c>
      <c r="R170" s="493">
        <f t="shared" si="94"/>
        <v>0</v>
      </c>
      <c r="S170" s="491">
        <f t="shared" si="95"/>
        <v>0</v>
      </c>
      <c r="T170" s="493">
        <f t="shared" si="96"/>
        <v>0</v>
      </c>
      <c r="U170" s="491">
        <f t="shared" si="97"/>
        <v>0</v>
      </c>
      <c r="V170" s="493">
        <f t="shared" si="98"/>
        <v>0</v>
      </c>
      <c r="W170" s="491">
        <f t="shared" si="99"/>
        <v>0</v>
      </c>
      <c r="X170" s="490">
        <f t="shared" si="100"/>
        <v>0</v>
      </c>
      <c r="Y170" s="491">
        <f t="shared" si="101"/>
        <v>0</v>
      </c>
      <c r="Z170" s="494">
        <f t="shared" si="102"/>
        <v>0</v>
      </c>
      <c r="AA170" s="486">
        <f t="shared" si="77"/>
        <v>0</v>
      </c>
      <c r="AB170" s="487">
        <f t="shared" si="77"/>
        <v>0</v>
      </c>
      <c r="AC170" s="502"/>
      <c r="AD170" s="503"/>
      <c r="AE170" s="503"/>
      <c r="AF170" s="504"/>
      <c r="AG170" s="504"/>
      <c r="AH170" s="504"/>
      <c r="AI170" s="504"/>
      <c r="AJ170" s="504"/>
      <c r="AK170" s="504"/>
      <c r="AL170" s="504"/>
      <c r="AM170" s="504"/>
      <c r="AN170" s="504"/>
      <c r="AO170" s="504"/>
      <c r="AP170" s="504"/>
      <c r="AQ170" s="504"/>
      <c r="AR170" s="504"/>
      <c r="AS170" s="504"/>
      <c r="AT170" s="468"/>
    </row>
    <row r="171" spans="1:46" s="478" customFormat="1" ht="18" hidden="1" customHeight="1" outlineLevel="1" thickBot="1">
      <c r="A171" s="468"/>
      <c r="B171" s="488" t="s">
        <v>31</v>
      </c>
      <c r="C171" s="489">
        <f t="shared" si="79"/>
        <v>0</v>
      </c>
      <c r="D171" s="490">
        <f t="shared" si="80"/>
        <v>0</v>
      </c>
      <c r="E171" s="491">
        <f t="shared" si="81"/>
        <v>0</v>
      </c>
      <c r="F171" s="490">
        <f t="shared" si="82"/>
        <v>0</v>
      </c>
      <c r="G171" s="491">
        <f t="shared" si="83"/>
        <v>0</v>
      </c>
      <c r="H171" s="490">
        <f t="shared" si="84"/>
        <v>0</v>
      </c>
      <c r="I171" s="491">
        <f t="shared" si="85"/>
        <v>0</v>
      </c>
      <c r="J171" s="490">
        <f t="shared" si="86"/>
        <v>0</v>
      </c>
      <c r="K171" s="491">
        <f t="shared" si="87"/>
        <v>0</v>
      </c>
      <c r="L171" s="492">
        <f t="shared" si="88"/>
        <v>0</v>
      </c>
      <c r="M171" s="491">
        <f t="shared" si="89"/>
        <v>0</v>
      </c>
      <c r="N171" s="492">
        <f t="shared" si="90"/>
        <v>0</v>
      </c>
      <c r="O171" s="491">
        <f t="shared" si="91"/>
        <v>0</v>
      </c>
      <c r="P171" s="492">
        <f t="shared" si="92"/>
        <v>0</v>
      </c>
      <c r="Q171" s="491">
        <f t="shared" si="93"/>
        <v>0</v>
      </c>
      <c r="R171" s="493">
        <f t="shared" si="94"/>
        <v>0</v>
      </c>
      <c r="S171" s="491">
        <f t="shared" si="95"/>
        <v>0</v>
      </c>
      <c r="T171" s="493">
        <f t="shared" si="96"/>
        <v>0</v>
      </c>
      <c r="U171" s="491">
        <f t="shared" si="97"/>
        <v>0</v>
      </c>
      <c r="V171" s="493">
        <f t="shared" si="98"/>
        <v>0</v>
      </c>
      <c r="W171" s="491">
        <f t="shared" si="99"/>
        <v>0</v>
      </c>
      <c r="X171" s="490">
        <f t="shared" si="100"/>
        <v>0</v>
      </c>
      <c r="Y171" s="491">
        <f t="shared" si="101"/>
        <v>0</v>
      </c>
      <c r="Z171" s="494">
        <f t="shared" si="102"/>
        <v>0</v>
      </c>
      <c r="AA171" s="486">
        <f t="shared" si="77"/>
        <v>0</v>
      </c>
      <c r="AB171" s="487">
        <f t="shared" si="77"/>
        <v>0</v>
      </c>
      <c r="AC171" s="502"/>
      <c r="AD171" s="503"/>
      <c r="AE171" s="503"/>
      <c r="AF171" s="504"/>
      <c r="AG171" s="504"/>
      <c r="AH171" s="504"/>
      <c r="AI171" s="504"/>
      <c r="AJ171" s="504"/>
      <c r="AK171" s="504"/>
      <c r="AL171" s="504"/>
      <c r="AM171" s="504"/>
      <c r="AN171" s="504"/>
      <c r="AO171" s="504"/>
      <c r="AP171" s="504"/>
      <c r="AQ171" s="504"/>
      <c r="AR171" s="504"/>
      <c r="AS171" s="504"/>
      <c r="AT171" s="468"/>
    </row>
    <row r="172" spans="1:46" s="478" customFormat="1" ht="18" hidden="1" customHeight="1" outlineLevel="1" thickBot="1">
      <c r="A172" s="468"/>
      <c r="B172" s="488" t="s">
        <v>32</v>
      </c>
      <c r="C172" s="489">
        <f t="shared" si="79"/>
        <v>0</v>
      </c>
      <c r="D172" s="490">
        <f t="shared" si="80"/>
        <v>0</v>
      </c>
      <c r="E172" s="491">
        <f t="shared" si="81"/>
        <v>0</v>
      </c>
      <c r="F172" s="490">
        <f t="shared" si="82"/>
        <v>0</v>
      </c>
      <c r="G172" s="491">
        <f t="shared" si="83"/>
        <v>0</v>
      </c>
      <c r="H172" s="490">
        <f t="shared" si="84"/>
        <v>0</v>
      </c>
      <c r="I172" s="491">
        <f t="shared" si="85"/>
        <v>0</v>
      </c>
      <c r="J172" s="490">
        <f t="shared" si="86"/>
        <v>0</v>
      </c>
      <c r="K172" s="491">
        <f t="shared" si="87"/>
        <v>0</v>
      </c>
      <c r="L172" s="492">
        <f t="shared" si="88"/>
        <v>0</v>
      </c>
      <c r="M172" s="491">
        <f t="shared" si="89"/>
        <v>0</v>
      </c>
      <c r="N172" s="492">
        <f t="shared" si="90"/>
        <v>0</v>
      </c>
      <c r="O172" s="491">
        <f t="shared" si="91"/>
        <v>0</v>
      </c>
      <c r="P172" s="492">
        <f t="shared" si="92"/>
        <v>0</v>
      </c>
      <c r="Q172" s="491">
        <f t="shared" si="93"/>
        <v>0</v>
      </c>
      <c r="R172" s="493">
        <f t="shared" si="94"/>
        <v>0</v>
      </c>
      <c r="S172" s="491">
        <f t="shared" si="95"/>
        <v>0</v>
      </c>
      <c r="T172" s="493">
        <f t="shared" si="96"/>
        <v>0</v>
      </c>
      <c r="U172" s="491">
        <f t="shared" si="97"/>
        <v>0</v>
      </c>
      <c r="V172" s="493">
        <f t="shared" si="98"/>
        <v>0</v>
      </c>
      <c r="W172" s="491">
        <f t="shared" si="99"/>
        <v>0</v>
      </c>
      <c r="X172" s="490">
        <f t="shared" si="100"/>
        <v>0</v>
      </c>
      <c r="Y172" s="491">
        <f t="shared" si="101"/>
        <v>0</v>
      </c>
      <c r="Z172" s="494">
        <f t="shared" si="102"/>
        <v>0</v>
      </c>
      <c r="AA172" s="486">
        <f t="shared" si="77"/>
        <v>0</v>
      </c>
      <c r="AB172" s="487">
        <f t="shared" si="77"/>
        <v>0</v>
      </c>
      <c r="AC172" s="502"/>
      <c r="AD172" s="503"/>
      <c r="AE172" s="503"/>
      <c r="AF172" s="504"/>
      <c r="AG172" s="504"/>
      <c r="AH172" s="504"/>
      <c r="AI172" s="504"/>
      <c r="AJ172" s="504"/>
      <c r="AK172" s="504"/>
      <c r="AL172" s="504"/>
      <c r="AM172" s="504"/>
      <c r="AN172" s="504"/>
      <c r="AO172" s="504"/>
      <c r="AP172" s="504"/>
      <c r="AQ172" s="504"/>
      <c r="AR172" s="504"/>
      <c r="AS172" s="504"/>
      <c r="AT172" s="468"/>
    </row>
    <row r="173" spans="1:46" s="478" customFormat="1" ht="18" hidden="1" customHeight="1" outlineLevel="1" thickBot="1">
      <c r="A173" s="468"/>
      <c r="B173" s="488" t="s">
        <v>33</v>
      </c>
      <c r="C173" s="489">
        <f t="shared" si="79"/>
        <v>0</v>
      </c>
      <c r="D173" s="490">
        <f t="shared" si="80"/>
        <v>0</v>
      </c>
      <c r="E173" s="491">
        <f t="shared" si="81"/>
        <v>0</v>
      </c>
      <c r="F173" s="490">
        <f t="shared" si="82"/>
        <v>0</v>
      </c>
      <c r="G173" s="491">
        <f t="shared" si="83"/>
        <v>0</v>
      </c>
      <c r="H173" s="490">
        <f t="shared" si="84"/>
        <v>0</v>
      </c>
      <c r="I173" s="491">
        <f t="shared" si="85"/>
        <v>0</v>
      </c>
      <c r="J173" s="490">
        <f t="shared" si="86"/>
        <v>0</v>
      </c>
      <c r="K173" s="491">
        <f t="shared" si="87"/>
        <v>0</v>
      </c>
      <c r="L173" s="492">
        <f t="shared" si="88"/>
        <v>0</v>
      </c>
      <c r="M173" s="491">
        <f t="shared" si="89"/>
        <v>0</v>
      </c>
      <c r="N173" s="492">
        <f t="shared" si="90"/>
        <v>0</v>
      </c>
      <c r="O173" s="491">
        <f t="shared" si="91"/>
        <v>0</v>
      </c>
      <c r="P173" s="492">
        <f t="shared" si="92"/>
        <v>0</v>
      </c>
      <c r="Q173" s="491">
        <f t="shared" si="93"/>
        <v>0</v>
      </c>
      <c r="R173" s="493">
        <f t="shared" si="94"/>
        <v>0</v>
      </c>
      <c r="S173" s="491">
        <f t="shared" si="95"/>
        <v>0</v>
      </c>
      <c r="T173" s="493">
        <f t="shared" si="96"/>
        <v>0</v>
      </c>
      <c r="U173" s="491">
        <f t="shared" si="97"/>
        <v>0</v>
      </c>
      <c r="V173" s="493">
        <f t="shared" si="98"/>
        <v>0</v>
      </c>
      <c r="W173" s="491">
        <f t="shared" si="99"/>
        <v>0</v>
      </c>
      <c r="X173" s="490">
        <f t="shared" si="100"/>
        <v>0</v>
      </c>
      <c r="Y173" s="491">
        <f t="shared" si="101"/>
        <v>0</v>
      </c>
      <c r="Z173" s="494">
        <f t="shared" si="102"/>
        <v>0</v>
      </c>
      <c r="AA173" s="486">
        <f t="shared" si="77"/>
        <v>0</v>
      </c>
      <c r="AB173" s="487">
        <f t="shared" si="77"/>
        <v>0</v>
      </c>
      <c r="AC173" s="502"/>
      <c r="AD173" s="503"/>
      <c r="AE173" s="503"/>
      <c r="AF173" s="504"/>
      <c r="AG173" s="504"/>
      <c r="AH173" s="504"/>
      <c r="AI173" s="504"/>
      <c r="AJ173" s="504"/>
      <c r="AK173" s="504"/>
      <c r="AL173" s="504"/>
      <c r="AM173" s="504"/>
      <c r="AN173" s="504"/>
      <c r="AO173" s="504"/>
      <c r="AP173" s="504"/>
      <c r="AQ173" s="504"/>
      <c r="AR173" s="504"/>
      <c r="AS173" s="504"/>
      <c r="AT173" s="468"/>
    </row>
    <row r="174" spans="1:46" s="478" customFormat="1" ht="18" hidden="1" customHeight="1" outlineLevel="1" thickBot="1">
      <c r="A174" s="468"/>
      <c r="B174" s="488" t="s">
        <v>34</v>
      </c>
      <c r="C174" s="489">
        <f t="shared" si="79"/>
        <v>0</v>
      </c>
      <c r="D174" s="490">
        <f t="shared" si="80"/>
        <v>0</v>
      </c>
      <c r="E174" s="491">
        <f t="shared" si="81"/>
        <v>0</v>
      </c>
      <c r="F174" s="490">
        <f t="shared" si="82"/>
        <v>0</v>
      </c>
      <c r="G174" s="491">
        <f t="shared" si="83"/>
        <v>0</v>
      </c>
      <c r="H174" s="490">
        <f t="shared" si="84"/>
        <v>0</v>
      </c>
      <c r="I174" s="491">
        <f t="shared" si="85"/>
        <v>0</v>
      </c>
      <c r="J174" s="490">
        <f t="shared" si="86"/>
        <v>0</v>
      </c>
      <c r="K174" s="491">
        <f t="shared" si="87"/>
        <v>0</v>
      </c>
      <c r="L174" s="492">
        <f t="shared" si="88"/>
        <v>0</v>
      </c>
      <c r="M174" s="491">
        <f t="shared" si="89"/>
        <v>0</v>
      </c>
      <c r="N174" s="492">
        <f t="shared" si="90"/>
        <v>0</v>
      </c>
      <c r="O174" s="491">
        <f t="shared" si="91"/>
        <v>0</v>
      </c>
      <c r="P174" s="492">
        <f t="shared" si="92"/>
        <v>0</v>
      </c>
      <c r="Q174" s="491">
        <f t="shared" si="93"/>
        <v>0</v>
      </c>
      <c r="R174" s="493">
        <f t="shared" si="94"/>
        <v>0</v>
      </c>
      <c r="S174" s="491">
        <f t="shared" si="95"/>
        <v>0</v>
      </c>
      <c r="T174" s="493">
        <f t="shared" si="96"/>
        <v>0</v>
      </c>
      <c r="U174" s="491">
        <f t="shared" si="97"/>
        <v>0</v>
      </c>
      <c r="V174" s="493">
        <f t="shared" si="98"/>
        <v>0</v>
      </c>
      <c r="W174" s="491">
        <f t="shared" si="99"/>
        <v>0</v>
      </c>
      <c r="X174" s="490">
        <f t="shared" si="100"/>
        <v>0</v>
      </c>
      <c r="Y174" s="491">
        <f t="shared" si="101"/>
        <v>0</v>
      </c>
      <c r="Z174" s="494">
        <f t="shared" si="102"/>
        <v>0</v>
      </c>
      <c r="AA174" s="486">
        <f t="shared" si="77"/>
        <v>0</v>
      </c>
      <c r="AB174" s="487">
        <f t="shared" si="77"/>
        <v>0</v>
      </c>
      <c r="AC174" s="502"/>
      <c r="AD174" s="503"/>
      <c r="AE174" s="503"/>
      <c r="AF174" s="504"/>
      <c r="AG174" s="504"/>
      <c r="AH174" s="504"/>
      <c r="AI174" s="504"/>
      <c r="AJ174" s="504"/>
      <c r="AK174" s="504"/>
      <c r="AL174" s="504"/>
      <c r="AM174" s="504"/>
      <c r="AN174" s="504"/>
      <c r="AO174" s="504"/>
      <c r="AP174" s="504"/>
      <c r="AQ174" s="504"/>
      <c r="AR174" s="504"/>
      <c r="AS174" s="504"/>
      <c r="AT174" s="468"/>
    </row>
    <row r="175" spans="1:46" s="478" customFormat="1" ht="18" hidden="1" customHeight="1" outlineLevel="1" thickBot="1">
      <c r="A175" s="468"/>
      <c r="B175" s="488" t="s">
        <v>35</v>
      </c>
      <c r="C175" s="489">
        <f t="shared" si="79"/>
        <v>0</v>
      </c>
      <c r="D175" s="490">
        <f t="shared" si="80"/>
        <v>0</v>
      </c>
      <c r="E175" s="491">
        <f t="shared" si="81"/>
        <v>0</v>
      </c>
      <c r="F175" s="490">
        <f t="shared" si="82"/>
        <v>0</v>
      </c>
      <c r="G175" s="491">
        <f t="shared" si="83"/>
        <v>0</v>
      </c>
      <c r="H175" s="490">
        <f t="shared" si="84"/>
        <v>0</v>
      </c>
      <c r="I175" s="491">
        <f t="shared" si="85"/>
        <v>0</v>
      </c>
      <c r="J175" s="490">
        <f t="shared" si="86"/>
        <v>0</v>
      </c>
      <c r="K175" s="491">
        <f t="shared" si="87"/>
        <v>0</v>
      </c>
      <c r="L175" s="492">
        <f t="shared" si="88"/>
        <v>0</v>
      </c>
      <c r="M175" s="491">
        <f t="shared" si="89"/>
        <v>0</v>
      </c>
      <c r="N175" s="492">
        <f t="shared" si="90"/>
        <v>0</v>
      </c>
      <c r="O175" s="491">
        <f t="shared" si="91"/>
        <v>0</v>
      </c>
      <c r="P175" s="492">
        <f t="shared" si="92"/>
        <v>0</v>
      </c>
      <c r="Q175" s="491">
        <f t="shared" si="93"/>
        <v>0</v>
      </c>
      <c r="R175" s="493">
        <f t="shared" si="94"/>
        <v>0</v>
      </c>
      <c r="S175" s="491">
        <f t="shared" si="95"/>
        <v>0</v>
      </c>
      <c r="T175" s="493">
        <f t="shared" si="96"/>
        <v>0</v>
      </c>
      <c r="U175" s="491">
        <f t="shared" si="97"/>
        <v>0</v>
      </c>
      <c r="V175" s="493">
        <f t="shared" si="98"/>
        <v>0</v>
      </c>
      <c r="W175" s="491">
        <f t="shared" si="99"/>
        <v>0</v>
      </c>
      <c r="X175" s="490">
        <f t="shared" si="100"/>
        <v>0</v>
      </c>
      <c r="Y175" s="491">
        <f t="shared" si="101"/>
        <v>0</v>
      </c>
      <c r="Z175" s="494">
        <f t="shared" si="102"/>
        <v>0</v>
      </c>
      <c r="AA175" s="486">
        <f t="shared" si="77"/>
        <v>0</v>
      </c>
      <c r="AB175" s="487">
        <f t="shared" si="77"/>
        <v>0</v>
      </c>
      <c r="AC175" s="502"/>
      <c r="AD175" s="503"/>
      <c r="AE175" s="503"/>
      <c r="AF175" s="504"/>
      <c r="AG175" s="504"/>
      <c r="AH175" s="504"/>
      <c r="AI175" s="504"/>
      <c r="AJ175" s="504"/>
      <c r="AK175" s="504"/>
      <c r="AL175" s="504"/>
      <c r="AM175" s="504"/>
      <c r="AN175" s="504"/>
      <c r="AO175" s="504"/>
      <c r="AP175" s="504"/>
      <c r="AQ175" s="504"/>
      <c r="AR175" s="504"/>
      <c r="AS175" s="504"/>
      <c r="AT175" s="468"/>
    </row>
    <row r="176" spans="1:46" s="478" customFormat="1" ht="18" hidden="1" customHeight="1" outlineLevel="1" thickBot="1">
      <c r="A176" s="468"/>
      <c r="B176" s="488" t="s">
        <v>36</v>
      </c>
      <c r="C176" s="489">
        <f t="shared" si="79"/>
        <v>0</v>
      </c>
      <c r="D176" s="490">
        <f t="shared" si="80"/>
        <v>0</v>
      </c>
      <c r="E176" s="491">
        <f t="shared" si="81"/>
        <v>0</v>
      </c>
      <c r="F176" s="490">
        <f t="shared" si="82"/>
        <v>0</v>
      </c>
      <c r="G176" s="491">
        <f t="shared" si="83"/>
        <v>0</v>
      </c>
      <c r="H176" s="490">
        <f t="shared" si="84"/>
        <v>0</v>
      </c>
      <c r="I176" s="491">
        <f t="shared" si="85"/>
        <v>0</v>
      </c>
      <c r="J176" s="490">
        <f t="shared" si="86"/>
        <v>0</v>
      </c>
      <c r="K176" s="491">
        <f t="shared" si="87"/>
        <v>0</v>
      </c>
      <c r="L176" s="492">
        <f t="shared" si="88"/>
        <v>0</v>
      </c>
      <c r="M176" s="491">
        <f t="shared" si="89"/>
        <v>0</v>
      </c>
      <c r="N176" s="492">
        <f t="shared" si="90"/>
        <v>0</v>
      </c>
      <c r="O176" s="491">
        <f t="shared" si="91"/>
        <v>0</v>
      </c>
      <c r="P176" s="492">
        <f t="shared" si="92"/>
        <v>0</v>
      </c>
      <c r="Q176" s="491">
        <f t="shared" si="93"/>
        <v>0</v>
      </c>
      <c r="R176" s="493">
        <f t="shared" si="94"/>
        <v>0</v>
      </c>
      <c r="S176" s="491">
        <f t="shared" si="95"/>
        <v>0</v>
      </c>
      <c r="T176" s="493">
        <f t="shared" si="96"/>
        <v>0</v>
      </c>
      <c r="U176" s="491">
        <f t="shared" si="97"/>
        <v>0</v>
      </c>
      <c r="V176" s="493">
        <f t="shared" si="98"/>
        <v>0</v>
      </c>
      <c r="W176" s="491">
        <f t="shared" si="99"/>
        <v>0</v>
      </c>
      <c r="X176" s="490">
        <f t="shared" si="100"/>
        <v>0</v>
      </c>
      <c r="Y176" s="491">
        <f t="shared" si="101"/>
        <v>0</v>
      </c>
      <c r="Z176" s="494">
        <f t="shared" si="102"/>
        <v>0</v>
      </c>
      <c r="AA176" s="486">
        <f t="shared" si="77"/>
        <v>0</v>
      </c>
      <c r="AB176" s="487">
        <f t="shared" si="77"/>
        <v>0</v>
      </c>
      <c r="AC176" s="502"/>
      <c r="AD176" s="503"/>
      <c r="AE176" s="503"/>
      <c r="AF176" s="504"/>
      <c r="AG176" s="504"/>
      <c r="AH176" s="504"/>
      <c r="AI176" s="504"/>
      <c r="AJ176" s="504"/>
      <c r="AK176" s="504"/>
      <c r="AL176" s="504"/>
      <c r="AM176" s="504"/>
      <c r="AN176" s="504"/>
      <c r="AO176" s="504"/>
      <c r="AP176" s="504"/>
      <c r="AQ176" s="504"/>
      <c r="AR176" s="504"/>
      <c r="AS176" s="504"/>
      <c r="AT176" s="468"/>
    </row>
    <row r="177" spans="1:46" s="478" customFormat="1" ht="18" hidden="1" customHeight="1" outlineLevel="1" thickBot="1">
      <c r="A177" s="468"/>
      <c r="B177" s="488" t="s">
        <v>37</v>
      </c>
      <c r="C177" s="489">
        <f t="shared" si="79"/>
        <v>0</v>
      </c>
      <c r="D177" s="490">
        <f t="shared" si="80"/>
        <v>0</v>
      </c>
      <c r="E177" s="491">
        <f t="shared" si="81"/>
        <v>0</v>
      </c>
      <c r="F177" s="490">
        <f t="shared" si="82"/>
        <v>0</v>
      </c>
      <c r="G177" s="491">
        <f t="shared" si="83"/>
        <v>0</v>
      </c>
      <c r="H177" s="490">
        <f t="shared" si="84"/>
        <v>0</v>
      </c>
      <c r="I177" s="491">
        <f t="shared" si="85"/>
        <v>0</v>
      </c>
      <c r="J177" s="490">
        <f t="shared" si="86"/>
        <v>0</v>
      </c>
      <c r="K177" s="491">
        <f t="shared" si="87"/>
        <v>0</v>
      </c>
      <c r="L177" s="492">
        <f t="shared" si="88"/>
        <v>0</v>
      </c>
      <c r="M177" s="491">
        <f t="shared" si="89"/>
        <v>0</v>
      </c>
      <c r="N177" s="492">
        <f t="shared" si="90"/>
        <v>0</v>
      </c>
      <c r="O177" s="491">
        <f t="shared" si="91"/>
        <v>0</v>
      </c>
      <c r="P177" s="492">
        <f t="shared" si="92"/>
        <v>0</v>
      </c>
      <c r="Q177" s="491">
        <f t="shared" si="93"/>
        <v>0</v>
      </c>
      <c r="R177" s="493">
        <f t="shared" si="94"/>
        <v>0</v>
      </c>
      <c r="S177" s="491">
        <f t="shared" si="95"/>
        <v>0</v>
      </c>
      <c r="T177" s="493">
        <f t="shared" si="96"/>
        <v>0</v>
      </c>
      <c r="U177" s="491">
        <f t="shared" si="97"/>
        <v>0</v>
      </c>
      <c r="V177" s="493">
        <f t="shared" si="98"/>
        <v>0</v>
      </c>
      <c r="W177" s="491">
        <f t="shared" si="99"/>
        <v>0</v>
      </c>
      <c r="X177" s="490">
        <f t="shared" si="100"/>
        <v>0</v>
      </c>
      <c r="Y177" s="491">
        <f t="shared" si="101"/>
        <v>0</v>
      </c>
      <c r="Z177" s="494">
        <f t="shared" si="102"/>
        <v>0</v>
      </c>
      <c r="AA177" s="486">
        <f t="shared" si="77"/>
        <v>0</v>
      </c>
      <c r="AB177" s="487">
        <f t="shared" si="77"/>
        <v>0</v>
      </c>
      <c r="AC177" s="502"/>
      <c r="AD177" s="503"/>
      <c r="AE177" s="503"/>
      <c r="AF177" s="504"/>
      <c r="AG177" s="504"/>
      <c r="AH177" s="504"/>
      <c r="AI177" s="504"/>
      <c r="AJ177" s="504"/>
      <c r="AK177" s="504"/>
      <c r="AL177" s="504"/>
      <c r="AM177" s="504"/>
      <c r="AN177" s="504"/>
      <c r="AO177" s="504"/>
      <c r="AP177" s="504"/>
      <c r="AQ177" s="504"/>
      <c r="AR177" s="504"/>
      <c r="AS177" s="504"/>
      <c r="AT177" s="468"/>
    </row>
    <row r="178" spans="1:46" s="478" customFormat="1" ht="18" hidden="1" customHeight="1" outlineLevel="1" thickBot="1">
      <c r="A178" s="468"/>
      <c r="B178" s="488" t="s">
        <v>38</v>
      </c>
      <c r="C178" s="489">
        <f t="shared" si="79"/>
        <v>0</v>
      </c>
      <c r="D178" s="490">
        <f t="shared" si="80"/>
        <v>0</v>
      </c>
      <c r="E178" s="491">
        <f t="shared" si="81"/>
        <v>0</v>
      </c>
      <c r="F178" s="490">
        <f t="shared" si="82"/>
        <v>0</v>
      </c>
      <c r="G178" s="491">
        <f t="shared" si="83"/>
        <v>0</v>
      </c>
      <c r="H178" s="490">
        <f t="shared" si="84"/>
        <v>0</v>
      </c>
      <c r="I178" s="491">
        <f t="shared" si="85"/>
        <v>0</v>
      </c>
      <c r="J178" s="490">
        <f t="shared" si="86"/>
        <v>0</v>
      </c>
      <c r="K178" s="491">
        <f t="shared" si="87"/>
        <v>0</v>
      </c>
      <c r="L178" s="492">
        <f t="shared" si="88"/>
        <v>0</v>
      </c>
      <c r="M178" s="491">
        <f t="shared" si="89"/>
        <v>0</v>
      </c>
      <c r="N178" s="492">
        <f t="shared" si="90"/>
        <v>0</v>
      </c>
      <c r="O178" s="491">
        <f t="shared" si="91"/>
        <v>0</v>
      </c>
      <c r="P178" s="492">
        <f t="shared" si="92"/>
        <v>0</v>
      </c>
      <c r="Q178" s="491">
        <f t="shared" si="93"/>
        <v>0</v>
      </c>
      <c r="R178" s="493">
        <f t="shared" si="94"/>
        <v>0</v>
      </c>
      <c r="S178" s="491">
        <f t="shared" si="95"/>
        <v>0</v>
      </c>
      <c r="T178" s="493">
        <f t="shared" si="96"/>
        <v>0</v>
      </c>
      <c r="U178" s="491">
        <f t="shared" si="97"/>
        <v>0</v>
      </c>
      <c r="V178" s="493">
        <f t="shared" si="98"/>
        <v>0</v>
      </c>
      <c r="W178" s="491">
        <f t="shared" si="99"/>
        <v>0</v>
      </c>
      <c r="X178" s="490">
        <f t="shared" si="100"/>
        <v>0</v>
      </c>
      <c r="Y178" s="491">
        <f t="shared" si="101"/>
        <v>0</v>
      </c>
      <c r="Z178" s="494">
        <f t="shared" si="102"/>
        <v>0</v>
      </c>
      <c r="AA178" s="486">
        <f t="shared" si="77"/>
        <v>0</v>
      </c>
      <c r="AB178" s="487">
        <f t="shared" si="77"/>
        <v>0</v>
      </c>
      <c r="AC178" s="502"/>
      <c r="AD178" s="503"/>
      <c r="AE178" s="503"/>
      <c r="AF178" s="504"/>
      <c r="AG178" s="504"/>
      <c r="AH178" s="504"/>
      <c r="AI178" s="504"/>
      <c r="AJ178" s="504"/>
      <c r="AK178" s="504"/>
      <c r="AL178" s="504"/>
      <c r="AM178" s="504"/>
      <c r="AN178" s="504"/>
      <c r="AO178" s="504"/>
      <c r="AP178" s="504"/>
      <c r="AQ178" s="504"/>
      <c r="AR178" s="504"/>
      <c r="AS178" s="504"/>
      <c r="AT178" s="468"/>
    </row>
    <row r="179" spans="1:46" s="478" customFormat="1" ht="18" hidden="1" customHeight="1" outlineLevel="1" thickBot="1">
      <c r="A179" s="468"/>
      <c r="B179" s="488" t="s">
        <v>39</v>
      </c>
      <c r="C179" s="489">
        <f t="shared" si="79"/>
        <v>0</v>
      </c>
      <c r="D179" s="490">
        <f t="shared" si="80"/>
        <v>0</v>
      </c>
      <c r="E179" s="491">
        <f t="shared" si="81"/>
        <v>0</v>
      </c>
      <c r="F179" s="490">
        <f t="shared" si="82"/>
        <v>0</v>
      </c>
      <c r="G179" s="491">
        <f t="shared" si="83"/>
        <v>0</v>
      </c>
      <c r="H179" s="490">
        <f t="shared" si="84"/>
        <v>0</v>
      </c>
      <c r="I179" s="491">
        <f t="shared" si="85"/>
        <v>0</v>
      </c>
      <c r="J179" s="490">
        <f t="shared" si="86"/>
        <v>0</v>
      </c>
      <c r="K179" s="491">
        <f t="shared" si="87"/>
        <v>0</v>
      </c>
      <c r="L179" s="492">
        <f t="shared" si="88"/>
        <v>0</v>
      </c>
      <c r="M179" s="491">
        <f t="shared" si="89"/>
        <v>0</v>
      </c>
      <c r="N179" s="492">
        <f t="shared" si="90"/>
        <v>0</v>
      </c>
      <c r="O179" s="491">
        <f t="shared" si="91"/>
        <v>0</v>
      </c>
      <c r="P179" s="492">
        <f t="shared" si="92"/>
        <v>0</v>
      </c>
      <c r="Q179" s="491">
        <f t="shared" si="93"/>
        <v>0</v>
      </c>
      <c r="R179" s="493">
        <f t="shared" si="94"/>
        <v>0</v>
      </c>
      <c r="S179" s="491">
        <f t="shared" si="95"/>
        <v>0</v>
      </c>
      <c r="T179" s="493">
        <f t="shared" si="96"/>
        <v>0</v>
      </c>
      <c r="U179" s="491">
        <f t="shared" si="97"/>
        <v>0</v>
      </c>
      <c r="V179" s="493">
        <f t="shared" si="98"/>
        <v>0</v>
      </c>
      <c r="W179" s="491">
        <f t="shared" si="99"/>
        <v>0</v>
      </c>
      <c r="X179" s="490">
        <f t="shared" si="100"/>
        <v>0</v>
      </c>
      <c r="Y179" s="491">
        <f t="shared" si="101"/>
        <v>0</v>
      </c>
      <c r="Z179" s="494">
        <f t="shared" si="102"/>
        <v>0</v>
      </c>
      <c r="AA179" s="486">
        <f t="shared" si="77"/>
        <v>0</v>
      </c>
      <c r="AB179" s="487">
        <f t="shared" si="77"/>
        <v>0</v>
      </c>
      <c r="AC179" s="502"/>
      <c r="AD179" s="503"/>
      <c r="AE179" s="503"/>
      <c r="AF179" s="504"/>
      <c r="AG179" s="504"/>
      <c r="AH179" s="504"/>
      <c r="AI179" s="504"/>
      <c r="AJ179" s="504"/>
      <c r="AK179" s="504"/>
      <c r="AL179" s="504"/>
      <c r="AM179" s="504"/>
      <c r="AN179" s="504"/>
      <c r="AO179" s="504"/>
      <c r="AP179" s="504"/>
      <c r="AQ179" s="504"/>
      <c r="AR179" s="504"/>
      <c r="AS179" s="504"/>
      <c r="AT179" s="468"/>
    </row>
    <row r="180" spans="1:46" s="478" customFormat="1" ht="18" hidden="1" customHeight="1" outlineLevel="1" thickBot="1">
      <c r="A180" s="468"/>
      <c r="B180" s="488" t="s">
        <v>40</v>
      </c>
      <c r="C180" s="489">
        <f t="shared" si="79"/>
        <v>0</v>
      </c>
      <c r="D180" s="490">
        <f t="shared" si="80"/>
        <v>0</v>
      </c>
      <c r="E180" s="491">
        <f t="shared" si="81"/>
        <v>0</v>
      </c>
      <c r="F180" s="490">
        <f t="shared" si="82"/>
        <v>0</v>
      </c>
      <c r="G180" s="491">
        <f t="shared" si="83"/>
        <v>0</v>
      </c>
      <c r="H180" s="490">
        <f t="shared" si="84"/>
        <v>0</v>
      </c>
      <c r="I180" s="491">
        <f t="shared" si="85"/>
        <v>0</v>
      </c>
      <c r="J180" s="490">
        <f t="shared" si="86"/>
        <v>0</v>
      </c>
      <c r="K180" s="491">
        <f t="shared" si="87"/>
        <v>0</v>
      </c>
      <c r="L180" s="492">
        <f t="shared" si="88"/>
        <v>0</v>
      </c>
      <c r="M180" s="491">
        <f t="shared" si="89"/>
        <v>0</v>
      </c>
      <c r="N180" s="492">
        <f t="shared" si="90"/>
        <v>0</v>
      </c>
      <c r="O180" s="491">
        <f t="shared" si="91"/>
        <v>0</v>
      </c>
      <c r="P180" s="492">
        <f t="shared" si="92"/>
        <v>0</v>
      </c>
      <c r="Q180" s="491">
        <f t="shared" si="93"/>
        <v>0</v>
      </c>
      <c r="R180" s="493">
        <f t="shared" si="94"/>
        <v>0</v>
      </c>
      <c r="S180" s="491">
        <f t="shared" si="95"/>
        <v>0</v>
      </c>
      <c r="T180" s="493">
        <f t="shared" si="96"/>
        <v>0</v>
      </c>
      <c r="U180" s="491">
        <f t="shared" si="97"/>
        <v>0</v>
      </c>
      <c r="V180" s="493">
        <f t="shared" si="98"/>
        <v>0</v>
      </c>
      <c r="W180" s="491">
        <f t="shared" si="99"/>
        <v>0</v>
      </c>
      <c r="X180" s="490">
        <f t="shared" si="100"/>
        <v>0</v>
      </c>
      <c r="Y180" s="491">
        <f t="shared" si="101"/>
        <v>0</v>
      </c>
      <c r="Z180" s="494">
        <f t="shared" si="102"/>
        <v>0</v>
      </c>
      <c r="AA180" s="486">
        <f t="shared" si="77"/>
        <v>0</v>
      </c>
      <c r="AB180" s="487">
        <f t="shared" si="77"/>
        <v>0</v>
      </c>
      <c r="AC180" s="502"/>
      <c r="AD180" s="503"/>
      <c r="AE180" s="503"/>
      <c r="AF180" s="504"/>
      <c r="AG180" s="504"/>
      <c r="AH180" s="504"/>
      <c r="AI180" s="504"/>
      <c r="AJ180" s="504"/>
      <c r="AK180" s="504"/>
      <c r="AL180" s="504"/>
      <c r="AM180" s="504"/>
      <c r="AN180" s="504"/>
      <c r="AO180" s="504"/>
      <c r="AP180" s="504"/>
      <c r="AQ180" s="504"/>
      <c r="AR180" s="504"/>
      <c r="AS180" s="504"/>
      <c r="AT180" s="468"/>
    </row>
    <row r="181" spans="1:46" s="478" customFormat="1" ht="18" hidden="1" customHeight="1" outlineLevel="1" thickBot="1">
      <c r="A181" s="468"/>
      <c r="B181" s="488" t="s">
        <v>41</v>
      </c>
      <c r="C181" s="489">
        <f t="shared" si="79"/>
        <v>0</v>
      </c>
      <c r="D181" s="490">
        <f t="shared" si="80"/>
        <v>0</v>
      </c>
      <c r="E181" s="491">
        <f t="shared" si="81"/>
        <v>0</v>
      </c>
      <c r="F181" s="490">
        <f t="shared" si="82"/>
        <v>0</v>
      </c>
      <c r="G181" s="491">
        <f t="shared" si="83"/>
        <v>0</v>
      </c>
      <c r="H181" s="490">
        <f t="shared" si="84"/>
        <v>0</v>
      </c>
      <c r="I181" s="491">
        <f t="shared" si="85"/>
        <v>0</v>
      </c>
      <c r="J181" s="490">
        <f t="shared" si="86"/>
        <v>0</v>
      </c>
      <c r="K181" s="491">
        <f t="shared" si="87"/>
        <v>0</v>
      </c>
      <c r="L181" s="492">
        <f t="shared" si="88"/>
        <v>0</v>
      </c>
      <c r="M181" s="491">
        <f t="shared" si="89"/>
        <v>0</v>
      </c>
      <c r="N181" s="492">
        <f t="shared" si="90"/>
        <v>0</v>
      </c>
      <c r="O181" s="491">
        <f t="shared" si="91"/>
        <v>0</v>
      </c>
      <c r="P181" s="492">
        <f t="shared" si="92"/>
        <v>0</v>
      </c>
      <c r="Q181" s="491">
        <f t="shared" si="93"/>
        <v>0</v>
      </c>
      <c r="R181" s="493">
        <f t="shared" si="94"/>
        <v>0</v>
      </c>
      <c r="S181" s="491">
        <f t="shared" si="95"/>
        <v>0</v>
      </c>
      <c r="T181" s="493">
        <f t="shared" si="96"/>
        <v>0</v>
      </c>
      <c r="U181" s="491">
        <f t="shared" si="97"/>
        <v>0</v>
      </c>
      <c r="V181" s="493">
        <f t="shared" si="98"/>
        <v>0</v>
      </c>
      <c r="W181" s="491">
        <f t="shared" si="99"/>
        <v>0</v>
      </c>
      <c r="X181" s="490">
        <f t="shared" si="100"/>
        <v>0</v>
      </c>
      <c r="Y181" s="491">
        <f t="shared" si="101"/>
        <v>0</v>
      </c>
      <c r="Z181" s="494">
        <f t="shared" si="102"/>
        <v>0</v>
      </c>
      <c r="AA181" s="486">
        <f t="shared" si="77"/>
        <v>0</v>
      </c>
      <c r="AB181" s="487">
        <f t="shared" si="77"/>
        <v>0</v>
      </c>
      <c r="AC181" s="502"/>
      <c r="AD181" s="503"/>
      <c r="AE181" s="503"/>
      <c r="AF181" s="504"/>
      <c r="AG181" s="504"/>
      <c r="AH181" s="504"/>
      <c r="AI181" s="504"/>
      <c r="AJ181" s="504"/>
      <c r="AK181" s="504"/>
      <c r="AL181" s="504"/>
      <c r="AM181" s="504"/>
      <c r="AN181" s="504"/>
      <c r="AO181" s="504"/>
      <c r="AP181" s="504"/>
      <c r="AQ181" s="504"/>
      <c r="AR181" s="504"/>
      <c r="AS181" s="504"/>
      <c r="AT181" s="468"/>
    </row>
    <row r="182" spans="1:46" s="478" customFormat="1" ht="18" hidden="1" customHeight="1" outlineLevel="1" thickBot="1">
      <c r="A182" s="468"/>
      <c r="B182" s="488" t="s">
        <v>42</v>
      </c>
      <c r="C182" s="489">
        <f t="shared" si="79"/>
        <v>0</v>
      </c>
      <c r="D182" s="490">
        <f t="shared" si="80"/>
        <v>0</v>
      </c>
      <c r="E182" s="491">
        <f t="shared" si="81"/>
        <v>0</v>
      </c>
      <c r="F182" s="490">
        <f t="shared" si="82"/>
        <v>0</v>
      </c>
      <c r="G182" s="491">
        <f t="shared" si="83"/>
        <v>0</v>
      </c>
      <c r="H182" s="490">
        <f t="shared" si="84"/>
        <v>0</v>
      </c>
      <c r="I182" s="491">
        <f t="shared" si="85"/>
        <v>0</v>
      </c>
      <c r="J182" s="490">
        <f t="shared" si="86"/>
        <v>0</v>
      </c>
      <c r="K182" s="491">
        <f t="shared" si="87"/>
        <v>0</v>
      </c>
      <c r="L182" s="492">
        <f t="shared" si="88"/>
        <v>0</v>
      </c>
      <c r="M182" s="491">
        <f t="shared" si="89"/>
        <v>0</v>
      </c>
      <c r="N182" s="492">
        <f t="shared" si="90"/>
        <v>0</v>
      </c>
      <c r="O182" s="491">
        <f t="shared" si="91"/>
        <v>0</v>
      </c>
      <c r="P182" s="492">
        <f t="shared" si="92"/>
        <v>0</v>
      </c>
      <c r="Q182" s="491">
        <f t="shared" si="93"/>
        <v>0</v>
      </c>
      <c r="R182" s="493">
        <f t="shared" si="94"/>
        <v>0</v>
      </c>
      <c r="S182" s="491">
        <f t="shared" si="95"/>
        <v>0</v>
      </c>
      <c r="T182" s="493">
        <f t="shared" si="96"/>
        <v>0</v>
      </c>
      <c r="U182" s="491">
        <f t="shared" si="97"/>
        <v>0</v>
      </c>
      <c r="V182" s="493">
        <f t="shared" si="98"/>
        <v>0</v>
      </c>
      <c r="W182" s="491">
        <f t="shared" si="99"/>
        <v>0</v>
      </c>
      <c r="X182" s="490">
        <f t="shared" si="100"/>
        <v>0</v>
      </c>
      <c r="Y182" s="491">
        <f t="shared" si="101"/>
        <v>0</v>
      </c>
      <c r="Z182" s="494">
        <f t="shared" si="102"/>
        <v>0</v>
      </c>
      <c r="AA182" s="486">
        <f t="shared" si="77"/>
        <v>0</v>
      </c>
      <c r="AB182" s="487">
        <f t="shared" si="77"/>
        <v>0</v>
      </c>
      <c r="AC182" s="502"/>
      <c r="AD182" s="503"/>
      <c r="AE182" s="503"/>
      <c r="AF182" s="504"/>
      <c r="AG182" s="504"/>
      <c r="AH182" s="504"/>
      <c r="AI182" s="504"/>
      <c r="AJ182" s="504"/>
      <c r="AK182" s="504"/>
      <c r="AL182" s="504"/>
      <c r="AM182" s="504"/>
      <c r="AN182" s="504"/>
      <c r="AO182" s="504"/>
      <c r="AP182" s="504"/>
      <c r="AQ182" s="504"/>
      <c r="AR182" s="504"/>
      <c r="AS182" s="504"/>
      <c r="AT182" s="468"/>
    </row>
    <row r="183" spans="1:46" s="478" customFormat="1" ht="18" hidden="1" customHeight="1" outlineLevel="1" thickBot="1">
      <c r="A183" s="468"/>
      <c r="B183" s="488" t="s">
        <v>43</v>
      </c>
      <c r="C183" s="489">
        <f t="shared" si="79"/>
        <v>0</v>
      </c>
      <c r="D183" s="490">
        <f t="shared" si="80"/>
        <v>0</v>
      </c>
      <c r="E183" s="491">
        <f t="shared" si="81"/>
        <v>0</v>
      </c>
      <c r="F183" s="490">
        <f t="shared" si="82"/>
        <v>0</v>
      </c>
      <c r="G183" s="491">
        <f t="shared" si="83"/>
        <v>0</v>
      </c>
      <c r="H183" s="490">
        <f t="shared" si="84"/>
        <v>0</v>
      </c>
      <c r="I183" s="491">
        <f t="shared" si="85"/>
        <v>0</v>
      </c>
      <c r="J183" s="490">
        <f t="shared" si="86"/>
        <v>0</v>
      </c>
      <c r="K183" s="491">
        <f t="shared" si="87"/>
        <v>0</v>
      </c>
      <c r="L183" s="492">
        <f t="shared" si="88"/>
        <v>0</v>
      </c>
      <c r="M183" s="491">
        <f t="shared" si="89"/>
        <v>0</v>
      </c>
      <c r="N183" s="492">
        <f t="shared" si="90"/>
        <v>0</v>
      </c>
      <c r="O183" s="491">
        <f t="shared" si="91"/>
        <v>0</v>
      </c>
      <c r="P183" s="492">
        <f t="shared" si="92"/>
        <v>0</v>
      </c>
      <c r="Q183" s="491">
        <f t="shared" si="93"/>
        <v>0</v>
      </c>
      <c r="R183" s="493">
        <f t="shared" si="94"/>
        <v>0</v>
      </c>
      <c r="S183" s="491">
        <f t="shared" si="95"/>
        <v>0</v>
      </c>
      <c r="T183" s="493">
        <f t="shared" si="96"/>
        <v>0</v>
      </c>
      <c r="U183" s="491">
        <f t="shared" si="97"/>
        <v>0</v>
      </c>
      <c r="V183" s="493">
        <f t="shared" si="98"/>
        <v>0</v>
      </c>
      <c r="W183" s="491">
        <f t="shared" si="99"/>
        <v>0</v>
      </c>
      <c r="X183" s="490">
        <f t="shared" si="100"/>
        <v>0</v>
      </c>
      <c r="Y183" s="491">
        <f t="shared" si="101"/>
        <v>0</v>
      </c>
      <c r="Z183" s="494">
        <f t="shared" si="102"/>
        <v>0</v>
      </c>
      <c r="AA183" s="486">
        <f t="shared" si="77"/>
        <v>0</v>
      </c>
      <c r="AB183" s="487">
        <f t="shared" si="77"/>
        <v>0</v>
      </c>
      <c r="AC183" s="502"/>
      <c r="AD183" s="503"/>
      <c r="AE183" s="503"/>
      <c r="AF183" s="504"/>
      <c r="AG183" s="504"/>
      <c r="AH183" s="504"/>
      <c r="AI183" s="504"/>
      <c r="AJ183" s="504"/>
      <c r="AK183" s="504"/>
      <c r="AL183" s="504"/>
      <c r="AM183" s="504"/>
      <c r="AN183" s="504"/>
      <c r="AO183" s="504"/>
      <c r="AP183" s="504"/>
      <c r="AQ183" s="504"/>
      <c r="AR183" s="504"/>
      <c r="AS183" s="504"/>
      <c r="AT183" s="468"/>
    </row>
    <row r="184" spans="1:46" s="478" customFormat="1" ht="18" hidden="1" customHeight="1" outlineLevel="1" thickBot="1">
      <c r="A184" s="468"/>
      <c r="B184" s="488" t="s">
        <v>44</v>
      </c>
      <c r="C184" s="489">
        <f t="shared" si="79"/>
        <v>0</v>
      </c>
      <c r="D184" s="490">
        <f t="shared" si="80"/>
        <v>0</v>
      </c>
      <c r="E184" s="491">
        <f t="shared" si="81"/>
        <v>0</v>
      </c>
      <c r="F184" s="490">
        <f t="shared" si="82"/>
        <v>0</v>
      </c>
      <c r="G184" s="491">
        <f t="shared" si="83"/>
        <v>0</v>
      </c>
      <c r="H184" s="490">
        <f t="shared" si="84"/>
        <v>0</v>
      </c>
      <c r="I184" s="491">
        <f t="shared" si="85"/>
        <v>0</v>
      </c>
      <c r="J184" s="490">
        <f t="shared" si="86"/>
        <v>0</v>
      </c>
      <c r="K184" s="491">
        <f t="shared" si="87"/>
        <v>0</v>
      </c>
      <c r="L184" s="492">
        <f t="shared" si="88"/>
        <v>0</v>
      </c>
      <c r="M184" s="491">
        <f t="shared" si="89"/>
        <v>0</v>
      </c>
      <c r="N184" s="492">
        <f t="shared" si="90"/>
        <v>0</v>
      </c>
      <c r="O184" s="491">
        <f t="shared" si="91"/>
        <v>0</v>
      </c>
      <c r="P184" s="492">
        <f t="shared" si="92"/>
        <v>0</v>
      </c>
      <c r="Q184" s="491">
        <f t="shared" si="93"/>
        <v>0</v>
      </c>
      <c r="R184" s="493">
        <f t="shared" si="94"/>
        <v>0</v>
      </c>
      <c r="S184" s="491">
        <f t="shared" si="95"/>
        <v>0</v>
      </c>
      <c r="T184" s="493">
        <f t="shared" si="96"/>
        <v>0</v>
      </c>
      <c r="U184" s="491">
        <f t="shared" si="97"/>
        <v>0</v>
      </c>
      <c r="V184" s="493">
        <f t="shared" si="98"/>
        <v>0</v>
      </c>
      <c r="W184" s="491">
        <f t="shared" si="99"/>
        <v>0</v>
      </c>
      <c r="X184" s="490">
        <f t="shared" si="100"/>
        <v>0</v>
      </c>
      <c r="Y184" s="491">
        <f t="shared" si="101"/>
        <v>0</v>
      </c>
      <c r="Z184" s="494">
        <f t="shared" si="102"/>
        <v>0</v>
      </c>
      <c r="AA184" s="486">
        <f t="shared" si="77"/>
        <v>0</v>
      </c>
      <c r="AB184" s="487">
        <f t="shared" si="77"/>
        <v>0</v>
      </c>
      <c r="AC184" s="502"/>
      <c r="AD184" s="503"/>
      <c r="AE184" s="503"/>
      <c r="AF184" s="504"/>
      <c r="AG184" s="504"/>
      <c r="AH184" s="504"/>
      <c r="AI184" s="504"/>
      <c r="AJ184" s="504"/>
      <c r="AK184" s="504"/>
      <c r="AL184" s="504"/>
      <c r="AM184" s="504"/>
      <c r="AN184" s="504"/>
      <c r="AO184" s="504"/>
      <c r="AP184" s="504"/>
      <c r="AQ184" s="504"/>
      <c r="AR184" s="504"/>
      <c r="AS184" s="504"/>
      <c r="AT184" s="468"/>
    </row>
    <row r="185" spans="1:46" s="478" customFormat="1" ht="18" hidden="1" customHeight="1" outlineLevel="1" thickBot="1">
      <c r="A185" s="468"/>
      <c r="B185" s="488" t="s">
        <v>45</v>
      </c>
      <c r="C185" s="489">
        <f t="shared" si="79"/>
        <v>0</v>
      </c>
      <c r="D185" s="490">
        <f t="shared" si="80"/>
        <v>0</v>
      </c>
      <c r="E185" s="491">
        <f t="shared" si="81"/>
        <v>0</v>
      </c>
      <c r="F185" s="490">
        <f t="shared" si="82"/>
        <v>0</v>
      </c>
      <c r="G185" s="491">
        <f t="shared" si="83"/>
        <v>0</v>
      </c>
      <c r="H185" s="490">
        <f t="shared" si="84"/>
        <v>0</v>
      </c>
      <c r="I185" s="491">
        <f t="shared" si="85"/>
        <v>0</v>
      </c>
      <c r="J185" s="490">
        <f t="shared" si="86"/>
        <v>0</v>
      </c>
      <c r="K185" s="491">
        <f t="shared" si="87"/>
        <v>0</v>
      </c>
      <c r="L185" s="492">
        <f t="shared" si="88"/>
        <v>0</v>
      </c>
      <c r="M185" s="491">
        <f t="shared" si="89"/>
        <v>0</v>
      </c>
      <c r="N185" s="492">
        <f t="shared" si="90"/>
        <v>0</v>
      </c>
      <c r="O185" s="491">
        <f t="shared" si="91"/>
        <v>0</v>
      </c>
      <c r="P185" s="492">
        <f t="shared" si="92"/>
        <v>0</v>
      </c>
      <c r="Q185" s="491">
        <f t="shared" si="93"/>
        <v>0</v>
      </c>
      <c r="R185" s="493">
        <f t="shared" si="94"/>
        <v>0</v>
      </c>
      <c r="S185" s="491">
        <f t="shared" si="95"/>
        <v>0</v>
      </c>
      <c r="T185" s="493">
        <f t="shared" si="96"/>
        <v>0</v>
      </c>
      <c r="U185" s="491">
        <f t="shared" si="97"/>
        <v>0</v>
      </c>
      <c r="V185" s="493">
        <f t="shared" si="98"/>
        <v>0</v>
      </c>
      <c r="W185" s="491">
        <f t="shared" si="99"/>
        <v>0</v>
      </c>
      <c r="X185" s="490">
        <f t="shared" si="100"/>
        <v>0</v>
      </c>
      <c r="Y185" s="491">
        <f t="shared" si="101"/>
        <v>0</v>
      </c>
      <c r="Z185" s="494">
        <f t="shared" si="102"/>
        <v>0</v>
      </c>
      <c r="AA185" s="486">
        <f t="shared" si="77"/>
        <v>0</v>
      </c>
      <c r="AB185" s="487">
        <f t="shared" si="77"/>
        <v>0</v>
      </c>
      <c r="AC185" s="502"/>
      <c r="AD185" s="503"/>
      <c r="AE185" s="503"/>
      <c r="AF185" s="504"/>
      <c r="AG185" s="504"/>
      <c r="AH185" s="504"/>
      <c r="AI185" s="504"/>
      <c r="AJ185" s="504"/>
      <c r="AK185" s="504"/>
      <c r="AL185" s="504"/>
      <c r="AM185" s="504"/>
      <c r="AN185" s="504"/>
      <c r="AO185" s="504"/>
      <c r="AP185" s="504"/>
      <c r="AQ185" s="504"/>
      <c r="AR185" s="504"/>
      <c r="AS185" s="504"/>
      <c r="AT185" s="468"/>
    </row>
    <row r="186" spans="1:46" s="478" customFormat="1" ht="18" hidden="1" customHeight="1" outlineLevel="1" thickBot="1">
      <c r="A186" s="468"/>
      <c r="B186" s="488" t="s">
        <v>46</v>
      </c>
      <c r="C186" s="489">
        <f t="shared" si="79"/>
        <v>0</v>
      </c>
      <c r="D186" s="490">
        <f t="shared" si="80"/>
        <v>0</v>
      </c>
      <c r="E186" s="491">
        <f t="shared" si="81"/>
        <v>0</v>
      </c>
      <c r="F186" s="490">
        <f t="shared" si="82"/>
        <v>0</v>
      </c>
      <c r="G186" s="491">
        <f t="shared" si="83"/>
        <v>0</v>
      </c>
      <c r="H186" s="490">
        <f t="shared" si="84"/>
        <v>0</v>
      </c>
      <c r="I186" s="491">
        <f t="shared" si="85"/>
        <v>0</v>
      </c>
      <c r="J186" s="490">
        <f t="shared" si="86"/>
        <v>0</v>
      </c>
      <c r="K186" s="491">
        <f t="shared" si="87"/>
        <v>0</v>
      </c>
      <c r="L186" s="492">
        <f t="shared" si="88"/>
        <v>0</v>
      </c>
      <c r="M186" s="491">
        <f t="shared" si="89"/>
        <v>0</v>
      </c>
      <c r="N186" s="492">
        <f t="shared" si="90"/>
        <v>0</v>
      </c>
      <c r="O186" s="491">
        <f t="shared" si="91"/>
        <v>0</v>
      </c>
      <c r="P186" s="492">
        <f t="shared" si="92"/>
        <v>0</v>
      </c>
      <c r="Q186" s="491">
        <f t="shared" si="93"/>
        <v>0</v>
      </c>
      <c r="R186" s="493">
        <f t="shared" si="94"/>
        <v>0</v>
      </c>
      <c r="S186" s="491">
        <f t="shared" si="95"/>
        <v>0</v>
      </c>
      <c r="T186" s="493">
        <f t="shared" si="96"/>
        <v>0</v>
      </c>
      <c r="U186" s="491">
        <f t="shared" si="97"/>
        <v>0</v>
      </c>
      <c r="V186" s="493">
        <f t="shared" si="98"/>
        <v>0</v>
      </c>
      <c r="W186" s="491">
        <f t="shared" si="99"/>
        <v>0</v>
      </c>
      <c r="X186" s="490">
        <f t="shared" si="100"/>
        <v>0</v>
      </c>
      <c r="Y186" s="491">
        <f t="shared" si="101"/>
        <v>0</v>
      </c>
      <c r="Z186" s="494">
        <f t="shared" si="102"/>
        <v>0</v>
      </c>
      <c r="AA186" s="486">
        <f t="shared" si="77"/>
        <v>0</v>
      </c>
      <c r="AB186" s="487">
        <f t="shared" si="77"/>
        <v>0</v>
      </c>
      <c r="AC186" s="502"/>
      <c r="AD186" s="503"/>
      <c r="AE186" s="503"/>
      <c r="AF186" s="504"/>
      <c r="AG186" s="504"/>
      <c r="AH186" s="504"/>
      <c r="AI186" s="504"/>
      <c r="AJ186" s="504"/>
      <c r="AK186" s="504"/>
      <c r="AL186" s="504"/>
      <c r="AM186" s="504"/>
      <c r="AN186" s="504"/>
      <c r="AO186" s="504"/>
      <c r="AP186" s="504"/>
      <c r="AQ186" s="504"/>
      <c r="AR186" s="504"/>
      <c r="AS186" s="504"/>
      <c r="AT186" s="468"/>
    </row>
    <row r="187" spans="1:46" s="478" customFormat="1" ht="18" hidden="1" customHeight="1" outlineLevel="1" thickBot="1">
      <c r="A187" s="468"/>
      <c r="B187" s="488" t="s">
        <v>47</v>
      </c>
      <c r="C187" s="489">
        <f t="shared" si="79"/>
        <v>0</v>
      </c>
      <c r="D187" s="490">
        <f t="shared" si="80"/>
        <v>0</v>
      </c>
      <c r="E187" s="491">
        <f t="shared" si="81"/>
        <v>0</v>
      </c>
      <c r="F187" s="490">
        <f t="shared" si="82"/>
        <v>0</v>
      </c>
      <c r="G187" s="491">
        <f t="shared" si="83"/>
        <v>0</v>
      </c>
      <c r="H187" s="490">
        <f t="shared" si="84"/>
        <v>0</v>
      </c>
      <c r="I187" s="491">
        <f t="shared" si="85"/>
        <v>0</v>
      </c>
      <c r="J187" s="490">
        <f t="shared" si="86"/>
        <v>0</v>
      </c>
      <c r="K187" s="491">
        <f t="shared" si="87"/>
        <v>0</v>
      </c>
      <c r="L187" s="492">
        <f t="shared" si="88"/>
        <v>0</v>
      </c>
      <c r="M187" s="491">
        <f t="shared" si="89"/>
        <v>0</v>
      </c>
      <c r="N187" s="492">
        <f t="shared" si="90"/>
        <v>0</v>
      </c>
      <c r="O187" s="491">
        <f t="shared" si="91"/>
        <v>0</v>
      </c>
      <c r="P187" s="492">
        <f t="shared" si="92"/>
        <v>0</v>
      </c>
      <c r="Q187" s="491">
        <f t="shared" si="93"/>
        <v>0</v>
      </c>
      <c r="R187" s="493">
        <f t="shared" si="94"/>
        <v>0</v>
      </c>
      <c r="S187" s="491">
        <f t="shared" si="95"/>
        <v>0</v>
      </c>
      <c r="T187" s="493">
        <f t="shared" si="96"/>
        <v>0</v>
      </c>
      <c r="U187" s="491">
        <f t="shared" si="97"/>
        <v>0</v>
      </c>
      <c r="V187" s="493">
        <f t="shared" si="98"/>
        <v>0</v>
      </c>
      <c r="W187" s="491">
        <f t="shared" si="99"/>
        <v>0</v>
      </c>
      <c r="X187" s="490">
        <f t="shared" si="100"/>
        <v>0</v>
      </c>
      <c r="Y187" s="491">
        <f t="shared" si="101"/>
        <v>0</v>
      </c>
      <c r="Z187" s="494">
        <f t="shared" si="102"/>
        <v>0</v>
      </c>
      <c r="AA187" s="486">
        <f t="shared" si="77"/>
        <v>0</v>
      </c>
      <c r="AB187" s="487">
        <f t="shared" si="77"/>
        <v>0</v>
      </c>
      <c r="AC187" s="502"/>
      <c r="AD187" s="503"/>
      <c r="AE187" s="503"/>
      <c r="AF187" s="504"/>
      <c r="AG187" s="504"/>
      <c r="AH187" s="504"/>
      <c r="AI187" s="504"/>
      <c r="AJ187" s="504"/>
      <c r="AK187" s="504"/>
      <c r="AL187" s="504"/>
      <c r="AM187" s="504"/>
      <c r="AN187" s="504"/>
      <c r="AO187" s="504"/>
      <c r="AP187" s="504"/>
      <c r="AQ187" s="504"/>
      <c r="AR187" s="504"/>
      <c r="AS187" s="504"/>
      <c r="AT187" s="468"/>
    </row>
    <row r="188" spans="1:46" s="478" customFormat="1" ht="18" hidden="1" customHeight="1" outlineLevel="1" thickBot="1">
      <c r="A188" s="468"/>
      <c r="B188" s="488" t="s">
        <v>48</v>
      </c>
      <c r="C188" s="489">
        <f t="shared" si="79"/>
        <v>0</v>
      </c>
      <c r="D188" s="490">
        <f t="shared" si="80"/>
        <v>0</v>
      </c>
      <c r="E188" s="491">
        <f t="shared" si="81"/>
        <v>0</v>
      </c>
      <c r="F188" s="490">
        <f t="shared" si="82"/>
        <v>0</v>
      </c>
      <c r="G188" s="491">
        <f t="shared" si="83"/>
        <v>0</v>
      </c>
      <c r="H188" s="490">
        <f t="shared" si="84"/>
        <v>0</v>
      </c>
      <c r="I188" s="491">
        <f t="shared" si="85"/>
        <v>0</v>
      </c>
      <c r="J188" s="490">
        <f t="shared" si="86"/>
        <v>0</v>
      </c>
      <c r="K188" s="491">
        <f t="shared" si="87"/>
        <v>0</v>
      </c>
      <c r="L188" s="492">
        <f t="shared" si="88"/>
        <v>0</v>
      </c>
      <c r="M188" s="491">
        <f t="shared" si="89"/>
        <v>0</v>
      </c>
      <c r="N188" s="492">
        <f t="shared" si="90"/>
        <v>0</v>
      </c>
      <c r="O188" s="491">
        <f t="shared" si="91"/>
        <v>0</v>
      </c>
      <c r="P188" s="492">
        <f t="shared" si="92"/>
        <v>0</v>
      </c>
      <c r="Q188" s="491">
        <f t="shared" si="93"/>
        <v>0</v>
      </c>
      <c r="R188" s="493">
        <f t="shared" si="94"/>
        <v>0</v>
      </c>
      <c r="S188" s="491">
        <f t="shared" si="95"/>
        <v>0</v>
      </c>
      <c r="T188" s="493">
        <f t="shared" si="96"/>
        <v>0</v>
      </c>
      <c r="U188" s="491">
        <f t="shared" si="97"/>
        <v>0</v>
      </c>
      <c r="V188" s="493">
        <f t="shared" si="98"/>
        <v>0</v>
      </c>
      <c r="W188" s="491">
        <f t="shared" si="99"/>
        <v>0</v>
      </c>
      <c r="X188" s="490">
        <f t="shared" si="100"/>
        <v>0</v>
      </c>
      <c r="Y188" s="491">
        <f t="shared" si="101"/>
        <v>0</v>
      </c>
      <c r="Z188" s="494">
        <f t="shared" si="102"/>
        <v>0</v>
      </c>
      <c r="AA188" s="486">
        <f t="shared" si="77"/>
        <v>0</v>
      </c>
      <c r="AB188" s="487">
        <f t="shared" si="77"/>
        <v>0</v>
      </c>
      <c r="AC188" s="502"/>
      <c r="AD188" s="503"/>
      <c r="AE188" s="503"/>
      <c r="AF188" s="504"/>
      <c r="AG188" s="504"/>
      <c r="AH188" s="504"/>
      <c r="AI188" s="504"/>
      <c r="AJ188" s="504"/>
      <c r="AK188" s="504"/>
      <c r="AL188" s="504"/>
      <c r="AM188" s="504"/>
      <c r="AN188" s="504"/>
      <c r="AO188" s="504"/>
      <c r="AP188" s="504"/>
      <c r="AQ188" s="504"/>
      <c r="AR188" s="504"/>
      <c r="AS188" s="504"/>
      <c r="AT188" s="468"/>
    </row>
    <row r="189" spans="1:46" s="478" customFormat="1" ht="18" hidden="1" customHeight="1" outlineLevel="1" thickBot="1">
      <c r="A189" s="468"/>
      <c r="B189" s="488" t="s">
        <v>49</v>
      </c>
      <c r="C189" s="489">
        <f t="shared" si="79"/>
        <v>0</v>
      </c>
      <c r="D189" s="490">
        <f t="shared" si="80"/>
        <v>0</v>
      </c>
      <c r="E189" s="491">
        <f t="shared" si="81"/>
        <v>0</v>
      </c>
      <c r="F189" s="490">
        <f t="shared" si="82"/>
        <v>0</v>
      </c>
      <c r="G189" s="491">
        <f t="shared" si="83"/>
        <v>0</v>
      </c>
      <c r="H189" s="490">
        <f t="shared" si="84"/>
        <v>0</v>
      </c>
      <c r="I189" s="491">
        <f t="shared" si="85"/>
        <v>0</v>
      </c>
      <c r="J189" s="490">
        <f t="shared" si="86"/>
        <v>0</v>
      </c>
      <c r="K189" s="491">
        <f t="shared" si="87"/>
        <v>0</v>
      </c>
      <c r="L189" s="492">
        <f t="shared" si="88"/>
        <v>0</v>
      </c>
      <c r="M189" s="491">
        <f t="shared" si="89"/>
        <v>0</v>
      </c>
      <c r="N189" s="492">
        <f t="shared" si="90"/>
        <v>0</v>
      </c>
      <c r="O189" s="491">
        <f t="shared" si="91"/>
        <v>0</v>
      </c>
      <c r="P189" s="492">
        <f t="shared" si="92"/>
        <v>0</v>
      </c>
      <c r="Q189" s="491">
        <f t="shared" si="93"/>
        <v>0</v>
      </c>
      <c r="R189" s="493">
        <f t="shared" si="94"/>
        <v>0</v>
      </c>
      <c r="S189" s="491">
        <f t="shared" si="95"/>
        <v>0</v>
      </c>
      <c r="T189" s="493">
        <f t="shared" si="96"/>
        <v>0</v>
      </c>
      <c r="U189" s="491">
        <f t="shared" si="97"/>
        <v>0</v>
      </c>
      <c r="V189" s="493">
        <f t="shared" si="98"/>
        <v>0</v>
      </c>
      <c r="W189" s="491">
        <f t="shared" si="99"/>
        <v>0</v>
      </c>
      <c r="X189" s="490">
        <f t="shared" si="100"/>
        <v>0</v>
      </c>
      <c r="Y189" s="491">
        <f t="shared" si="101"/>
        <v>0</v>
      </c>
      <c r="Z189" s="494">
        <f t="shared" si="102"/>
        <v>0</v>
      </c>
      <c r="AA189" s="486">
        <f t="shared" si="77"/>
        <v>0</v>
      </c>
      <c r="AB189" s="487">
        <f t="shared" si="77"/>
        <v>0</v>
      </c>
      <c r="AC189" s="502"/>
      <c r="AD189" s="503"/>
      <c r="AE189" s="503"/>
      <c r="AF189" s="504"/>
      <c r="AG189" s="504"/>
      <c r="AH189" s="504"/>
      <c r="AI189" s="504"/>
      <c r="AJ189" s="504"/>
      <c r="AK189" s="504"/>
      <c r="AL189" s="504"/>
      <c r="AM189" s="504"/>
      <c r="AN189" s="504"/>
      <c r="AO189" s="504"/>
      <c r="AP189" s="504"/>
      <c r="AQ189" s="504"/>
      <c r="AR189" s="504"/>
      <c r="AS189" s="504"/>
      <c r="AT189" s="468"/>
    </row>
    <row r="190" spans="1:46" s="478" customFormat="1" ht="18" hidden="1" customHeight="1" outlineLevel="1" thickBot="1">
      <c r="A190" s="468"/>
      <c r="B190" s="488" t="s">
        <v>50</v>
      </c>
      <c r="C190" s="489">
        <f t="shared" si="79"/>
        <v>0</v>
      </c>
      <c r="D190" s="490">
        <f t="shared" si="80"/>
        <v>0</v>
      </c>
      <c r="E190" s="491">
        <f t="shared" si="81"/>
        <v>0</v>
      </c>
      <c r="F190" s="490">
        <f t="shared" si="82"/>
        <v>0</v>
      </c>
      <c r="G190" s="491">
        <f t="shared" si="83"/>
        <v>0</v>
      </c>
      <c r="H190" s="490">
        <f t="shared" si="84"/>
        <v>0</v>
      </c>
      <c r="I190" s="491">
        <f t="shared" si="85"/>
        <v>0</v>
      </c>
      <c r="J190" s="490">
        <f t="shared" si="86"/>
        <v>0</v>
      </c>
      <c r="K190" s="491">
        <f t="shared" si="87"/>
        <v>0</v>
      </c>
      <c r="L190" s="492">
        <f t="shared" si="88"/>
        <v>0</v>
      </c>
      <c r="M190" s="491">
        <f t="shared" si="89"/>
        <v>0</v>
      </c>
      <c r="N190" s="492">
        <f t="shared" si="90"/>
        <v>0</v>
      </c>
      <c r="O190" s="491">
        <f t="shared" si="91"/>
        <v>0</v>
      </c>
      <c r="P190" s="492">
        <f t="shared" si="92"/>
        <v>0</v>
      </c>
      <c r="Q190" s="491">
        <f t="shared" si="93"/>
        <v>0</v>
      </c>
      <c r="R190" s="493">
        <f t="shared" si="94"/>
        <v>0</v>
      </c>
      <c r="S190" s="491">
        <f t="shared" si="95"/>
        <v>0</v>
      </c>
      <c r="T190" s="493">
        <f t="shared" si="96"/>
        <v>0</v>
      </c>
      <c r="U190" s="491">
        <f t="shared" si="97"/>
        <v>0</v>
      </c>
      <c r="V190" s="493">
        <f t="shared" si="98"/>
        <v>0</v>
      </c>
      <c r="W190" s="491">
        <f t="shared" si="99"/>
        <v>0</v>
      </c>
      <c r="X190" s="490">
        <f t="shared" si="100"/>
        <v>0</v>
      </c>
      <c r="Y190" s="491">
        <f t="shared" si="101"/>
        <v>0</v>
      </c>
      <c r="Z190" s="494">
        <f t="shared" si="102"/>
        <v>0</v>
      </c>
      <c r="AA190" s="486">
        <f t="shared" si="77"/>
        <v>0</v>
      </c>
      <c r="AB190" s="487">
        <f t="shared" si="77"/>
        <v>0</v>
      </c>
      <c r="AC190" s="502"/>
      <c r="AD190" s="503"/>
      <c r="AE190" s="503"/>
      <c r="AF190" s="504"/>
      <c r="AG190" s="504"/>
      <c r="AH190" s="504"/>
      <c r="AI190" s="504"/>
      <c r="AJ190" s="504"/>
      <c r="AK190" s="504"/>
      <c r="AL190" s="504"/>
      <c r="AM190" s="504"/>
      <c r="AN190" s="504"/>
      <c r="AO190" s="504"/>
      <c r="AP190" s="504"/>
      <c r="AQ190" s="504"/>
      <c r="AR190" s="504"/>
      <c r="AS190" s="504"/>
      <c r="AT190" s="468"/>
    </row>
    <row r="191" spans="1:46" s="478" customFormat="1" ht="18" hidden="1" customHeight="1" outlineLevel="1" thickBot="1">
      <c r="A191" s="468"/>
      <c r="B191" s="488" t="s">
        <v>51</v>
      </c>
      <c r="C191" s="489">
        <f t="shared" si="79"/>
        <v>0</v>
      </c>
      <c r="D191" s="490">
        <f t="shared" si="80"/>
        <v>0</v>
      </c>
      <c r="E191" s="491">
        <f t="shared" si="81"/>
        <v>0</v>
      </c>
      <c r="F191" s="490">
        <f t="shared" si="82"/>
        <v>0</v>
      </c>
      <c r="G191" s="491">
        <f t="shared" si="83"/>
        <v>0</v>
      </c>
      <c r="H191" s="490">
        <f t="shared" si="84"/>
        <v>0</v>
      </c>
      <c r="I191" s="491">
        <f t="shared" si="85"/>
        <v>0</v>
      </c>
      <c r="J191" s="490">
        <f t="shared" si="86"/>
        <v>0</v>
      </c>
      <c r="K191" s="491">
        <f t="shared" si="87"/>
        <v>0</v>
      </c>
      <c r="L191" s="492">
        <f t="shared" si="88"/>
        <v>0</v>
      </c>
      <c r="M191" s="491">
        <f t="shared" si="89"/>
        <v>0</v>
      </c>
      <c r="N191" s="492">
        <f t="shared" si="90"/>
        <v>0</v>
      </c>
      <c r="O191" s="491">
        <f t="shared" si="91"/>
        <v>0</v>
      </c>
      <c r="P191" s="492">
        <f t="shared" si="92"/>
        <v>0</v>
      </c>
      <c r="Q191" s="491">
        <f t="shared" si="93"/>
        <v>0</v>
      </c>
      <c r="R191" s="493">
        <f t="shared" si="94"/>
        <v>0</v>
      </c>
      <c r="S191" s="491">
        <f t="shared" si="95"/>
        <v>0</v>
      </c>
      <c r="T191" s="493">
        <f t="shared" si="96"/>
        <v>0</v>
      </c>
      <c r="U191" s="491">
        <f t="shared" si="97"/>
        <v>0</v>
      </c>
      <c r="V191" s="493">
        <f t="shared" si="98"/>
        <v>0</v>
      </c>
      <c r="W191" s="491">
        <f t="shared" si="99"/>
        <v>0</v>
      </c>
      <c r="X191" s="490">
        <f t="shared" si="100"/>
        <v>0</v>
      </c>
      <c r="Y191" s="491">
        <f t="shared" si="101"/>
        <v>0</v>
      </c>
      <c r="Z191" s="494">
        <f t="shared" si="102"/>
        <v>0</v>
      </c>
      <c r="AA191" s="486">
        <f t="shared" si="77"/>
        <v>0</v>
      </c>
      <c r="AB191" s="487">
        <f t="shared" si="77"/>
        <v>0</v>
      </c>
      <c r="AC191" s="502"/>
      <c r="AD191" s="503"/>
      <c r="AE191" s="503"/>
      <c r="AF191" s="504"/>
      <c r="AG191" s="504"/>
      <c r="AH191" s="504"/>
      <c r="AI191" s="504"/>
      <c r="AJ191" s="504"/>
      <c r="AK191" s="504"/>
      <c r="AL191" s="504"/>
      <c r="AM191" s="504"/>
      <c r="AN191" s="504"/>
      <c r="AO191" s="504"/>
      <c r="AP191" s="504"/>
      <c r="AQ191" s="504"/>
      <c r="AR191" s="504"/>
      <c r="AS191" s="504"/>
      <c r="AT191" s="468"/>
    </row>
    <row r="192" spans="1:46" s="478" customFormat="1" ht="18" hidden="1" customHeight="1" outlineLevel="1" thickBot="1">
      <c r="A192" s="468"/>
      <c r="B192" s="488" t="s">
        <v>52</v>
      </c>
      <c r="C192" s="489">
        <f t="shared" si="79"/>
        <v>0</v>
      </c>
      <c r="D192" s="490">
        <f t="shared" si="80"/>
        <v>0</v>
      </c>
      <c r="E192" s="491">
        <f t="shared" si="81"/>
        <v>0</v>
      </c>
      <c r="F192" s="490">
        <f t="shared" si="82"/>
        <v>0</v>
      </c>
      <c r="G192" s="491">
        <f t="shared" si="83"/>
        <v>0</v>
      </c>
      <c r="H192" s="490">
        <f t="shared" si="84"/>
        <v>0</v>
      </c>
      <c r="I192" s="491">
        <f t="shared" si="85"/>
        <v>0</v>
      </c>
      <c r="J192" s="490">
        <f t="shared" si="86"/>
        <v>0</v>
      </c>
      <c r="K192" s="491">
        <f t="shared" si="87"/>
        <v>0</v>
      </c>
      <c r="L192" s="492">
        <f t="shared" si="88"/>
        <v>0</v>
      </c>
      <c r="M192" s="491">
        <f t="shared" si="89"/>
        <v>0</v>
      </c>
      <c r="N192" s="492">
        <f t="shared" si="90"/>
        <v>0</v>
      </c>
      <c r="O192" s="491">
        <f t="shared" si="91"/>
        <v>0</v>
      </c>
      <c r="P192" s="492">
        <f t="shared" si="92"/>
        <v>0</v>
      </c>
      <c r="Q192" s="491">
        <f t="shared" si="93"/>
        <v>0</v>
      </c>
      <c r="R192" s="493">
        <f t="shared" si="94"/>
        <v>0</v>
      </c>
      <c r="S192" s="491">
        <f t="shared" si="95"/>
        <v>0</v>
      </c>
      <c r="T192" s="493">
        <f t="shared" si="96"/>
        <v>0</v>
      </c>
      <c r="U192" s="491">
        <f t="shared" si="97"/>
        <v>0</v>
      </c>
      <c r="V192" s="493">
        <f t="shared" si="98"/>
        <v>0</v>
      </c>
      <c r="W192" s="491">
        <f t="shared" si="99"/>
        <v>0</v>
      </c>
      <c r="X192" s="490">
        <f t="shared" si="100"/>
        <v>0</v>
      </c>
      <c r="Y192" s="491">
        <f t="shared" si="101"/>
        <v>0</v>
      </c>
      <c r="Z192" s="494">
        <f t="shared" si="102"/>
        <v>0</v>
      </c>
      <c r="AA192" s="486">
        <f t="shared" si="77"/>
        <v>0</v>
      </c>
      <c r="AB192" s="487">
        <f t="shared" si="77"/>
        <v>0</v>
      </c>
      <c r="AC192" s="502"/>
      <c r="AD192" s="503"/>
      <c r="AE192" s="503"/>
      <c r="AF192" s="504"/>
      <c r="AG192" s="504"/>
      <c r="AH192" s="504"/>
      <c r="AI192" s="504"/>
      <c r="AJ192" s="504"/>
      <c r="AK192" s="504"/>
      <c r="AL192" s="504"/>
      <c r="AM192" s="504"/>
      <c r="AN192" s="504"/>
      <c r="AO192" s="504"/>
      <c r="AP192" s="504"/>
      <c r="AQ192" s="504"/>
      <c r="AR192" s="504"/>
      <c r="AS192" s="504"/>
      <c r="AT192" s="468"/>
    </row>
    <row r="193" spans="1:46" s="478" customFormat="1" ht="18" hidden="1" customHeight="1" outlineLevel="1" thickBot="1">
      <c r="A193" s="468"/>
      <c r="B193" s="488" t="s">
        <v>53</v>
      </c>
      <c r="C193" s="489">
        <f t="shared" si="79"/>
        <v>0</v>
      </c>
      <c r="D193" s="490">
        <f t="shared" si="80"/>
        <v>0</v>
      </c>
      <c r="E193" s="491">
        <f t="shared" si="81"/>
        <v>0</v>
      </c>
      <c r="F193" s="490">
        <f t="shared" si="82"/>
        <v>0</v>
      </c>
      <c r="G193" s="491">
        <f t="shared" si="83"/>
        <v>0</v>
      </c>
      <c r="H193" s="490">
        <f t="shared" si="84"/>
        <v>0</v>
      </c>
      <c r="I193" s="491">
        <f t="shared" si="85"/>
        <v>0</v>
      </c>
      <c r="J193" s="490">
        <f t="shared" si="86"/>
        <v>0</v>
      </c>
      <c r="K193" s="491">
        <f t="shared" si="87"/>
        <v>0</v>
      </c>
      <c r="L193" s="492">
        <f t="shared" si="88"/>
        <v>0</v>
      </c>
      <c r="M193" s="491">
        <f t="shared" si="89"/>
        <v>0</v>
      </c>
      <c r="N193" s="492">
        <f t="shared" si="90"/>
        <v>0</v>
      </c>
      <c r="O193" s="491">
        <f t="shared" si="91"/>
        <v>0</v>
      </c>
      <c r="P193" s="492">
        <f t="shared" si="92"/>
        <v>0</v>
      </c>
      <c r="Q193" s="491">
        <f t="shared" si="93"/>
        <v>0</v>
      </c>
      <c r="R193" s="493">
        <f t="shared" si="94"/>
        <v>0</v>
      </c>
      <c r="S193" s="491">
        <f t="shared" si="95"/>
        <v>0</v>
      </c>
      <c r="T193" s="493">
        <f t="shared" si="96"/>
        <v>0</v>
      </c>
      <c r="U193" s="491">
        <f t="shared" si="97"/>
        <v>0</v>
      </c>
      <c r="V193" s="493">
        <f t="shared" si="98"/>
        <v>0</v>
      </c>
      <c r="W193" s="491">
        <f t="shared" si="99"/>
        <v>0</v>
      </c>
      <c r="X193" s="490">
        <f t="shared" si="100"/>
        <v>0</v>
      </c>
      <c r="Y193" s="491">
        <f t="shared" si="101"/>
        <v>0</v>
      </c>
      <c r="Z193" s="494">
        <f t="shared" si="102"/>
        <v>0</v>
      </c>
      <c r="AA193" s="486">
        <f t="shared" si="77"/>
        <v>0</v>
      </c>
      <c r="AB193" s="487">
        <f t="shared" si="77"/>
        <v>0</v>
      </c>
      <c r="AC193" s="502"/>
      <c r="AD193" s="503"/>
      <c r="AE193" s="503"/>
      <c r="AF193" s="504"/>
      <c r="AG193" s="504"/>
      <c r="AH193" s="504"/>
      <c r="AI193" s="504"/>
      <c r="AJ193" s="504"/>
      <c r="AK193" s="504"/>
      <c r="AL193" s="504"/>
      <c r="AM193" s="504"/>
      <c r="AN193" s="504"/>
      <c r="AO193" s="504"/>
      <c r="AP193" s="504"/>
      <c r="AQ193" s="504"/>
      <c r="AR193" s="504"/>
      <c r="AS193" s="504"/>
      <c r="AT193" s="468"/>
    </row>
    <row r="194" spans="1:46" s="478" customFormat="1" ht="18" hidden="1" customHeight="1" outlineLevel="1" thickBot="1">
      <c r="A194" s="468"/>
      <c r="B194" s="488" t="s">
        <v>54</v>
      </c>
      <c r="C194" s="489">
        <f t="shared" si="79"/>
        <v>0</v>
      </c>
      <c r="D194" s="490">
        <f t="shared" si="80"/>
        <v>0</v>
      </c>
      <c r="E194" s="491">
        <f t="shared" si="81"/>
        <v>0</v>
      </c>
      <c r="F194" s="490">
        <f t="shared" si="82"/>
        <v>0</v>
      </c>
      <c r="G194" s="491">
        <f t="shared" si="83"/>
        <v>0</v>
      </c>
      <c r="H194" s="490">
        <f t="shared" si="84"/>
        <v>0</v>
      </c>
      <c r="I194" s="491">
        <f t="shared" si="85"/>
        <v>0</v>
      </c>
      <c r="J194" s="490">
        <f t="shared" si="86"/>
        <v>0</v>
      </c>
      <c r="K194" s="491">
        <f t="shared" si="87"/>
        <v>0</v>
      </c>
      <c r="L194" s="492">
        <f t="shared" si="88"/>
        <v>0</v>
      </c>
      <c r="M194" s="491">
        <f t="shared" si="89"/>
        <v>0</v>
      </c>
      <c r="N194" s="492">
        <f t="shared" si="90"/>
        <v>0</v>
      </c>
      <c r="O194" s="491">
        <f t="shared" si="91"/>
        <v>0</v>
      </c>
      <c r="P194" s="492">
        <f t="shared" si="92"/>
        <v>0</v>
      </c>
      <c r="Q194" s="491">
        <f t="shared" si="93"/>
        <v>0</v>
      </c>
      <c r="R194" s="493">
        <f t="shared" si="94"/>
        <v>0</v>
      </c>
      <c r="S194" s="491">
        <f t="shared" si="95"/>
        <v>0</v>
      </c>
      <c r="T194" s="493">
        <f t="shared" si="96"/>
        <v>0</v>
      </c>
      <c r="U194" s="491">
        <f t="shared" si="97"/>
        <v>0</v>
      </c>
      <c r="V194" s="493">
        <f t="shared" si="98"/>
        <v>0</v>
      </c>
      <c r="W194" s="491">
        <f t="shared" si="99"/>
        <v>0</v>
      </c>
      <c r="X194" s="490">
        <f t="shared" si="100"/>
        <v>0</v>
      </c>
      <c r="Y194" s="491">
        <f t="shared" si="101"/>
        <v>0</v>
      </c>
      <c r="Z194" s="494">
        <f t="shared" si="102"/>
        <v>0</v>
      </c>
      <c r="AA194" s="486">
        <f t="shared" si="77"/>
        <v>0</v>
      </c>
      <c r="AB194" s="487">
        <f t="shared" si="77"/>
        <v>0</v>
      </c>
      <c r="AC194" s="502"/>
      <c r="AD194" s="503"/>
      <c r="AE194" s="503"/>
      <c r="AF194" s="504"/>
      <c r="AG194" s="504"/>
      <c r="AH194" s="504"/>
      <c r="AI194" s="504"/>
      <c r="AJ194" s="504"/>
      <c r="AK194" s="504"/>
      <c r="AL194" s="504"/>
      <c r="AM194" s="504"/>
      <c r="AN194" s="504"/>
      <c r="AO194" s="504"/>
      <c r="AP194" s="504"/>
      <c r="AQ194" s="504"/>
      <c r="AR194" s="504"/>
      <c r="AS194" s="504"/>
      <c r="AT194" s="468"/>
    </row>
    <row r="195" spans="1:46" s="478" customFormat="1" ht="18" hidden="1" customHeight="1" outlineLevel="1" thickBot="1">
      <c r="A195" s="468"/>
      <c r="B195" s="488" t="s">
        <v>55</v>
      </c>
      <c r="C195" s="489">
        <f t="shared" si="79"/>
        <v>0</v>
      </c>
      <c r="D195" s="490">
        <f t="shared" si="80"/>
        <v>0</v>
      </c>
      <c r="E195" s="491">
        <f t="shared" si="81"/>
        <v>0</v>
      </c>
      <c r="F195" s="490">
        <f t="shared" si="82"/>
        <v>0</v>
      </c>
      <c r="G195" s="491">
        <f t="shared" si="83"/>
        <v>0</v>
      </c>
      <c r="H195" s="490">
        <f t="shared" si="84"/>
        <v>0</v>
      </c>
      <c r="I195" s="491">
        <f t="shared" si="85"/>
        <v>0</v>
      </c>
      <c r="J195" s="490">
        <f t="shared" si="86"/>
        <v>0</v>
      </c>
      <c r="K195" s="491">
        <f t="shared" si="87"/>
        <v>0</v>
      </c>
      <c r="L195" s="492">
        <f t="shared" si="88"/>
        <v>0</v>
      </c>
      <c r="M195" s="491">
        <f t="shared" si="89"/>
        <v>0</v>
      </c>
      <c r="N195" s="492">
        <f t="shared" si="90"/>
        <v>0</v>
      </c>
      <c r="O195" s="491">
        <f t="shared" si="91"/>
        <v>0</v>
      </c>
      <c r="P195" s="492">
        <f t="shared" si="92"/>
        <v>0</v>
      </c>
      <c r="Q195" s="491">
        <f t="shared" si="93"/>
        <v>0</v>
      </c>
      <c r="R195" s="493">
        <f t="shared" si="94"/>
        <v>0</v>
      </c>
      <c r="S195" s="491">
        <f t="shared" si="95"/>
        <v>0</v>
      </c>
      <c r="T195" s="493">
        <f t="shared" si="96"/>
        <v>0</v>
      </c>
      <c r="U195" s="491">
        <f t="shared" si="97"/>
        <v>0</v>
      </c>
      <c r="V195" s="493">
        <f t="shared" si="98"/>
        <v>0</v>
      </c>
      <c r="W195" s="491">
        <f t="shared" si="99"/>
        <v>0</v>
      </c>
      <c r="X195" s="490">
        <f t="shared" si="100"/>
        <v>0</v>
      </c>
      <c r="Y195" s="491">
        <f t="shared" si="101"/>
        <v>0</v>
      </c>
      <c r="Z195" s="494">
        <f t="shared" si="102"/>
        <v>0</v>
      </c>
      <c r="AA195" s="486">
        <f t="shared" si="77"/>
        <v>0</v>
      </c>
      <c r="AB195" s="487">
        <f t="shared" si="77"/>
        <v>0</v>
      </c>
      <c r="AC195" s="502"/>
      <c r="AD195" s="503"/>
      <c r="AE195" s="503"/>
      <c r="AF195" s="504"/>
      <c r="AG195" s="504"/>
      <c r="AH195" s="504"/>
      <c r="AI195" s="504"/>
      <c r="AJ195" s="504"/>
      <c r="AK195" s="504"/>
      <c r="AL195" s="504"/>
      <c r="AM195" s="504"/>
      <c r="AN195" s="504"/>
      <c r="AO195" s="504"/>
      <c r="AP195" s="504"/>
      <c r="AQ195" s="504"/>
      <c r="AR195" s="504"/>
      <c r="AS195" s="504"/>
      <c r="AT195" s="468"/>
    </row>
    <row r="196" spans="1:46" s="478" customFormat="1" ht="18" hidden="1" customHeight="1" outlineLevel="1" thickBot="1">
      <c r="A196" s="468"/>
      <c r="B196" s="488" t="s">
        <v>56</v>
      </c>
      <c r="C196" s="489">
        <f t="shared" si="79"/>
        <v>0</v>
      </c>
      <c r="D196" s="490">
        <f t="shared" si="80"/>
        <v>0</v>
      </c>
      <c r="E196" s="491">
        <f t="shared" si="81"/>
        <v>0</v>
      </c>
      <c r="F196" s="490">
        <f t="shared" si="82"/>
        <v>0</v>
      </c>
      <c r="G196" s="491">
        <f t="shared" si="83"/>
        <v>0</v>
      </c>
      <c r="H196" s="490">
        <f t="shared" si="84"/>
        <v>0</v>
      </c>
      <c r="I196" s="491">
        <f t="shared" si="85"/>
        <v>0</v>
      </c>
      <c r="J196" s="490">
        <f t="shared" si="86"/>
        <v>0</v>
      </c>
      <c r="K196" s="491">
        <f t="shared" si="87"/>
        <v>0</v>
      </c>
      <c r="L196" s="492">
        <f t="shared" si="88"/>
        <v>0</v>
      </c>
      <c r="M196" s="491">
        <f t="shared" si="89"/>
        <v>0</v>
      </c>
      <c r="N196" s="492">
        <f t="shared" si="90"/>
        <v>0</v>
      </c>
      <c r="O196" s="491">
        <f t="shared" si="91"/>
        <v>0</v>
      </c>
      <c r="P196" s="492">
        <f t="shared" si="92"/>
        <v>0</v>
      </c>
      <c r="Q196" s="491">
        <f t="shared" si="93"/>
        <v>0</v>
      </c>
      <c r="R196" s="493">
        <f t="shared" si="94"/>
        <v>0</v>
      </c>
      <c r="S196" s="491">
        <f t="shared" si="95"/>
        <v>0</v>
      </c>
      <c r="T196" s="493">
        <f t="shared" si="96"/>
        <v>0</v>
      </c>
      <c r="U196" s="491">
        <f t="shared" si="97"/>
        <v>0</v>
      </c>
      <c r="V196" s="493">
        <f t="shared" si="98"/>
        <v>0</v>
      </c>
      <c r="W196" s="491">
        <f t="shared" si="99"/>
        <v>0</v>
      </c>
      <c r="X196" s="490">
        <f t="shared" si="100"/>
        <v>0</v>
      </c>
      <c r="Y196" s="491">
        <f t="shared" si="101"/>
        <v>0</v>
      </c>
      <c r="Z196" s="494">
        <f t="shared" si="102"/>
        <v>0</v>
      </c>
      <c r="AA196" s="486">
        <f t="shared" si="77"/>
        <v>0</v>
      </c>
      <c r="AB196" s="487">
        <f t="shared" si="77"/>
        <v>0</v>
      </c>
      <c r="AC196" s="502"/>
      <c r="AD196" s="503"/>
      <c r="AE196" s="503"/>
      <c r="AF196" s="504"/>
      <c r="AG196" s="504"/>
      <c r="AH196" s="504"/>
      <c r="AI196" s="504"/>
      <c r="AJ196" s="504"/>
      <c r="AK196" s="504"/>
      <c r="AL196" s="504"/>
      <c r="AM196" s="504"/>
      <c r="AN196" s="504"/>
      <c r="AO196" s="504"/>
      <c r="AP196" s="504"/>
      <c r="AQ196" s="504"/>
      <c r="AR196" s="504"/>
      <c r="AS196" s="504"/>
      <c r="AT196" s="468"/>
    </row>
    <row r="197" spans="1:46" s="478" customFormat="1" ht="18" hidden="1" customHeight="1" outlineLevel="1" thickBot="1">
      <c r="A197" s="468"/>
      <c r="B197" s="488" t="s">
        <v>57</v>
      </c>
      <c r="C197" s="489">
        <f t="shared" si="79"/>
        <v>0</v>
      </c>
      <c r="D197" s="490">
        <f t="shared" si="80"/>
        <v>0</v>
      </c>
      <c r="E197" s="491">
        <f t="shared" si="81"/>
        <v>0</v>
      </c>
      <c r="F197" s="490">
        <f t="shared" si="82"/>
        <v>0</v>
      </c>
      <c r="G197" s="491">
        <f t="shared" si="83"/>
        <v>0</v>
      </c>
      <c r="H197" s="490">
        <f t="shared" si="84"/>
        <v>0</v>
      </c>
      <c r="I197" s="491">
        <f t="shared" si="85"/>
        <v>0</v>
      </c>
      <c r="J197" s="490">
        <f t="shared" si="86"/>
        <v>0</v>
      </c>
      <c r="K197" s="491">
        <f t="shared" si="87"/>
        <v>0</v>
      </c>
      <c r="L197" s="492">
        <f t="shared" si="88"/>
        <v>0</v>
      </c>
      <c r="M197" s="491">
        <f t="shared" si="89"/>
        <v>0</v>
      </c>
      <c r="N197" s="492">
        <f t="shared" si="90"/>
        <v>0</v>
      </c>
      <c r="O197" s="491">
        <f t="shared" si="91"/>
        <v>0</v>
      </c>
      <c r="P197" s="492">
        <f t="shared" si="92"/>
        <v>0</v>
      </c>
      <c r="Q197" s="491">
        <f t="shared" si="93"/>
        <v>0</v>
      </c>
      <c r="R197" s="493">
        <f t="shared" si="94"/>
        <v>0</v>
      </c>
      <c r="S197" s="491">
        <f t="shared" si="95"/>
        <v>0</v>
      </c>
      <c r="T197" s="493">
        <f t="shared" si="96"/>
        <v>0</v>
      </c>
      <c r="U197" s="491">
        <f t="shared" si="97"/>
        <v>0</v>
      </c>
      <c r="V197" s="493">
        <f t="shared" si="98"/>
        <v>0</v>
      </c>
      <c r="W197" s="491">
        <f t="shared" si="99"/>
        <v>0</v>
      </c>
      <c r="X197" s="490">
        <f t="shared" si="100"/>
        <v>0</v>
      </c>
      <c r="Y197" s="491">
        <f t="shared" si="101"/>
        <v>0</v>
      </c>
      <c r="Z197" s="494">
        <f t="shared" si="102"/>
        <v>0</v>
      </c>
      <c r="AA197" s="486">
        <f t="shared" si="77"/>
        <v>0</v>
      </c>
      <c r="AB197" s="487">
        <f t="shared" si="77"/>
        <v>0</v>
      </c>
      <c r="AC197" s="502"/>
      <c r="AD197" s="503"/>
      <c r="AE197" s="503"/>
      <c r="AF197" s="504"/>
      <c r="AG197" s="504"/>
      <c r="AH197" s="504"/>
      <c r="AI197" s="504"/>
      <c r="AJ197" s="504"/>
      <c r="AK197" s="504"/>
      <c r="AL197" s="504"/>
      <c r="AM197" s="504"/>
      <c r="AN197" s="504"/>
      <c r="AO197" s="504"/>
      <c r="AP197" s="504"/>
      <c r="AQ197" s="504"/>
      <c r="AR197" s="504"/>
      <c r="AS197" s="504"/>
      <c r="AT197" s="468"/>
    </row>
    <row r="198" spans="1:46" s="478" customFormat="1" ht="18" hidden="1" customHeight="1" outlineLevel="1" thickBot="1">
      <c r="A198" s="468"/>
      <c r="B198" s="488" t="s">
        <v>58</v>
      </c>
      <c r="C198" s="489">
        <f t="shared" si="79"/>
        <v>0</v>
      </c>
      <c r="D198" s="490">
        <f t="shared" si="80"/>
        <v>0</v>
      </c>
      <c r="E198" s="491">
        <f t="shared" si="81"/>
        <v>0</v>
      </c>
      <c r="F198" s="490">
        <f t="shared" si="82"/>
        <v>0</v>
      </c>
      <c r="G198" s="491">
        <f t="shared" si="83"/>
        <v>0</v>
      </c>
      <c r="H198" s="490">
        <f t="shared" si="84"/>
        <v>0</v>
      </c>
      <c r="I198" s="491">
        <f t="shared" si="85"/>
        <v>0</v>
      </c>
      <c r="J198" s="490">
        <f t="shared" si="86"/>
        <v>0</v>
      </c>
      <c r="K198" s="491">
        <f t="shared" si="87"/>
        <v>0</v>
      </c>
      <c r="L198" s="492">
        <f t="shared" si="88"/>
        <v>0</v>
      </c>
      <c r="M198" s="491">
        <f t="shared" si="89"/>
        <v>0</v>
      </c>
      <c r="N198" s="492">
        <f t="shared" si="90"/>
        <v>0</v>
      </c>
      <c r="O198" s="491">
        <f t="shared" si="91"/>
        <v>0</v>
      </c>
      <c r="P198" s="492">
        <f t="shared" si="92"/>
        <v>0</v>
      </c>
      <c r="Q198" s="491">
        <f t="shared" si="93"/>
        <v>0</v>
      </c>
      <c r="R198" s="493">
        <f t="shared" si="94"/>
        <v>0</v>
      </c>
      <c r="S198" s="491">
        <f t="shared" si="95"/>
        <v>0</v>
      </c>
      <c r="T198" s="493">
        <f t="shared" si="96"/>
        <v>0</v>
      </c>
      <c r="U198" s="491">
        <f t="shared" si="97"/>
        <v>0</v>
      </c>
      <c r="V198" s="493">
        <f t="shared" si="98"/>
        <v>0</v>
      </c>
      <c r="W198" s="491">
        <f t="shared" si="99"/>
        <v>0</v>
      </c>
      <c r="X198" s="490">
        <f t="shared" si="100"/>
        <v>0</v>
      </c>
      <c r="Y198" s="491">
        <f t="shared" si="101"/>
        <v>0</v>
      </c>
      <c r="Z198" s="494">
        <f t="shared" si="102"/>
        <v>0</v>
      </c>
      <c r="AA198" s="486">
        <f t="shared" si="77"/>
        <v>0</v>
      </c>
      <c r="AB198" s="487">
        <f t="shared" si="77"/>
        <v>0</v>
      </c>
      <c r="AC198" s="502"/>
      <c r="AD198" s="503"/>
      <c r="AE198" s="503"/>
      <c r="AF198" s="504"/>
      <c r="AG198" s="504"/>
      <c r="AH198" s="504"/>
      <c r="AI198" s="504"/>
      <c r="AJ198" s="504"/>
      <c r="AK198" s="504"/>
      <c r="AL198" s="504"/>
      <c r="AM198" s="504"/>
      <c r="AN198" s="504"/>
      <c r="AO198" s="504"/>
      <c r="AP198" s="504"/>
      <c r="AQ198" s="504"/>
      <c r="AR198" s="504"/>
      <c r="AS198" s="504"/>
      <c r="AT198" s="468"/>
    </row>
    <row r="199" spans="1:46" s="478" customFormat="1" ht="18" hidden="1" customHeight="1" outlineLevel="1" thickBot="1">
      <c r="A199" s="468"/>
      <c r="B199" s="488" t="s">
        <v>59</v>
      </c>
      <c r="C199" s="489">
        <f t="shared" si="79"/>
        <v>0</v>
      </c>
      <c r="D199" s="490">
        <f t="shared" si="80"/>
        <v>0</v>
      </c>
      <c r="E199" s="491">
        <f t="shared" si="81"/>
        <v>0</v>
      </c>
      <c r="F199" s="490">
        <f t="shared" si="82"/>
        <v>0</v>
      </c>
      <c r="G199" s="491">
        <f t="shared" si="83"/>
        <v>0</v>
      </c>
      <c r="H199" s="490">
        <f t="shared" si="84"/>
        <v>0</v>
      </c>
      <c r="I199" s="491">
        <f t="shared" si="85"/>
        <v>0</v>
      </c>
      <c r="J199" s="490">
        <f t="shared" si="86"/>
        <v>0</v>
      </c>
      <c r="K199" s="491">
        <f t="shared" si="87"/>
        <v>0</v>
      </c>
      <c r="L199" s="492">
        <f t="shared" si="88"/>
        <v>0</v>
      </c>
      <c r="M199" s="491">
        <f t="shared" si="89"/>
        <v>0</v>
      </c>
      <c r="N199" s="492">
        <f t="shared" si="90"/>
        <v>0</v>
      </c>
      <c r="O199" s="491">
        <f t="shared" si="91"/>
        <v>0</v>
      </c>
      <c r="P199" s="492">
        <f t="shared" si="92"/>
        <v>0</v>
      </c>
      <c r="Q199" s="491">
        <f t="shared" si="93"/>
        <v>0</v>
      </c>
      <c r="R199" s="493">
        <f t="shared" si="94"/>
        <v>0</v>
      </c>
      <c r="S199" s="491">
        <f t="shared" si="95"/>
        <v>0</v>
      </c>
      <c r="T199" s="493">
        <f t="shared" si="96"/>
        <v>0</v>
      </c>
      <c r="U199" s="491">
        <f t="shared" si="97"/>
        <v>0</v>
      </c>
      <c r="V199" s="493">
        <f t="shared" si="98"/>
        <v>0</v>
      </c>
      <c r="W199" s="491">
        <f t="shared" si="99"/>
        <v>0</v>
      </c>
      <c r="X199" s="490">
        <f t="shared" si="100"/>
        <v>0</v>
      </c>
      <c r="Y199" s="491">
        <f t="shared" si="101"/>
        <v>0</v>
      </c>
      <c r="Z199" s="494">
        <f t="shared" si="102"/>
        <v>0</v>
      </c>
      <c r="AA199" s="486">
        <f t="shared" si="77"/>
        <v>0</v>
      </c>
      <c r="AB199" s="487">
        <f t="shared" si="77"/>
        <v>0</v>
      </c>
      <c r="AC199" s="502"/>
      <c r="AD199" s="503"/>
      <c r="AE199" s="503"/>
      <c r="AF199" s="504"/>
      <c r="AG199" s="504"/>
      <c r="AH199" s="504"/>
      <c r="AI199" s="504"/>
      <c r="AJ199" s="504"/>
      <c r="AK199" s="504"/>
      <c r="AL199" s="504"/>
      <c r="AM199" s="504"/>
      <c r="AN199" s="504"/>
      <c r="AO199" s="504"/>
      <c r="AP199" s="504"/>
      <c r="AQ199" s="504"/>
      <c r="AR199" s="504"/>
      <c r="AS199" s="504"/>
      <c r="AT199" s="468"/>
    </row>
    <row r="200" spans="1:46" s="478" customFormat="1" ht="18" hidden="1" customHeight="1" outlineLevel="1" thickBot="1">
      <c r="A200" s="468"/>
      <c r="B200" s="488" t="s">
        <v>60</v>
      </c>
      <c r="C200" s="489">
        <f t="shared" si="79"/>
        <v>0</v>
      </c>
      <c r="D200" s="490">
        <f t="shared" si="80"/>
        <v>0</v>
      </c>
      <c r="E200" s="491">
        <f t="shared" si="81"/>
        <v>0</v>
      </c>
      <c r="F200" s="490">
        <f t="shared" si="82"/>
        <v>0</v>
      </c>
      <c r="G200" s="491">
        <f t="shared" si="83"/>
        <v>0</v>
      </c>
      <c r="H200" s="490">
        <f t="shared" si="84"/>
        <v>0</v>
      </c>
      <c r="I200" s="491">
        <f t="shared" si="85"/>
        <v>0</v>
      </c>
      <c r="J200" s="490">
        <f t="shared" si="86"/>
        <v>0</v>
      </c>
      <c r="K200" s="491">
        <f t="shared" si="87"/>
        <v>0</v>
      </c>
      <c r="L200" s="492">
        <f t="shared" si="88"/>
        <v>0</v>
      </c>
      <c r="M200" s="491">
        <f t="shared" si="89"/>
        <v>0</v>
      </c>
      <c r="N200" s="492">
        <f t="shared" si="90"/>
        <v>0</v>
      </c>
      <c r="O200" s="491">
        <f t="shared" si="91"/>
        <v>0</v>
      </c>
      <c r="P200" s="492">
        <f t="shared" si="92"/>
        <v>0</v>
      </c>
      <c r="Q200" s="491">
        <f t="shared" si="93"/>
        <v>0</v>
      </c>
      <c r="R200" s="493">
        <f t="shared" si="94"/>
        <v>0</v>
      </c>
      <c r="S200" s="491">
        <f t="shared" si="95"/>
        <v>0</v>
      </c>
      <c r="T200" s="493">
        <f t="shared" si="96"/>
        <v>0</v>
      </c>
      <c r="U200" s="491">
        <f t="shared" si="97"/>
        <v>0</v>
      </c>
      <c r="V200" s="493">
        <f t="shared" si="98"/>
        <v>0</v>
      </c>
      <c r="W200" s="491">
        <f t="shared" si="99"/>
        <v>0</v>
      </c>
      <c r="X200" s="490">
        <f t="shared" si="100"/>
        <v>0</v>
      </c>
      <c r="Y200" s="491">
        <f t="shared" si="101"/>
        <v>0</v>
      </c>
      <c r="Z200" s="494">
        <f t="shared" si="102"/>
        <v>0</v>
      </c>
      <c r="AA200" s="486">
        <f t="shared" si="77"/>
        <v>0</v>
      </c>
      <c r="AB200" s="487">
        <f t="shared" si="77"/>
        <v>0</v>
      </c>
      <c r="AC200" s="502"/>
      <c r="AD200" s="503"/>
      <c r="AE200" s="503"/>
      <c r="AF200" s="504"/>
      <c r="AG200" s="504"/>
      <c r="AH200" s="504"/>
      <c r="AI200" s="504"/>
      <c r="AJ200" s="504"/>
      <c r="AK200" s="504"/>
      <c r="AL200" s="504"/>
      <c r="AM200" s="504"/>
      <c r="AN200" s="504"/>
      <c r="AO200" s="504"/>
      <c r="AP200" s="504"/>
      <c r="AQ200" s="504"/>
      <c r="AR200" s="504"/>
      <c r="AS200" s="504"/>
      <c r="AT200" s="468"/>
    </row>
    <row r="201" spans="1:46" s="478" customFormat="1" ht="18" hidden="1" customHeight="1" outlineLevel="1" thickBot="1">
      <c r="A201" s="468"/>
      <c r="B201" s="495" t="s">
        <v>61</v>
      </c>
      <c r="C201" s="496">
        <f t="shared" si="79"/>
        <v>0</v>
      </c>
      <c r="D201" s="497">
        <f t="shared" si="80"/>
        <v>0</v>
      </c>
      <c r="E201" s="498">
        <f t="shared" si="81"/>
        <v>0</v>
      </c>
      <c r="F201" s="497">
        <f t="shared" si="82"/>
        <v>0</v>
      </c>
      <c r="G201" s="498">
        <f t="shared" si="83"/>
        <v>0</v>
      </c>
      <c r="H201" s="497">
        <f t="shared" si="84"/>
        <v>0</v>
      </c>
      <c r="I201" s="498">
        <f t="shared" si="85"/>
        <v>0</v>
      </c>
      <c r="J201" s="497">
        <f t="shared" si="86"/>
        <v>0</v>
      </c>
      <c r="K201" s="498">
        <f t="shared" si="87"/>
        <v>0</v>
      </c>
      <c r="L201" s="499">
        <f t="shared" si="88"/>
        <v>0</v>
      </c>
      <c r="M201" s="498">
        <f t="shared" si="89"/>
        <v>0</v>
      </c>
      <c r="N201" s="499">
        <f t="shared" si="90"/>
        <v>0</v>
      </c>
      <c r="O201" s="498">
        <f t="shared" si="91"/>
        <v>0</v>
      </c>
      <c r="P201" s="499">
        <f t="shared" si="92"/>
        <v>0</v>
      </c>
      <c r="Q201" s="498">
        <f t="shared" si="93"/>
        <v>0</v>
      </c>
      <c r="R201" s="500">
        <f t="shared" si="94"/>
        <v>0</v>
      </c>
      <c r="S201" s="498">
        <f t="shared" si="95"/>
        <v>0</v>
      </c>
      <c r="T201" s="500">
        <f t="shared" si="96"/>
        <v>0</v>
      </c>
      <c r="U201" s="498">
        <f t="shared" si="97"/>
        <v>0</v>
      </c>
      <c r="V201" s="500">
        <f t="shared" si="98"/>
        <v>0</v>
      </c>
      <c r="W201" s="498">
        <f t="shared" si="99"/>
        <v>0</v>
      </c>
      <c r="X201" s="497">
        <f t="shared" si="100"/>
        <v>0</v>
      </c>
      <c r="Y201" s="498">
        <f t="shared" si="101"/>
        <v>0</v>
      </c>
      <c r="Z201" s="501">
        <f t="shared" si="102"/>
        <v>0</v>
      </c>
      <c r="AA201" s="486">
        <f t="shared" si="77"/>
        <v>0</v>
      </c>
      <c r="AB201" s="487">
        <f t="shared" si="77"/>
        <v>0</v>
      </c>
      <c r="AC201" s="502"/>
      <c r="AD201" s="503"/>
      <c r="AE201" s="503"/>
      <c r="AF201" s="504"/>
      <c r="AG201" s="504"/>
      <c r="AH201" s="504"/>
      <c r="AI201" s="504"/>
      <c r="AJ201" s="504"/>
      <c r="AK201" s="504"/>
      <c r="AL201" s="504"/>
      <c r="AM201" s="504"/>
      <c r="AN201" s="504"/>
      <c r="AO201" s="504"/>
      <c r="AP201" s="504"/>
      <c r="AQ201" s="504"/>
      <c r="AR201" s="504"/>
      <c r="AS201" s="504"/>
      <c r="AT201" s="468"/>
    </row>
    <row r="202" spans="1:46" s="478" customFormat="1" ht="18" customHeight="1" collapsed="1" thickBot="1">
      <c r="A202" s="468"/>
      <c r="B202" s="508" t="s">
        <v>13</v>
      </c>
      <c r="C202" s="470">
        <f>SUM(C10,C58,C106,C154)</f>
        <v>0</v>
      </c>
      <c r="D202" s="471">
        <f>SUM(D10,D58,D106,D154)</f>
        <v>0</v>
      </c>
      <c r="E202" s="472">
        <f>SUM(E10,E58,E106,E154)</f>
        <v>0</v>
      </c>
      <c r="F202" s="471">
        <f t="shared" ref="F202:Z203" si="103">SUM(F10,F58,F106,F154)</f>
        <v>0</v>
      </c>
      <c r="G202" s="472">
        <f>SUM(G10,G58,G106,G154)</f>
        <v>0</v>
      </c>
      <c r="H202" s="471">
        <f t="shared" si="103"/>
        <v>0</v>
      </c>
      <c r="I202" s="472">
        <f t="shared" si="103"/>
        <v>0</v>
      </c>
      <c r="J202" s="471">
        <f t="shared" si="103"/>
        <v>0</v>
      </c>
      <c r="K202" s="472">
        <f t="shared" si="103"/>
        <v>0</v>
      </c>
      <c r="L202" s="471">
        <f t="shared" si="103"/>
        <v>0</v>
      </c>
      <c r="M202" s="472">
        <f t="shared" si="103"/>
        <v>0</v>
      </c>
      <c r="N202" s="471">
        <f t="shared" si="103"/>
        <v>0</v>
      </c>
      <c r="O202" s="472">
        <f t="shared" si="103"/>
        <v>0</v>
      </c>
      <c r="P202" s="471">
        <f t="shared" si="103"/>
        <v>0</v>
      </c>
      <c r="Q202" s="472">
        <f t="shared" si="103"/>
        <v>0</v>
      </c>
      <c r="R202" s="471">
        <f t="shared" si="103"/>
        <v>0</v>
      </c>
      <c r="S202" s="472">
        <f t="shared" si="103"/>
        <v>0</v>
      </c>
      <c r="T202" s="471">
        <f t="shared" si="103"/>
        <v>0</v>
      </c>
      <c r="U202" s="472">
        <f t="shared" si="103"/>
        <v>0</v>
      </c>
      <c r="V202" s="471">
        <f t="shared" si="103"/>
        <v>0</v>
      </c>
      <c r="W202" s="472">
        <f t="shared" si="103"/>
        <v>0</v>
      </c>
      <c r="X202" s="471">
        <f t="shared" si="103"/>
        <v>0</v>
      </c>
      <c r="Y202" s="472">
        <f t="shared" si="103"/>
        <v>0</v>
      </c>
      <c r="Z202" s="477">
        <f t="shared" si="103"/>
        <v>0</v>
      </c>
      <c r="AA202" s="470">
        <f>C202+E202+G202+I202+K202+M202+O202+Q202+S202+U202+W202+Y202</f>
        <v>0</v>
      </c>
      <c r="AB202" s="477">
        <f>D202+F202+H202+J202+L202+N202+P202+R202+T202+V202+X202+Z202</f>
        <v>0</v>
      </c>
      <c r="AC202" s="502"/>
      <c r="AD202" s="503"/>
      <c r="AE202" s="503"/>
      <c r="AF202" s="505"/>
      <c r="AG202" s="505"/>
      <c r="AH202" s="505"/>
      <c r="AI202" s="505"/>
      <c r="AJ202" s="505"/>
      <c r="AK202" s="505"/>
      <c r="AL202" s="505"/>
      <c r="AM202" s="505"/>
      <c r="AN202" s="505"/>
      <c r="AO202" s="505"/>
      <c r="AP202" s="505"/>
      <c r="AQ202" s="505"/>
      <c r="AR202" s="505"/>
      <c r="AS202" s="505"/>
      <c r="AT202" s="468"/>
    </row>
    <row r="203" spans="1:46" s="478" customFormat="1" ht="18" hidden="1" customHeight="1" outlineLevel="1">
      <c r="A203" s="468"/>
      <c r="B203" s="479" t="s">
        <v>15</v>
      </c>
      <c r="C203" s="480">
        <f t="shared" ref="C203:R218" si="104">SUM(C11,C59,C107,C155)</f>
        <v>0</v>
      </c>
      <c r="D203" s="481">
        <f t="shared" si="104"/>
        <v>0</v>
      </c>
      <c r="E203" s="482">
        <f t="shared" si="104"/>
        <v>0</v>
      </c>
      <c r="F203" s="481">
        <f t="shared" si="104"/>
        <v>0</v>
      </c>
      <c r="G203" s="482">
        <f t="shared" si="104"/>
        <v>0</v>
      </c>
      <c r="H203" s="481">
        <f t="shared" si="104"/>
        <v>0</v>
      </c>
      <c r="I203" s="482">
        <f t="shared" si="104"/>
        <v>0</v>
      </c>
      <c r="J203" s="481">
        <f t="shared" si="104"/>
        <v>0</v>
      </c>
      <c r="K203" s="482">
        <f t="shared" si="104"/>
        <v>0</v>
      </c>
      <c r="L203" s="481">
        <f t="shared" si="104"/>
        <v>0</v>
      </c>
      <c r="M203" s="482">
        <f t="shared" si="104"/>
        <v>0</v>
      </c>
      <c r="N203" s="481">
        <f t="shared" si="104"/>
        <v>0</v>
      </c>
      <c r="O203" s="482">
        <f t="shared" si="104"/>
        <v>0</v>
      </c>
      <c r="P203" s="481">
        <f t="shared" si="104"/>
        <v>0</v>
      </c>
      <c r="Q203" s="482">
        <f>SUM(Q11,Q59,Q107,Q155)</f>
        <v>0</v>
      </c>
      <c r="R203" s="481">
        <f t="shared" si="104"/>
        <v>0</v>
      </c>
      <c r="S203" s="482">
        <f>SUM(S11,S59,S107,S155)</f>
        <v>0</v>
      </c>
      <c r="T203" s="481">
        <f>SUM(T11,T59,T107,T155)</f>
        <v>0</v>
      </c>
      <c r="U203" s="482">
        <f>SUM(U11,U59,U107,U155)</f>
        <v>0</v>
      </c>
      <c r="V203" s="481">
        <f>SUM(V11,V59,V107,V155)</f>
        <v>0</v>
      </c>
      <c r="W203" s="482">
        <f>SUM(W11,W59,W107,W155)</f>
        <v>0</v>
      </c>
      <c r="X203" s="481">
        <f t="shared" si="103"/>
        <v>0</v>
      </c>
      <c r="Y203" s="482">
        <f>SUM(Y11,Y59,Y107,Y155)</f>
        <v>0</v>
      </c>
      <c r="Z203" s="485">
        <f>SUM(Z11,Z59,Z107,Z155)</f>
        <v>0</v>
      </c>
      <c r="AA203" s="480">
        <f t="shared" ref="AA203:AB249" si="105">SUM(C203+E203+G203+I203+K203+M203+O203+Q203+S203+U203+W203+Y203)</f>
        <v>0</v>
      </c>
      <c r="AB203" s="485">
        <f t="shared" si="105"/>
        <v>0</v>
      </c>
      <c r="AC203" s="502"/>
      <c r="AD203" s="503"/>
      <c r="AE203" s="503"/>
      <c r="AF203" s="504"/>
      <c r="AG203" s="504"/>
      <c r="AH203" s="504"/>
      <c r="AI203" s="504"/>
      <c r="AJ203" s="504"/>
      <c r="AK203" s="504"/>
      <c r="AL203" s="504"/>
      <c r="AM203" s="504"/>
      <c r="AN203" s="504"/>
      <c r="AO203" s="504"/>
      <c r="AP203" s="504"/>
      <c r="AQ203" s="504"/>
      <c r="AR203" s="504"/>
      <c r="AS203" s="504"/>
      <c r="AT203" s="468"/>
    </row>
    <row r="204" spans="1:46" s="478" customFormat="1" ht="18" hidden="1" customHeight="1" outlineLevel="1">
      <c r="A204" s="468"/>
      <c r="B204" s="488" t="s">
        <v>16</v>
      </c>
      <c r="C204" s="489">
        <f t="shared" si="104"/>
        <v>0</v>
      </c>
      <c r="D204" s="490">
        <f t="shared" si="104"/>
        <v>0</v>
      </c>
      <c r="E204" s="491">
        <f t="shared" si="104"/>
        <v>0</v>
      </c>
      <c r="F204" s="490">
        <f t="shared" si="104"/>
        <v>0</v>
      </c>
      <c r="G204" s="491">
        <f t="shared" si="104"/>
        <v>0</v>
      </c>
      <c r="H204" s="490">
        <f t="shared" si="104"/>
        <v>0</v>
      </c>
      <c r="I204" s="491">
        <f t="shared" si="104"/>
        <v>0</v>
      </c>
      <c r="J204" s="490">
        <f t="shared" si="104"/>
        <v>0</v>
      </c>
      <c r="K204" s="491">
        <f t="shared" si="104"/>
        <v>0</v>
      </c>
      <c r="L204" s="490">
        <f t="shared" si="104"/>
        <v>0</v>
      </c>
      <c r="M204" s="491">
        <f t="shared" si="104"/>
        <v>0</v>
      </c>
      <c r="N204" s="490">
        <f t="shared" si="104"/>
        <v>0</v>
      </c>
      <c r="O204" s="491">
        <f t="shared" si="104"/>
        <v>0</v>
      </c>
      <c r="P204" s="490">
        <f t="shared" si="104"/>
        <v>0</v>
      </c>
      <c r="Q204" s="491">
        <f t="shared" si="104"/>
        <v>0</v>
      </c>
      <c r="R204" s="490">
        <f t="shared" si="104"/>
        <v>0</v>
      </c>
      <c r="S204" s="491">
        <f t="shared" ref="S204:Z218" si="106">SUM(S12,S60,S108,S156)</f>
        <v>0</v>
      </c>
      <c r="T204" s="490">
        <f t="shared" si="106"/>
        <v>0</v>
      </c>
      <c r="U204" s="491">
        <f t="shared" si="106"/>
        <v>0</v>
      </c>
      <c r="V204" s="490">
        <f t="shared" si="106"/>
        <v>0</v>
      </c>
      <c r="W204" s="491">
        <f t="shared" si="106"/>
        <v>0</v>
      </c>
      <c r="X204" s="490">
        <f t="shared" si="106"/>
        <v>0</v>
      </c>
      <c r="Y204" s="491">
        <f t="shared" si="106"/>
        <v>0</v>
      </c>
      <c r="Z204" s="494">
        <f t="shared" si="106"/>
        <v>0</v>
      </c>
      <c r="AA204" s="489">
        <f t="shared" si="105"/>
        <v>0</v>
      </c>
      <c r="AB204" s="494">
        <f t="shared" si="105"/>
        <v>0</v>
      </c>
      <c r="AC204" s="502"/>
      <c r="AD204" s="503"/>
      <c r="AE204" s="503"/>
      <c r="AF204" s="504"/>
      <c r="AG204" s="504"/>
      <c r="AH204" s="504"/>
      <c r="AI204" s="504"/>
      <c r="AJ204" s="504"/>
      <c r="AK204" s="504"/>
      <c r="AL204" s="504"/>
      <c r="AM204" s="504"/>
      <c r="AN204" s="504"/>
      <c r="AO204" s="504"/>
      <c r="AP204" s="504"/>
      <c r="AQ204" s="504"/>
      <c r="AR204" s="504"/>
      <c r="AS204" s="504"/>
      <c r="AT204" s="468"/>
    </row>
    <row r="205" spans="1:46" s="478" customFormat="1" ht="18" hidden="1" customHeight="1" outlineLevel="1">
      <c r="A205" s="468"/>
      <c r="B205" s="488" t="s">
        <v>17</v>
      </c>
      <c r="C205" s="489">
        <f t="shared" si="104"/>
        <v>0</v>
      </c>
      <c r="D205" s="490">
        <f t="shared" si="104"/>
        <v>0</v>
      </c>
      <c r="E205" s="491">
        <f t="shared" si="104"/>
        <v>0</v>
      </c>
      <c r="F205" s="490">
        <f t="shared" si="104"/>
        <v>0</v>
      </c>
      <c r="G205" s="491">
        <f t="shared" si="104"/>
        <v>0</v>
      </c>
      <c r="H205" s="490">
        <f t="shared" si="104"/>
        <v>0</v>
      </c>
      <c r="I205" s="491">
        <f t="shared" si="104"/>
        <v>0</v>
      </c>
      <c r="J205" s="490">
        <f t="shared" si="104"/>
        <v>0</v>
      </c>
      <c r="K205" s="491">
        <f t="shared" si="104"/>
        <v>0</v>
      </c>
      <c r="L205" s="490">
        <f t="shared" si="104"/>
        <v>0</v>
      </c>
      <c r="M205" s="491">
        <f t="shared" si="104"/>
        <v>0</v>
      </c>
      <c r="N205" s="490">
        <f t="shared" si="104"/>
        <v>0</v>
      </c>
      <c r="O205" s="491">
        <f t="shared" si="104"/>
        <v>0</v>
      </c>
      <c r="P205" s="490">
        <f t="shared" si="104"/>
        <v>0</v>
      </c>
      <c r="Q205" s="491">
        <f t="shared" si="104"/>
        <v>0</v>
      </c>
      <c r="R205" s="490">
        <f t="shared" si="104"/>
        <v>0</v>
      </c>
      <c r="S205" s="491">
        <f t="shared" si="106"/>
        <v>0</v>
      </c>
      <c r="T205" s="490">
        <f t="shared" si="106"/>
        <v>0</v>
      </c>
      <c r="U205" s="491">
        <f t="shared" si="106"/>
        <v>0</v>
      </c>
      <c r="V205" s="490">
        <f t="shared" si="106"/>
        <v>0</v>
      </c>
      <c r="W205" s="491">
        <f t="shared" si="106"/>
        <v>0</v>
      </c>
      <c r="X205" s="490">
        <f t="shared" si="106"/>
        <v>0</v>
      </c>
      <c r="Y205" s="491">
        <f t="shared" si="106"/>
        <v>0</v>
      </c>
      <c r="Z205" s="494">
        <f t="shared" si="106"/>
        <v>0</v>
      </c>
      <c r="AA205" s="489">
        <f t="shared" si="105"/>
        <v>0</v>
      </c>
      <c r="AB205" s="494">
        <f t="shared" si="105"/>
        <v>0</v>
      </c>
      <c r="AC205" s="502"/>
      <c r="AD205" s="503"/>
      <c r="AE205" s="503"/>
      <c r="AF205" s="504"/>
      <c r="AG205" s="504"/>
      <c r="AH205" s="504"/>
      <c r="AI205" s="504"/>
      <c r="AJ205" s="504"/>
      <c r="AK205" s="504"/>
      <c r="AL205" s="504"/>
      <c r="AM205" s="504"/>
      <c r="AN205" s="504"/>
      <c r="AO205" s="504"/>
      <c r="AP205" s="504"/>
      <c r="AQ205" s="504"/>
      <c r="AR205" s="504"/>
      <c r="AS205" s="504"/>
      <c r="AT205" s="468"/>
    </row>
    <row r="206" spans="1:46" s="478" customFormat="1" ht="18" hidden="1" customHeight="1" outlineLevel="1">
      <c r="A206" s="468"/>
      <c r="B206" s="488" t="s">
        <v>18</v>
      </c>
      <c r="C206" s="489">
        <f t="shared" si="104"/>
        <v>0</v>
      </c>
      <c r="D206" s="490">
        <f t="shared" si="104"/>
        <v>0</v>
      </c>
      <c r="E206" s="491">
        <f t="shared" si="104"/>
        <v>0</v>
      </c>
      <c r="F206" s="490">
        <f t="shared" si="104"/>
        <v>0</v>
      </c>
      <c r="G206" s="491">
        <f t="shared" si="104"/>
        <v>0</v>
      </c>
      <c r="H206" s="490">
        <f t="shared" si="104"/>
        <v>0</v>
      </c>
      <c r="I206" s="491">
        <f t="shared" si="104"/>
        <v>0</v>
      </c>
      <c r="J206" s="490">
        <f t="shared" si="104"/>
        <v>0</v>
      </c>
      <c r="K206" s="491">
        <f t="shared" si="104"/>
        <v>0</v>
      </c>
      <c r="L206" s="490">
        <f t="shared" si="104"/>
        <v>0</v>
      </c>
      <c r="M206" s="491">
        <f t="shared" si="104"/>
        <v>0</v>
      </c>
      <c r="N206" s="490">
        <f t="shared" si="104"/>
        <v>0</v>
      </c>
      <c r="O206" s="491">
        <f t="shared" si="104"/>
        <v>0</v>
      </c>
      <c r="P206" s="490">
        <f t="shared" si="104"/>
        <v>0</v>
      </c>
      <c r="Q206" s="491">
        <f t="shared" si="104"/>
        <v>0</v>
      </c>
      <c r="R206" s="490">
        <f t="shared" si="104"/>
        <v>0</v>
      </c>
      <c r="S206" s="491">
        <f t="shared" si="106"/>
        <v>0</v>
      </c>
      <c r="T206" s="490">
        <f t="shared" si="106"/>
        <v>0</v>
      </c>
      <c r="U206" s="491">
        <f t="shared" si="106"/>
        <v>0</v>
      </c>
      <c r="V206" s="490">
        <f t="shared" si="106"/>
        <v>0</v>
      </c>
      <c r="W206" s="491">
        <f t="shared" si="106"/>
        <v>0</v>
      </c>
      <c r="X206" s="490">
        <f t="shared" si="106"/>
        <v>0</v>
      </c>
      <c r="Y206" s="491">
        <f t="shared" si="106"/>
        <v>0</v>
      </c>
      <c r="Z206" s="494">
        <f t="shared" si="106"/>
        <v>0</v>
      </c>
      <c r="AA206" s="489">
        <f t="shared" si="105"/>
        <v>0</v>
      </c>
      <c r="AB206" s="494">
        <f t="shared" si="105"/>
        <v>0</v>
      </c>
      <c r="AC206" s="502"/>
      <c r="AD206" s="503"/>
      <c r="AE206" s="503"/>
      <c r="AF206" s="504"/>
      <c r="AG206" s="504"/>
      <c r="AH206" s="504"/>
      <c r="AI206" s="504"/>
      <c r="AJ206" s="504"/>
      <c r="AK206" s="504"/>
      <c r="AL206" s="504"/>
      <c r="AM206" s="504"/>
      <c r="AN206" s="504"/>
      <c r="AO206" s="504"/>
      <c r="AP206" s="504"/>
      <c r="AQ206" s="504"/>
      <c r="AR206" s="504"/>
      <c r="AS206" s="504"/>
      <c r="AT206" s="468"/>
    </row>
    <row r="207" spans="1:46" s="478" customFormat="1" ht="18" hidden="1" customHeight="1" outlineLevel="1">
      <c r="A207" s="468"/>
      <c r="B207" s="488" t="s">
        <v>19</v>
      </c>
      <c r="C207" s="489">
        <f t="shared" si="104"/>
        <v>0</v>
      </c>
      <c r="D207" s="490">
        <f t="shared" si="104"/>
        <v>0</v>
      </c>
      <c r="E207" s="491">
        <f t="shared" si="104"/>
        <v>0</v>
      </c>
      <c r="F207" s="490">
        <f t="shared" si="104"/>
        <v>0</v>
      </c>
      <c r="G207" s="491">
        <f t="shared" si="104"/>
        <v>0</v>
      </c>
      <c r="H207" s="490">
        <f t="shared" si="104"/>
        <v>0</v>
      </c>
      <c r="I207" s="491">
        <f t="shared" si="104"/>
        <v>0</v>
      </c>
      <c r="J207" s="490">
        <f t="shared" si="104"/>
        <v>0</v>
      </c>
      <c r="K207" s="491">
        <f t="shared" si="104"/>
        <v>0</v>
      </c>
      <c r="L207" s="490">
        <f t="shared" si="104"/>
        <v>0</v>
      </c>
      <c r="M207" s="491">
        <f t="shared" si="104"/>
        <v>0</v>
      </c>
      <c r="N207" s="490">
        <f t="shared" si="104"/>
        <v>0</v>
      </c>
      <c r="O207" s="491">
        <f t="shared" si="104"/>
        <v>0</v>
      </c>
      <c r="P207" s="490">
        <f t="shared" si="104"/>
        <v>0</v>
      </c>
      <c r="Q207" s="491">
        <f t="shared" si="104"/>
        <v>0</v>
      </c>
      <c r="R207" s="490">
        <f t="shared" si="104"/>
        <v>0</v>
      </c>
      <c r="S207" s="491">
        <f t="shared" si="106"/>
        <v>0</v>
      </c>
      <c r="T207" s="490">
        <f t="shared" si="106"/>
        <v>0</v>
      </c>
      <c r="U207" s="491">
        <f t="shared" si="106"/>
        <v>0</v>
      </c>
      <c r="V207" s="490">
        <f t="shared" si="106"/>
        <v>0</v>
      </c>
      <c r="W207" s="491">
        <f t="shared" si="106"/>
        <v>0</v>
      </c>
      <c r="X207" s="490">
        <f t="shared" si="106"/>
        <v>0</v>
      </c>
      <c r="Y207" s="491">
        <f t="shared" si="106"/>
        <v>0</v>
      </c>
      <c r="Z207" s="494">
        <f t="shared" si="106"/>
        <v>0</v>
      </c>
      <c r="AA207" s="489">
        <f t="shared" si="105"/>
        <v>0</v>
      </c>
      <c r="AB207" s="494">
        <f t="shared" si="105"/>
        <v>0</v>
      </c>
      <c r="AC207" s="502"/>
      <c r="AD207" s="503"/>
      <c r="AE207" s="503"/>
      <c r="AF207" s="504"/>
      <c r="AG207" s="504"/>
      <c r="AH207" s="504"/>
      <c r="AI207" s="504"/>
      <c r="AJ207" s="504"/>
      <c r="AK207" s="504"/>
      <c r="AL207" s="504"/>
      <c r="AM207" s="504"/>
      <c r="AN207" s="504"/>
      <c r="AO207" s="504"/>
      <c r="AP207" s="504"/>
      <c r="AQ207" s="504"/>
      <c r="AR207" s="504"/>
      <c r="AS207" s="504"/>
      <c r="AT207" s="468"/>
    </row>
    <row r="208" spans="1:46" s="478" customFormat="1" ht="18" hidden="1" customHeight="1" outlineLevel="1">
      <c r="A208" s="468"/>
      <c r="B208" s="488" t="s">
        <v>20</v>
      </c>
      <c r="C208" s="489">
        <f t="shared" si="104"/>
        <v>0</v>
      </c>
      <c r="D208" s="490">
        <f t="shared" si="104"/>
        <v>0</v>
      </c>
      <c r="E208" s="491">
        <f t="shared" si="104"/>
        <v>0</v>
      </c>
      <c r="F208" s="490">
        <f t="shared" si="104"/>
        <v>0</v>
      </c>
      <c r="G208" s="491">
        <f t="shared" si="104"/>
        <v>0</v>
      </c>
      <c r="H208" s="490">
        <f t="shared" si="104"/>
        <v>0</v>
      </c>
      <c r="I208" s="491">
        <f t="shared" si="104"/>
        <v>0</v>
      </c>
      <c r="J208" s="490">
        <f t="shared" si="104"/>
        <v>0</v>
      </c>
      <c r="K208" s="491">
        <f t="shared" si="104"/>
        <v>0</v>
      </c>
      <c r="L208" s="490">
        <f t="shared" si="104"/>
        <v>0</v>
      </c>
      <c r="M208" s="491">
        <f t="shared" si="104"/>
        <v>0</v>
      </c>
      <c r="N208" s="490">
        <f t="shared" si="104"/>
        <v>0</v>
      </c>
      <c r="O208" s="491">
        <f t="shared" si="104"/>
        <v>0</v>
      </c>
      <c r="P208" s="490">
        <f t="shared" si="104"/>
        <v>0</v>
      </c>
      <c r="Q208" s="491">
        <f t="shared" si="104"/>
        <v>0</v>
      </c>
      <c r="R208" s="490">
        <f t="shared" si="104"/>
        <v>0</v>
      </c>
      <c r="S208" s="491">
        <f t="shared" si="106"/>
        <v>0</v>
      </c>
      <c r="T208" s="490">
        <f t="shared" si="106"/>
        <v>0</v>
      </c>
      <c r="U208" s="491">
        <f t="shared" si="106"/>
        <v>0</v>
      </c>
      <c r="V208" s="490">
        <f t="shared" si="106"/>
        <v>0</v>
      </c>
      <c r="W208" s="491">
        <f t="shared" si="106"/>
        <v>0</v>
      </c>
      <c r="X208" s="490">
        <f t="shared" si="106"/>
        <v>0</v>
      </c>
      <c r="Y208" s="491">
        <f t="shared" si="106"/>
        <v>0</v>
      </c>
      <c r="Z208" s="494">
        <f t="shared" si="106"/>
        <v>0</v>
      </c>
      <c r="AA208" s="489">
        <f t="shared" si="105"/>
        <v>0</v>
      </c>
      <c r="AB208" s="494">
        <f t="shared" si="105"/>
        <v>0</v>
      </c>
      <c r="AC208" s="502"/>
      <c r="AD208" s="503"/>
      <c r="AE208" s="503"/>
      <c r="AF208" s="504"/>
      <c r="AG208" s="504"/>
      <c r="AH208" s="504"/>
      <c r="AI208" s="504"/>
      <c r="AJ208" s="504"/>
      <c r="AK208" s="504"/>
      <c r="AL208" s="504"/>
      <c r="AM208" s="504"/>
      <c r="AN208" s="504"/>
      <c r="AO208" s="504"/>
      <c r="AP208" s="504"/>
      <c r="AQ208" s="504"/>
      <c r="AR208" s="504"/>
      <c r="AS208" s="504"/>
      <c r="AT208" s="468"/>
    </row>
    <row r="209" spans="1:46" s="478" customFormat="1" ht="18" hidden="1" customHeight="1" outlineLevel="1">
      <c r="A209" s="468"/>
      <c r="B209" s="488" t="s">
        <v>21</v>
      </c>
      <c r="C209" s="489">
        <f t="shared" si="104"/>
        <v>0</v>
      </c>
      <c r="D209" s="490">
        <f t="shared" si="104"/>
        <v>0</v>
      </c>
      <c r="E209" s="491">
        <f t="shared" si="104"/>
        <v>0</v>
      </c>
      <c r="F209" s="490">
        <f t="shared" si="104"/>
        <v>0</v>
      </c>
      <c r="G209" s="491">
        <f t="shared" si="104"/>
        <v>0</v>
      </c>
      <c r="H209" s="490">
        <f t="shared" si="104"/>
        <v>0</v>
      </c>
      <c r="I209" s="491">
        <f t="shared" si="104"/>
        <v>0</v>
      </c>
      <c r="J209" s="490">
        <f t="shared" si="104"/>
        <v>0</v>
      </c>
      <c r="K209" s="491">
        <f t="shared" si="104"/>
        <v>0</v>
      </c>
      <c r="L209" s="490">
        <f t="shared" si="104"/>
        <v>0</v>
      </c>
      <c r="M209" s="491">
        <f t="shared" si="104"/>
        <v>0</v>
      </c>
      <c r="N209" s="490">
        <f t="shared" si="104"/>
        <v>0</v>
      </c>
      <c r="O209" s="491">
        <f t="shared" si="104"/>
        <v>0</v>
      </c>
      <c r="P209" s="490">
        <f t="shared" si="104"/>
        <v>0</v>
      </c>
      <c r="Q209" s="491">
        <f t="shared" si="104"/>
        <v>0</v>
      </c>
      <c r="R209" s="490">
        <f t="shared" si="104"/>
        <v>0</v>
      </c>
      <c r="S209" s="491">
        <f t="shared" si="106"/>
        <v>0</v>
      </c>
      <c r="T209" s="490">
        <f t="shared" si="106"/>
        <v>0</v>
      </c>
      <c r="U209" s="491">
        <f t="shared" si="106"/>
        <v>0</v>
      </c>
      <c r="V209" s="490">
        <f t="shared" si="106"/>
        <v>0</v>
      </c>
      <c r="W209" s="491">
        <f t="shared" si="106"/>
        <v>0</v>
      </c>
      <c r="X209" s="490">
        <f t="shared" si="106"/>
        <v>0</v>
      </c>
      <c r="Y209" s="491">
        <f t="shared" si="106"/>
        <v>0</v>
      </c>
      <c r="Z209" s="494">
        <f t="shared" si="106"/>
        <v>0</v>
      </c>
      <c r="AA209" s="489">
        <f>SUM(C209+E209+G209+I209+K209+M209+O209+Q209+S209+U209+W209+Y209)</f>
        <v>0</v>
      </c>
      <c r="AB209" s="494">
        <f>SUM(D209+F209+H209+J209+L209+N209+P209+R209+T209+V209+X209+Z209)</f>
        <v>0</v>
      </c>
      <c r="AC209" s="502"/>
      <c r="AD209" s="503"/>
      <c r="AE209" s="503"/>
      <c r="AF209" s="504"/>
      <c r="AG209" s="504"/>
      <c r="AH209" s="504"/>
      <c r="AI209" s="504"/>
      <c r="AJ209" s="504"/>
      <c r="AK209" s="504"/>
      <c r="AL209" s="504"/>
      <c r="AM209" s="504"/>
      <c r="AN209" s="504"/>
      <c r="AO209" s="504"/>
      <c r="AP209" s="504"/>
      <c r="AQ209" s="504"/>
      <c r="AR209" s="504"/>
      <c r="AS209" s="504"/>
      <c r="AT209" s="468"/>
    </row>
    <row r="210" spans="1:46" s="478" customFormat="1" ht="18" hidden="1" customHeight="1" outlineLevel="1">
      <c r="A210" s="468"/>
      <c r="B210" s="488" t="s">
        <v>22</v>
      </c>
      <c r="C210" s="489">
        <f t="shared" si="104"/>
        <v>0</v>
      </c>
      <c r="D210" s="490">
        <f t="shared" si="104"/>
        <v>0</v>
      </c>
      <c r="E210" s="491">
        <f t="shared" si="104"/>
        <v>0</v>
      </c>
      <c r="F210" s="490">
        <f t="shared" si="104"/>
        <v>0</v>
      </c>
      <c r="G210" s="491">
        <f t="shared" si="104"/>
        <v>0</v>
      </c>
      <c r="H210" s="490">
        <f t="shared" si="104"/>
        <v>0</v>
      </c>
      <c r="I210" s="491">
        <f t="shared" si="104"/>
        <v>0</v>
      </c>
      <c r="J210" s="490">
        <f t="shared" si="104"/>
        <v>0</v>
      </c>
      <c r="K210" s="491">
        <f t="shared" si="104"/>
        <v>0</v>
      </c>
      <c r="L210" s="490">
        <f t="shared" si="104"/>
        <v>0</v>
      </c>
      <c r="M210" s="491">
        <f t="shared" si="104"/>
        <v>0</v>
      </c>
      <c r="N210" s="490">
        <f t="shared" si="104"/>
        <v>0</v>
      </c>
      <c r="O210" s="491">
        <f t="shared" si="104"/>
        <v>0</v>
      </c>
      <c r="P210" s="490">
        <f t="shared" si="104"/>
        <v>0</v>
      </c>
      <c r="Q210" s="491">
        <f t="shared" si="104"/>
        <v>0</v>
      </c>
      <c r="R210" s="490">
        <f t="shared" si="104"/>
        <v>0</v>
      </c>
      <c r="S210" s="491">
        <f t="shared" si="106"/>
        <v>0</v>
      </c>
      <c r="T210" s="490">
        <f t="shared" si="106"/>
        <v>0</v>
      </c>
      <c r="U210" s="491">
        <f t="shared" si="106"/>
        <v>0</v>
      </c>
      <c r="V210" s="490">
        <f t="shared" si="106"/>
        <v>0</v>
      </c>
      <c r="W210" s="491">
        <f t="shared" si="106"/>
        <v>0</v>
      </c>
      <c r="X210" s="490">
        <f t="shared" si="106"/>
        <v>0</v>
      </c>
      <c r="Y210" s="491">
        <f t="shared" si="106"/>
        <v>0</v>
      </c>
      <c r="Z210" s="494">
        <f t="shared" si="106"/>
        <v>0</v>
      </c>
      <c r="AA210" s="489">
        <f t="shared" si="105"/>
        <v>0</v>
      </c>
      <c r="AB210" s="494">
        <f t="shared" si="105"/>
        <v>0</v>
      </c>
      <c r="AC210" s="502"/>
      <c r="AD210" s="503"/>
      <c r="AE210" s="503"/>
      <c r="AF210" s="504"/>
      <c r="AG210" s="504"/>
      <c r="AH210" s="504"/>
      <c r="AI210" s="504"/>
      <c r="AJ210" s="504"/>
      <c r="AK210" s="504"/>
      <c r="AL210" s="504"/>
      <c r="AM210" s="504"/>
      <c r="AN210" s="504"/>
      <c r="AO210" s="504"/>
      <c r="AP210" s="504"/>
      <c r="AQ210" s="504"/>
      <c r="AR210" s="504"/>
      <c r="AS210" s="504"/>
      <c r="AT210" s="468"/>
    </row>
    <row r="211" spans="1:46" s="478" customFormat="1" ht="18" hidden="1" customHeight="1" outlineLevel="1">
      <c r="A211" s="468"/>
      <c r="B211" s="488" t="s">
        <v>23</v>
      </c>
      <c r="C211" s="489">
        <f t="shared" si="104"/>
        <v>0</v>
      </c>
      <c r="D211" s="490">
        <f t="shared" si="104"/>
        <v>0</v>
      </c>
      <c r="E211" s="491">
        <f t="shared" si="104"/>
        <v>0</v>
      </c>
      <c r="F211" s="490">
        <f t="shared" si="104"/>
        <v>0</v>
      </c>
      <c r="G211" s="491">
        <f t="shared" si="104"/>
        <v>0</v>
      </c>
      <c r="H211" s="490">
        <f t="shared" si="104"/>
        <v>0</v>
      </c>
      <c r="I211" s="491">
        <f t="shared" si="104"/>
        <v>0</v>
      </c>
      <c r="J211" s="490">
        <f t="shared" si="104"/>
        <v>0</v>
      </c>
      <c r="K211" s="491">
        <f t="shared" si="104"/>
        <v>0</v>
      </c>
      <c r="L211" s="490">
        <f t="shared" si="104"/>
        <v>0</v>
      </c>
      <c r="M211" s="491">
        <f t="shared" si="104"/>
        <v>0</v>
      </c>
      <c r="N211" s="490">
        <f t="shared" si="104"/>
        <v>0</v>
      </c>
      <c r="O211" s="491">
        <f t="shared" si="104"/>
        <v>0</v>
      </c>
      <c r="P211" s="490">
        <f t="shared" si="104"/>
        <v>0</v>
      </c>
      <c r="Q211" s="491">
        <f t="shared" si="104"/>
        <v>0</v>
      </c>
      <c r="R211" s="490">
        <f t="shared" si="104"/>
        <v>0</v>
      </c>
      <c r="S211" s="491">
        <f t="shared" si="106"/>
        <v>0</v>
      </c>
      <c r="T211" s="490">
        <f t="shared" si="106"/>
        <v>0</v>
      </c>
      <c r="U211" s="491">
        <f t="shared" si="106"/>
        <v>0</v>
      </c>
      <c r="V211" s="490">
        <f t="shared" si="106"/>
        <v>0</v>
      </c>
      <c r="W211" s="491">
        <f t="shared" si="106"/>
        <v>0</v>
      </c>
      <c r="X211" s="490">
        <f t="shared" si="106"/>
        <v>0</v>
      </c>
      <c r="Y211" s="491">
        <f t="shared" si="106"/>
        <v>0</v>
      </c>
      <c r="Z211" s="494">
        <f t="shared" si="106"/>
        <v>0</v>
      </c>
      <c r="AA211" s="489">
        <f t="shared" si="105"/>
        <v>0</v>
      </c>
      <c r="AB211" s="494">
        <f t="shared" si="105"/>
        <v>0</v>
      </c>
      <c r="AC211" s="502"/>
      <c r="AD211" s="503"/>
      <c r="AE211" s="503"/>
      <c r="AF211" s="504"/>
      <c r="AG211" s="504"/>
      <c r="AH211" s="504"/>
      <c r="AI211" s="504"/>
      <c r="AJ211" s="504"/>
      <c r="AK211" s="504"/>
      <c r="AL211" s="504"/>
      <c r="AM211" s="504"/>
      <c r="AN211" s="504"/>
      <c r="AO211" s="504"/>
      <c r="AP211" s="504"/>
      <c r="AQ211" s="504"/>
      <c r="AR211" s="504"/>
      <c r="AS211" s="504"/>
      <c r="AT211" s="468"/>
    </row>
    <row r="212" spans="1:46" s="478" customFormat="1" ht="18" hidden="1" customHeight="1" outlineLevel="1">
      <c r="A212" s="468"/>
      <c r="B212" s="488" t="s">
        <v>24</v>
      </c>
      <c r="C212" s="489">
        <f t="shared" si="104"/>
        <v>0</v>
      </c>
      <c r="D212" s="490">
        <f t="shared" si="104"/>
        <v>0</v>
      </c>
      <c r="E212" s="491">
        <f t="shared" si="104"/>
        <v>0</v>
      </c>
      <c r="F212" s="490">
        <f t="shared" si="104"/>
        <v>0</v>
      </c>
      <c r="G212" s="491">
        <f t="shared" si="104"/>
        <v>0</v>
      </c>
      <c r="H212" s="490">
        <f t="shared" si="104"/>
        <v>0</v>
      </c>
      <c r="I212" s="491">
        <f t="shared" si="104"/>
        <v>0</v>
      </c>
      <c r="J212" s="490">
        <f t="shared" si="104"/>
        <v>0</v>
      </c>
      <c r="K212" s="491">
        <f t="shared" si="104"/>
        <v>0</v>
      </c>
      <c r="L212" s="490">
        <f t="shared" si="104"/>
        <v>0</v>
      </c>
      <c r="M212" s="491">
        <f t="shared" si="104"/>
        <v>0</v>
      </c>
      <c r="N212" s="490">
        <f t="shared" si="104"/>
        <v>0</v>
      </c>
      <c r="O212" s="491">
        <f t="shared" si="104"/>
        <v>0</v>
      </c>
      <c r="P212" s="490">
        <f t="shared" si="104"/>
        <v>0</v>
      </c>
      <c r="Q212" s="491">
        <f t="shared" si="104"/>
        <v>0</v>
      </c>
      <c r="R212" s="490">
        <f t="shared" si="104"/>
        <v>0</v>
      </c>
      <c r="S212" s="491">
        <f t="shared" si="106"/>
        <v>0</v>
      </c>
      <c r="T212" s="490">
        <f t="shared" si="106"/>
        <v>0</v>
      </c>
      <c r="U212" s="491">
        <f t="shared" si="106"/>
        <v>0</v>
      </c>
      <c r="V212" s="490">
        <f t="shared" si="106"/>
        <v>0</v>
      </c>
      <c r="W212" s="491">
        <f t="shared" si="106"/>
        <v>0</v>
      </c>
      <c r="X212" s="490">
        <f t="shared" si="106"/>
        <v>0</v>
      </c>
      <c r="Y212" s="491">
        <f t="shared" si="106"/>
        <v>0</v>
      </c>
      <c r="Z212" s="494">
        <f t="shared" si="106"/>
        <v>0</v>
      </c>
      <c r="AA212" s="489">
        <f t="shared" si="105"/>
        <v>0</v>
      </c>
      <c r="AB212" s="494">
        <f t="shared" si="105"/>
        <v>0</v>
      </c>
      <c r="AC212" s="502"/>
      <c r="AD212" s="503"/>
      <c r="AE212" s="503"/>
      <c r="AF212" s="504"/>
      <c r="AG212" s="504"/>
      <c r="AH212" s="504"/>
      <c r="AI212" s="504"/>
      <c r="AJ212" s="504"/>
      <c r="AK212" s="504"/>
      <c r="AL212" s="504"/>
      <c r="AM212" s="504"/>
      <c r="AN212" s="504"/>
      <c r="AO212" s="504"/>
      <c r="AP212" s="504"/>
      <c r="AQ212" s="504"/>
      <c r="AR212" s="504"/>
      <c r="AS212" s="504"/>
      <c r="AT212" s="468"/>
    </row>
    <row r="213" spans="1:46" s="478" customFormat="1" ht="18" hidden="1" customHeight="1" outlineLevel="1">
      <c r="A213" s="468"/>
      <c r="B213" s="488" t="s">
        <v>25</v>
      </c>
      <c r="C213" s="489">
        <f t="shared" si="104"/>
        <v>0</v>
      </c>
      <c r="D213" s="490">
        <f t="shared" si="104"/>
        <v>0</v>
      </c>
      <c r="E213" s="491">
        <f t="shared" si="104"/>
        <v>0</v>
      </c>
      <c r="F213" s="490">
        <f t="shared" si="104"/>
        <v>0</v>
      </c>
      <c r="G213" s="491">
        <f t="shared" si="104"/>
        <v>0</v>
      </c>
      <c r="H213" s="490">
        <f t="shared" si="104"/>
        <v>0</v>
      </c>
      <c r="I213" s="491">
        <f t="shared" si="104"/>
        <v>0</v>
      </c>
      <c r="J213" s="490">
        <f t="shared" si="104"/>
        <v>0</v>
      </c>
      <c r="K213" s="491">
        <f t="shared" si="104"/>
        <v>0</v>
      </c>
      <c r="L213" s="490">
        <f t="shared" si="104"/>
        <v>0</v>
      </c>
      <c r="M213" s="491">
        <f t="shared" si="104"/>
        <v>0</v>
      </c>
      <c r="N213" s="490">
        <f t="shared" si="104"/>
        <v>0</v>
      </c>
      <c r="O213" s="491">
        <f t="shared" si="104"/>
        <v>0</v>
      </c>
      <c r="P213" s="490">
        <f t="shared" si="104"/>
        <v>0</v>
      </c>
      <c r="Q213" s="491">
        <f t="shared" si="104"/>
        <v>0</v>
      </c>
      <c r="R213" s="490">
        <f t="shared" si="104"/>
        <v>0</v>
      </c>
      <c r="S213" s="491">
        <f t="shared" si="106"/>
        <v>0</v>
      </c>
      <c r="T213" s="490">
        <f t="shared" si="106"/>
        <v>0</v>
      </c>
      <c r="U213" s="491">
        <f t="shared" si="106"/>
        <v>0</v>
      </c>
      <c r="V213" s="490">
        <f t="shared" si="106"/>
        <v>0</v>
      </c>
      <c r="W213" s="491">
        <f t="shared" si="106"/>
        <v>0</v>
      </c>
      <c r="X213" s="490">
        <f t="shared" si="106"/>
        <v>0</v>
      </c>
      <c r="Y213" s="491">
        <f t="shared" si="106"/>
        <v>0</v>
      </c>
      <c r="Z213" s="494">
        <f t="shared" si="106"/>
        <v>0</v>
      </c>
      <c r="AA213" s="489">
        <f t="shared" si="105"/>
        <v>0</v>
      </c>
      <c r="AB213" s="494">
        <f t="shared" si="105"/>
        <v>0</v>
      </c>
      <c r="AC213" s="502"/>
      <c r="AD213" s="503"/>
      <c r="AE213" s="503"/>
      <c r="AF213" s="504"/>
      <c r="AG213" s="504"/>
      <c r="AH213" s="504"/>
      <c r="AI213" s="504"/>
      <c r="AJ213" s="504"/>
      <c r="AK213" s="504"/>
      <c r="AL213" s="504"/>
      <c r="AM213" s="504"/>
      <c r="AN213" s="504"/>
      <c r="AO213" s="504"/>
      <c r="AP213" s="504"/>
      <c r="AQ213" s="504"/>
      <c r="AR213" s="504"/>
      <c r="AS213" s="504"/>
      <c r="AT213" s="468"/>
    </row>
    <row r="214" spans="1:46" s="478" customFormat="1" ht="18" hidden="1" customHeight="1" outlineLevel="1">
      <c r="A214" s="468"/>
      <c r="B214" s="488" t="s">
        <v>26</v>
      </c>
      <c r="C214" s="489">
        <f t="shared" si="104"/>
        <v>0</v>
      </c>
      <c r="D214" s="490">
        <f t="shared" si="104"/>
        <v>0</v>
      </c>
      <c r="E214" s="491">
        <f t="shared" si="104"/>
        <v>0</v>
      </c>
      <c r="F214" s="490">
        <f t="shared" si="104"/>
        <v>0</v>
      </c>
      <c r="G214" s="491">
        <f t="shared" si="104"/>
        <v>0</v>
      </c>
      <c r="H214" s="490">
        <f t="shared" si="104"/>
        <v>0</v>
      </c>
      <c r="I214" s="491">
        <f t="shared" si="104"/>
        <v>0</v>
      </c>
      <c r="J214" s="490">
        <f t="shared" si="104"/>
        <v>0</v>
      </c>
      <c r="K214" s="491">
        <f t="shared" si="104"/>
        <v>0</v>
      </c>
      <c r="L214" s="490">
        <f t="shared" si="104"/>
        <v>0</v>
      </c>
      <c r="M214" s="491">
        <f t="shared" si="104"/>
        <v>0</v>
      </c>
      <c r="N214" s="490">
        <f t="shared" si="104"/>
        <v>0</v>
      </c>
      <c r="O214" s="491">
        <f t="shared" si="104"/>
        <v>0</v>
      </c>
      <c r="P214" s="490">
        <f t="shared" si="104"/>
        <v>0</v>
      </c>
      <c r="Q214" s="491">
        <f t="shared" si="104"/>
        <v>0</v>
      </c>
      <c r="R214" s="490">
        <f t="shared" si="104"/>
        <v>0</v>
      </c>
      <c r="S214" s="491">
        <f t="shared" si="106"/>
        <v>0</v>
      </c>
      <c r="T214" s="490">
        <f t="shared" si="106"/>
        <v>0</v>
      </c>
      <c r="U214" s="491">
        <f t="shared" si="106"/>
        <v>0</v>
      </c>
      <c r="V214" s="490">
        <f t="shared" si="106"/>
        <v>0</v>
      </c>
      <c r="W214" s="491">
        <f t="shared" si="106"/>
        <v>0</v>
      </c>
      <c r="X214" s="490">
        <f t="shared" si="106"/>
        <v>0</v>
      </c>
      <c r="Y214" s="491">
        <f t="shared" si="106"/>
        <v>0</v>
      </c>
      <c r="Z214" s="494">
        <f t="shared" si="106"/>
        <v>0</v>
      </c>
      <c r="AA214" s="489">
        <f t="shared" si="105"/>
        <v>0</v>
      </c>
      <c r="AB214" s="494">
        <f t="shared" si="105"/>
        <v>0</v>
      </c>
      <c r="AC214" s="502"/>
      <c r="AD214" s="503"/>
      <c r="AE214" s="503"/>
      <c r="AF214" s="504"/>
      <c r="AG214" s="504"/>
      <c r="AH214" s="504"/>
      <c r="AI214" s="504"/>
      <c r="AJ214" s="504"/>
      <c r="AK214" s="504"/>
      <c r="AL214" s="504"/>
      <c r="AM214" s="504"/>
      <c r="AN214" s="504"/>
      <c r="AO214" s="504"/>
      <c r="AP214" s="504"/>
      <c r="AQ214" s="504"/>
      <c r="AR214" s="504"/>
      <c r="AS214" s="504"/>
      <c r="AT214" s="468"/>
    </row>
    <row r="215" spans="1:46" s="478" customFormat="1" ht="18" hidden="1" customHeight="1" outlineLevel="1">
      <c r="A215" s="468"/>
      <c r="B215" s="488" t="s">
        <v>27</v>
      </c>
      <c r="C215" s="489">
        <f t="shared" si="104"/>
        <v>0</v>
      </c>
      <c r="D215" s="490">
        <f t="shared" si="104"/>
        <v>0</v>
      </c>
      <c r="E215" s="491">
        <f t="shared" si="104"/>
        <v>0</v>
      </c>
      <c r="F215" s="490">
        <f t="shared" si="104"/>
        <v>0</v>
      </c>
      <c r="G215" s="491">
        <f t="shared" si="104"/>
        <v>0</v>
      </c>
      <c r="H215" s="490">
        <f t="shared" si="104"/>
        <v>0</v>
      </c>
      <c r="I215" s="491">
        <f t="shared" si="104"/>
        <v>0</v>
      </c>
      <c r="J215" s="490">
        <f t="shared" si="104"/>
        <v>0</v>
      </c>
      <c r="K215" s="491">
        <f t="shared" si="104"/>
        <v>0</v>
      </c>
      <c r="L215" s="490">
        <f t="shared" si="104"/>
        <v>0</v>
      </c>
      <c r="M215" s="491">
        <f t="shared" si="104"/>
        <v>0</v>
      </c>
      <c r="N215" s="490">
        <f t="shared" si="104"/>
        <v>0</v>
      </c>
      <c r="O215" s="491">
        <f t="shared" si="104"/>
        <v>0</v>
      </c>
      <c r="P215" s="490">
        <f t="shared" si="104"/>
        <v>0</v>
      </c>
      <c r="Q215" s="491">
        <f t="shared" si="104"/>
        <v>0</v>
      </c>
      <c r="R215" s="490">
        <f t="shared" si="104"/>
        <v>0</v>
      </c>
      <c r="S215" s="491">
        <f t="shared" si="106"/>
        <v>0</v>
      </c>
      <c r="T215" s="490">
        <f t="shared" si="106"/>
        <v>0</v>
      </c>
      <c r="U215" s="491">
        <f t="shared" si="106"/>
        <v>0</v>
      </c>
      <c r="V215" s="490">
        <f t="shared" si="106"/>
        <v>0</v>
      </c>
      <c r="W215" s="491">
        <f t="shared" si="106"/>
        <v>0</v>
      </c>
      <c r="X215" s="490">
        <f t="shared" si="106"/>
        <v>0</v>
      </c>
      <c r="Y215" s="491">
        <f t="shared" si="106"/>
        <v>0</v>
      </c>
      <c r="Z215" s="494">
        <f t="shared" si="106"/>
        <v>0</v>
      </c>
      <c r="AA215" s="489">
        <f t="shared" si="105"/>
        <v>0</v>
      </c>
      <c r="AB215" s="494">
        <f t="shared" si="105"/>
        <v>0</v>
      </c>
      <c r="AC215" s="502"/>
      <c r="AD215" s="503"/>
      <c r="AE215" s="503"/>
      <c r="AF215" s="504"/>
      <c r="AG215" s="504"/>
      <c r="AH215" s="504"/>
      <c r="AI215" s="504"/>
      <c r="AJ215" s="504"/>
      <c r="AK215" s="504"/>
      <c r="AL215" s="504"/>
      <c r="AM215" s="504"/>
      <c r="AN215" s="504"/>
      <c r="AO215" s="504"/>
      <c r="AP215" s="504"/>
      <c r="AQ215" s="504"/>
      <c r="AR215" s="504"/>
      <c r="AS215" s="504"/>
      <c r="AT215" s="468"/>
    </row>
    <row r="216" spans="1:46" s="478" customFormat="1" ht="18" hidden="1" customHeight="1" outlineLevel="1">
      <c r="A216" s="468"/>
      <c r="B216" s="488" t="s">
        <v>28</v>
      </c>
      <c r="C216" s="489">
        <f t="shared" si="104"/>
        <v>0</v>
      </c>
      <c r="D216" s="490">
        <f t="shared" si="104"/>
        <v>0</v>
      </c>
      <c r="E216" s="491">
        <f t="shared" si="104"/>
        <v>0</v>
      </c>
      <c r="F216" s="490">
        <f t="shared" si="104"/>
        <v>0</v>
      </c>
      <c r="G216" s="491">
        <f t="shared" si="104"/>
        <v>0</v>
      </c>
      <c r="H216" s="490">
        <f t="shared" si="104"/>
        <v>0</v>
      </c>
      <c r="I216" s="491">
        <f t="shared" si="104"/>
        <v>0</v>
      </c>
      <c r="J216" s="490">
        <f t="shared" si="104"/>
        <v>0</v>
      </c>
      <c r="K216" s="491">
        <f t="shared" si="104"/>
        <v>0</v>
      </c>
      <c r="L216" s="490">
        <f t="shared" si="104"/>
        <v>0</v>
      </c>
      <c r="M216" s="491">
        <f t="shared" si="104"/>
        <v>0</v>
      </c>
      <c r="N216" s="490">
        <f t="shared" si="104"/>
        <v>0</v>
      </c>
      <c r="O216" s="491">
        <f t="shared" si="104"/>
        <v>0</v>
      </c>
      <c r="P216" s="490">
        <f t="shared" si="104"/>
        <v>0</v>
      </c>
      <c r="Q216" s="491">
        <f t="shared" si="104"/>
        <v>0</v>
      </c>
      <c r="R216" s="490">
        <f t="shared" si="104"/>
        <v>0</v>
      </c>
      <c r="S216" s="491">
        <f t="shared" si="106"/>
        <v>0</v>
      </c>
      <c r="T216" s="490">
        <f t="shared" si="106"/>
        <v>0</v>
      </c>
      <c r="U216" s="491">
        <f t="shared" si="106"/>
        <v>0</v>
      </c>
      <c r="V216" s="490">
        <f t="shared" si="106"/>
        <v>0</v>
      </c>
      <c r="W216" s="491">
        <f t="shared" si="106"/>
        <v>0</v>
      </c>
      <c r="X216" s="490">
        <f t="shared" si="106"/>
        <v>0</v>
      </c>
      <c r="Y216" s="491">
        <f t="shared" si="106"/>
        <v>0</v>
      </c>
      <c r="Z216" s="494">
        <f t="shared" si="106"/>
        <v>0</v>
      </c>
      <c r="AA216" s="489">
        <f t="shared" si="105"/>
        <v>0</v>
      </c>
      <c r="AB216" s="494">
        <f t="shared" si="105"/>
        <v>0</v>
      </c>
      <c r="AC216" s="502"/>
      <c r="AD216" s="503"/>
      <c r="AE216" s="503"/>
      <c r="AF216" s="504"/>
      <c r="AG216" s="504"/>
      <c r="AH216" s="504"/>
      <c r="AI216" s="504"/>
      <c r="AJ216" s="504"/>
      <c r="AK216" s="504"/>
      <c r="AL216" s="504"/>
      <c r="AM216" s="504"/>
      <c r="AN216" s="504"/>
      <c r="AO216" s="504"/>
      <c r="AP216" s="504"/>
      <c r="AQ216" s="504"/>
      <c r="AR216" s="504"/>
      <c r="AS216" s="504"/>
      <c r="AT216" s="468"/>
    </row>
    <row r="217" spans="1:46" s="478" customFormat="1" ht="18" hidden="1" customHeight="1" outlineLevel="1">
      <c r="A217" s="468"/>
      <c r="B217" s="488" t="s">
        <v>29</v>
      </c>
      <c r="C217" s="489">
        <f t="shared" si="104"/>
        <v>0</v>
      </c>
      <c r="D217" s="490">
        <f t="shared" si="104"/>
        <v>0</v>
      </c>
      <c r="E217" s="491">
        <f t="shared" si="104"/>
        <v>0</v>
      </c>
      <c r="F217" s="490">
        <f t="shared" si="104"/>
        <v>0</v>
      </c>
      <c r="G217" s="491">
        <f t="shared" si="104"/>
        <v>0</v>
      </c>
      <c r="H217" s="490">
        <f t="shared" si="104"/>
        <v>0</v>
      </c>
      <c r="I217" s="491">
        <f t="shared" si="104"/>
        <v>0</v>
      </c>
      <c r="J217" s="490">
        <f t="shared" si="104"/>
        <v>0</v>
      </c>
      <c r="K217" s="491">
        <f t="shared" si="104"/>
        <v>0</v>
      </c>
      <c r="L217" s="490">
        <f t="shared" si="104"/>
        <v>0</v>
      </c>
      <c r="M217" s="491">
        <f t="shared" si="104"/>
        <v>0</v>
      </c>
      <c r="N217" s="490">
        <f t="shared" si="104"/>
        <v>0</v>
      </c>
      <c r="O217" s="491">
        <f t="shared" si="104"/>
        <v>0</v>
      </c>
      <c r="P217" s="490">
        <f t="shared" si="104"/>
        <v>0</v>
      </c>
      <c r="Q217" s="491">
        <f t="shared" si="104"/>
        <v>0</v>
      </c>
      <c r="R217" s="490">
        <f t="shared" si="104"/>
        <v>0</v>
      </c>
      <c r="S217" s="491">
        <f t="shared" si="106"/>
        <v>0</v>
      </c>
      <c r="T217" s="490">
        <f t="shared" si="106"/>
        <v>0</v>
      </c>
      <c r="U217" s="491">
        <f t="shared" si="106"/>
        <v>0</v>
      </c>
      <c r="V217" s="490">
        <f t="shared" si="106"/>
        <v>0</v>
      </c>
      <c r="W217" s="491">
        <f t="shared" si="106"/>
        <v>0</v>
      </c>
      <c r="X217" s="490">
        <f t="shared" si="106"/>
        <v>0</v>
      </c>
      <c r="Y217" s="491">
        <f t="shared" si="106"/>
        <v>0</v>
      </c>
      <c r="Z217" s="494">
        <f t="shared" si="106"/>
        <v>0</v>
      </c>
      <c r="AA217" s="489">
        <f t="shared" si="105"/>
        <v>0</v>
      </c>
      <c r="AB217" s="494">
        <f t="shared" si="105"/>
        <v>0</v>
      </c>
      <c r="AC217" s="502"/>
      <c r="AD217" s="503"/>
      <c r="AE217" s="503"/>
      <c r="AF217" s="504"/>
      <c r="AG217" s="504"/>
      <c r="AH217" s="504"/>
      <c r="AI217" s="504"/>
      <c r="AJ217" s="504"/>
      <c r="AK217" s="504"/>
      <c r="AL217" s="504"/>
      <c r="AM217" s="504"/>
      <c r="AN217" s="504"/>
      <c r="AO217" s="504"/>
      <c r="AP217" s="504"/>
      <c r="AQ217" s="504"/>
      <c r="AR217" s="504"/>
      <c r="AS217" s="504"/>
      <c r="AT217" s="468"/>
    </row>
    <row r="218" spans="1:46" s="478" customFormat="1" ht="18" hidden="1" customHeight="1" outlineLevel="1">
      <c r="A218" s="468"/>
      <c r="B218" s="488" t="s">
        <v>30</v>
      </c>
      <c r="C218" s="489">
        <f t="shared" si="104"/>
        <v>0</v>
      </c>
      <c r="D218" s="490">
        <f t="shared" si="104"/>
        <v>0</v>
      </c>
      <c r="E218" s="491">
        <f t="shared" si="104"/>
        <v>0</v>
      </c>
      <c r="F218" s="490">
        <f t="shared" si="104"/>
        <v>0</v>
      </c>
      <c r="G218" s="491">
        <f t="shared" si="104"/>
        <v>0</v>
      </c>
      <c r="H218" s="490">
        <f t="shared" si="104"/>
        <v>0</v>
      </c>
      <c r="I218" s="491">
        <f t="shared" si="104"/>
        <v>0</v>
      </c>
      <c r="J218" s="490">
        <f t="shared" si="104"/>
        <v>0</v>
      </c>
      <c r="K218" s="491">
        <f t="shared" si="104"/>
        <v>0</v>
      </c>
      <c r="L218" s="490">
        <f t="shared" si="104"/>
        <v>0</v>
      </c>
      <c r="M218" s="491">
        <f t="shared" si="104"/>
        <v>0</v>
      </c>
      <c r="N218" s="490">
        <f t="shared" si="104"/>
        <v>0</v>
      </c>
      <c r="O218" s="491">
        <f t="shared" si="104"/>
        <v>0</v>
      </c>
      <c r="P218" s="490">
        <f t="shared" si="104"/>
        <v>0</v>
      </c>
      <c r="Q218" s="491">
        <f t="shared" si="104"/>
        <v>0</v>
      </c>
      <c r="R218" s="490">
        <f t="shared" si="104"/>
        <v>0</v>
      </c>
      <c r="S218" s="491">
        <f t="shared" si="106"/>
        <v>0</v>
      </c>
      <c r="T218" s="490">
        <f t="shared" si="106"/>
        <v>0</v>
      </c>
      <c r="U218" s="491">
        <f t="shared" si="106"/>
        <v>0</v>
      </c>
      <c r="V218" s="490">
        <f t="shared" si="106"/>
        <v>0</v>
      </c>
      <c r="W218" s="491">
        <f t="shared" si="106"/>
        <v>0</v>
      </c>
      <c r="X218" s="490">
        <f t="shared" si="106"/>
        <v>0</v>
      </c>
      <c r="Y218" s="491">
        <f t="shared" si="106"/>
        <v>0</v>
      </c>
      <c r="Z218" s="494">
        <f t="shared" si="106"/>
        <v>0</v>
      </c>
      <c r="AA218" s="489">
        <f t="shared" si="105"/>
        <v>0</v>
      </c>
      <c r="AB218" s="494">
        <f t="shared" si="105"/>
        <v>0</v>
      </c>
      <c r="AC218" s="502"/>
      <c r="AD218" s="503"/>
      <c r="AE218" s="503"/>
      <c r="AF218" s="504"/>
      <c r="AG218" s="504"/>
      <c r="AH218" s="504"/>
      <c r="AI218" s="504"/>
      <c r="AJ218" s="504"/>
      <c r="AK218" s="504"/>
      <c r="AL218" s="504"/>
      <c r="AM218" s="504"/>
      <c r="AN218" s="504"/>
      <c r="AO218" s="504"/>
      <c r="AP218" s="504"/>
      <c r="AQ218" s="504"/>
      <c r="AR218" s="504"/>
      <c r="AS218" s="504"/>
      <c r="AT218" s="468"/>
    </row>
    <row r="219" spans="1:46" s="478" customFormat="1" ht="18" hidden="1" customHeight="1" outlineLevel="1">
      <c r="A219" s="468"/>
      <c r="B219" s="488" t="s">
        <v>31</v>
      </c>
      <c r="C219" s="489">
        <f t="shared" ref="C219:Z229" si="107">SUM(C27,C75,C123,C171)</f>
        <v>0</v>
      </c>
      <c r="D219" s="490">
        <f t="shared" si="107"/>
        <v>0</v>
      </c>
      <c r="E219" s="491">
        <f t="shared" si="107"/>
        <v>0</v>
      </c>
      <c r="F219" s="490">
        <f t="shared" si="107"/>
        <v>0</v>
      </c>
      <c r="G219" s="491">
        <f t="shared" si="107"/>
        <v>0</v>
      </c>
      <c r="H219" s="490">
        <f t="shared" si="107"/>
        <v>0</v>
      </c>
      <c r="I219" s="491">
        <f t="shared" si="107"/>
        <v>0</v>
      </c>
      <c r="J219" s="490">
        <f t="shared" si="107"/>
        <v>0</v>
      </c>
      <c r="K219" s="491">
        <f t="shared" si="107"/>
        <v>0</v>
      </c>
      <c r="L219" s="490">
        <f t="shared" si="107"/>
        <v>0</v>
      </c>
      <c r="M219" s="491">
        <f t="shared" si="107"/>
        <v>0</v>
      </c>
      <c r="N219" s="490">
        <f t="shared" si="107"/>
        <v>0</v>
      </c>
      <c r="O219" s="491">
        <f t="shared" si="107"/>
        <v>0</v>
      </c>
      <c r="P219" s="490">
        <f t="shared" si="107"/>
        <v>0</v>
      </c>
      <c r="Q219" s="491">
        <f t="shared" si="107"/>
        <v>0</v>
      </c>
      <c r="R219" s="490">
        <f t="shared" si="107"/>
        <v>0</v>
      </c>
      <c r="S219" s="491">
        <f t="shared" si="107"/>
        <v>0</v>
      </c>
      <c r="T219" s="490">
        <f t="shared" si="107"/>
        <v>0</v>
      </c>
      <c r="U219" s="491">
        <f t="shared" si="107"/>
        <v>0</v>
      </c>
      <c r="V219" s="490">
        <f t="shared" si="107"/>
        <v>0</v>
      </c>
      <c r="W219" s="491">
        <f t="shared" si="107"/>
        <v>0</v>
      </c>
      <c r="X219" s="490">
        <f t="shared" si="107"/>
        <v>0</v>
      </c>
      <c r="Y219" s="491">
        <f t="shared" si="107"/>
        <v>0</v>
      </c>
      <c r="Z219" s="494">
        <f t="shared" si="107"/>
        <v>0</v>
      </c>
      <c r="AA219" s="489">
        <f t="shared" si="105"/>
        <v>0</v>
      </c>
      <c r="AB219" s="494">
        <f t="shared" si="105"/>
        <v>0</v>
      </c>
      <c r="AC219" s="502"/>
      <c r="AD219" s="503"/>
      <c r="AE219" s="503"/>
      <c r="AF219" s="504"/>
      <c r="AG219" s="504"/>
      <c r="AH219" s="504"/>
      <c r="AI219" s="504"/>
      <c r="AJ219" s="504"/>
      <c r="AK219" s="504"/>
      <c r="AL219" s="504"/>
      <c r="AM219" s="504"/>
      <c r="AN219" s="504"/>
      <c r="AO219" s="504"/>
      <c r="AP219" s="504"/>
      <c r="AQ219" s="504"/>
      <c r="AR219" s="504"/>
      <c r="AS219" s="504"/>
      <c r="AT219" s="468"/>
    </row>
    <row r="220" spans="1:46" s="478" customFormat="1" ht="18" hidden="1" customHeight="1" outlineLevel="1">
      <c r="A220" s="468"/>
      <c r="B220" s="488" t="s">
        <v>32</v>
      </c>
      <c r="C220" s="489">
        <f t="shared" si="107"/>
        <v>0</v>
      </c>
      <c r="D220" s="490">
        <f t="shared" si="107"/>
        <v>0</v>
      </c>
      <c r="E220" s="491">
        <f t="shared" si="107"/>
        <v>0</v>
      </c>
      <c r="F220" s="490">
        <f t="shared" si="107"/>
        <v>0</v>
      </c>
      <c r="G220" s="491">
        <f t="shared" si="107"/>
        <v>0</v>
      </c>
      <c r="H220" s="490">
        <f t="shared" si="107"/>
        <v>0</v>
      </c>
      <c r="I220" s="491">
        <f t="shared" si="107"/>
        <v>0</v>
      </c>
      <c r="J220" s="490">
        <f t="shared" si="107"/>
        <v>0</v>
      </c>
      <c r="K220" s="491">
        <f t="shared" si="107"/>
        <v>0</v>
      </c>
      <c r="L220" s="490">
        <f t="shared" si="107"/>
        <v>0</v>
      </c>
      <c r="M220" s="491">
        <f t="shared" si="107"/>
        <v>0</v>
      </c>
      <c r="N220" s="490">
        <f t="shared" si="107"/>
        <v>0</v>
      </c>
      <c r="O220" s="491">
        <f t="shared" si="107"/>
        <v>0</v>
      </c>
      <c r="P220" s="490">
        <f t="shared" si="107"/>
        <v>0</v>
      </c>
      <c r="Q220" s="491">
        <f t="shared" si="107"/>
        <v>0</v>
      </c>
      <c r="R220" s="490">
        <f t="shared" si="107"/>
        <v>0</v>
      </c>
      <c r="S220" s="491">
        <f t="shared" si="107"/>
        <v>0</v>
      </c>
      <c r="T220" s="490">
        <f t="shared" si="107"/>
        <v>0</v>
      </c>
      <c r="U220" s="491">
        <f t="shared" si="107"/>
        <v>0</v>
      </c>
      <c r="V220" s="490">
        <f t="shared" si="107"/>
        <v>0</v>
      </c>
      <c r="W220" s="491">
        <f t="shared" si="107"/>
        <v>0</v>
      </c>
      <c r="X220" s="490">
        <f t="shared" si="107"/>
        <v>0</v>
      </c>
      <c r="Y220" s="491">
        <f t="shared" si="107"/>
        <v>0</v>
      </c>
      <c r="Z220" s="494">
        <f t="shared" si="107"/>
        <v>0</v>
      </c>
      <c r="AA220" s="489">
        <f t="shared" si="105"/>
        <v>0</v>
      </c>
      <c r="AB220" s="494">
        <f t="shared" si="105"/>
        <v>0</v>
      </c>
      <c r="AC220" s="502"/>
      <c r="AD220" s="503"/>
      <c r="AE220" s="503"/>
      <c r="AF220" s="504"/>
      <c r="AG220" s="504"/>
      <c r="AH220" s="504"/>
      <c r="AI220" s="504"/>
      <c r="AJ220" s="504"/>
      <c r="AK220" s="504"/>
      <c r="AL220" s="504"/>
      <c r="AM220" s="504"/>
      <c r="AN220" s="504"/>
      <c r="AO220" s="504"/>
      <c r="AP220" s="504"/>
      <c r="AQ220" s="504"/>
      <c r="AR220" s="504"/>
      <c r="AS220" s="504"/>
      <c r="AT220" s="468"/>
    </row>
    <row r="221" spans="1:46" s="478" customFormat="1" ht="18" hidden="1" customHeight="1" outlineLevel="1">
      <c r="A221" s="468"/>
      <c r="B221" s="488" t="s">
        <v>33</v>
      </c>
      <c r="C221" s="489">
        <f t="shared" si="107"/>
        <v>0</v>
      </c>
      <c r="D221" s="490">
        <f t="shared" si="107"/>
        <v>0</v>
      </c>
      <c r="E221" s="491">
        <f t="shared" si="107"/>
        <v>0</v>
      </c>
      <c r="F221" s="490">
        <f t="shared" si="107"/>
        <v>0</v>
      </c>
      <c r="G221" s="491">
        <f t="shared" si="107"/>
        <v>0</v>
      </c>
      <c r="H221" s="490">
        <f t="shared" si="107"/>
        <v>0</v>
      </c>
      <c r="I221" s="491">
        <f t="shared" si="107"/>
        <v>0</v>
      </c>
      <c r="J221" s="490">
        <f t="shared" si="107"/>
        <v>0</v>
      </c>
      <c r="K221" s="491">
        <f t="shared" si="107"/>
        <v>0</v>
      </c>
      <c r="L221" s="490">
        <f t="shared" si="107"/>
        <v>0</v>
      </c>
      <c r="M221" s="491">
        <f t="shared" si="107"/>
        <v>0</v>
      </c>
      <c r="N221" s="490">
        <f t="shared" si="107"/>
        <v>0</v>
      </c>
      <c r="O221" s="491">
        <f t="shared" si="107"/>
        <v>0</v>
      </c>
      <c r="P221" s="490">
        <f t="shared" si="107"/>
        <v>0</v>
      </c>
      <c r="Q221" s="491">
        <f t="shared" si="107"/>
        <v>0</v>
      </c>
      <c r="R221" s="490">
        <f t="shared" si="107"/>
        <v>0</v>
      </c>
      <c r="S221" s="491">
        <f t="shared" si="107"/>
        <v>0</v>
      </c>
      <c r="T221" s="490">
        <f t="shared" si="107"/>
        <v>0</v>
      </c>
      <c r="U221" s="491">
        <f t="shared" si="107"/>
        <v>0</v>
      </c>
      <c r="V221" s="490">
        <f t="shared" si="107"/>
        <v>0</v>
      </c>
      <c r="W221" s="491">
        <f t="shared" si="107"/>
        <v>0</v>
      </c>
      <c r="X221" s="490">
        <f t="shared" si="107"/>
        <v>0</v>
      </c>
      <c r="Y221" s="491">
        <f t="shared" si="107"/>
        <v>0</v>
      </c>
      <c r="Z221" s="494">
        <f t="shared" si="107"/>
        <v>0</v>
      </c>
      <c r="AA221" s="489">
        <f t="shared" si="105"/>
        <v>0</v>
      </c>
      <c r="AB221" s="494">
        <f t="shared" si="105"/>
        <v>0</v>
      </c>
      <c r="AC221" s="502"/>
      <c r="AD221" s="503"/>
      <c r="AE221" s="503"/>
      <c r="AF221" s="504"/>
      <c r="AG221" s="504"/>
      <c r="AH221" s="504"/>
      <c r="AI221" s="504"/>
      <c r="AJ221" s="504"/>
      <c r="AK221" s="504"/>
      <c r="AL221" s="504"/>
      <c r="AM221" s="504"/>
      <c r="AN221" s="504"/>
      <c r="AO221" s="504"/>
      <c r="AP221" s="504"/>
      <c r="AQ221" s="504"/>
      <c r="AR221" s="504"/>
      <c r="AS221" s="504"/>
      <c r="AT221" s="468"/>
    </row>
    <row r="222" spans="1:46" s="478" customFormat="1" ht="18" hidden="1" customHeight="1" outlineLevel="1">
      <c r="A222" s="468"/>
      <c r="B222" s="488" t="s">
        <v>34</v>
      </c>
      <c r="C222" s="489">
        <f t="shared" si="107"/>
        <v>0</v>
      </c>
      <c r="D222" s="490">
        <f t="shared" si="107"/>
        <v>0</v>
      </c>
      <c r="E222" s="491">
        <f t="shared" si="107"/>
        <v>0</v>
      </c>
      <c r="F222" s="490">
        <f t="shared" si="107"/>
        <v>0</v>
      </c>
      <c r="G222" s="491">
        <f t="shared" si="107"/>
        <v>0</v>
      </c>
      <c r="H222" s="490">
        <f t="shared" si="107"/>
        <v>0</v>
      </c>
      <c r="I222" s="491">
        <f t="shared" si="107"/>
        <v>0</v>
      </c>
      <c r="J222" s="490">
        <f t="shared" si="107"/>
        <v>0</v>
      </c>
      <c r="K222" s="491">
        <f t="shared" si="107"/>
        <v>0</v>
      </c>
      <c r="L222" s="490">
        <f t="shared" si="107"/>
        <v>0</v>
      </c>
      <c r="M222" s="491">
        <f t="shared" si="107"/>
        <v>0</v>
      </c>
      <c r="N222" s="490">
        <f t="shared" si="107"/>
        <v>0</v>
      </c>
      <c r="O222" s="491">
        <f t="shared" si="107"/>
        <v>0</v>
      </c>
      <c r="P222" s="490">
        <f t="shared" si="107"/>
        <v>0</v>
      </c>
      <c r="Q222" s="491">
        <f t="shared" si="107"/>
        <v>0</v>
      </c>
      <c r="R222" s="490">
        <f t="shared" si="107"/>
        <v>0</v>
      </c>
      <c r="S222" s="491">
        <f t="shared" si="107"/>
        <v>0</v>
      </c>
      <c r="T222" s="490">
        <f t="shared" si="107"/>
        <v>0</v>
      </c>
      <c r="U222" s="491">
        <f t="shared" si="107"/>
        <v>0</v>
      </c>
      <c r="V222" s="490">
        <f t="shared" si="107"/>
        <v>0</v>
      </c>
      <c r="W222" s="491">
        <f t="shared" si="107"/>
        <v>0</v>
      </c>
      <c r="X222" s="490">
        <f t="shared" si="107"/>
        <v>0</v>
      </c>
      <c r="Y222" s="491">
        <f t="shared" si="107"/>
        <v>0</v>
      </c>
      <c r="Z222" s="494">
        <f t="shared" si="107"/>
        <v>0</v>
      </c>
      <c r="AA222" s="489">
        <f t="shared" si="105"/>
        <v>0</v>
      </c>
      <c r="AB222" s="494">
        <f t="shared" si="105"/>
        <v>0</v>
      </c>
      <c r="AC222" s="502"/>
      <c r="AD222" s="503"/>
      <c r="AE222" s="503"/>
      <c r="AF222" s="504"/>
      <c r="AG222" s="504"/>
      <c r="AH222" s="504"/>
      <c r="AI222" s="504"/>
      <c r="AJ222" s="504"/>
      <c r="AK222" s="504"/>
      <c r="AL222" s="504"/>
      <c r="AM222" s="504"/>
      <c r="AN222" s="504"/>
      <c r="AO222" s="504"/>
      <c r="AP222" s="504"/>
      <c r="AQ222" s="504"/>
      <c r="AR222" s="504"/>
      <c r="AS222" s="504"/>
      <c r="AT222" s="468"/>
    </row>
    <row r="223" spans="1:46" s="478" customFormat="1" ht="18" hidden="1" customHeight="1" outlineLevel="1">
      <c r="A223" s="468"/>
      <c r="B223" s="488" t="s">
        <v>35</v>
      </c>
      <c r="C223" s="489">
        <f t="shared" si="107"/>
        <v>0</v>
      </c>
      <c r="D223" s="490">
        <f t="shared" si="107"/>
        <v>0</v>
      </c>
      <c r="E223" s="491">
        <f t="shared" si="107"/>
        <v>0</v>
      </c>
      <c r="F223" s="490">
        <f t="shared" si="107"/>
        <v>0</v>
      </c>
      <c r="G223" s="491">
        <f t="shared" si="107"/>
        <v>0</v>
      </c>
      <c r="H223" s="490">
        <f t="shared" si="107"/>
        <v>0</v>
      </c>
      <c r="I223" s="491">
        <f t="shared" si="107"/>
        <v>0</v>
      </c>
      <c r="J223" s="490">
        <f t="shared" si="107"/>
        <v>0</v>
      </c>
      <c r="K223" s="491">
        <f t="shared" si="107"/>
        <v>0</v>
      </c>
      <c r="L223" s="490">
        <f t="shared" si="107"/>
        <v>0</v>
      </c>
      <c r="M223" s="491">
        <f t="shared" si="107"/>
        <v>0</v>
      </c>
      <c r="N223" s="490">
        <f t="shared" si="107"/>
        <v>0</v>
      </c>
      <c r="O223" s="491">
        <f t="shared" si="107"/>
        <v>0</v>
      </c>
      <c r="P223" s="490">
        <f t="shared" si="107"/>
        <v>0</v>
      </c>
      <c r="Q223" s="491">
        <f t="shared" si="107"/>
        <v>0</v>
      </c>
      <c r="R223" s="490">
        <f t="shared" si="107"/>
        <v>0</v>
      </c>
      <c r="S223" s="491">
        <f t="shared" si="107"/>
        <v>0</v>
      </c>
      <c r="T223" s="490">
        <f t="shared" si="107"/>
        <v>0</v>
      </c>
      <c r="U223" s="491">
        <f t="shared" si="107"/>
        <v>0</v>
      </c>
      <c r="V223" s="490">
        <f t="shared" si="107"/>
        <v>0</v>
      </c>
      <c r="W223" s="491">
        <f t="shared" si="107"/>
        <v>0</v>
      </c>
      <c r="X223" s="490">
        <f t="shared" si="107"/>
        <v>0</v>
      </c>
      <c r="Y223" s="491">
        <f t="shared" si="107"/>
        <v>0</v>
      </c>
      <c r="Z223" s="494">
        <f t="shared" si="107"/>
        <v>0</v>
      </c>
      <c r="AA223" s="489">
        <f t="shared" si="105"/>
        <v>0</v>
      </c>
      <c r="AB223" s="494">
        <f t="shared" si="105"/>
        <v>0</v>
      </c>
      <c r="AC223" s="502"/>
      <c r="AD223" s="503"/>
      <c r="AE223" s="503"/>
      <c r="AF223" s="504"/>
      <c r="AG223" s="504"/>
      <c r="AH223" s="504"/>
      <c r="AI223" s="504"/>
      <c r="AJ223" s="504"/>
      <c r="AK223" s="504"/>
      <c r="AL223" s="504"/>
      <c r="AM223" s="504"/>
      <c r="AN223" s="504"/>
      <c r="AO223" s="504"/>
      <c r="AP223" s="504"/>
      <c r="AQ223" s="504"/>
      <c r="AR223" s="504"/>
      <c r="AS223" s="504"/>
      <c r="AT223" s="468"/>
    </row>
    <row r="224" spans="1:46" s="478" customFormat="1" ht="18" hidden="1" customHeight="1" outlineLevel="1">
      <c r="A224" s="468"/>
      <c r="B224" s="488" t="s">
        <v>36</v>
      </c>
      <c r="C224" s="489">
        <f t="shared" si="107"/>
        <v>0</v>
      </c>
      <c r="D224" s="490">
        <f t="shared" si="107"/>
        <v>0</v>
      </c>
      <c r="E224" s="491">
        <f t="shared" si="107"/>
        <v>0</v>
      </c>
      <c r="F224" s="490">
        <f t="shared" si="107"/>
        <v>0</v>
      </c>
      <c r="G224" s="491">
        <f t="shared" si="107"/>
        <v>0</v>
      </c>
      <c r="H224" s="490">
        <f t="shared" si="107"/>
        <v>0</v>
      </c>
      <c r="I224" s="491">
        <f t="shared" si="107"/>
        <v>0</v>
      </c>
      <c r="J224" s="490">
        <f t="shared" si="107"/>
        <v>0</v>
      </c>
      <c r="K224" s="491">
        <f t="shared" si="107"/>
        <v>0</v>
      </c>
      <c r="L224" s="490">
        <f t="shared" si="107"/>
        <v>0</v>
      </c>
      <c r="M224" s="491">
        <f t="shared" si="107"/>
        <v>0</v>
      </c>
      <c r="N224" s="490">
        <f t="shared" si="107"/>
        <v>0</v>
      </c>
      <c r="O224" s="491">
        <f t="shared" si="107"/>
        <v>0</v>
      </c>
      <c r="P224" s="490">
        <f t="shared" si="107"/>
        <v>0</v>
      </c>
      <c r="Q224" s="491">
        <f t="shared" si="107"/>
        <v>0</v>
      </c>
      <c r="R224" s="490">
        <f t="shared" si="107"/>
        <v>0</v>
      </c>
      <c r="S224" s="491">
        <f t="shared" si="107"/>
        <v>0</v>
      </c>
      <c r="T224" s="490">
        <f t="shared" si="107"/>
        <v>0</v>
      </c>
      <c r="U224" s="491">
        <f t="shared" si="107"/>
        <v>0</v>
      </c>
      <c r="V224" s="490">
        <f t="shared" si="107"/>
        <v>0</v>
      </c>
      <c r="W224" s="491">
        <f t="shared" si="107"/>
        <v>0</v>
      </c>
      <c r="X224" s="490">
        <f t="shared" si="107"/>
        <v>0</v>
      </c>
      <c r="Y224" s="491">
        <f t="shared" si="107"/>
        <v>0</v>
      </c>
      <c r="Z224" s="494">
        <f t="shared" si="107"/>
        <v>0</v>
      </c>
      <c r="AA224" s="489">
        <f t="shared" si="105"/>
        <v>0</v>
      </c>
      <c r="AB224" s="494">
        <f t="shared" si="105"/>
        <v>0</v>
      </c>
      <c r="AC224" s="502"/>
      <c r="AD224" s="503"/>
      <c r="AE224" s="503"/>
      <c r="AF224" s="504"/>
      <c r="AG224" s="504"/>
      <c r="AH224" s="504"/>
      <c r="AI224" s="504"/>
      <c r="AJ224" s="504"/>
      <c r="AK224" s="504"/>
      <c r="AL224" s="504"/>
      <c r="AM224" s="504"/>
      <c r="AN224" s="504"/>
      <c r="AO224" s="504"/>
      <c r="AP224" s="504"/>
      <c r="AQ224" s="504"/>
      <c r="AR224" s="504"/>
      <c r="AS224" s="504"/>
      <c r="AT224" s="468"/>
    </row>
    <row r="225" spans="1:46" s="478" customFormat="1" ht="18" hidden="1" customHeight="1" outlineLevel="1">
      <c r="A225" s="468"/>
      <c r="B225" s="488" t="s">
        <v>37</v>
      </c>
      <c r="C225" s="489">
        <f t="shared" si="107"/>
        <v>0</v>
      </c>
      <c r="D225" s="490">
        <f t="shared" si="107"/>
        <v>0</v>
      </c>
      <c r="E225" s="491">
        <f t="shared" si="107"/>
        <v>0</v>
      </c>
      <c r="F225" s="490">
        <f t="shared" si="107"/>
        <v>0</v>
      </c>
      <c r="G225" s="491">
        <f t="shared" si="107"/>
        <v>0</v>
      </c>
      <c r="H225" s="490">
        <f t="shared" si="107"/>
        <v>0</v>
      </c>
      <c r="I225" s="491">
        <f t="shared" si="107"/>
        <v>0</v>
      </c>
      <c r="J225" s="490">
        <f t="shared" si="107"/>
        <v>0</v>
      </c>
      <c r="K225" s="491">
        <f t="shared" si="107"/>
        <v>0</v>
      </c>
      <c r="L225" s="490">
        <f t="shared" si="107"/>
        <v>0</v>
      </c>
      <c r="M225" s="491">
        <f t="shared" si="107"/>
        <v>0</v>
      </c>
      <c r="N225" s="490">
        <f t="shared" si="107"/>
        <v>0</v>
      </c>
      <c r="O225" s="491">
        <f t="shared" si="107"/>
        <v>0</v>
      </c>
      <c r="P225" s="490">
        <f t="shared" si="107"/>
        <v>0</v>
      </c>
      <c r="Q225" s="491">
        <f t="shared" si="107"/>
        <v>0</v>
      </c>
      <c r="R225" s="490">
        <f t="shared" si="107"/>
        <v>0</v>
      </c>
      <c r="S225" s="491">
        <f t="shared" si="107"/>
        <v>0</v>
      </c>
      <c r="T225" s="490">
        <f t="shared" si="107"/>
        <v>0</v>
      </c>
      <c r="U225" s="491">
        <f t="shared" si="107"/>
        <v>0</v>
      </c>
      <c r="V225" s="490">
        <f t="shared" si="107"/>
        <v>0</v>
      </c>
      <c r="W225" s="491">
        <f t="shared" si="107"/>
        <v>0</v>
      </c>
      <c r="X225" s="490">
        <f t="shared" si="107"/>
        <v>0</v>
      </c>
      <c r="Y225" s="491">
        <f t="shared" si="107"/>
        <v>0</v>
      </c>
      <c r="Z225" s="494">
        <f t="shared" si="107"/>
        <v>0</v>
      </c>
      <c r="AA225" s="489">
        <f t="shared" si="105"/>
        <v>0</v>
      </c>
      <c r="AB225" s="494">
        <f t="shared" si="105"/>
        <v>0</v>
      </c>
      <c r="AC225" s="502"/>
      <c r="AD225" s="503"/>
      <c r="AE225" s="503"/>
      <c r="AF225" s="504"/>
      <c r="AG225" s="504"/>
      <c r="AH225" s="504"/>
      <c r="AI225" s="504"/>
      <c r="AJ225" s="504"/>
      <c r="AK225" s="504"/>
      <c r="AL225" s="504"/>
      <c r="AM225" s="504"/>
      <c r="AN225" s="504"/>
      <c r="AO225" s="504"/>
      <c r="AP225" s="504"/>
      <c r="AQ225" s="504"/>
      <c r="AR225" s="504"/>
      <c r="AS225" s="504"/>
      <c r="AT225" s="468"/>
    </row>
    <row r="226" spans="1:46" s="478" customFormat="1" ht="18" hidden="1" customHeight="1" outlineLevel="1">
      <c r="A226" s="468"/>
      <c r="B226" s="488" t="s">
        <v>38</v>
      </c>
      <c r="C226" s="489">
        <f t="shared" si="107"/>
        <v>0</v>
      </c>
      <c r="D226" s="490">
        <f t="shared" si="107"/>
        <v>0</v>
      </c>
      <c r="E226" s="491">
        <f t="shared" si="107"/>
        <v>0</v>
      </c>
      <c r="F226" s="490">
        <f t="shared" si="107"/>
        <v>0</v>
      </c>
      <c r="G226" s="491">
        <f t="shared" si="107"/>
        <v>0</v>
      </c>
      <c r="H226" s="490">
        <f t="shared" si="107"/>
        <v>0</v>
      </c>
      <c r="I226" s="491">
        <f t="shared" si="107"/>
        <v>0</v>
      </c>
      <c r="J226" s="490">
        <f t="shared" si="107"/>
        <v>0</v>
      </c>
      <c r="K226" s="491">
        <f t="shared" si="107"/>
        <v>0</v>
      </c>
      <c r="L226" s="490">
        <f t="shared" si="107"/>
        <v>0</v>
      </c>
      <c r="M226" s="491">
        <f t="shared" si="107"/>
        <v>0</v>
      </c>
      <c r="N226" s="490">
        <f t="shared" si="107"/>
        <v>0</v>
      </c>
      <c r="O226" s="491">
        <f t="shared" si="107"/>
        <v>0</v>
      </c>
      <c r="P226" s="490">
        <f t="shared" si="107"/>
        <v>0</v>
      </c>
      <c r="Q226" s="491">
        <f t="shared" si="107"/>
        <v>0</v>
      </c>
      <c r="R226" s="490">
        <f t="shared" si="107"/>
        <v>0</v>
      </c>
      <c r="S226" s="491">
        <f t="shared" si="107"/>
        <v>0</v>
      </c>
      <c r="T226" s="490">
        <f t="shared" si="107"/>
        <v>0</v>
      </c>
      <c r="U226" s="491">
        <f t="shared" si="107"/>
        <v>0</v>
      </c>
      <c r="V226" s="490">
        <f t="shared" si="107"/>
        <v>0</v>
      </c>
      <c r="W226" s="491">
        <f t="shared" si="107"/>
        <v>0</v>
      </c>
      <c r="X226" s="490">
        <f t="shared" si="107"/>
        <v>0</v>
      </c>
      <c r="Y226" s="491">
        <f t="shared" si="107"/>
        <v>0</v>
      </c>
      <c r="Z226" s="494">
        <f t="shared" si="107"/>
        <v>0</v>
      </c>
      <c r="AA226" s="489">
        <f t="shared" si="105"/>
        <v>0</v>
      </c>
      <c r="AB226" s="494">
        <f t="shared" si="105"/>
        <v>0</v>
      </c>
      <c r="AC226" s="502"/>
      <c r="AD226" s="503"/>
      <c r="AE226" s="503"/>
      <c r="AF226" s="504"/>
      <c r="AG226" s="504"/>
      <c r="AH226" s="504"/>
      <c r="AI226" s="504"/>
      <c r="AJ226" s="504"/>
      <c r="AK226" s="504"/>
      <c r="AL226" s="504"/>
      <c r="AM226" s="504"/>
      <c r="AN226" s="504"/>
      <c r="AO226" s="504"/>
      <c r="AP226" s="504"/>
      <c r="AQ226" s="504"/>
      <c r="AR226" s="504"/>
      <c r="AS226" s="504"/>
      <c r="AT226" s="468"/>
    </row>
    <row r="227" spans="1:46" s="478" customFormat="1" ht="18" hidden="1" customHeight="1" outlineLevel="1">
      <c r="A227" s="468"/>
      <c r="B227" s="488" t="s">
        <v>39</v>
      </c>
      <c r="C227" s="489">
        <f t="shared" si="107"/>
        <v>0</v>
      </c>
      <c r="D227" s="490">
        <f t="shared" si="107"/>
        <v>0</v>
      </c>
      <c r="E227" s="491">
        <f t="shared" si="107"/>
        <v>0</v>
      </c>
      <c r="F227" s="490">
        <f t="shared" si="107"/>
        <v>0</v>
      </c>
      <c r="G227" s="491">
        <f t="shared" si="107"/>
        <v>0</v>
      </c>
      <c r="H227" s="490">
        <f t="shared" si="107"/>
        <v>0</v>
      </c>
      <c r="I227" s="491">
        <f t="shared" si="107"/>
        <v>0</v>
      </c>
      <c r="J227" s="490">
        <f t="shared" si="107"/>
        <v>0</v>
      </c>
      <c r="K227" s="491">
        <f t="shared" si="107"/>
        <v>0</v>
      </c>
      <c r="L227" s="490">
        <f t="shared" si="107"/>
        <v>0</v>
      </c>
      <c r="M227" s="491">
        <f t="shared" si="107"/>
        <v>0</v>
      </c>
      <c r="N227" s="490">
        <f t="shared" si="107"/>
        <v>0</v>
      </c>
      <c r="O227" s="491">
        <f t="shared" si="107"/>
        <v>0</v>
      </c>
      <c r="P227" s="490">
        <f t="shared" si="107"/>
        <v>0</v>
      </c>
      <c r="Q227" s="491">
        <f t="shared" si="107"/>
        <v>0</v>
      </c>
      <c r="R227" s="490">
        <f t="shared" si="107"/>
        <v>0</v>
      </c>
      <c r="S227" s="491">
        <f t="shared" si="107"/>
        <v>0</v>
      </c>
      <c r="T227" s="490">
        <f t="shared" si="107"/>
        <v>0</v>
      </c>
      <c r="U227" s="491">
        <f t="shared" si="107"/>
        <v>0</v>
      </c>
      <c r="V227" s="490">
        <f t="shared" si="107"/>
        <v>0</v>
      </c>
      <c r="W227" s="491">
        <f t="shared" si="107"/>
        <v>0</v>
      </c>
      <c r="X227" s="490">
        <f t="shared" si="107"/>
        <v>0</v>
      </c>
      <c r="Y227" s="491">
        <f t="shared" si="107"/>
        <v>0</v>
      </c>
      <c r="Z227" s="494">
        <f t="shared" si="107"/>
        <v>0</v>
      </c>
      <c r="AA227" s="489">
        <f t="shared" si="105"/>
        <v>0</v>
      </c>
      <c r="AB227" s="494">
        <f t="shared" si="105"/>
        <v>0</v>
      </c>
      <c r="AC227" s="502"/>
      <c r="AD227" s="503"/>
      <c r="AE227" s="503"/>
      <c r="AF227" s="504"/>
      <c r="AG227" s="504"/>
      <c r="AH227" s="504"/>
      <c r="AI227" s="504"/>
      <c r="AJ227" s="504"/>
      <c r="AK227" s="504"/>
      <c r="AL227" s="504"/>
      <c r="AM227" s="504"/>
      <c r="AN227" s="504"/>
      <c r="AO227" s="504"/>
      <c r="AP227" s="504"/>
      <c r="AQ227" s="504"/>
      <c r="AR227" s="504"/>
      <c r="AS227" s="504"/>
      <c r="AT227" s="468"/>
    </row>
    <row r="228" spans="1:46" s="478" customFormat="1" ht="18" hidden="1" customHeight="1" outlineLevel="1">
      <c r="A228" s="468"/>
      <c r="B228" s="488" t="s">
        <v>40</v>
      </c>
      <c r="C228" s="489">
        <f t="shared" si="107"/>
        <v>0</v>
      </c>
      <c r="D228" s="490">
        <f t="shared" si="107"/>
        <v>0</v>
      </c>
      <c r="E228" s="491">
        <f t="shared" si="107"/>
        <v>0</v>
      </c>
      <c r="F228" s="490">
        <f t="shared" si="107"/>
        <v>0</v>
      </c>
      <c r="G228" s="491">
        <f t="shared" si="107"/>
        <v>0</v>
      </c>
      <c r="H228" s="490">
        <f t="shared" si="107"/>
        <v>0</v>
      </c>
      <c r="I228" s="491">
        <f t="shared" si="107"/>
        <v>0</v>
      </c>
      <c r="J228" s="490">
        <f t="shared" si="107"/>
        <v>0</v>
      </c>
      <c r="K228" s="491">
        <f t="shared" si="107"/>
        <v>0</v>
      </c>
      <c r="L228" s="490">
        <f t="shared" si="107"/>
        <v>0</v>
      </c>
      <c r="M228" s="491">
        <f t="shared" si="107"/>
        <v>0</v>
      </c>
      <c r="N228" s="490">
        <f t="shared" si="107"/>
        <v>0</v>
      </c>
      <c r="O228" s="491">
        <f t="shared" si="107"/>
        <v>0</v>
      </c>
      <c r="P228" s="490">
        <f t="shared" si="107"/>
        <v>0</v>
      </c>
      <c r="Q228" s="491">
        <f t="shared" si="107"/>
        <v>0</v>
      </c>
      <c r="R228" s="490">
        <f t="shared" si="107"/>
        <v>0</v>
      </c>
      <c r="S228" s="491">
        <f t="shared" si="107"/>
        <v>0</v>
      </c>
      <c r="T228" s="490">
        <f t="shared" si="107"/>
        <v>0</v>
      </c>
      <c r="U228" s="491">
        <f t="shared" si="107"/>
        <v>0</v>
      </c>
      <c r="V228" s="490">
        <f t="shared" si="107"/>
        <v>0</v>
      </c>
      <c r="W228" s="491">
        <f t="shared" si="107"/>
        <v>0</v>
      </c>
      <c r="X228" s="490">
        <f t="shared" si="107"/>
        <v>0</v>
      </c>
      <c r="Y228" s="491">
        <f t="shared" si="107"/>
        <v>0</v>
      </c>
      <c r="Z228" s="494">
        <f t="shared" si="107"/>
        <v>0</v>
      </c>
      <c r="AA228" s="489">
        <f t="shared" si="105"/>
        <v>0</v>
      </c>
      <c r="AB228" s="494">
        <f t="shared" si="105"/>
        <v>0</v>
      </c>
      <c r="AC228" s="502"/>
      <c r="AD228" s="503"/>
      <c r="AE228" s="503"/>
      <c r="AF228" s="504"/>
      <c r="AG228" s="504"/>
      <c r="AH228" s="504"/>
      <c r="AI228" s="504"/>
      <c r="AJ228" s="504"/>
      <c r="AK228" s="504"/>
      <c r="AL228" s="504"/>
      <c r="AM228" s="504"/>
      <c r="AN228" s="504"/>
      <c r="AO228" s="504"/>
      <c r="AP228" s="504"/>
      <c r="AQ228" s="504"/>
      <c r="AR228" s="504"/>
      <c r="AS228" s="504"/>
      <c r="AT228" s="468"/>
    </row>
    <row r="229" spans="1:46" s="478" customFormat="1" ht="18" hidden="1" customHeight="1" outlineLevel="1">
      <c r="A229" s="468"/>
      <c r="B229" s="488" t="s">
        <v>41</v>
      </c>
      <c r="C229" s="489">
        <f t="shared" si="107"/>
        <v>0</v>
      </c>
      <c r="D229" s="490">
        <f t="shared" si="107"/>
        <v>0</v>
      </c>
      <c r="E229" s="491">
        <f t="shared" si="107"/>
        <v>0</v>
      </c>
      <c r="F229" s="490">
        <f t="shared" si="107"/>
        <v>0</v>
      </c>
      <c r="G229" s="491">
        <f t="shared" si="107"/>
        <v>0</v>
      </c>
      <c r="H229" s="490">
        <f t="shared" si="107"/>
        <v>0</v>
      </c>
      <c r="I229" s="491">
        <f t="shared" si="107"/>
        <v>0</v>
      </c>
      <c r="J229" s="490">
        <f t="shared" si="107"/>
        <v>0</v>
      </c>
      <c r="K229" s="491">
        <f t="shared" si="107"/>
        <v>0</v>
      </c>
      <c r="L229" s="490">
        <f t="shared" si="107"/>
        <v>0</v>
      </c>
      <c r="M229" s="491">
        <f t="shared" si="107"/>
        <v>0</v>
      </c>
      <c r="N229" s="490">
        <f t="shared" si="107"/>
        <v>0</v>
      </c>
      <c r="O229" s="491">
        <f t="shared" si="107"/>
        <v>0</v>
      </c>
      <c r="P229" s="490">
        <f t="shared" si="107"/>
        <v>0</v>
      </c>
      <c r="Q229" s="491">
        <f t="shared" si="107"/>
        <v>0</v>
      </c>
      <c r="R229" s="490">
        <f t="shared" ref="R229:Z229" si="108">SUM(R37,R85,R133,R181)</f>
        <v>0</v>
      </c>
      <c r="S229" s="491">
        <f t="shared" si="108"/>
        <v>0</v>
      </c>
      <c r="T229" s="490">
        <f t="shared" si="108"/>
        <v>0</v>
      </c>
      <c r="U229" s="491">
        <f t="shared" si="108"/>
        <v>0</v>
      </c>
      <c r="V229" s="490">
        <f t="shared" si="108"/>
        <v>0</v>
      </c>
      <c r="W229" s="491">
        <f t="shared" si="108"/>
        <v>0</v>
      </c>
      <c r="X229" s="490">
        <f t="shared" si="108"/>
        <v>0</v>
      </c>
      <c r="Y229" s="491">
        <f t="shared" si="108"/>
        <v>0</v>
      </c>
      <c r="Z229" s="494">
        <f t="shared" si="108"/>
        <v>0</v>
      </c>
      <c r="AA229" s="489">
        <f t="shared" si="105"/>
        <v>0</v>
      </c>
      <c r="AB229" s="494">
        <f t="shared" si="105"/>
        <v>0</v>
      </c>
      <c r="AC229" s="502"/>
      <c r="AD229" s="503"/>
      <c r="AE229" s="503"/>
      <c r="AF229" s="504"/>
      <c r="AG229" s="504"/>
      <c r="AH229" s="504"/>
      <c r="AI229" s="504"/>
      <c r="AJ229" s="504"/>
      <c r="AK229" s="504"/>
      <c r="AL229" s="504"/>
      <c r="AM229" s="504"/>
      <c r="AN229" s="504"/>
      <c r="AO229" s="504"/>
      <c r="AP229" s="504"/>
      <c r="AQ229" s="504"/>
      <c r="AR229" s="504"/>
      <c r="AS229" s="504"/>
      <c r="AT229" s="468"/>
    </row>
    <row r="230" spans="1:46" s="478" customFormat="1" ht="18" hidden="1" customHeight="1" outlineLevel="1">
      <c r="A230" s="468"/>
      <c r="B230" s="488" t="s">
        <v>42</v>
      </c>
      <c r="C230" s="489">
        <f t="shared" ref="C230:Z240" si="109">SUM(C38,C86,C134,C182)</f>
        <v>0</v>
      </c>
      <c r="D230" s="490">
        <f t="shared" si="109"/>
        <v>0</v>
      </c>
      <c r="E230" s="491">
        <f t="shared" si="109"/>
        <v>0</v>
      </c>
      <c r="F230" s="490">
        <f t="shared" si="109"/>
        <v>0</v>
      </c>
      <c r="G230" s="491">
        <f t="shared" si="109"/>
        <v>0</v>
      </c>
      <c r="H230" s="490">
        <f t="shared" si="109"/>
        <v>0</v>
      </c>
      <c r="I230" s="491">
        <f t="shared" si="109"/>
        <v>0</v>
      </c>
      <c r="J230" s="490">
        <f t="shared" si="109"/>
        <v>0</v>
      </c>
      <c r="K230" s="491">
        <f t="shared" si="109"/>
        <v>0</v>
      </c>
      <c r="L230" s="490">
        <f t="shared" si="109"/>
        <v>0</v>
      </c>
      <c r="M230" s="491">
        <f t="shared" si="109"/>
        <v>0</v>
      </c>
      <c r="N230" s="490">
        <f t="shared" si="109"/>
        <v>0</v>
      </c>
      <c r="O230" s="491">
        <f t="shared" si="109"/>
        <v>0</v>
      </c>
      <c r="P230" s="490">
        <f t="shared" si="109"/>
        <v>0</v>
      </c>
      <c r="Q230" s="491">
        <f t="shared" si="109"/>
        <v>0</v>
      </c>
      <c r="R230" s="490">
        <f t="shared" si="109"/>
        <v>0</v>
      </c>
      <c r="S230" s="491">
        <f t="shared" si="109"/>
        <v>0</v>
      </c>
      <c r="T230" s="490">
        <f t="shared" si="109"/>
        <v>0</v>
      </c>
      <c r="U230" s="491">
        <f t="shared" si="109"/>
        <v>0</v>
      </c>
      <c r="V230" s="490">
        <f t="shared" si="109"/>
        <v>0</v>
      </c>
      <c r="W230" s="491">
        <f t="shared" si="109"/>
        <v>0</v>
      </c>
      <c r="X230" s="490">
        <f t="shared" si="109"/>
        <v>0</v>
      </c>
      <c r="Y230" s="491">
        <f t="shared" si="109"/>
        <v>0</v>
      </c>
      <c r="Z230" s="494">
        <f t="shared" si="109"/>
        <v>0</v>
      </c>
      <c r="AA230" s="489">
        <f t="shared" si="105"/>
        <v>0</v>
      </c>
      <c r="AB230" s="494">
        <f t="shared" si="105"/>
        <v>0</v>
      </c>
      <c r="AC230" s="502"/>
      <c r="AD230" s="503"/>
      <c r="AE230" s="503"/>
      <c r="AF230" s="504"/>
      <c r="AG230" s="504"/>
      <c r="AH230" s="504"/>
      <c r="AI230" s="504"/>
      <c r="AJ230" s="504"/>
      <c r="AK230" s="504"/>
      <c r="AL230" s="504"/>
      <c r="AM230" s="504"/>
      <c r="AN230" s="504"/>
      <c r="AO230" s="504"/>
      <c r="AP230" s="504"/>
      <c r="AQ230" s="504"/>
      <c r="AR230" s="504"/>
      <c r="AS230" s="504"/>
      <c r="AT230" s="468"/>
    </row>
    <row r="231" spans="1:46" s="478" customFormat="1" ht="18" hidden="1" customHeight="1" outlineLevel="1">
      <c r="A231" s="468"/>
      <c r="B231" s="488" t="s">
        <v>43</v>
      </c>
      <c r="C231" s="489">
        <f t="shared" si="109"/>
        <v>0</v>
      </c>
      <c r="D231" s="490">
        <f t="shared" si="109"/>
        <v>0</v>
      </c>
      <c r="E231" s="491">
        <f t="shared" si="109"/>
        <v>0</v>
      </c>
      <c r="F231" s="490">
        <f t="shared" si="109"/>
        <v>0</v>
      </c>
      <c r="G231" s="491">
        <f t="shared" si="109"/>
        <v>0</v>
      </c>
      <c r="H231" s="490">
        <f t="shared" si="109"/>
        <v>0</v>
      </c>
      <c r="I231" s="491">
        <f t="shared" si="109"/>
        <v>0</v>
      </c>
      <c r="J231" s="490">
        <f t="shared" si="109"/>
        <v>0</v>
      </c>
      <c r="K231" s="491">
        <f t="shared" si="109"/>
        <v>0</v>
      </c>
      <c r="L231" s="490">
        <f t="shared" si="109"/>
        <v>0</v>
      </c>
      <c r="M231" s="491">
        <f t="shared" si="109"/>
        <v>0</v>
      </c>
      <c r="N231" s="490">
        <f t="shared" si="109"/>
        <v>0</v>
      </c>
      <c r="O231" s="491">
        <f t="shared" si="109"/>
        <v>0</v>
      </c>
      <c r="P231" s="490">
        <f t="shared" si="109"/>
        <v>0</v>
      </c>
      <c r="Q231" s="491">
        <f t="shared" si="109"/>
        <v>0</v>
      </c>
      <c r="R231" s="490">
        <f t="shared" si="109"/>
        <v>0</v>
      </c>
      <c r="S231" s="491">
        <f t="shared" si="109"/>
        <v>0</v>
      </c>
      <c r="T231" s="490">
        <f t="shared" si="109"/>
        <v>0</v>
      </c>
      <c r="U231" s="491">
        <f t="shared" si="109"/>
        <v>0</v>
      </c>
      <c r="V231" s="490">
        <f t="shared" si="109"/>
        <v>0</v>
      </c>
      <c r="W231" s="491">
        <f t="shared" si="109"/>
        <v>0</v>
      </c>
      <c r="X231" s="490">
        <f t="shared" si="109"/>
        <v>0</v>
      </c>
      <c r="Y231" s="491">
        <f t="shared" si="109"/>
        <v>0</v>
      </c>
      <c r="Z231" s="494">
        <f t="shared" si="109"/>
        <v>0</v>
      </c>
      <c r="AA231" s="489">
        <f t="shared" si="105"/>
        <v>0</v>
      </c>
      <c r="AB231" s="494">
        <f t="shared" si="105"/>
        <v>0</v>
      </c>
      <c r="AC231" s="502"/>
      <c r="AD231" s="503"/>
      <c r="AE231" s="503"/>
      <c r="AF231" s="504"/>
      <c r="AG231" s="504"/>
      <c r="AH231" s="504"/>
      <c r="AI231" s="504"/>
      <c r="AJ231" s="504"/>
      <c r="AK231" s="504"/>
      <c r="AL231" s="504"/>
      <c r="AM231" s="504"/>
      <c r="AN231" s="504"/>
      <c r="AO231" s="504"/>
      <c r="AP231" s="504"/>
      <c r="AQ231" s="504"/>
      <c r="AR231" s="504"/>
      <c r="AS231" s="504"/>
      <c r="AT231" s="468"/>
    </row>
    <row r="232" spans="1:46" s="478" customFormat="1" ht="18" hidden="1" customHeight="1" outlineLevel="1">
      <c r="A232" s="468"/>
      <c r="B232" s="488" t="s">
        <v>44</v>
      </c>
      <c r="C232" s="489">
        <f t="shared" si="109"/>
        <v>0</v>
      </c>
      <c r="D232" s="490">
        <f t="shared" si="109"/>
        <v>0</v>
      </c>
      <c r="E232" s="491">
        <f t="shared" si="109"/>
        <v>0</v>
      </c>
      <c r="F232" s="490">
        <f t="shared" si="109"/>
        <v>0</v>
      </c>
      <c r="G232" s="491">
        <f t="shared" si="109"/>
        <v>0</v>
      </c>
      <c r="H232" s="490">
        <f t="shared" si="109"/>
        <v>0</v>
      </c>
      <c r="I232" s="491">
        <f t="shared" si="109"/>
        <v>0</v>
      </c>
      <c r="J232" s="490">
        <f t="shared" si="109"/>
        <v>0</v>
      </c>
      <c r="K232" s="491">
        <f t="shared" si="109"/>
        <v>0</v>
      </c>
      <c r="L232" s="490">
        <f t="shared" si="109"/>
        <v>0</v>
      </c>
      <c r="M232" s="491">
        <f t="shared" si="109"/>
        <v>0</v>
      </c>
      <c r="N232" s="490">
        <f t="shared" si="109"/>
        <v>0</v>
      </c>
      <c r="O232" s="491">
        <f t="shared" si="109"/>
        <v>0</v>
      </c>
      <c r="P232" s="490">
        <f t="shared" si="109"/>
        <v>0</v>
      </c>
      <c r="Q232" s="491">
        <f t="shared" si="109"/>
        <v>0</v>
      </c>
      <c r="R232" s="490">
        <f t="shared" si="109"/>
        <v>0</v>
      </c>
      <c r="S232" s="491">
        <f t="shared" si="109"/>
        <v>0</v>
      </c>
      <c r="T232" s="490">
        <f t="shared" si="109"/>
        <v>0</v>
      </c>
      <c r="U232" s="491">
        <f t="shared" si="109"/>
        <v>0</v>
      </c>
      <c r="V232" s="490">
        <f t="shared" si="109"/>
        <v>0</v>
      </c>
      <c r="W232" s="491">
        <f t="shared" si="109"/>
        <v>0</v>
      </c>
      <c r="X232" s="490">
        <f t="shared" si="109"/>
        <v>0</v>
      </c>
      <c r="Y232" s="491">
        <f t="shared" si="109"/>
        <v>0</v>
      </c>
      <c r="Z232" s="494">
        <f t="shared" si="109"/>
        <v>0</v>
      </c>
      <c r="AA232" s="489">
        <f t="shared" si="105"/>
        <v>0</v>
      </c>
      <c r="AB232" s="494">
        <f t="shared" si="105"/>
        <v>0</v>
      </c>
      <c r="AC232" s="502"/>
      <c r="AD232" s="503"/>
      <c r="AE232" s="503"/>
      <c r="AF232" s="504"/>
      <c r="AG232" s="504"/>
      <c r="AH232" s="504"/>
      <c r="AI232" s="504"/>
      <c r="AJ232" s="504"/>
      <c r="AK232" s="504"/>
      <c r="AL232" s="504"/>
      <c r="AM232" s="504"/>
      <c r="AN232" s="504"/>
      <c r="AO232" s="504"/>
      <c r="AP232" s="504"/>
      <c r="AQ232" s="504"/>
      <c r="AR232" s="504"/>
      <c r="AS232" s="504"/>
      <c r="AT232" s="468"/>
    </row>
    <row r="233" spans="1:46" s="478" customFormat="1" ht="18" hidden="1" customHeight="1" outlineLevel="1">
      <c r="A233" s="468"/>
      <c r="B233" s="488" t="s">
        <v>45</v>
      </c>
      <c r="C233" s="489">
        <f t="shared" si="109"/>
        <v>0</v>
      </c>
      <c r="D233" s="490">
        <f t="shared" si="109"/>
        <v>0</v>
      </c>
      <c r="E233" s="491">
        <f t="shared" si="109"/>
        <v>0</v>
      </c>
      <c r="F233" s="490">
        <f t="shared" si="109"/>
        <v>0</v>
      </c>
      <c r="G233" s="491">
        <f t="shared" si="109"/>
        <v>0</v>
      </c>
      <c r="H233" s="490">
        <f t="shared" si="109"/>
        <v>0</v>
      </c>
      <c r="I233" s="491">
        <f t="shared" si="109"/>
        <v>0</v>
      </c>
      <c r="J233" s="490">
        <f t="shared" si="109"/>
        <v>0</v>
      </c>
      <c r="K233" s="491">
        <f t="shared" si="109"/>
        <v>0</v>
      </c>
      <c r="L233" s="490">
        <f t="shared" si="109"/>
        <v>0</v>
      </c>
      <c r="M233" s="491">
        <f t="shared" si="109"/>
        <v>0</v>
      </c>
      <c r="N233" s="490">
        <f t="shared" si="109"/>
        <v>0</v>
      </c>
      <c r="O233" s="491">
        <f t="shared" si="109"/>
        <v>0</v>
      </c>
      <c r="P233" s="490">
        <f t="shared" si="109"/>
        <v>0</v>
      </c>
      <c r="Q233" s="491">
        <f t="shared" si="109"/>
        <v>0</v>
      </c>
      <c r="R233" s="490">
        <f t="shared" si="109"/>
        <v>0</v>
      </c>
      <c r="S233" s="491">
        <f t="shared" si="109"/>
        <v>0</v>
      </c>
      <c r="T233" s="490">
        <f t="shared" si="109"/>
        <v>0</v>
      </c>
      <c r="U233" s="491">
        <f t="shared" si="109"/>
        <v>0</v>
      </c>
      <c r="V233" s="490">
        <f t="shared" si="109"/>
        <v>0</v>
      </c>
      <c r="W233" s="491">
        <f t="shared" si="109"/>
        <v>0</v>
      </c>
      <c r="X233" s="490">
        <f t="shared" si="109"/>
        <v>0</v>
      </c>
      <c r="Y233" s="491">
        <f t="shared" si="109"/>
        <v>0</v>
      </c>
      <c r="Z233" s="494">
        <f t="shared" si="109"/>
        <v>0</v>
      </c>
      <c r="AA233" s="489">
        <f t="shared" si="105"/>
        <v>0</v>
      </c>
      <c r="AB233" s="494">
        <f t="shared" si="105"/>
        <v>0</v>
      </c>
      <c r="AC233" s="502"/>
      <c r="AD233" s="503"/>
      <c r="AE233" s="503"/>
      <c r="AF233" s="504"/>
      <c r="AG233" s="504"/>
      <c r="AH233" s="504"/>
      <c r="AI233" s="504"/>
      <c r="AJ233" s="504"/>
      <c r="AK233" s="504"/>
      <c r="AL233" s="504"/>
      <c r="AM233" s="504"/>
      <c r="AN233" s="504"/>
      <c r="AO233" s="504"/>
      <c r="AP233" s="504"/>
      <c r="AQ233" s="504"/>
      <c r="AR233" s="504"/>
      <c r="AS233" s="504"/>
      <c r="AT233" s="468"/>
    </row>
    <row r="234" spans="1:46" s="478" customFormat="1" ht="18" hidden="1" customHeight="1" outlineLevel="1">
      <c r="A234" s="468"/>
      <c r="B234" s="488" t="s">
        <v>46</v>
      </c>
      <c r="C234" s="489">
        <f t="shared" si="109"/>
        <v>0</v>
      </c>
      <c r="D234" s="490">
        <f t="shared" si="109"/>
        <v>0</v>
      </c>
      <c r="E234" s="491">
        <f t="shared" si="109"/>
        <v>0</v>
      </c>
      <c r="F234" s="490">
        <f t="shared" si="109"/>
        <v>0</v>
      </c>
      <c r="G234" s="491">
        <f t="shared" si="109"/>
        <v>0</v>
      </c>
      <c r="H234" s="490">
        <f t="shared" si="109"/>
        <v>0</v>
      </c>
      <c r="I234" s="491">
        <f t="shared" si="109"/>
        <v>0</v>
      </c>
      <c r="J234" s="490">
        <f t="shared" si="109"/>
        <v>0</v>
      </c>
      <c r="K234" s="491">
        <f t="shared" si="109"/>
        <v>0</v>
      </c>
      <c r="L234" s="490">
        <f t="shared" si="109"/>
        <v>0</v>
      </c>
      <c r="M234" s="491">
        <f t="shared" si="109"/>
        <v>0</v>
      </c>
      <c r="N234" s="490">
        <f t="shared" si="109"/>
        <v>0</v>
      </c>
      <c r="O234" s="491">
        <f t="shared" si="109"/>
        <v>0</v>
      </c>
      <c r="P234" s="490">
        <f t="shared" si="109"/>
        <v>0</v>
      </c>
      <c r="Q234" s="491">
        <f t="shared" si="109"/>
        <v>0</v>
      </c>
      <c r="R234" s="490">
        <f t="shared" si="109"/>
        <v>0</v>
      </c>
      <c r="S234" s="491">
        <f t="shared" si="109"/>
        <v>0</v>
      </c>
      <c r="T234" s="490">
        <f t="shared" si="109"/>
        <v>0</v>
      </c>
      <c r="U234" s="491">
        <f t="shared" si="109"/>
        <v>0</v>
      </c>
      <c r="V234" s="490">
        <f t="shared" si="109"/>
        <v>0</v>
      </c>
      <c r="W234" s="491">
        <f t="shared" si="109"/>
        <v>0</v>
      </c>
      <c r="X234" s="490">
        <f t="shared" si="109"/>
        <v>0</v>
      </c>
      <c r="Y234" s="491">
        <f t="shared" si="109"/>
        <v>0</v>
      </c>
      <c r="Z234" s="494">
        <f t="shared" si="109"/>
        <v>0</v>
      </c>
      <c r="AA234" s="489">
        <f t="shared" si="105"/>
        <v>0</v>
      </c>
      <c r="AB234" s="494">
        <f t="shared" si="105"/>
        <v>0</v>
      </c>
      <c r="AC234" s="502"/>
      <c r="AD234" s="503"/>
      <c r="AE234" s="503"/>
      <c r="AF234" s="504"/>
      <c r="AG234" s="504"/>
      <c r="AH234" s="504"/>
      <c r="AI234" s="504"/>
      <c r="AJ234" s="504"/>
      <c r="AK234" s="504"/>
      <c r="AL234" s="504"/>
      <c r="AM234" s="504"/>
      <c r="AN234" s="504"/>
      <c r="AO234" s="504"/>
      <c r="AP234" s="504"/>
      <c r="AQ234" s="504"/>
      <c r="AR234" s="504"/>
      <c r="AS234" s="504"/>
      <c r="AT234" s="468"/>
    </row>
    <row r="235" spans="1:46" s="478" customFormat="1" ht="18" hidden="1" customHeight="1" outlineLevel="1">
      <c r="A235" s="468"/>
      <c r="B235" s="488" t="s">
        <v>47</v>
      </c>
      <c r="C235" s="489">
        <f t="shared" si="109"/>
        <v>0</v>
      </c>
      <c r="D235" s="490">
        <f t="shared" si="109"/>
        <v>0</v>
      </c>
      <c r="E235" s="491">
        <f t="shared" si="109"/>
        <v>0</v>
      </c>
      <c r="F235" s="490">
        <f t="shared" si="109"/>
        <v>0</v>
      </c>
      <c r="G235" s="491">
        <f t="shared" si="109"/>
        <v>0</v>
      </c>
      <c r="H235" s="490">
        <f t="shared" si="109"/>
        <v>0</v>
      </c>
      <c r="I235" s="491">
        <f t="shared" si="109"/>
        <v>0</v>
      </c>
      <c r="J235" s="490">
        <f t="shared" si="109"/>
        <v>0</v>
      </c>
      <c r="K235" s="491">
        <f t="shared" si="109"/>
        <v>0</v>
      </c>
      <c r="L235" s="490">
        <f t="shared" si="109"/>
        <v>0</v>
      </c>
      <c r="M235" s="491">
        <f t="shared" si="109"/>
        <v>0</v>
      </c>
      <c r="N235" s="490">
        <f t="shared" si="109"/>
        <v>0</v>
      </c>
      <c r="O235" s="491">
        <f t="shared" si="109"/>
        <v>0</v>
      </c>
      <c r="P235" s="490">
        <f t="shared" si="109"/>
        <v>0</v>
      </c>
      <c r="Q235" s="491">
        <f t="shared" si="109"/>
        <v>0</v>
      </c>
      <c r="R235" s="490">
        <f t="shared" si="109"/>
        <v>0</v>
      </c>
      <c r="S235" s="491">
        <f t="shared" si="109"/>
        <v>0</v>
      </c>
      <c r="T235" s="490">
        <f t="shared" si="109"/>
        <v>0</v>
      </c>
      <c r="U235" s="491">
        <f t="shared" si="109"/>
        <v>0</v>
      </c>
      <c r="V235" s="490">
        <f t="shared" si="109"/>
        <v>0</v>
      </c>
      <c r="W235" s="491">
        <f t="shared" si="109"/>
        <v>0</v>
      </c>
      <c r="X235" s="490">
        <f t="shared" si="109"/>
        <v>0</v>
      </c>
      <c r="Y235" s="491">
        <f t="shared" si="109"/>
        <v>0</v>
      </c>
      <c r="Z235" s="494">
        <f t="shared" si="109"/>
        <v>0</v>
      </c>
      <c r="AA235" s="489">
        <f t="shared" si="105"/>
        <v>0</v>
      </c>
      <c r="AB235" s="494">
        <f t="shared" si="105"/>
        <v>0</v>
      </c>
      <c r="AC235" s="502"/>
      <c r="AD235" s="503"/>
      <c r="AE235" s="503"/>
      <c r="AF235" s="504"/>
      <c r="AG235" s="504"/>
      <c r="AH235" s="504"/>
      <c r="AI235" s="504"/>
      <c r="AJ235" s="504"/>
      <c r="AK235" s="504"/>
      <c r="AL235" s="504"/>
      <c r="AM235" s="504"/>
      <c r="AN235" s="504"/>
      <c r="AO235" s="504"/>
      <c r="AP235" s="504"/>
      <c r="AQ235" s="504"/>
      <c r="AR235" s="504"/>
      <c r="AS235" s="504"/>
      <c r="AT235" s="468"/>
    </row>
    <row r="236" spans="1:46" s="478" customFormat="1" ht="18" hidden="1" customHeight="1" outlineLevel="1">
      <c r="A236" s="468"/>
      <c r="B236" s="488" t="s">
        <v>48</v>
      </c>
      <c r="C236" s="489">
        <f t="shared" si="109"/>
        <v>0</v>
      </c>
      <c r="D236" s="490">
        <f t="shared" si="109"/>
        <v>0</v>
      </c>
      <c r="E236" s="491">
        <f t="shared" si="109"/>
        <v>0</v>
      </c>
      <c r="F236" s="490">
        <f t="shared" si="109"/>
        <v>0</v>
      </c>
      <c r="G236" s="491">
        <f t="shared" si="109"/>
        <v>0</v>
      </c>
      <c r="H236" s="490">
        <f t="shared" si="109"/>
        <v>0</v>
      </c>
      <c r="I236" s="491">
        <f t="shared" si="109"/>
        <v>0</v>
      </c>
      <c r="J236" s="490">
        <f t="shared" si="109"/>
        <v>0</v>
      </c>
      <c r="K236" s="491">
        <f t="shared" si="109"/>
        <v>0</v>
      </c>
      <c r="L236" s="490">
        <f t="shared" si="109"/>
        <v>0</v>
      </c>
      <c r="M236" s="491">
        <f t="shared" si="109"/>
        <v>0</v>
      </c>
      <c r="N236" s="490">
        <f t="shared" si="109"/>
        <v>0</v>
      </c>
      <c r="O236" s="491">
        <f t="shared" si="109"/>
        <v>0</v>
      </c>
      <c r="P236" s="490">
        <f t="shared" si="109"/>
        <v>0</v>
      </c>
      <c r="Q236" s="491">
        <f t="shared" si="109"/>
        <v>0</v>
      </c>
      <c r="R236" s="490">
        <f t="shared" si="109"/>
        <v>0</v>
      </c>
      <c r="S236" s="491">
        <f t="shared" si="109"/>
        <v>0</v>
      </c>
      <c r="T236" s="490">
        <f t="shared" si="109"/>
        <v>0</v>
      </c>
      <c r="U236" s="491">
        <f t="shared" si="109"/>
        <v>0</v>
      </c>
      <c r="V236" s="490">
        <f t="shared" si="109"/>
        <v>0</v>
      </c>
      <c r="W236" s="491">
        <f t="shared" si="109"/>
        <v>0</v>
      </c>
      <c r="X236" s="490">
        <f t="shared" si="109"/>
        <v>0</v>
      </c>
      <c r="Y236" s="491">
        <f t="shared" si="109"/>
        <v>0</v>
      </c>
      <c r="Z236" s="494">
        <f t="shared" si="109"/>
        <v>0</v>
      </c>
      <c r="AA236" s="489">
        <f t="shared" si="105"/>
        <v>0</v>
      </c>
      <c r="AB236" s="494">
        <f t="shared" si="105"/>
        <v>0</v>
      </c>
      <c r="AC236" s="502"/>
      <c r="AD236" s="503"/>
      <c r="AE236" s="503"/>
      <c r="AF236" s="504"/>
      <c r="AG236" s="504"/>
      <c r="AH236" s="504"/>
      <c r="AI236" s="504"/>
      <c r="AJ236" s="504"/>
      <c r="AK236" s="504"/>
      <c r="AL236" s="504"/>
      <c r="AM236" s="504"/>
      <c r="AN236" s="504"/>
      <c r="AO236" s="504"/>
      <c r="AP236" s="504"/>
      <c r="AQ236" s="504"/>
      <c r="AR236" s="504"/>
      <c r="AS236" s="504"/>
      <c r="AT236" s="468"/>
    </row>
    <row r="237" spans="1:46" s="478" customFormat="1" ht="18" hidden="1" customHeight="1" outlineLevel="1">
      <c r="A237" s="468"/>
      <c r="B237" s="488" t="s">
        <v>49</v>
      </c>
      <c r="C237" s="489">
        <f t="shared" si="109"/>
        <v>0</v>
      </c>
      <c r="D237" s="490">
        <f t="shared" si="109"/>
        <v>0</v>
      </c>
      <c r="E237" s="491">
        <f t="shared" si="109"/>
        <v>0</v>
      </c>
      <c r="F237" s="490">
        <f t="shared" si="109"/>
        <v>0</v>
      </c>
      <c r="G237" s="491">
        <f t="shared" si="109"/>
        <v>0</v>
      </c>
      <c r="H237" s="490">
        <f t="shared" si="109"/>
        <v>0</v>
      </c>
      <c r="I237" s="491">
        <f t="shared" si="109"/>
        <v>0</v>
      </c>
      <c r="J237" s="490">
        <f t="shared" si="109"/>
        <v>0</v>
      </c>
      <c r="K237" s="491">
        <f t="shared" si="109"/>
        <v>0</v>
      </c>
      <c r="L237" s="490">
        <f t="shared" si="109"/>
        <v>0</v>
      </c>
      <c r="M237" s="491">
        <f t="shared" si="109"/>
        <v>0</v>
      </c>
      <c r="N237" s="490">
        <f t="shared" si="109"/>
        <v>0</v>
      </c>
      <c r="O237" s="491">
        <f t="shared" si="109"/>
        <v>0</v>
      </c>
      <c r="P237" s="490">
        <f t="shared" si="109"/>
        <v>0</v>
      </c>
      <c r="Q237" s="491">
        <f t="shared" si="109"/>
        <v>0</v>
      </c>
      <c r="R237" s="490">
        <f t="shared" si="109"/>
        <v>0</v>
      </c>
      <c r="S237" s="491">
        <f t="shared" si="109"/>
        <v>0</v>
      </c>
      <c r="T237" s="490">
        <f t="shared" si="109"/>
        <v>0</v>
      </c>
      <c r="U237" s="491">
        <f t="shared" si="109"/>
        <v>0</v>
      </c>
      <c r="V237" s="490">
        <f t="shared" si="109"/>
        <v>0</v>
      </c>
      <c r="W237" s="491">
        <f t="shared" si="109"/>
        <v>0</v>
      </c>
      <c r="X237" s="490">
        <f t="shared" si="109"/>
        <v>0</v>
      </c>
      <c r="Y237" s="491">
        <f t="shared" si="109"/>
        <v>0</v>
      </c>
      <c r="Z237" s="494">
        <f t="shared" si="109"/>
        <v>0</v>
      </c>
      <c r="AA237" s="489">
        <f t="shared" si="105"/>
        <v>0</v>
      </c>
      <c r="AB237" s="494">
        <f t="shared" si="105"/>
        <v>0</v>
      </c>
      <c r="AC237" s="502"/>
      <c r="AD237" s="503"/>
      <c r="AE237" s="503"/>
      <c r="AF237" s="504"/>
      <c r="AG237" s="504"/>
      <c r="AH237" s="504"/>
      <c r="AI237" s="504"/>
      <c r="AJ237" s="504"/>
      <c r="AK237" s="504"/>
      <c r="AL237" s="504"/>
      <c r="AM237" s="504"/>
      <c r="AN237" s="504"/>
      <c r="AO237" s="504"/>
      <c r="AP237" s="504"/>
      <c r="AQ237" s="504"/>
      <c r="AR237" s="504"/>
      <c r="AS237" s="504"/>
      <c r="AT237" s="468"/>
    </row>
    <row r="238" spans="1:46" s="478" customFormat="1" ht="18" hidden="1" customHeight="1" outlineLevel="1">
      <c r="A238" s="468"/>
      <c r="B238" s="488" t="s">
        <v>50</v>
      </c>
      <c r="C238" s="489">
        <f t="shared" si="109"/>
        <v>0</v>
      </c>
      <c r="D238" s="490">
        <f t="shared" si="109"/>
        <v>0</v>
      </c>
      <c r="E238" s="491">
        <f t="shared" si="109"/>
        <v>0</v>
      </c>
      <c r="F238" s="490">
        <f t="shared" si="109"/>
        <v>0</v>
      </c>
      <c r="G238" s="491">
        <f t="shared" si="109"/>
        <v>0</v>
      </c>
      <c r="H238" s="490">
        <f t="shared" si="109"/>
        <v>0</v>
      </c>
      <c r="I238" s="491">
        <f t="shared" si="109"/>
        <v>0</v>
      </c>
      <c r="J238" s="490">
        <f t="shared" si="109"/>
        <v>0</v>
      </c>
      <c r="K238" s="491">
        <f t="shared" si="109"/>
        <v>0</v>
      </c>
      <c r="L238" s="490">
        <f t="shared" si="109"/>
        <v>0</v>
      </c>
      <c r="M238" s="491">
        <f t="shared" si="109"/>
        <v>0</v>
      </c>
      <c r="N238" s="490">
        <f t="shared" si="109"/>
        <v>0</v>
      </c>
      <c r="O238" s="491">
        <f t="shared" si="109"/>
        <v>0</v>
      </c>
      <c r="P238" s="490">
        <f t="shared" si="109"/>
        <v>0</v>
      </c>
      <c r="Q238" s="491">
        <f t="shared" si="109"/>
        <v>0</v>
      </c>
      <c r="R238" s="490">
        <f t="shared" si="109"/>
        <v>0</v>
      </c>
      <c r="S238" s="491">
        <f t="shared" si="109"/>
        <v>0</v>
      </c>
      <c r="T238" s="490">
        <f t="shared" si="109"/>
        <v>0</v>
      </c>
      <c r="U238" s="491">
        <f t="shared" si="109"/>
        <v>0</v>
      </c>
      <c r="V238" s="490">
        <f t="shared" si="109"/>
        <v>0</v>
      </c>
      <c r="W238" s="491">
        <f t="shared" si="109"/>
        <v>0</v>
      </c>
      <c r="X238" s="490">
        <f t="shared" si="109"/>
        <v>0</v>
      </c>
      <c r="Y238" s="491">
        <f t="shared" si="109"/>
        <v>0</v>
      </c>
      <c r="Z238" s="494">
        <f t="shared" si="109"/>
        <v>0</v>
      </c>
      <c r="AA238" s="489">
        <f t="shared" si="105"/>
        <v>0</v>
      </c>
      <c r="AB238" s="494">
        <f t="shared" si="105"/>
        <v>0</v>
      </c>
      <c r="AC238" s="502"/>
      <c r="AD238" s="503"/>
      <c r="AE238" s="503"/>
      <c r="AF238" s="504"/>
      <c r="AG238" s="504"/>
      <c r="AH238" s="504"/>
      <c r="AI238" s="504"/>
      <c r="AJ238" s="504"/>
      <c r="AK238" s="504"/>
      <c r="AL238" s="504"/>
      <c r="AM238" s="504"/>
      <c r="AN238" s="504"/>
      <c r="AO238" s="504"/>
      <c r="AP238" s="504"/>
      <c r="AQ238" s="504"/>
      <c r="AR238" s="504"/>
      <c r="AS238" s="504"/>
      <c r="AT238" s="468"/>
    </row>
    <row r="239" spans="1:46" s="478" customFormat="1" ht="18" hidden="1" customHeight="1" outlineLevel="1">
      <c r="A239" s="468"/>
      <c r="B239" s="488" t="s">
        <v>51</v>
      </c>
      <c r="C239" s="489">
        <f t="shared" si="109"/>
        <v>0</v>
      </c>
      <c r="D239" s="490">
        <f t="shared" si="109"/>
        <v>0</v>
      </c>
      <c r="E239" s="491">
        <f t="shared" si="109"/>
        <v>0</v>
      </c>
      <c r="F239" s="490">
        <f t="shared" si="109"/>
        <v>0</v>
      </c>
      <c r="G239" s="491">
        <f t="shared" si="109"/>
        <v>0</v>
      </c>
      <c r="H239" s="490">
        <f t="shared" si="109"/>
        <v>0</v>
      </c>
      <c r="I239" s="491">
        <f t="shared" si="109"/>
        <v>0</v>
      </c>
      <c r="J239" s="490">
        <f t="shared" si="109"/>
        <v>0</v>
      </c>
      <c r="K239" s="491">
        <f t="shared" si="109"/>
        <v>0</v>
      </c>
      <c r="L239" s="490">
        <f t="shared" si="109"/>
        <v>0</v>
      </c>
      <c r="M239" s="491">
        <f t="shared" si="109"/>
        <v>0</v>
      </c>
      <c r="N239" s="490">
        <f t="shared" si="109"/>
        <v>0</v>
      </c>
      <c r="O239" s="491">
        <f t="shared" si="109"/>
        <v>0</v>
      </c>
      <c r="P239" s="490">
        <f t="shared" si="109"/>
        <v>0</v>
      </c>
      <c r="Q239" s="491">
        <f t="shared" si="109"/>
        <v>0</v>
      </c>
      <c r="R239" s="490">
        <f t="shared" si="109"/>
        <v>0</v>
      </c>
      <c r="S239" s="491">
        <f t="shared" si="109"/>
        <v>0</v>
      </c>
      <c r="T239" s="490">
        <f t="shared" si="109"/>
        <v>0</v>
      </c>
      <c r="U239" s="491">
        <f t="shared" si="109"/>
        <v>0</v>
      </c>
      <c r="V239" s="490">
        <f t="shared" si="109"/>
        <v>0</v>
      </c>
      <c r="W239" s="491">
        <f t="shared" si="109"/>
        <v>0</v>
      </c>
      <c r="X239" s="490">
        <f t="shared" si="109"/>
        <v>0</v>
      </c>
      <c r="Y239" s="491">
        <f t="shared" si="109"/>
        <v>0</v>
      </c>
      <c r="Z239" s="494">
        <f t="shared" si="109"/>
        <v>0</v>
      </c>
      <c r="AA239" s="489">
        <f t="shared" si="105"/>
        <v>0</v>
      </c>
      <c r="AB239" s="494">
        <f>SUM(D239+F239+H239+J239+L239+N239+P239+R239+T239+V239+X239+Z239)</f>
        <v>0</v>
      </c>
      <c r="AC239" s="502"/>
      <c r="AD239" s="503"/>
      <c r="AE239" s="503"/>
      <c r="AF239" s="504"/>
      <c r="AG239" s="504"/>
      <c r="AH239" s="504"/>
      <c r="AI239" s="504"/>
      <c r="AJ239" s="504"/>
      <c r="AK239" s="504"/>
      <c r="AL239" s="504"/>
      <c r="AM239" s="504"/>
      <c r="AN239" s="504"/>
      <c r="AO239" s="504"/>
      <c r="AP239" s="504"/>
      <c r="AQ239" s="504"/>
      <c r="AR239" s="504"/>
      <c r="AS239" s="504"/>
      <c r="AT239" s="468"/>
    </row>
    <row r="240" spans="1:46" s="478" customFormat="1" ht="18" hidden="1" customHeight="1" outlineLevel="1">
      <c r="A240" s="468"/>
      <c r="B240" s="488" t="s">
        <v>52</v>
      </c>
      <c r="C240" s="489">
        <f t="shared" si="109"/>
        <v>0</v>
      </c>
      <c r="D240" s="490">
        <f t="shared" si="109"/>
        <v>0</v>
      </c>
      <c r="E240" s="491">
        <f t="shared" si="109"/>
        <v>0</v>
      </c>
      <c r="F240" s="490">
        <f t="shared" si="109"/>
        <v>0</v>
      </c>
      <c r="G240" s="491">
        <f t="shared" si="109"/>
        <v>0</v>
      </c>
      <c r="H240" s="490">
        <f t="shared" si="109"/>
        <v>0</v>
      </c>
      <c r="I240" s="491">
        <f t="shared" si="109"/>
        <v>0</v>
      </c>
      <c r="J240" s="490">
        <f t="shared" si="109"/>
        <v>0</v>
      </c>
      <c r="K240" s="491">
        <f t="shared" si="109"/>
        <v>0</v>
      </c>
      <c r="L240" s="490">
        <f t="shared" si="109"/>
        <v>0</v>
      </c>
      <c r="M240" s="491">
        <f t="shared" si="109"/>
        <v>0</v>
      </c>
      <c r="N240" s="490">
        <f t="shared" si="109"/>
        <v>0</v>
      </c>
      <c r="O240" s="491">
        <f t="shared" si="109"/>
        <v>0</v>
      </c>
      <c r="P240" s="490">
        <f t="shared" si="109"/>
        <v>0</v>
      </c>
      <c r="Q240" s="491">
        <f t="shared" si="109"/>
        <v>0</v>
      </c>
      <c r="R240" s="490">
        <f t="shared" ref="R240:Z240" si="110">SUM(R48,R96,R144,R192)</f>
        <v>0</v>
      </c>
      <c r="S240" s="491">
        <f t="shared" si="110"/>
        <v>0</v>
      </c>
      <c r="T240" s="490">
        <f t="shared" si="110"/>
        <v>0</v>
      </c>
      <c r="U240" s="491">
        <f t="shared" si="110"/>
        <v>0</v>
      </c>
      <c r="V240" s="490">
        <f t="shared" si="110"/>
        <v>0</v>
      </c>
      <c r="W240" s="491">
        <f t="shared" si="110"/>
        <v>0</v>
      </c>
      <c r="X240" s="490">
        <f t="shared" si="110"/>
        <v>0</v>
      </c>
      <c r="Y240" s="491">
        <f t="shared" si="110"/>
        <v>0</v>
      </c>
      <c r="Z240" s="494">
        <f t="shared" si="110"/>
        <v>0</v>
      </c>
      <c r="AA240" s="489">
        <f t="shared" si="105"/>
        <v>0</v>
      </c>
      <c r="AB240" s="494">
        <f t="shared" si="105"/>
        <v>0</v>
      </c>
      <c r="AC240" s="502"/>
      <c r="AD240" s="503"/>
      <c r="AE240" s="503"/>
      <c r="AF240" s="504"/>
      <c r="AG240" s="504"/>
      <c r="AH240" s="504"/>
      <c r="AI240" s="504"/>
      <c r="AJ240" s="504"/>
      <c r="AK240" s="504"/>
      <c r="AL240" s="504"/>
      <c r="AM240" s="504"/>
      <c r="AN240" s="504"/>
      <c r="AO240" s="504"/>
      <c r="AP240" s="504"/>
      <c r="AQ240" s="504"/>
      <c r="AR240" s="504"/>
      <c r="AS240" s="504"/>
      <c r="AT240" s="468"/>
    </row>
    <row r="241" spans="1:46" s="478" customFormat="1" ht="18" hidden="1" customHeight="1" outlineLevel="1">
      <c r="A241" s="468"/>
      <c r="B241" s="488" t="s">
        <v>53</v>
      </c>
      <c r="C241" s="489">
        <f t="shared" ref="C241:Z249" si="111">SUM(C49,C97,C145,C193)</f>
        <v>0</v>
      </c>
      <c r="D241" s="490">
        <f t="shared" si="111"/>
        <v>0</v>
      </c>
      <c r="E241" s="491">
        <f t="shared" si="111"/>
        <v>0</v>
      </c>
      <c r="F241" s="490">
        <f t="shared" si="111"/>
        <v>0</v>
      </c>
      <c r="G241" s="491">
        <f t="shared" si="111"/>
        <v>0</v>
      </c>
      <c r="H241" s="490">
        <f t="shared" si="111"/>
        <v>0</v>
      </c>
      <c r="I241" s="491">
        <f t="shared" si="111"/>
        <v>0</v>
      </c>
      <c r="J241" s="490">
        <f t="shared" si="111"/>
        <v>0</v>
      </c>
      <c r="K241" s="491">
        <f t="shared" si="111"/>
        <v>0</v>
      </c>
      <c r="L241" s="490">
        <f t="shared" si="111"/>
        <v>0</v>
      </c>
      <c r="M241" s="491">
        <f t="shared" si="111"/>
        <v>0</v>
      </c>
      <c r="N241" s="490">
        <f t="shared" si="111"/>
        <v>0</v>
      </c>
      <c r="O241" s="491">
        <f t="shared" si="111"/>
        <v>0</v>
      </c>
      <c r="P241" s="490">
        <f t="shared" si="111"/>
        <v>0</v>
      </c>
      <c r="Q241" s="491">
        <f t="shared" si="111"/>
        <v>0</v>
      </c>
      <c r="R241" s="490">
        <f t="shared" si="111"/>
        <v>0</v>
      </c>
      <c r="S241" s="491">
        <f t="shared" si="111"/>
        <v>0</v>
      </c>
      <c r="T241" s="490">
        <f t="shared" si="111"/>
        <v>0</v>
      </c>
      <c r="U241" s="491">
        <f t="shared" si="111"/>
        <v>0</v>
      </c>
      <c r="V241" s="490">
        <f t="shared" si="111"/>
        <v>0</v>
      </c>
      <c r="W241" s="491">
        <f t="shared" si="111"/>
        <v>0</v>
      </c>
      <c r="X241" s="490">
        <f t="shared" si="111"/>
        <v>0</v>
      </c>
      <c r="Y241" s="491">
        <f t="shared" si="111"/>
        <v>0</v>
      </c>
      <c r="Z241" s="494">
        <f t="shared" si="111"/>
        <v>0</v>
      </c>
      <c r="AA241" s="489">
        <f t="shared" si="105"/>
        <v>0</v>
      </c>
      <c r="AB241" s="494">
        <f t="shared" si="105"/>
        <v>0</v>
      </c>
      <c r="AC241" s="502"/>
      <c r="AD241" s="503"/>
      <c r="AE241" s="503"/>
      <c r="AF241" s="504"/>
      <c r="AG241" s="504"/>
      <c r="AH241" s="504"/>
      <c r="AI241" s="504"/>
      <c r="AJ241" s="504"/>
      <c r="AK241" s="504"/>
      <c r="AL241" s="504"/>
      <c r="AM241" s="504"/>
      <c r="AN241" s="504"/>
      <c r="AO241" s="504"/>
      <c r="AP241" s="504"/>
      <c r="AQ241" s="504"/>
      <c r="AR241" s="504"/>
      <c r="AS241" s="504"/>
      <c r="AT241" s="468"/>
    </row>
    <row r="242" spans="1:46" s="478" customFormat="1" ht="18" hidden="1" customHeight="1" outlineLevel="1">
      <c r="A242" s="468"/>
      <c r="B242" s="488" t="s">
        <v>54</v>
      </c>
      <c r="C242" s="489">
        <f t="shared" si="111"/>
        <v>0</v>
      </c>
      <c r="D242" s="490">
        <f t="shared" si="111"/>
        <v>0</v>
      </c>
      <c r="E242" s="491">
        <f t="shared" si="111"/>
        <v>0</v>
      </c>
      <c r="F242" s="490">
        <f t="shared" si="111"/>
        <v>0</v>
      </c>
      <c r="G242" s="491">
        <f t="shared" si="111"/>
        <v>0</v>
      </c>
      <c r="H242" s="490">
        <f t="shared" si="111"/>
        <v>0</v>
      </c>
      <c r="I242" s="491">
        <f t="shared" si="111"/>
        <v>0</v>
      </c>
      <c r="J242" s="490">
        <f t="shared" si="111"/>
        <v>0</v>
      </c>
      <c r="K242" s="491">
        <f t="shared" si="111"/>
        <v>0</v>
      </c>
      <c r="L242" s="490">
        <f t="shared" si="111"/>
        <v>0</v>
      </c>
      <c r="M242" s="491">
        <f t="shared" si="111"/>
        <v>0</v>
      </c>
      <c r="N242" s="490">
        <f t="shared" si="111"/>
        <v>0</v>
      </c>
      <c r="O242" s="491">
        <f t="shared" si="111"/>
        <v>0</v>
      </c>
      <c r="P242" s="490">
        <f t="shared" si="111"/>
        <v>0</v>
      </c>
      <c r="Q242" s="491">
        <f t="shared" si="111"/>
        <v>0</v>
      </c>
      <c r="R242" s="490">
        <f t="shared" si="111"/>
        <v>0</v>
      </c>
      <c r="S242" s="491">
        <f t="shared" si="111"/>
        <v>0</v>
      </c>
      <c r="T242" s="490">
        <f t="shared" si="111"/>
        <v>0</v>
      </c>
      <c r="U242" s="491">
        <f t="shared" si="111"/>
        <v>0</v>
      </c>
      <c r="V242" s="490">
        <f t="shared" si="111"/>
        <v>0</v>
      </c>
      <c r="W242" s="491">
        <f t="shared" si="111"/>
        <v>0</v>
      </c>
      <c r="X242" s="490">
        <f t="shared" si="111"/>
        <v>0</v>
      </c>
      <c r="Y242" s="491">
        <f t="shared" si="111"/>
        <v>0</v>
      </c>
      <c r="Z242" s="494">
        <f t="shared" si="111"/>
        <v>0</v>
      </c>
      <c r="AA242" s="489">
        <f t="shared" si="105"/>
        <v>0</v>
      </c>
      <c r="AB242" s="494">
        <f t="shared" si="105"/>
        <v>0</v>
      </c>
      <c r="AC242" s="502"/>
      <c r="AD242" s="503"/>
      <c r="AE242" s="503"/>
      <c r="AF242" s="504"/>
      <c r="AG242" s="504"/>
      <c r="AH242" s="504"/>
      <c r="AI242" s="504"/>
      <c r="AJ242" s="504"/>
      <c r="AK242" s="504"/>
      <c r="AL242" s="504"/>
      <c r="AM242" s="504"/>
      <c r="AN242" s="504"/>
      <c r="AO242" s="504"/>
      <c r="AP242" s="504"/>
      <c r="AQ242" s="504"/>
      <c r="AR242" s="504"/>
      <c r="AS242" s="504"/>
      <c r="AT242" s="468"/>
    </row>
    <row r="243" spans="1:46" s="478" customFormat="1" ht="18" hidden="1" customHeight="1" outlineLevel="1">
      <c r="A243" s="468"/>
      <c r="B243" s="488" t="s">
        <v>55</v>
      </c>
      <c r="C243" s="489">
        <f t="shared" si="111"/>
        <v>0</v>
      </c>
      <c r="D243" s="490">
        <f t="shared" si="111"/>
        <v>0</v>
      </c>
      <c r="E243" s="491">
        <f t="shared" si="111"/>
        <v>0</v>
      </c>
      <c r="F243" s="490">
        <f t="shared" si="111"/>
        <v>0</v>
      </c>
      <c r="G243" s="491">
        <f t="shared" si="111"/>
        <v>0</v>
      </c>
      <c r="H243" s="490">
        <f t="shared" si="111"/>
        <v>0</v>
      </c>
      <c r="I243" s="491">
        <f t="shared" si="111"/>
        <v>0</v>
      </c>
      <c r="J243" s="490">
        <f t="shared" si="111"/>
        <v>0</v>
      </c>
      <c r="K243" s="491">
        <f t="shared" si="111"/>
        <v>0</v>
      </c>
      <c r="L243" s="490">
        <f t="shared" si="111"/>
        <v>0</v>
      </c>
      <c r="M243" s="491">
        <f t="shared" si="111"/>
        <v>0</v>
      </c>
      <c r="N243" s="490">
        <f t="shared" si="111"/>
        <v>0</v>
      </c>
      <c r="O243" s="491">
        <f t="shared" si="111"/>
        <v>0</v>
      </c>
      <c r="P243" s="490">
        <f t="shared" si="111"/>
        <v>0</v>
      </c>
      <c r="Q243" s="491">
        <f t="shared" si="111"/>
        <v>0</v>
      </c>
      <c r="R243" s="490">
        <f t="shared" si="111"/>
        <v>0</v>
      </c>
      <c r="S243" s="491">
        <f t="shared" si="111"/>
        <v>0</v>
      </c>
      <c r="T243" s="490">
        <f t="shared" si="111"/>
        <v>0</v>
      </c>
      <c r="U243" s="491">
        <f t="shared" si="111"/>
        <v>0</v>
      </c>
      <c r="V243" s="490">
        <f t="shared" si="111"/>
        <v>0</v>
      </c>
      <c r="W243" s="491">
        <f t="shared" si="111"/>
        <v>0</v>
      </c>
      <c r="X243" s="490">
        <f t="shared" si="111"/>
        <v>0</v>
      </c>
      <c r="Y243" s="491">
        <f t="shared" si="111"/>
        <v>0</v>
      </c>
      <c r="Z243" s="494">
        <f t="shared" si="111"/>
        <v>0</v>
      </c>
      <c r="AA243" s="489">
        <f t="shared" si="105"/>
        <v>0</v>
      </c>
      <c r="AB243" s="494">
        <f t="shared" si="105"/>
        <v>0</v>
      </c>
      <c r="AC243" s="502"/>
      <c r="AD243" s="503"/>
      <c r="AE243" s="503"/>
      <c r="AF243" s="504"/>
      <c r="AG243" s="504"/>
      <c r="AH243" s="504"/>
      <c r="AI243" s="504"/>
      <c r="AJ243" s="504"/>
      <c r="AK243" s="504"/>
      <c r="AL243" s="504"/>
      <c r="AM243" s="504"/>
      <c r="AN243" s="504"/>
      <c r="AO243" s="504"/>
      <c r="AP243" s="504"/>
      <c r="AQ243" s="504"/>
      <c r="AR243" s="504"/>
      <c r="AS243" s="504"/>
      <c r="AT243" s="468"/>
    </row>
    <row r="244" spans="1:46" s="478" customFormat="1" ht="18" hidden="1" customHeight="1" outlineLevel="1">
      <c r="A244" s="468"/>
      <c r="B244" s="488" t="s">
        <v>56</v>
      </c>
      <c r="C244" s="489">
        <f t="shared" si="111"/>
        <v>0</v>
      </c>
      <c r="D244" s="490">
        <f t="shared" si="111"/>
        <v>0</v>
      </c>
      <c r="E244" s="491">
        <f t="shared" si="111"/>
        <v>0</v>
      </c>
      <c r="F244" s="490">
        <f t="shared" si="111"/>
        <v>0</v>
      </c>
      <c r="G244" s="491">
        <f t="shared" si="111"/>
        <v>0</v>
      </c>
      <c r="H244" s="490">
        <f t="shared" si="111"/>
        <v>0</v>
      </c>
      <c r="I244" s="491">
        <f t="shared" si="111"/>
        <v>0</v>
      </c>
      <c r="J244" s="490">
        <f t="shared" si="111"/>
        <v>0</v>
      </c>
      <c r="K244" s="491">
        <f t="shared" si="111"/>
        <v>0</v>
      </c>
      <c r="L244" s="490">
        <f t="shared" si="111"/>
        <v>0</v>
      </c>
      <c r="M244" s="491">
        <f t="shared" si="111"/>
        <v>0</v>
      </c>
      <c r="N244" s="490">
        <f t="shared" si="111"/>
        <v>0</v>
      </c>
      <c r="O244" s="491">
        <f t="shared" si="111"/>
        <v>0</v>
      </c>
      <c r="P244" s="490">
        <f t="shared" si="111"/>
        <v>0</v>
      </c>
      <c r="Q244" s="491">
        <f t="shared" si="111"/>
        <v>0</v>
      </c>
      <c r="R244" s="490">
        <f t="shared" si="111"/>
        <v>0</v>
      </c>
      <c r="S244" s="491">
        <f t="shared" si="111"/>
        <v>0</v>
      </c>
      <c r="T244" s="490">
        <f t="shared" si="111"/>
        <v>0</v>
      </c>
      <c r="U244" s="491">
        <f t="shared" si="111"/>
        <v>0</v>
      </c>
      <c r="V244" s="490">
        <f t="shared" si="111"/>
        <v>0</v>
      </c>
      <c r="W244" s="491">
        <f t="shared" si="111"/>
        <v>0</v>
      </c>
      <c r="X244" s="490">
        <f t="shared" si="111"/>
        <v>0</v>
      </c>
      <c r="Y244" s="491">
        <f t="shared" si="111"/>
        <v>0</v>
      </c>
      <c r="Z244" s="494">
        <f t="shared" si="111"/>
        <v>0</v>
      </c>
      <c r="AA244" s="489">
        <f t="shared" si="105"/>
        <v>0</v>
      </c>
      <c r="AB244" s="494">
        <f t="shared" si="105"/>
        <v>0</v>
      </c>
      <c r="AC244" s="502"/>
      <c r="AD244" s="503"/>
      <c r="AE244" s="503"/>
      <c r="AF244" s="504"/>
      <c r="AG244" s="504"/>
      <c r="AH244" s="504"/>
      <c r="AI244" s="504"/>
      <c r="AJ244" s="504"/>
      <c r="AK244" s="504"/>
      <c r="AL244" s="504"/>
      <c r="AM244" s="504"/>
      <c r="AN244" s="504"/>
      <c r="AO244" s="504"/>
      <c r="AP244" s="504"/>
      <c r="AQ244" s="504"/>
      <c r="AR244" s="504"/>
      <c r="AS244" s="504"/>
      <c r="AT244" s="468"/>
    </row>
    <row r="245" spans="1:46" s="478" customFormat="1" ht="18" hidden="1" customHeight="1" outlineLevel="1">
      <c r="A245" s="468"/>
      <c r="B245" s="488" t="s">
        <v>57</v>
      </c>
      <c r="C245" s="489">
        <f t="shared" si="111"/>
        <v>0</v>
      </c>
      <c r="D245" s="490">
        <f t="shared" si="111"/>
        <v>0</v>
      </c>
      <c r="E245" s="491">
        <f t="shared" si="111"/>
        <v>0</v>
      </c>
      <c r="F245" s="490">
        <f t="shared" si="111"/>
        <v>0</v>
      </c>
      <c r="G245" s="491">
        <f t="shared" si="111"/>
        <v>0</v>
      </c>
      <c r="H245" s="490">
        <f t="shared" si="111"/>
        <v>0</v>
      </c>
      <c r="I245" s="491">
        <f t="shared" si="111"/>
        <v>0</v>
      </c>
      <c r="J245" s="490">
        <f t="shared" si="111"/>
        <v>0</v>
      </c>
      <c r="K245" s="491">
        <f t="shared" si="111"/>
        <v>0</v>
      </c>
      <c r="L245" s="490">
        <f t="shared" si="111"/>
        <v>0</v>
      </c>
      <c r="M245" s="491">
        <f t="shared" si="111"/>
        <v>0</v>
      </c>
      <c r="N245" s="490">
        <f t="shared" si="111"/>
        <v>0</v>
      </c>
      <c r="O245" s="491">
        <f t="shared" si="111"/>
        <v>0</v>
      </c>
      <c r="P245" s="490">
        <f t="shared" si="111"/>
        <v>0</v>
      </c>
      <c r="Q245" s="491">
        <f t="shared" si="111"/>
        <v>0</v>
      </c>
      <c r="R245" s="490">
        <f t="shared" si="111"/>
        <v>0</v>
      </c>
      <c r="S245" s="491">
        <f t="shared" si="111"/>
        <v>0</v>
      </c>
      <c r="T245" s="490">
        <f t="shared" si="111"/>
        <v>0</v>
      </c>
      <c r="U245" s="491">
        <f t="shared" si="111"/>
        <v>0</v>
      </c>
      <c r="V245" s="490">
        <f t="shared" si="111"/>
        <v>0</v>
      </c>
      <c r="W245" s="491">
        <f t="shared" si="111"/>
        <v>0</v>
      </c>
      <c r="X245" s="490">
        <f t="shared" si="111"/>
        <v>0</v>
      </c>
      <c r="Y245" s="491">
        <f t="shared" si="111"/>
        <v>0</v>
      </c>
      <c r="Z245" s="494">
        <f t="shared" si="111"/>
        <v>0</v>
      </c>
      <c r="AA245" s="489">
        <f t="shared" si="105"/>
        <v>0</v>
      </c>
      <c r="AB245" s="494">
        <f t="shared" si="105"/>
        <v>0</v>
      </c>
      <c r="AC245" s="502"/>
      <c r="AD245" s="503"/>
      <c r="AE245" s="503"/>
      <c r="AF245" s="504"/>
      <c r="AG245" s="504"/>
      <c r="AH245" s="504"/>
      <c r="AI245" s="504"/>
      <c r="AJ245" s="504"/>
      <c r="AK245" s="504"/>
      <c r="AL245" s="504"/>
      <c r="AM245" s="504"/>
      <c r="AN245" s="504"/>
      <c r="AO245" s="504"/>
      <c r="AP245" s="504"/>
      <c r="AQ245" s="504"/>
      <c r="AR245" s="504"/>
      <c r="AS245" s="504"/>
      <c r="AT245" s="468"/>
    </row>
    <row r="246" spans="1:46" s="478" customFormat="1" ht="18" hidden="1" customHeight="1" outlineLevel="1">
      <c r="A246" s="468"/>
      <c r="B246" s="488" t="s">
        <v>58</v>
      </c>
      <c r="C246" s="489">
        <f t="shared" si="111"/>
        <v>0</v>
      </c>
      <c r="D246" s="490">
        <f t="shared" si="111"/>
        <v>0</v>
      </c>
      <c r="E246" s="491">
        <f t="shared" si="111"/>
        <v>0</v>
      </c>
      <c r="F246" s="490">
        <f t="shared" si="111"/>
        <v>0</v>
      </c>
      <c r="G246" s="491">
        <f t="shared" si="111"/>
        <v>0</v>
      </c>
      <c r="H246" s="490">
        <f t="shared" si="111"/>
        <v>0</v>
      </c>
      <c r="I246" s="491">
        <f t="shared" si="111"/>
        <v>0</v>
      </c>
      <c r="J246" s="490">
        <f t="shared" si="111"/>
        <v>0</v>
      </c>
      <c r="K246" s="491">
        <f t="shared" si="111"/>
        <v>0</v>
      </c>
      <c r="L246" s="490">
        <f t="shared" si="111"/>
        <v>0</v>
      </c>
      <c r="M246" s="491">
        <f t="shared" si="111"/>
        <v>0</v>
      </c>
      <c r="N246" s="490">
        <f t="shared" si="111"/>
        <v>0</v>
      </c>
      <c r="O246" s="491">
        <f t="shared" si="111"/>
        <v>0</v>
      </c>
      <c r="P246" s="490">
        <f t="shared" si="111"/>
        <v>0</v>
      </c>
      <c r="Q246" s="491">
        <f t="shared" si="111"/>
        <v>0</v>
      </c>
      <c r="R246" s="490">
        <f t="shared" si="111"/>
        <v>0</v>
      </c>
      <c r="S246" s="491">
        <f t="shared" si="111"/>
        <v>0</v>
      </c>
      <c r="T246" s="490">
        <f t="shared" si="111"/>
        <v>0</v>
      </c>
      <c r="U246" s="491">
        <f t="shared" si="111"/>
        <v>0</v>
      </c>
      <c r="V246" s="490">
        <f t="shared" si="111"/>
        <v>0</v>
      </c>
      <c r="W246" s="491">
        <f t="shared" si="111"/>
        <v>0</v>
      </c>
      <c r="X246" s="490">
        <f t="shared" si="111"/>
        <v>0</v>
      </c>
      <c r="Y246" s="491">
        <f t="shared" si="111"/>
        <v>0</v>
      </c>
      <c r="Z246" s="494">
        <f t="shared" si="111"/>
        <v>0</v>
      </c>
      <c r="AA246" s="489">
        <f t="shared" si="105"/>
        <v>0</v>
      </c>
      <c r="AB246" s="494">
        <f t="shared" si="105"/>
        <v>0</v>
      </c>
      <c r="AC246" s="502"/>
      <c r="AD246" s="503"/>
      <c r="AE246" s="503"/>
      <c r="AF246" s="504"/>
      <c r="AG246" s="504"/>
      <c r="AH246" s="504"/>
      <c r="AI246" s="504"/>
      <c r="AJ246" s="504"/>
      <c r="AK246" s="504"/>
      <c r="AL246" s="504"/>
      <c r="AM246" s="504"/>
      <c r="AN246" s="504"/>
      <c r="AO246" s="504"/>
      <c r="AP246" s="504"/>
      <c r="AQ246" s="504"/>
      <c r="AR246" s="504"/>
      <c r="AS246" s="504"/>
      <c r="AT246" s="468"/>
    </row>
    <row r="247" spans="1:46" s="478" customFormat="1" ht="18" hidden="1" customHeight="1" outlineLevel="1">
      <c r="A247" s="468"/>
      <c r="B247" s="488" t="s">
        <v>59</v>
      </c>
      <c r="C247" s="489">
        <f t="shared" si="111"/>
        <v>0</v>
      </c>
      <c r="D247" s="490">
        <f t="shared" si="111"/>
        <v>0</v>
      </c>
      <c r="E247" s="491">
        <f t="shared" si="111"/>
        <v>0</v>
      </c>
      <c r="F247" s="490">
        <f t="shared" si="111"/>
        <v>0</v>
      </c>
      <c r="G247" s="491">
        <f t="shared" si="111"/>
        <v>0</v>
      </c>
      <c r="H247" s="490">
        <f t="shared" si="111"/>
        <v>0</v>
      </c>
      <c r="I247" s="491">
        <f t="shared" si="111"/>
        <v>0</v>
      </c>
      <c r="J247" s="490">
        <f t="shared" si="111"/>
        <v>0</v>
      </c>
      <c r="K247" s="491">
        <f t="shared" si="111"/>
        <v>0</v>
      </c>
      <c r="L247" s="490">
        <f t="shared" si="111"/>
        <v>0</v>
      </c>
      <c r="M247" s="491">
        <f t="shared" si="111"/>
        <v>0</v>
      </c>
      <c r="N247" s="490">
        <f t="shared" si="111"/>
        <v>0</v>
      </c>
      <c r="O247" s="491">
        <f t="shared" si="111"/>
        <v>0</v>
      </c>
      <c r="P247" s="490">
        <f t="shared" si="111"/>
        <v>0</v>
      </c>
      <c r="Q247" s="491">
        <f t="shared" si="111"/>
        <v>0</v>
      </c>
      <c r="R247" s="490">
        <f t="shared" si="111"/>
        <v>0</v>
      </c>
      <c r="S247" s="491">
        <f t="shared" si="111"/>
        <v>0</v>
      </c>
      <c r="T247" s="490">
        <f t="shared" si="111"/>
        <v>0</v>
      </c>
      <c r="U247" s="491">
        <f t="shared" si="111"/>
        <v>0</v>
      </c>
      <c r="V247" s="490">
        <f t="shared" si="111"/>
        <v>0</v>
      </c>
      <c r="W247" s="491">
        <f t="shared" si="111"/>
        <v>0</v>
      </c>
      <c r="X247" s="490">
        <f t="shared" si="111"/>
        <v>0</v>
      </c>
      <c r="Y247" s="491">
        <f t="shared" si="111"/>
        <v>0</v>
      </c>
      <c r="Z247" s="494">
        <f t="shared" si="111"/>
        <v>0</v>
      </c>
      <c r="AA247" s="489">
        <f t="shared" si="105"/>
        <v>0</v>
      </c>
      <c r="AB247" s="494">
        <f t="shared" si="105"/>
        <v>0</v>
      </c>
      <c r="AC247" s="502"/>
      <c r="AD247" s="503"/>
      <c r="AE247" s="503"/>
      <c r="AF247" s="504"/>
      <c r="AG247" s="504"/>
      <c r="AH247" s="504"/>
      <c r="AI247" s="504"/>
      <c r="AJ247" s="504"/>
      <c r="AK247" s="504"/>
      <c r="AL247" s="504"/>
      <c r="AM247" s="504"/>
      <c r="AN247" s="504"/>
      <c r="AO247" s="504"/>
      <c r="AP247" s="504"/>
      <c r="AQ247" s="504"/>
      <c r="AR247" s="504"/>
      <c r="AS247" s="504"/>
      <c r="AT247" s="468"/>
    </row>
    <row r="248" spans="1:46" s="478" customFormat="1" ht="18" hidden="1" customHeight="1" outlineLevel="1">
      <c r="A248" s="468"/>
      <c r="B248" s="488" t="s">
        <v>60</v>
      </c>
      <c r="C248" s="489">
        <f t="shared" si="111"/>
        <v>0</v>
      </c>
      <c r="D248" s="490">
        <f t="shared" si="111"/>
        <v>0</v>
      </c>
      <c r="E248" s="491">
        <f t="shared" si="111"/>
        <v>0</v>
      </c>
      <c r="F248" s="490">
        <f t="shared" si="111"/>
        <v>0</v>
      </c>
      <c r="G248" s="491">
        <f t="shared" si="111"/>
        <v>0</v>
      </c>
      <c r="H248" s="490">
        <f t="shared" si="111"/>
        <v>0</v>
      </c>
      <c r="I248" s="491">
        <f t="shared" si="111"/>
        <v>0</v>
      </c>
      <c r="J248" s="490">
        <f t="shared" si="111"/>
        <v>0</v>
      </c>
      <c r="K248" s="491">
        <f t="shared" si="111"/>
        <v>0</v>
      </c>
      <c r="L248" s="490">
        <f t="shared" si="111"/>
        <v>0</v>
      </c>
      <c r="M248" s="491">
        <f t="shared" si="111"/>
        <v>0</v>
      </c>
      <c r="N248" s="490">
        <f t="shared" si="111"/>
        <v>0</v>
      </c>
      <c r="O248" s="491">
        <f t="shared" si="111"/>
        <v>0</v>
      </c>
      <c r="P248" s="490">
        <f t="shared" si="111"/>
        <v>0</v>
      </c>
      <c r="Q248" s="491">
        <f t="shared" si="111"/>
        <v>0</v>
      </c>
      <c r="R248" s="490">
        <f t="shared" si="111"/>
        <v>0</v>
      </c>
      <c r="S248" s="491">
        <f t="shared" si="111"/>
        <v>0</v>
      </c>
      <c r="T248" s="490">
        <f t="shared" si="111"/>
        <v>0</v>
      </c>
      <c r="U248" s="491">
        <f t="shared" si="111"/>
        <v>0</v>
      </c>
      <c r="V248" s="490">
        <f t="shared" si="111"/>
        <v>0</v>
      </c>
      <c r="W248" s="491">
        <f t="shared" si="111"/>
        <v>0</v>
      </c>
      <c r="X248" s="490">
        <f t="shared" si="111"/>
        <v>0</v>
      </c>
      <c r="Y248" s="491">
        <f t="shared" si="111"/>
        <v>0</v>
      </c>
      <c r="Z248" s="494">
        <f t="shared" si="111"/>
        <v>0</v>
      </c>
      <c r="AA248" s="489">
        <f t="shared" si="105"/>
        <v>0</v>
      </c>
      <c r="AB248" s="494">
        <f t="shared" si="105"/>
        <v>0</v>
      </c>
      <c r="AC248" s="502"/>
      <c r="AD248" s="503"/>
      <c r="AE248" s="503"/>
      <c r="AF248" s="504"/>
      <c r="AG248" s="504"/>
      <c r="AH248" s="504"/>
      <c r="AI248" s="504"/>
      <c r="AJ248" s="504"/>
      <c r="AK248" s="504"/>
      <c r="AL248" s="504"/>
      <c r="AM248" s="504"/>
      <c r="AN248" s="504"/>
      <c r="AO248" s="504"/>
      <c r="AP248" s="504"/>
      <c r="AQ248" s="504"/>
      <c r="AR248" s="504"/>
      <c r="AS248" s="504"/>
      <c r="AT248" s="468"/>
    </row>
    <row r="249" spans="1:46" s="478" customFormat="1" ht="18" hidden="1" customHeight="1" outlineLevel="1" thickBot="1">
      <c r="A249" s="468"/>
      <c r="B249" s="495" t="s">
        <v>61</v>
      </c>
      <c r="C249" s="496">
        <f>SUM(C57,C105,C153,C201)</f>
        <v>0</v>
      </c>
      <c r="D249" s="497">
        <f t="shared" si="111"/>
        <v>0</v>
      </c>
      <c r="E249" s="498">
        <f t="shared" si="111"/>
        <v>0</v>
      </c>
      <c r="F249" s="497">
        <f t="shared" si="111"/>
        <v>0</v>
      </c>
      <c r="G249" s="498">
        <f t="shared" si="111"/>
        <v>0</v>
      </c>
      <c r="H249" s="497">
        <f t="shared" si="111"/>
        <v>0</v>
      </c>
      <c r="I249" s="498">
        <f t="shared" si="111"/>
        <v>0</v>
      </c>
      <c r="J249" s="497">
        <f t="shared" si="111"/>
        <v>0</v>
      </c>
      <c r="K249" s="498">
        <f t="shared" si="111"/>
        <v>0</v>
      </c>
      <c r="L249" s="497">
        <f t="shared" si="111"/>
        <v>0</v>
      </c>
      <c r="M249" s="498">
        <f t="shared" si="111"/>
        <v>0</v>
      </c>
      <c r="N249" s="497">
        <f t="shared" si="111"/>
        <v>0</v>
      </c>
      <c r="O249" s="498">
        <f t="shared" si="111"/>
        <v>0</v>
      </c>
      <c r="P249" s="497">
        <f t="shared" si="111"/>
        <v>0</v>
      </c>
      <c r="Q249" s="498">
        <f t="shared" si="111"/>
        <v>0</v>
      </c>
      <c r="R249" s="497">
        <f t="shared" si="111"/>
        <v>0</v>
      </c>
      <c r="S249" s="498">
        <f t="shared" si="111"/>
        <v>0</v>
      </c>
      <c r="T249" s="497">
        <f t="shared" si="111"/>
        <v>0</v>
      </c>
      <c r="U249" s="498">
        <f t="shared" si="111"/>
        <v>0</v>
      </c>
      <c r="V249" s="497">
        <f t="shared" si="111"/>
        <v>0</v>
      </c>
      <c r="W249" s="498">
        <f t="shared" si="111"/>
        <v>0</v>
      </c>
      <c r="X249" s="497">
        <f t="shared" si="111"/>
        <v>0</v>
      </c>
      <c r="Y249" s="498">
        <f t="shared" si="111"/>
        <v>0</v>
      </c>
      <c r="Z249" s="501">
        <f t="shared" si="111"/>
        <v>0</v>
      </c>
      <c r="AA249" s="496">
        <f t="shared" si="105"/>
        <v>0</v>
      </c>
      <c r="AB249" s="501">
        <f t="shared" si="105"/>
        <v>0</v>
      </c>
      <c r="AC249" s="502"/>
      <c r="AD249" s="503"/>
      <c r="AE249" s="503"/>
      <c r="AF249" s="504"/>
      <c r="AG249" s="504"/>
      <c r="AH249" s="504"/>
      <c r="AI249" s="504"/>
      <c r="AJ249" s="504"/>
      <c r="AK249" s="504"/>
      <c r="AL249" s="504"/>
      <c r="AM249" s="504"/>
      <c r="AN249" s="504"/>
      <c r="AO249" s="504"/>
      <c r="AP249" s="504"/>
      <c r="AQ249" s="504"/>
      <c r="AR249" s="504"/>
      <c r="AS249" s="504"/>
      <c r="AT249" s="468"/>
    </row>
    <row r="250" spans="1:46" s="478" customFormat="1" ht="9.75" customHeight="1" collapsed="1" thickBot="1">
      <c r="A250" s="468"/>
      <c r="B250" s="509"/>
      <c r="C250" s="509"/>
      <c r="D250" s="509"/>
      <c r="E250" s="509"/>
      <c r="F250" s="509"/>
      <c r="G250" s="509"/>
      <c r="H250" s="509"/>
      <c r="I250" s="510"/>
      <c r="J250" s="510"/>
      <c r="K250" s="509"/>
      <c r="L250" s="509"/>
      <c r="M250" s="509"/>
      <c r="N250" s="509"/>
      <c r="O250" s="509"/>
      <c r="P250" s="509"/>
      <c r="Q250" s="509"/>
      <c r="R250" s="509"/>
      <c r="S250" s="509"/>
      <c r="T250" s="509"/>
      <c r="U250" s="509"/>
      <c r="V250" s="509"/>
      <c r="W250" s="509"/>
      <c r="X250" s="509"/>
      <c r="Y250" s="509"/>
      <c r="Z250" s="509"/>
      <c r="AA250" s="509"/>
      <c r="AB250" s="509"/>
      <c r="AC250" s="502"/>
      <c r="AD250" s="503"/>
      <c r="AE250" s="503"/>
      <c r="AF250" s="504"/>
      <c r="AG250" s="504"/>
      <c r="AH250" s="504"/>
      <c r="AI250" s="504"/>
      <c r="AJ250" s="504"/>
      <c r="AK250" s="504"/>
      <c r="AL250" s="504"/>
      <c r="AM250" s="504"/>
      <c r="AN250" s="504"/>
      <c r="AO250" s="504"/>
      <c r="AP250" s="504"/>
      <c r="AQ250" s="504"/>
      <c r="AR250" s="504"/>
      <c r="AS250" s="504"/>
      <c r="AT250" s="468"/>
    </row>
    <row r="251" spans="1:46" s="456" customFormat="1" ht="18" hidden="1" customHeight="1" thickBot="1">
      <c r="B251" s="511" t="s">
        <v>65</v>
      </c>
      <c r="C251" s="512"/>
      <c r="D251" s="512"/>
      <c r="E251" s="512"/>
      <c r="F251" s="512"/>
      <c r="G251" s="512"/>
      <c r="H251" s="512"/>
      <c r="I251" s="512"/>
      <c r="J251" s="512"/>
      <c r="K251" s="512"/>
      <c r="L251" s="512"/>
      <c r="M251" s="512"/>
      <c r="N251" s="513"/>
      <c r="O251" s="514"/>
      <c r="P251" s="514"/>
      <c r="Q251" s="514"/>
      <c r="R251" s="514"/>
      <c r="S251" s="514"/>
      <c r="T251" s="514"/>
      <c r="U251" s="514"/>
      <c r="V251" s="514"/>
      <c r="W251" s="514"/>
      <c r="X251" s="514"/>
      <c r="Y251" s="514"/>
      <c r="Z251" s="514"/>
      <c r="AA251" s="514"/>
      <c r="AB251" s="514"/>
    </row>
    <row r="252" spans="1:46" ht="18" hidden="1" customHeight="1" thickBot="1">
      <c r="B252" s="515" t="s">
        <v>66</v>
      </c>
      <c r="C252" s="516"/>
      <c r="D252" s="516"/>
      <c r="E252" s="516" t="s">
        <v>67</v>
      </c>
      <c r="F252" s="516"/>
      <c r="G252" s="516" t="s">
        <v>68</v>
      </c>
      <c r="H252" s="516"/>
      <c r="I252" s="516" t="s">
        <v>69</v>
      </c>
      <c r="J252" s="516"/>
      <c r="K252" s="516" t="s">
        <v>70</v>
      </c>
      <c r="L252" s="516"/>
      <c r="M252" s="516" t="s">
        <v>71</v>
      </c>
      <c r="N252" s="517"/>
      <c r="O252" s="453"/>
      <c r="P252" s="453"/>
      <c r="Q252" s="453"/>
      <c r="R252" s="453"/>
      <c r="S252" s="518"/>
      <c r="T252" s="518"/>
      <c r="U252" s="453"/>
      <c r="V252" s="453"/>
      <c r="W252" s="453"/>
      <c r="X252" s="453"/>
      <c r="Y252" s="453"/>
      <c r="Z252" s="453"/>
    </row>
    <row r="253" spans="1:46" s="478" customFormat="1" ht="18" hidden="1" customHeight="1" thickBot="1">
      <c r="A253" s="468"/>
      <c r="B253" s="519" t="s">
        <v>72</v>
      </c>
      <c r="C253" s="520"/>
      <c r="D253" s="520"/>
      <c r="E253" s="520"/>
      <c r="F253" s="520"/>
      <c r="G253" s="520"/>
      <c r="H253" s="520"/>
      <c r="I253" s="520"/>
      <c r="J253" s="520"/>
      <c r="K253" s="520"/>
      <c r="L253" s="520"/>
      <c r="M253" s="520"/>
      <c r="N253" s="521"/>
      <c r="O253" s="509"/>
      <c r="P253" s="509"/>
      <c r="Q253" s="509"/>
      <c r="R253" s="509"/>
      <c r="S253" s="509"/>
      <c r="T253" s="509"/>
      <c r="U253" s="509"/>
      <c r="V253" s="509"/>
      <c r="W253" s="509"/>
      <c r="X253" s="509"/>
      <c r="Y253" s="509"/>
      <c r="Z253" s="509"/>
      <c r="AA253" s="502"/>
      <c r="AB253" s="503"/>
      <c r="AC253" s="503"/>
      <c r="AD253" s="503"/>
      <c r="AE253" s="505"/>
      <c r="AF253" s="505"/>
      <c r="AG253" s="505"/>
      <c r="AH253" s="505"/>
      <c r="AI253" s="505"/>
      <c r="AJ253" s="505"/>
      <c r="AK253" s="505"/>
      <c r="AL253" s="505"/>
      <c r="AM253" s="505"/>
      <c r="AN253" s="505"/>
      <c r="AO253" s="505"/>
      <c r="AP253" s="505"/>
      <c r="AQ253" s="505"/>
      <c r="AR253" s="468"/>
      <c r="AS253" s="468"/>
      <c r="AT253" s="468"/>
    </row>
    <row r="254" spans="1:46" s="478" customFormat="1" ht="18" hidden="1" customHeight="1" thickBot="1">
      <c r="A254" s="468"/>
      <c r="B254" s="519" t="s">
        <v>73</v>
      </c>
      <c r="C254" s="520"/>
      <c r="D254" s="520"/>
      <c r="E254" s="520"/>
      <c r="F254" s="520"/>
      <c r="G254" s="520"/>
      <c r="H254" s="520"/>
      <c r="I254" s="520"/>
      <c r="J254" s="520"/>
      <c r="K254" s="520"/>
      <c r="L254" s="520"/>
      <c r="M254" s="520"/>
      <c r="N254" s="521"/>
      <c r="O254" s="509"/>
      <c r="P254" s="509"/>
      <c r="Q254" s="509"/>
      <c r="R254" s="509"/>
      <c r="S254" s="509"/>
      <c r="T254" s="509"/>
      <c r="U254" s="509"/>
      <c r="V254" s="509"/>
      <c r="W254" s="509"/>
      <c r="X254" s="509"/>
      <c r="Y254" s="509"/>
      <c r="Z254" s="509"/>
      <c r="AA254" s="502"/>
      <c r="AB254" s="503"/>
      <c r="AC254" s="503"/>
      <c r="AD254" s="503"/>
      <c r="AE254" s="505"/>
      <c r="AF254" s="505"/>
      <c r="AG254" s="505"/>
      <c r="AH254" s="505"/>
      <c r="AI254" s="505"/>
      <c r="AJ254" s="505"/>
      <c r="AK254" s="505"/>
      <c r="AL254" s="505"/>
      <c r="AM254" s="505"/>
      <c r="AN254" s="505"/>
      <c r="AO254" s="505"/>
      <c r="AP254" s="505"/>
      <c r="AQ254" s="505"/>
      <c r="AR254" s="468"/>
      <c r="AS254" s="468"/>
      <c r="AT254" s="468"/>
    </row>
    <row r="255" spans="1:46" s="478" customFormat="1" ht="18" hidden="1" customHeight="1" thickBot="1">
      <c r="A255" s="468"/>
      <c r="B255" s="519" t="s">
        <v>73</v>
      </c>
      <c r="C255" s="520"/>
      <c r="D255" s="520"/>
      <c r="E255" s="520"/>
      <c r="F255" s="520"/>
      <c r="G255" s="520"/>
      <c r="H255" s="520"/>
      <c r="I255" s="520"/>
      <c r="J255" s="520"/>
      <c r="K255" s="520"/>
      <c r="L255" s="520"/>
      <c r="M255" s="520"/>
      <c r="N255" s="521"/>
      <c r="O255" s="509"/>
      <c r="P255" s="509"/>
      <c r="Q255" s="509"/>
      <c r="R255" s="509"/>
      <c r="S255" s="509"/>
      <c r="T255" s="509"/>
      <c r="U255" s="509"/>
      <c r="V255" s="509"/>
      <c r="W255" s="509"/>
      <c r="X255" s="509"/>
      <c r="Y255" s="509"/>
      <c r="Z255" s="509"/>
      <c r="AA255" s="502"/>
      <c r="AB255" s="503"/>
      <c r="AC255" s="503"/>
      <c r="AD255" s="503"/>
      <c r="AE255" s="505"/>
      <c r="AF255" s="505"/>
      <c r="AG255" s="505"/>
      <c r="AH255" s="505"/>
      <c r="AI255" s="505"/>
      <c r="AJ255" s="505"/>
      <c r="AK255" s="505"/>
      <c r="AL255" s="505"/>
      <c r="AM255" s="505"/>
      <c r="AN255" s="505"/>
      <c r="AO255" s="505"/>
      <c r="AP255" s="505"/>
      <c r="AQ255" s="505"/>
      <c r="AR255" s="468"/>
      <c r="AS255" s="468"/>
      <c r="AT255" s="468"/>
    </row>
    <row r="256" spans="1:46" s="478" customFormat="1" ht="18" hidden="1" customHeight="1" thickBot="1">
      <c r="A256" s="468"/>
      <c r="B256" s="519" t="s">
        <v>73</v>
      </c>
      <c r="C256" s="520"/>
      <c r="D256" s="520"/>
      <c r="E256" s="520"/>
      <c r="F256" s="520"/>
      <c r="G256" s="520"/>
      <c r="H256" s="520"/>
      <c r="I256" s="520"/>
      <c r="J256" s="520"/>
      <c r="K256" s="520"/>
      <c r="L256" s="520"/>
      <c r="M256" s="520"/>
      <c r="N256" s="521"/>
      <c r="O256" s="509"/>
      <c r="P256" s="509"/>
      <c r="Q256" s="509"/>
      <c r="R256" s="509"/>
      <c r="S256" s="509"/>
      <c r="T256" s="509"/>
      <c r="U256" s="509"/>
      <c r="V256" s="509"/>
      <c r="W256" s="509"/>
      <c r="X256" s="509"/>
      <c r="Y256" s="509"/>
      <c r="Z256" s="509"/>
      <c r="AA256" s="502"/>
      <c r="AB256" s="503"/>
      <c r="AC256" s="503"/>
      <c r="AD256" s="503"/>
      <c r="AE256" s="505"/>
      <c r="AF256" s="505"/>
      <c r="AG256" s="505"/>
      <c r="AH256" s="505"/>
      <c r="AI256" s="505"/>
      <c r="AJ256" s="505"/>
      <c r="AK256" s="505"/>
      <c r="AL256" s="505"/>
      <c r="AM256" s="505"/>
      <c r="AN256" s="505"/>
      <c r="AO256" s="505"/>
      <c r="AP256" s="505"/>
      <c r="AQ256" s="505"/>
      <c r="AR256" s="468"/>
      <c r="AS256" s="468"/>
      <c r="AT256" s="468"/>
    </row>
    <row r="257" spans="1:46" s="478" customFormat="1" ht="10.5" customHeight="1" thickBot="1">
      <c r="A257" s="468"/>
      <c r="B257" s="509"/>
      <c r="C257" s="509"/>
      <c r="D257" s="509"/>
      <c r="E257" s="509"/>
      <c r="F257" s="509"/>
      <c r="G257" s="509"/>
      <c r="H257" s="509"/>
      <c r="I257" s="509"/>
      <c r="J257" s="509"/>
      <c r="K257" s="509"/>
      <c r="L257" s="509"/>
      <c r="M257" s="509"/>
      <c r="N257" s="509"/>
      <c r="O257" s="509"/>
      <c r="P257" s="509"/>
      <c r="Q257" s="509"/>
      <c r="R257" s="509"/>
      <c r="S257" s="509"/>
      <c r="T257" s="509"/>
      <c r="U257" s="509"/>
      <c r="V257" s="509"/>
      <c r="W257" s="509"/>
      <c r="X257" s="509"/>
      <c r="Y257" s="509"/>
      <c r="Z257" s="509"/>
      <c r="AA257" s="509"/>
      <c r="AB257" s="509"/>
      <c r="AC257" s="502"/>
      <c r="AD257" s="503"/>
      <c r="AE257" s="503"/>
      <c r="AF257" s="504"/>
      <c r="AG257" s="504"/>
      <c r="AH257" s="504"/>
      <c r="AI257" s="504"/>
      <c r="AJ257" s="504"/>
      <c r="AK257" s="504"/>
      <c r="AL257" s="504"/>
      <c r="AM257" s="504"/>
      <c r="AN257" s="504"/>
      <c r="AO257" s="504"/>
      <c r="AP257" s="504"/>
      <c r="AQ257" s="504"/>
      <c r="AR257" s="504"/>
      <c r="AS257" s="504"/>
      <c r="AT257" s="468"/>
    </row>
    <row r="258" spans="1:46" s="526" customFormat="1" ht="18" customHeight="1" thickBot="1">
      <c r="A258" s="522"/>
      <c r="B258" s="522"/>
      <c r="C258" s="523" t="s">
        <v>74</v>
      </c>
      <c r="D258" s="524"/>
      <c r="E258" s="524"/>
      <c r="F258" s="524"/>
      <c r="G258" s="524"/>
      <c r="H258" s="524"/>
      <c r="I258" s="524"/>
      <c r="J258" s="524"/>
      <c r="K258" s="524"/>
      <c r="L258" s="524"/>
      <c r="M258" s="524"/>
      <c r="N258" s="524"/>
      <c r="O258" s="524"/>
      <c r="P258" s="524"/>
      <c r="Q258" s="524"/>
      <c r="R258" s="524"/>
      <c r="S258" s="524"/>
      <c r="T258" s="524"/>
      <c r="U258" s="524"/>
      <c r="V258" s="524"/>
      <c r="W258" s="524"/>
      <c r="X258" s="524"/>
      <c r="Y258" s="524"/>
      <c r="Z258" s="524"/>
      <c r="AA258" s="524"/>
      <c r="AB258" s="525"/>
      <c r="AC258" s="502"/>
      <c r="AD258" s="503"/>
      <c r="AE258" s="503"/>
      <c r="AF258" s="504"/>
      <c r="AG258" s="504"/>
      <c r="AH258" s="504"/>
      <c r="AI258" s="504"/>
      <c r="AJ258" s="504"/>
      <c r="AK258" s="504"/>
      <c r="AL258" s="504"/>
      <c r="AM258" s="504"/>
      <c r="AN258" s="504"/>
      <c r="AO258" s="504"/>
      <c r="AP258" s="504"/>
      <c r="AQ258" s="504"/>
      <c r="AR258" s="504"/>
      <c r="AS258" s="504"/>
      <c r="AT258" s="522"/>
    </row>
    <row r="259" spans="1:46" s="478" customFormat="1" ht="18" customHeight="1" thickBot="1">
      <c r="A259" s="468"/>
      <c r="B259" s="453"/>
      <c r="C259" s="461" t="s">
        <v>1</v>
      </c>
      <c r="D259" s="462"/>
      <c r="E259" s="463" t="s">
        <v>2</v>
      </c>
      <c r="F259" s="462"/>
      <c r="G259" s="463" t="s">
        <v>3</v>
      </c>
      <c r="H259" s="462"/>
      <c r="I259" s="463"/>
      <c r="J259" s="462"/>
      <c r="K259" s="463"/>
      <c r="L259" s="462"/>
      <c r="M259" s="463"/>
      <c r="N259" s="462"/>
      <c r="O259" s="463"/>
      <c r="P259" s="462"/>
      <c r="Q259" s="463"/>
      <c r="R259" s="462"/>
      <c r="S259" s="463"/>
      <c r="T259" s="462"/>
      <c r="U259" s="464"/>
      <c r="V259" s="465"/>
      <c r="W259" s="466"/>
      <c r="X259" s="466"/>
      <c r="Y259" s="463"/>
      <c r="Z259" s="467"/>
      <c r="AA259" s="461" t="s">
        <v>13</v>
      </c>
      <c r="AB259" s="467"/>
      <c r="AC259" s="502"/>
      <c r="AD259" s="503"/>
      <c r="AE259" s="503"/>
      <c r="AF259" s="504"/>
      <c r="AG259" s="504"/>
      <c r="AH259" s="504"/>
      <c r="AI259" s="504"/>
      <c r="AJ259" s="504"/>
      <c r="AK259" s="504"/>
      <c r="AL259" s="504"/>
      <c r="AM259" s="504"/>
      <c r="AN259" s="504"/>
      <c r="AO259" s="504"/>
      <c r="AP259" s="504"/>
      <c r="AQ259" s="504"/>
      <c r="AR259" s="504"/>
      <c r="AS259" s="504"/>
      <c r="AT259" s="468"/>
    </row>
    <row r="260" spans="1:46" s="478" customFormat="1" ht="18" customHeight="1" thickBot="1">
      <c r="A260" s="468"/>
      <c r="B260" s="503"/>
      <c r="C260" s="527">
        <f>SUM(C261:C307)</f>
        <v>0</v>
      </c>
      <c r="D260" s="475">
        <f t="shared" ref="D260:H260" si="112">SUM(D261:D307)</f>
        <v>0</v>
      </c>
      <c r="E260" s="528">
        <f t="shared" si="112"/>
        <v>0</v>
      </c>
      <c r="F260" s="529">
        <f t="shared" si="112"/>
        <v>0</v>
      </c>
      <c r="G260" s="530">
        <f t="shared" si="112"/>
        <v>0</v>
      </c>
      <c r="H260" s="531">
        <f t="shared" si="112"/>
        <v>0</v>
      </c>
      <c r="I260" s="528"/>
      <c r="J260" s="475"/>
      <c r="K260" s="532"/>
      <c r="L260" s="475"/>
      <c r="M260" s="530"/>
      <c r="N260" s="475"/>
      <c r="O260" s="532"/>
      <c r="P260" s="475"/>
      <c r="Q260" s="532"/>
      <c r="R260" s="475"/>
      <c r="S260" s="532"/>
      <c r="T260" s="475"/>
      <c r="U260" s="528"/>
      <c r="V260" s="529"/>
      <c r="W260" s="528"/>
      <c r="X260" s="530"/>
      <c r="Y260" s="528"/>
      <c r="Z260" s="533"/>
      <c r="AA260" s="527">
        <f>SUM(AA261:AA307)</f>
        <v>0</v>
      </c>
      <c r="AB260" s="533">
        <f>SUM(AB261:AB307)</f>
        <v>0</v>
      </c>
      <c r="AC260" s="502"/>
      <c r="AD260" s="503"/>
      <c r="AE260" s="503"/>
      <c r="AF260" s="504"/>
      <c r="AG260" s="504"/>
      <c r="AH260" s="504"/>
      <c r="AI260" s="504"/>
      <c r="AJ260" s="504"/>
      <c r="AK260" s="504"/>
      <c r="AL260" s="504"/>
      <c r="AM260" s="504"/>
      <c r="AN260" s="504"/>
      <c r="AO260" s="504"/>
      <c r="AP260" s="504"/>
      <c r="AQ260" s="504"/>
      <c r="AR260" s="504"/>
      <c r="AS260" s="504"/>
      <c r="AT260" s="468"/>
    </row>
    <row r="261" spans="1:46" s="478" customFormat="1" ht="18" hidden="1" customHeight="1" outlineLevel="1">
      <c r="A261" s="468"/>
      <c r="B261" s="479" t="s">
        <v>15</v>
      </c>
      <c r="C261" s="480">
        <f t="shared" ref="C261:C307" si="113">SUMIFS($Q$435:$Q$483,$B$435:$B$483,$B261,$M$435:$M$483,"幼",$O$435:$O$483,"児童生徒")</f>
        <v>0</v>
      </c>
      <c r="D261" s="481">
        <f t="shared" ref="D261:D307" si="114">SUMIFS($Q$435:$Q$483,$B$435:$B$483,$B261,$M$435:$M$483,"幼",$O$435:$O$483,"教職員")</f>
        <v>0</v>
      </c>
      <c r="E261" s="482">
        <f t="shared" ref="E261:E307" si="115">SUMIFS($Q$435:$Q$483,$B$435:$B$483,$B261,$M$435:$M$483,"小",$O$435:$O$483,"児童生徒")</f>
        <v>0</v>
      </c>
      <c r="F261" s="481">
        <f t="shared" ref="F261:F307" si="116">SUMIFS($Q$435:$Q$483,$B$435:$B$483,$B261,$M$435:$M$483,"小",$O$435:$O$483,"教職員")</f>
        <v>0</v>
      </c>
      <c r="G261" s="482">
        <f t="shared" ref="G261:G307" si="117">SUMIFS($Q$435:$Q$483,$B$435:$B$483,$B261,$M$435:$M$483,"中",$O$435:$O$483,"児童生徒")</f>
        <v>0</v>
      </c>
      <c r="H261" s="481">
        <f t="shared" ref="H261:H307" si="118">SUMIFS($Q$435:$Q$483,$B$435:$B$483,$B261,$M$435:$M$483,"中",$O$435:$O$483,"教職員")</f>
        <v>0</v>
      </c>
      <c r="I261" s="482">
        <f t="shared" ref="I261:I307" si="119">SUMIFS($Q$435:$Q$483,$B$435:$B$483,$B261,$M$435:$M$483,"義務",$O$435:$O$483,"児童生徒")</f>
        <v>0</v>
      </c>
      <c r="J261" s="481">
        <f t="shared" ref="J261:J307" si="120">SUMIFS($Q$435:$Q$483,$B$435:$B$483,$B261,$M$435:$M$483,"義務",$O$435:$O$483,"教職員")</f>
        <v>0</v>
      </c>
      <c r="K261" s="482">
        <f t="shared" ref="K261:K307" si="121">SUMIFS($Q$435:$Q$483,$B$435:$B$483,$B261,$M$435:$M$483,"高",$O$435:$O$483,"児童生徒")</f>
        <v>0</v>
      </c>
      <c r="L261" s="481">
        <f t="shared" ref="L261:L307" si="122">SUMIFS($Q$435:$Q$483,$B$435:$B$483,$B261,$M$435:$M$483,"高",$O$435:$O$483,"教職員")</f>
        <v>0</v>
      </c>
      <c r="M261" s="482">
        <f t="shared" ref="M261:M307" si="123">SUMIFS($Q$435:$Q$483,$B$435:$B$483,$B261,$M$435:$M$483,"中等",$O$435:$O$483,"児童生徒")</f>
        <v>0</v>
      </c>
      <c r="N261" s="481">
        <f t="shared" ref="N261:N307" si="124">SUMIFS($Q$435:$Q$483,$B$435:$B$483,$B261,$M$435:$M$483,"中等",$O$435:$O$483,"教職員")</f>
        <v>0</v>
      </c>
      <c r="O261" s="482">
        <f t="shared" ref="O261:O307" si="125">SUMIFS($Q$435:$Q$483,$B$435:$B$483,$B261,$M$435:$M$483,"特別",$O$435:$O$483,"児童生徒")</f>
        <v>0</v>
      </c>
      <c r="P261" s="481">
        <f t="shared" ref="P261:P307" si="126">SUMIFS($Q$435:$Q$483,$B$435:$B$483,$B261,$M$435:$M$483,"特別",$O$435:$O$483,"教職員")</f>
        <v>0</v>
      </c>
      <c r="Q261" s="482">
        <f t="shared" ref="Q261:Q307" si="127">SUMIFS($Q$435:$Q$483,$B$435:$B$483,$B261,$M$435:$M$483,"大学",$O$435:$O$483,"児童生徒")</f>
        <v>0</v>
      </c>
      <c r="R261" s="481">
        <f t="shared" ref="R261:R307" si="128">SUMIFS($Q$435:$Q$483,$B$435:$B$483,$B261,$M$435:$M$483,"大学",$O$435:$O$483,"教職員")</f>
        <v>0</v>
      </c>
      <c r="S261" s="482">
        <f t="shared" ref="S261:S307" si="129">SUMIFS($Q$435:$Q$483,$B$435:$B$483,$B261,$M$435:$M$483,"短大",$O$435:$O$483,"児童生徒")</f>
        <v>0</v>
      </c>
      <c r="T261" s="481">
        <f t="shared" ref="T261:T307" si="130">SUMIFS($Q$435:$Q$483,$B$435:$B$483,$B261,$M$435:$M$483,"短大",$O$435:$O$483,"教職員")</f>
        <v>0</v>
      </c>
      <c r="U261" s="482">
        <f t="shared" ref="U261:U307" si="131">SUMIFS($Q$435:$Q$483,$B$435:$B$483,$B261,$M$435:$M$483,"高専",$O$435:$O$483,"児童生徒")</f>
        <v>0</v>
      </c>
      <c r="V261" s="481">
        <f t="shared" ref="V261:V307" si="132">SUMIFS($Q$435:$Q$483,$B$435:$B$483,$B261,$M$435:$M$483,"高専",$O$435:$O$483,"教職員")</f>
        <v>0</v>
      </c>
      <c r="W261" s="482">
        <f t="shared" ref="W261:W307" si="133">SUMIFS($Q$435:$Q$483,$B$435:$B$483,$B261,$M$435:$M$483,"専各",$O$435:$O$483,"児童生徒")</f>
        <v>0</v>
      </c>
      <c r="X261" s="483">
        <f t="shared" ref="X261:X307" si="134">SUMIFS($Q$435:$Q$483,$B$435:$B$483,$B261,$M$435:$M$483,"専各",$O$435:$O$483,"教職員")</f>
        <v>0</v>
      </c>
      <c r="Y261" s="482">
        <f t="shared" ref="Y261:Y307" si="135">SUMIFS($Q$435:$Q$483,$B$435:$B$483,$B261,$M$435:$M$483,"その他",$O$435:$O$483,"児童生徒")</f>
        <v>0</v>
      </c>
      <c r="Z261" s="485">
        <f t="shared" ref="Z261:Z307" si="136">SUMIFS($Q$435:$Q$483,$B$435:$B$483,$B261,$M$435:$M$483,"その他",$O$435:$O$483,"教職員")</f>
        <v>0</v>
      </c>
      <c r="AA261" s="534">
        <f t="shared" ref="AA261:AB307" si="137">C261+E261+G261+I261+K261+M261+O261+Q261+S261+U261+W261+Y261</f>
        <v>0</v>
      </c>
      <c r="AB261" s="485">
        <f t="shared" si="137"/>
        <v>0</v>
      </c>
      <c r="AC261" s="468"/>
      <c r="AD261" s="468"/>
      <c r="AE261" s="468"/>
      <c r="AF261" s="468"/>
      <c r="AG261" s="468"/>
      <c r="AH261" s="468"/>
      <c r="AI261" s="468"/>
      <c r="AJ261" s="468"/>
      <c r="AK261" s="468"/>
      <c r="AL261" s="468"/>
      <c r="AM261" s="468"/>
      <c r="AN261" s="468"/>
      <c r="AO261" s="468"/>
      <c r="AP261" s="468"/>
      <c r="AQ261" s="468"/>
      <c r="AR261" s="468"/>
      <c r="AS261" s="468"/>
      <c r="AT261" s="468"/>
    </row>
    <row r="262" spans="1:46" s="478" customFormat="1" ht="18" hidden="1" customHeight="1" outlineLevel="1">
      <c r="A262" s="468"/>
      <c r="B262" s="488" t="s">
        <v>16</v>
      </c>
      <c r="C262" s="489">
        <f t="shared" si="113"/>
        <v>0</v>
      </c>
      <c r="D262" s="490">
        <f t="shared" si="114"/>
        <v>0</v>
      </c>
      <c r="E262" s="491">
        <f t="shared" si="115"/>
        <v>0</v>
      </c>
      <c r="F262" s="490">
        <f t="shared" si="116"/>
        <v>0</v>
      </c>
      <c r="G262" s="491">
        <f t="shared" si="117"/>
        <v>0</v>
      </c>
      <c r="H262" s="490">
        <f t="shared" si="118"/>
        <v>0</v>
      </c>
      <c r="I262" s="491">
        <f t="shared" si="119"/>
        <v>0</v>
      </c>
      <c r="J262" s="490">
        <f t="shared" si="120"/>
        <v>0</v>
      </c>
      <c r="K262" s="491">
        <f t="shared" si="121"/>
        <v>0</v>
      </c>
      <c r="L262" s="490">
        <f t="shared" si="122"/>
        <v>0</v>
      </c>
      <c r="M262" s="491">
        <f t="shared" si="123"/>
        <v>0</v>
      </c>
      <c r="N262" s="490">
        <f t="shared" si="124"/>
        <v>0</v>
      </c>
      <c r="O262" s="491">
        <f t="shared" si="125"/>
        <v>0</v>
      </c>
      <c r="P262" s="490">
        <f t="shared" si="126"/>
        <v>0</v>
      </c>
      <c r="Q262" s="491">
        <f t="shared" si="127"/>
        <v>0</v>
      </c>
      <c r="R262" s="490">
        <f t="shared" si="128"/>
        <v>0</v>
      </c>
      <c r="S262" s="491">
        <f t="shared" si="129"/>
        <v>0</v>
      </c>
      <c r="T262" s="490">
        <f t="shared" si="130"/>
        <v>0</v>
      </c>
      <c r="U262" s="491">
        <f t="shared" si="131"/>
        <v>0</v>
      </c>
      <c r="V262" s="490">
        <f t="shared" si="132"/>
        <v>0</v>
      </c>
      <c r="W262" s="491">
        <f t="shared" si="133"/>
        <v>0</v>
      </c>
      <c r="X262" s="492">
        <f t="shared" si="134"/>
        <v>0</v>
      </c>
      <c r="Y262" s="491">
        <f t="shared" si="135"/>
        <v>0</v>
      </c>
      <c r="Z262" s="494">
        <f t="shared" si="136"/>
        <v>0</v>
      </c>
      <c r="AA262" s="535">
        <f t="shared" si="137"/>
        <v>0</v>
      </c>
      <c r="AB262" s="494">
        <f t="shared" si="137"/>
        <v>0</v>
      </c>
      <c r="AC262" s="468"/>
      <c r="AD262" s="468"/>
      <c r="AE262" s="468"/>
      <c r="AF262" s="468"/>
      <c r="AG262" s="468"/>
      <c r="AH262" s="468"/>
      <c r="AI262" s="468"/>
      <c r="AJ262" s="468"/>
      <c r="AK262" s="468"/>
      <c r="AL262" s="468"/>
      <c r="AM262" s="468"/>
      <c r="AN262" s="468"/>
      <c r="AO262" s="468"/>
      <c r="AP262" s="468"/>
      <c r="AQ262" s="468"/>
      <c r="AR262" s="468"/>
      <c r="AS262" s="468"/>
      <c r="AT262" s="468"/>
    </row>
    <row r="263" spans="1:46" s="478" customFormat="1" ht="18" hidden="1" customHeight="1" outlineLevel="1">
      <c r="A263" s="468"/>
      <c r="B263" s="488" t="s">
        <v>17</v>
      </c>
      <c r="C263" s="489">
        <f t="shared" si="113"/>
        <v>0</v>
      </c>
      <c r="D263" s="490">
        <f t="shared" si="114"/>
        <v>0</v>
      </c>
      <c r="E263" s="491">
        <f t="shared" si="115"/>
        <v>0</v>
      </c>
      <c r="F263" s="490">
        <f t="shared" si="116"/>
        <v>0</v>
      </c>
      <c r="G263" s="491">
        <f t="shared" si="117"/>
        <v>0</v>
      </c>
      <c r="H263" s="490">
        <f t="shared" si="118"/>
        <v>0</v>
      </c>
      <c r="I263" s="491">
        <f t="shared" si="119"/>
        <v>0</v>
      </c>
      <c r="J263" s="490">
        <f t="shared" si="120"/>
        <v>0</v>
      </c>
      <c r="K263" s="491">
        <f t="shared" si="121"/>
        <v>0</v>
      </c>
      <c r="L263" s="490">
        <f t="shared" si="122"/>
        <v>0</v>
      </c>
      <c r="M263" s="491">
        <f t="shared" si="123"/>
        <v>0</v>
      </c>
      <c r="N263" s="490">
        <f t="shared" si="124"/>
        <v>0</v>
      </c>
      <c r="O263" s="491">
        <f t="shared" si="125"/>
        <v>0</v>
      </c>
      <c r="P263" s="490">
        <f t="shared" si="126"/>
        <v>0</v>
      </c>
      <c r="Q263" s="491">
        <f t="shared" si="127"/>
        <v>0</v>
      </c>
      <c r="R263" s="490">
        <f t="shared" si="128"/>
        <v>0</v>
      </c>
      <c r="S263" s="491">
        <f t="shared" si="129"/>
        <v>0</v>
      </c>
      <c r="T263" s="490">
        <f t="shared" si="130"/>
        <v>0</v>
      </c>
      <c r="U263" s="491">
        <f t="shared" si="131"/>
        <v>0</v>
      </c>
      <c r="V263" s="490">
        <f t="shared" si="132"/>
        <v>0</v>
      </c>
      <c r="W263" s="491">
        <f t="shared" si="133"/>
        <v>0</v>
      </c>
      <c r="X263" s="492">
        <f t="shared" si="134"/>
        <v>0</v>
      </c>
      <c r="Y263" s="491">
        <f t="shared" si="135"/>
        <v>0</v>
      </c>
      <c r="Z263" s="494">
        <f t="shared" si="136"/>
        <v>0</v>
      </c>
      <c r="AA263" s="535">
        <f t="shared" si="137"/>
        <v>0</v>
      </c>
      <c r="AB263" s="494">
        <f t="shared" si="137"/>
        <v>0</v>
      </c>
      <c r="AC263" s="468"/>
      <c r="AD263" s="468"/>
      <c r="AE263" s="468"/>
      <c r="AF263" s="468"/>
      <c r="AG263" s="468"/>
      <c r="AH263" s="468"/>
      <c r="AI263" s="468"/>
      <c r="AJ263" s="468"/>
      <c r="AK263" s="468"/>
      <c r="AL263" s="468"/>
      <c r="AM263" s="468"/>
      <c r="AN263" s="468"/>
      <c r="AO263" s="468"/>
      <c r="AP263" s="468"/>
      <c r="AQ263" s="468"/>
      <c r="AR263" s="468"/>
      <c r="AS263" s="468"/>
      <c r="AT263" s="468"/>
    </row>
    <row r="264" spans="1:46" s="478" customFormat="1" ht="18" hidden="1" customHeight="1" outlineLevel="1">
      <c r="A264" s="468"/>
      <c r="B264" s="488" t="s">
        <v>18</v>
      </c>
      <c r="C264" s="489">
        <f t="shared" si="113"/>
        <v>0</v>
      </c>
      <c r="D264" s="490">
        <f t="shared" si="114"/>
        <v>0</v>
      </c>
      <c r="E264" s="491">
        <f t="shared" si="115"/>
        <v>0</v>
      </c>
      <c r="F264" s="490">
        <f t="shared" si="116"/>
        <v>0</v>
      </c>
      <c r="G264" s="491">
        <f t="shared" si="117"/>
        <v>0</v>
      </c>
      <c r="H264" s="490">
        <f t="shared" si="118"/>
        <v>0</v>
      </c>
      <c r="I264" s="491">
        <f t="shared" si="119"/>
        <v>0</v>
      </c>
      <c r="J264" s="490">
        <f t="shared" si="120"/>
        <v>0</v>
      </c>
      <c r="K264" s="491">
        <f t="shared" si="121"/>
        <v>0</v>
      </c>
      <c r="L264" s="490">
        <f t="shared" si="122"/>
        <v>0</v>
      </c>
      <c r="M264" s="491">
        <f t="shared" si="123"/>
        <v>0</v>
      </c>
      <c r="N264" s="490">
        <f t="shared" si="124"/>
        <v>0</v>
      </c>
      <c r="O264" s="491">
        <f t="shared" si="125"/>
        <v>0</v>
      </c>
      <c r="P264" s="490">
        <f t="shared" si="126"/>
        <v>0</v>
      </c>
      <c r="Q264" s="491">
        <f t="shared" si="127"/>
        <v>0</v>
      </c>
      <c r="R264" s="490">
        <f t="shared" si="128"/>
        <v>0</v>
      </c>
      <c r="S264" s="491">
        <f t="shared" si="129"/>
        <v>0</v>
      </c>
      <c r="T264" s="490">
        <f t="shared" si="130"/>
        <v>0</v>
      </c>
      <c r="U264" s="491">
        <f t="shared" si="131"/>
        <v>0</v>
      </c>
      <c r="V264" s="490">
        <f t="shared" si="132"/>
        <v>0</v>
      </c>
      <c r="W264" s="491">
        <f t="shared" si="133"/>
        <v>0</v>
      </c>
      <c r="X264" s="492">
        <f t="shared" si="134"/>
        <v>0</v>
      </c>
      <c r="Y264" s="491">
        <f t="shared" si="135"/>
        <v>0</v>
      </c>
      <c r="Z264" s="494">
        <f t="shared" si="136"/>
        <v>0</v>
      </c>
      <c r="AA264" s="535">
        <f t="shared" si="137"/>
        <v>0</v>
      </c>
      <c r="AB264" s="494">
        <f t="shared" si="137"/>
        <v>0</v>
      </c>
      <c r="AC264" s="468"/>
      <c r="AD264" s="468"/>
      <c r="AE264" s="468"/>
      <c r="AF264" s="468"/>
      <c r="AG264" s="468"/>
      <c r="AH264" s="468"/>
      <c r="AI264" s="468"/>
      <c r="AJ264" s="468"/>
      <c r="AK264" s="468"/>
      <c r="AL264" s="468"/>
      <c r="AM264" s="468"/>
      <c r="AN264" s="468"/>
      <c r="AO264" s="468"/>
      <c r="AP264" s="468"/>
      <c r="AQ264" s="468"/>
      <c r="AR264" s="468"/>
      <c r="AS264" s="468"/>
      <c r="AT264" s="468"/>
    </row>
    <row r="265" spans="1:46" s="478" customFormat="1" ht="18" hidden="1" customHeight="1" outlineLevel="1">
      <c r="A265" s="468"/>
      <c r="B265" s="488" t="s">
        <v>19</v>
      </c>
      <c r="C265" s="489">
        <f t="shared" si="113"/>
        <v>0</v>
      </c>
      <c r="D265" s="490">
        <f t="shared" si="114"/>
        <v>0</v>
      </c>
      <c r="E265" s="491">
        <f t="shared" si="115"/>
        <v>0</v>
      </c>
      <c r="F265" s="490">
        <f t="shared" si="116"/>
        <v>0</v>
      </c>
      <c r="G265" s="491">
        <f t="shared" si="117"/>
        <v>0</v>
      </c>
      <c r="H265" s="490">
        <f t="shared" si="118"/>
        <v>0</v>
      </c>
      <c r="I265" s="491">
        <f t="shared" si="119"/>
        <v>0</v>
      </c>
      <c r="J265" s="490">
        <f t="shared" si="120"/>
        <v>0</v>
      </c>
      <c r="K265" s="491">
        <f t="shared" si="121"/>
        <v>0</v>
      </c>
      <c r="L265" s="490">
        <f t="shared" si="122"/>
        <v>0</v>
      </c>
      <c r="M265" s="491">
        <f t="shared" si="123"/>
        <v>0</v>
      </c>
      <c r="N265" s="490">
        <f t="shared" si="124"/>
        <v>0</v>
      </c>
      <c r="O265" s="491">
        <f t="shared" si="125"/>
        <v>0</v>
      </c>
      <c r="P265" s="490">
        <f t="shared" si="126"/>
        <v>0</v>
      </c>
      <c r="Q265" s="491">
        <f t="shared" si="127"/>
        <v>0</v>
      </c>
      <c r="R265" s="490">
        <f t="shared" si="128"/>
        <v>0</v>
      </c>
      <c r="S265" s="491">
        <f t="shared" si="129"/>
        <v>0</v>
      </c>
      <c r="T265" s="490">
        <f t="shared" si="130"/>
        <v>0</v>
      </c>
      <c r="U265" s="491">
        <f t="shared" si="131"/>
        <v>0</v>
      </c>
      <c r="V265" s="490">
        <f t="shared" si="132"/>
        <v>0</v>
      </c>
      <c r="W265" s="491">
        <f t="shared" si="133"/>
        <v>0</v>
      </c>
      <c r="X265" s="492">
        <f t="shared" si="134"/>
        <v>0</v>
      </c>
      <c r="Y265" s="491">
        <f t="shared" si="135"/>
        <v>0</v>
      </c>
      <c r="Z265" s="494">
        <f t="shared" si="136"/>
        <v>0</v>
      </c>
      <c r="AA265" s="535">
        <f t="shared" si="137"/>
        <v>0</v>
      </c>
      <c r="AB265" s="494">
        <f t="shared" si="137"/>
        <v>0</v>
      </c>
      <c r="AC265" s="468"/>
      <c r="AD265" s="468"/>
      <c r="AE265" s="468"/>
      <c r="AF265" s="468"/>
      <c r="AG265" s="468"/>
      <c r="AH265" s="468"/>
      <c r="AI265" s="468"/>
      <c r="AJ265" s="468"/>
      <c r="AK265" s="468"/>
      <c r="AL265" s="468"/>
      <c r="AM265" s="468"/>
      <c r="AN265" s="468"/>
      <c r="AO265" s="468"/>
      <c r="AP265" s="468"/>
      <c r="AQ265" s="468"/>
      <c r="AR265" s="468"/>
      <c r="AS265" s="468"/>
      <c r="AT265" s="468"/>
    </row>
    <row r="266" spans="1:46" s="478" customFormat="1" ht="18" hidden="1" customHeight="1" outlineLevel="1">
      <c r="A266" s="468"/>
      <c r="B266" s="488" t="s">
        <v>20</v>
      </c>
      <c r="C266" s="489">
        <f t="shared" si="113"/>
        <v>0</v>
      </c>
      <c r="D266" s="490">
        <f t="shared" si="114"/>
        <v>0</v>
      </c>
      <c r="E266" s="491">
        <f t="shared" si="115"/>
        <v>0</v>
      </c>
      <c r="F266" s="490">
        <f t="shared" si="116"/>
        <v>0</v>
      </c>
      <c r="G266" s="491">
        <f t="shared" si="117"/>
        <v>0</v>
      </c>
      <c r="H266" s="490">
        <f t="shared" si="118"/>
        <v>0</v>
      </c>
      <c r="I266" s="491">
        <f t="shared" si="119"/>
        <v>0</v>
      </c>
      <c r="J266" s="490">
        <f t="shared" si="120"/>
        <v>0</v>
      </c>
      <c r="K266" s="491">
        <f t="shared" si="121"/>
        <v>0</v>
      </c>
      <c r="L266" s="490">
        <f t="shared" si="122"/>
        <v>0</v>
      </c>
      <c r="M266" s="491">
        <f t="shared" si="123"/>
        <v>0</v>
      </c>
      <c r="N266" s="490">
        <f t="shared" si="124"/>
        <v>0</v>
      </c>
      <c r="O266" s="491">
        <f t="shared" si="125"/>
        <v>0</v>
      </c>
      <c r="P266" s="490">
        <f t="shared" si="126"/>
        <v>0</v>
      </c>
      <c r="Q266" s="491">
        <f t="shared" si="127"/>
        <v>0</v>
      </c>
      <c r="R266" s="490">
        <f t="shared" si="128"/>
        <v>0</v>
      </c>
      <c r="S266" s="491">
        <f t="shared" si="129"/>
        <v>0</v>
      </c>
      <c r="T266" s="490">
        <f t="shared" si="130"/>
        <v>0</v>
      </c>
      <c r="U266" s="491">
        <f t="shared" si="131"/>
        <v>0</v>
      </c>
      <c r="V266" s="490">
        <f t="shared" si="132"/>
        <v>0</v>
      </c>
      <c r="W266" s="491">
        <f t="shared" si="133"/>
        <v>0</v>
      </c>
      <c r="X266" s="492">
        <f t="shared" si="134"/>
        <v>0</v>
      </c>
      <c r="Y266" s="491">
        <f t="shared" si="135"/>
        <v>0</v>
      </c>
      <c r="Z266" s="494">
        <f t="shared" si="136"/>
        <v>0</v>
      </c>
      <c r="AA266" s="535">
        <f t="shared" si="137"/>
        <v>0</v>
      </c>
      <c r="AB266" s="494">
        <f t="shared" si="137"/>
        <v>0</v>
      </c>
      <c r="AC266" s="468"/>
      <c r="AD266" s="468"/>
      <c r="AE266" s="468"/>
      <c r="AF266" s="468"/>
      <c r="AG266" s="468"/>
      <c r="AH266" s="468"/>
      <c r="AI266" s="468"/>
      <c r="AJ266" s="468"/>
      <c r="AK266" s="468"/>
      <c r="AL266" s="468"/>
      <c r="AM266" s="468"/>
      <c r="AN266" s="468"/>
      <c r="AO266" s="468"/>
      <c r="AP266" s="468"/>
      <c r="AQ266" s="468"/>
      <c r="AR266" s="468"/>
      <c r="AS266" s="468"/>
      <c r="AT266" s="468"/>
    </row>
    <row r="267" spans="1:46" s="478" customFormat="1" ht="18" hidden="1" customHeight="1" outlineLevel="1">
      <c r="A267" s="468"/>
      <c r="B267" s="488" t="s">
        <v>21</v>
      </c>
      <c r="C267" s="489">
        <f t="shared" si="113"/>
        <v>0</v>
      </c>
      <c r="D267" s="490">
        <f t="shared" si="114"/>
        <v>0</v>
      </c>
      <c r="E267" s="491">
        <f t="shared" si="115"/>
        <v>0</v>
      </c>
      <c r="F267" s="490">
        <f t="shared" si="116"/>
        <v>0</v>
      </c>
      <c r="G267" s="491">
        <f t="shared" si="117"/>
        <v>0</v>
      </c>
      <c r="H267" s="490">
        <f t="shared" si="118"/>
        <v>0</v>
      </c>
      <c r="I267" s="491">
        <f t="shared" si="119"/>
        <v>0</v>
      </c>
      <c r="J267" s="490">
        <f t="shared" si="120"/>
        <v>0</v>
      </c>
      <c r="K267" s="491">
        <f t="shared" si="121"/>
        <v>0</v>
      </c>
      <c r="L267" s="490">
        <f t="shared" si="122"/>
        <v>0</v>
      </c>
      <c r="M267" s="491">
        <f t="shared" si="123"/>
        <v>0</v>
      </c>
      <c r="N267" s="490">
        <f t="shared" si="124"/>
        <v>0</v>
      </c>
      <c r="O267" s="491">
        <f t="shared" si="125"/>
        <v>0</v>
      </c>
      <c r="P267" s="490">
        <f t="shared" si="126"/>
        <v>0</v>
      </c>
      <c r="Q267" s="491">
        <f t="shared" si="127"/>
        <v>0</v>
      </c>
      <c r="R267" s="490">
        <f t="shared" si="128"/>
        <v>0</v>
      </c>
      <c r="S267" s="491">
        <f t="shared" si="129"/>
        <v>0</v>
      </c>
      <c r="T267" s="490">
        <f t="shared" si="130"/>
        <v>0</v>
      </c>
      <c r="U267" s="491">
        <f t="shared" si="131"/>
        <v>0</v>
      </c>
      <c r="V267" s="490">
        <f t="shared" si="132"/>
        <v>0</v>
      </c>
      <c r="W267" s="491">
        <f t="shared" si="133"/>
        <v>0</v>
      </c>
      <c r="X267" s="492">
        <f t="shared" si="134"/>
        <v>0</v>
      </c>
      <c r="Y267" s="491">
        <f t="shared" si="135"/>
        <v>0</v>
      </c>
      <c r="Z267" s="494">
        <f t="shared" si="136"/>
        <v>0</v>
      </c>
      <c r="AA267" s="535">
        <f t="shared" si="137"/>
        <v>0</v>
      </c>
      <c r="AB267" s="494">
        <f t="shared" si="137"/>
        <v>0</v>
      </c>
      <c r="AC267" s="468"/>
      <c r="AD267" s="468"/>
      <c r="AE267" s="468"/>
      <c r="AF267" s="468"/>
      <c r="AG267" s="468"/>
      <c r="AH267" s="468"/>
      <c r="AI267" s="468"/>
      <c r="AJ267" s="468"/>
      <c r="AK267" s="468"/>
      <c r="AL267" s="468"/>
      <c r="AM267" s="468"/>
      <c r="AN267" s="468"/>
      <c r="AO267" s="468"/>
      <c r="AP267" s="468"/>
      <c r="AQ267" s="468"/>
      <c r="AR267" s="468"/>
      <c r="AS267" s="468"/>
      <c r="AT267" s="468"/>
    </row>
    <row r="268" spans="1:46" s="478" customFormat="1" ht="18" hidden="1" customHeight="1" outlineLevel="1">
      <c r="A268" s="468"/>
      <c r="B268" s="488" t="s">
        <v>22</v>
      </c>
      <c r="C268" s="489">
        <f t="shared" si="113"/>
        <v>0</v>
      </c>
      <c r="D268" s="490">
        <f t="shared" si="114"/>
        <v>0</v>
      </c>
      <c r="E268" s="491">
        <f t="shared" si="115"/>
        <v>0</v>
      </c>
      <c r="F268" s="490">
        <f t="shared" si="116"/>
        <v>0</v>
      </c>
      <c r="G268" s="491">
        <f t="shared" si="117"/>
        <v>0</v>
      </c>
      <c r="H268" s="490">
        <f t="shared" si="118"/>
        <v>0</v>
      </c>
      <c r="I268" s="491">
        <f t="shared" si="119"/>
        <v>0</v>
      </c>
      <c r="J268" s="490">
        <f t="shared" si="120"/>
        <v>0</v>
      </c>
      <c r="K268" s="491">
        <f t="shared" si="121"/>
        <v>0</v>
      </c>
      <c r="L268" s="490">
        <f t="shared" si="122"/>
        <v>0</v>
      </c>
      <c r="M268" s="491">
        <f t="shared" si="123"/>
        <v>0</v>
      </c>
      <c r="N268" s="490">
        <f t="shared" si="124"/>
        <v>0</v>
      </c>
      <c r="O268" s="491">
        <f t="shared" si="125"/>
        <v>0</v>
      </c>
      <c r="P268" s="490">
        <f t="shared" si="126"/>
        <v>0</v>
      </c>
      <c r="Q268" s="491">
        <f t="shared" si="127"/>
        <v>0</v>
      </c>
      <c r="R268" s="490">
        <f t="shared" si="128"/>
        <v>0</v>
      </c>
      <c r="S268" s="491">
        <f t="shared" si="129"/>
        <v>0</v>
      </c>
      <c r="T268" s="490">
        <f t="shared" si="130"/>
        <v>0</v>
      </c>
      <c r="U268" s="491">
        <f t="shared" si="131"/>
        <v>0</v>
      </c>
      <c r="V268" s="490">
        <f t="shared" si="132"/>
        <v>0</v>
      </c>
      <c r="W268" s="491">
        <f t="shared" si="133"/>
        <v>0</v>
      </c>
      <c r="X268" s="492">
        <f t="shared" si="134"/>
        <v>0</v>
      </c>
      <c r="Y268" s="491">
        <f t="shared" si="135"/>
        <v>0</v>
      </c>
      <c r="Z268" s="494">
        <f t="shared" si="136"/>
        <v>0</v>
      </c>
      <c r="AA268" s="535">
        <f t="shared" si="137"/>
        <v>0</v>
      </c>
      <c r="AB268" s="494">
        <f t="shared" si="137"/>
        <v>0</v>
      </c>
      <c r="AC268" s="468"/>
      <c r="AD268" s="468"/>
      <c r="AE268" s="468"/>
      <c r="AF268" s="468"/>
      <c r="AG268" s="468"/>
      <c r="AH268" s="468"/>
      <c r="AI268" s="468"/>
      <c r="AJ268" s="468"/>
      <c r="AK268" s="468"/>
      <c r="AL268" s="468"/>
      <c r="AM268" s="468"/>
      <c r="AN268" s="468"/>
      <c r="AO268" s="468"/>
      <c r="AP268" s="468"/>
      <c r="AQ268" s="468"/>
      <c r="AR268" s="468"/>
      <c r="AS268" s="468"/>
      <c r="AT268" s="468"/>
    </row>
    <row r="269" spans="1:46" s="478" customFormat="1" ht="18" hidden="1" customHeight="1" outlineLevel="1">
      <c r="A269" s="468"/>
      <c r="B269" s="488" t="s">
        <v>23</v>
      </c>
      <c r="C269" s="489">
        <f t="shared" si="113"/>
        <v>0</v>
      </c>
      <c r="D269" s="490">
        <f t="shared" si="114"/>
        <v>0</v>
      </c>
      <c r="E269" s="491">
        <f t="shared" si="115"/>
        <v>0</v>
      </c>
      <c r="F269" s="490">
        <f t="shared" si="116"/>
        <v>0</v>
      </c>
      <c r="G269" s="491">
        <f t="shared" si="117"/>
        <v>0</v>
      </c>
      <c r="H269" s="490">
        <f t="shared" si="118"/>
        <v>0</v>
      </c>
      <c r="I269" s="491">
        <f t="shared" si="119"/>
        <v>0</v>
      </c>
      <c r="J269" s="490">
        <f t="shared" si="120"/>
        <v>0</v>
      </c>
      <c r="K269" s="491">
        <f t="shared" si="121"/>
        <v>0</v>
      </c>
      <c r="L269" s="490">
        <f t="shared" si="122"/>
        <v>0</v>
      </c>
      <c r="M269" s="491">
        <f t="shared" si="123"/>
        <v>0</v>
      </c>
      <c r="N269" s="490">
        <f t="shared" si="124"/>
        <v>0</v>
      </c>
      <c r="O269" s="491">
        <f t="shared" si="125"/>
        <v>0</v>
      </c>
      <c r="P269" s="490">
        <f t="shared" si="126"/>
        <v>0</v>
      </c>
      <c r="Q269" s="491">
        <f t="shared" si="127"/>
        <v>0</v>
      </c>
      <c r="R269" s="490">
        <f t="shared" si="128"/>
        <v>0</v>
      </c>
      <c r="S269" s="491">
        <f t="shared" si="129"/>
        <v>0</v>
      </c>
      <c r="T269" s="490">
        <f t="shared" si="130"/>
        <v>0</v>
      </c>
      <c r="U269" s="491">
        <f t="shared" si="131"/>
        <v>0</v>
      </c>
      <c r="V269" s="490">
        <f t="shared" si="132"/>
        <v>0</v>
      </c>
      <c r="W269" s="491">
        <f t="shared" si="133"/>
        <v>0</v>
      </c>
      <c r="X269" s="492">
        <f t="shared" si="134"/>
        <v>0</v>
      </c>
      <c r="Y269" s="491">
        <f t="shared" si="135"/>
        <v>0</v>
      </c>
      <c r="Z269" s="494">
        <f t="shared" si="136"/>
        <v>0</v>
      </c>
      <c r="AA269" s="535">
        <f t="shared" si="137"/>
        <v>0</v>
      </c>
      <c r="AB269" s="494">
        <f t="shared" si="137"/>
        <v>0</v>
      </c>
      <c r="AC269" s="468"/>
      <c r="AD269" s="468"/>
      <c r="AE269" s="468"/>
      <c r="AF269" s="468"/>
      <c r="AG269" s="468"/>
      <c r="AH269" s="468"/>
      <c r="AI269" s="468"/>
      <c r="AJ269" s="468"/>
      <c r="AK269" s="468"/>
      <c r="AL269" s="468"/>
      <c r="AM269" s="468"/>
      <c r="AN269" s="468"/>
      <c r="AO269" s="468"/>
      <c r="AP269" s="468"/>
      <c r="AQ269" s="468"/>
      <c r="AR269" s="468"/>
      <c r="AS269" s="468"/>
      <c r="AT269" s="468"/>
    </row>
    <row r="270" spans="1:46" s="478" customFormat="1" ht="18" hidden="1" customHeight="1" outlineLevel="1">
      <c r="A270" s="468"/>
      <c r="B270" s="488" t="s">
        <v>24</v>
      </c>
      <c r="C270" s="489">
        <f t="shared" si="113"/>
        <v>0</v>
      </c>
      <c r="D270" s="490">
        <f t="shared" si="114"/>
        <v>0</v>
      </c>
      <c r="E270" s="491">
        <f t="shared" si="115"/>
        <v>0</v>
      </c>
      <c r="F270" s="490">
        <f t="shared" si="116"/>
        <v>0</v>
      </c>
      <c r="G270" s="491">
        <f t="shared" si="117"/>
        <v>0</v>
      </c>
      <c r="H270" s="490">
        <f t="shared" si="118"/>
        <v>0</v>
      </c>
      <c r="I270" s="491">
        <f t="shared" si="119"/>
        <v>0</v>
      </c>
      <c r="J270" s="490">
        <f t="shared" si="120"/>
        <v>0</v>
      </c>
      <c r="K270" s="491">
        <f t="shared" si="121"/>
        <v>0</v>
      </c>
      <c r="L270" s="490">
        <f t="shared" si="122"/>
        <v>0</v>
      </c>
      <c r="M270" s="491">
        <f t="shared" si="123"/>
        <v>0</v>
      </c>
      <c r="N270" s="490">
        <f t="shared" si="124"/>
        <v>0</v>
      </c>
      <c r="O270" s="491">
        <f t="shared" si="125"/>
        <v>0</v>
      </c>
      <c r="P270" s="490">
        <f t="shared" si="126"/>
        <v>0</v>
      </c>
      <c r="Q270" s="491">
        <f t="shared" si="127"/>
        <v>0</v>
      </c>
      <c r="R270" s="490">
        <f t="shared" si="128"/>
        <v>0</v>
      </c>
      <c r="S270" s="491">
        <f t="shared" si="129"/>
        <v>0</v>
      </c>
      <c r="T270" s="490">
        <f t="shared" si="130"/>
        <v>0</v>
      </c>
      <c r="U270" s="491">
        <f t="shared" si="131"/>
        <v>0</v>
      </c>
      <c r="V270" s="490">
        <f t="shared" si="132"/>
        <v>0</v>
      </c>
      <c r="W270" s="491">
        <f t="shared" si="133"/>
        <v>0</v>
      </c>
      <c r="X270" s="492">
        <f t="shared" si="134"/>
        <v>0</v>
      </c>
      <c r="Y270" s="491">
        <f t="shared" si="135"/>
        <v>0</v>
      </c>
      <c r="Z270" s="494">
        <f t="shared" si="136"/>
        <v>0</v>
      </c>
      <c r="AA270" s="535">
        <f t="shared" si="137"/>
        <v>0</v>
      </c>
      <c r="AB270" s="494">
        <f t="shared" si="137"/>
        <v>0</v>
      </c>
      <c r="AC270" s="468"/>
      <c r="AD270" s="468"/>
      <c r="AE270" s="468"/>
      <c r="AF270" s="468"/>
      <c r="AG270" s="468"/>
      <c r="AH270" s="468"/>
      <c r="AI270" s="468"/>
      <c r="AJ270" s="468"/>
      <c r="AK270" s="468"/>
      <c r="AL270" s="468"/>
      <c r="AM270" s="468"/>
      <c r="AN270" s="468"/>
      <c r="AO270" s="468"/>
      <c r="AP270" s="468"/>
      <c r="AQ270" s="468"/>
      <c r="AR270" s="468"/>
      <c r="AS270" s="468"/>
      <c r="AT270" s="468"/>
    </row>
    <row r="271" spans="1:46" s="478" customFormat="1" ht="18" hidden="1" customHeight="1" outlineLevel="1">
      <c r="A271" s="468"/>
      <c r="B271" s="488" t="s">
        <v>25</v>
      </c>
      <c r="C271" s="489">
        <f t="shared" si="113"/>
        <v>0</v>
      </c>
      <c r="D271" s="490">
        <f t="shared" si="114"/>
        <v>0</v>
      </c>
      <c r="E271" s="491">
        <f t="shared" si="115"/>
        <v>0</v>
      </c>
      <c r="F271" s="490">
        <f t="shared" si="116"/>
        <v>0</v>
      </c>
      <c r="G271" s="491">
        <f t="shared" si="117"/>
        <v>0</v>
      </c>
      <c r="H271" s="490">
        <f t="shared" si="118"/>
        <v>0</v>
      </c>
      <c r="I271" s="491">
        <f t="shared" si="119"/>
        <v>0</v>
      </c>
      <c r="J271" s="490">
        <f t="shared" si="120"/>
        <v>0</v>
      </c>
      <c r="K271" s="491">
        <f t="shared" si="121"/>
        <v>0</v>
      </c>
      <c r="L271" s="490">
        <f t="shared" si="122"/>
        <v>0</v>
      </c>
      <c r="M271" s="491">
        <f t="shared" si="123"/>
        <v>0</v>
      </c>
      <c r="N271" s="490">
        <f t="shared" si="124"/>
        <v>0</v>
      </c>
      <c r="O271" s="491">
        <f t="shared" si="125"/>
        <v>0</v>
      </c>
      <c r="P271" s="490">
        <f t="shared" si="126"/>
        <v>0</v>
      </c>
      <c r="Q271" s="491">
        <f t="shared" si="127"/>
        <v>0</v>
      </c>
      <c r="R271" s="490">
        <f t="shared" si="128"/>
        <v>0</v>
      </c>
      <c r="S271" s="491">
        <f t="shared" si="129"/>
        <v>0</v>
      </c>
      <c r="T271" s="490">
        <f t="shared" si="130"/>
        <v>0</v>
      </c>
      <c r="U271" s="491">
        <f t="shared" si="131"/>
        <v>0</v>
      </c>
      <c r="V271" s="490">
        <f t="shared" si="132"/>
        <v>0</v>
      </c>
      <c r="W271" s="491">
        <f t="shared" si="133"/>
        <v>0</v>
      </c>
      <c r="X271" s="492">
        <f t="shared" si="134"/>
        <v>0</v>
      </c>
      <c r="Y271" s="491">
        <f t="shared" si="135"/>
        <v>0</v>
      </c>
      <c r="Z271" s="494">
        <f t="shared" si="136"/>
        <v>0</v>
      </c>
      <c r="AA271" s="535">
        <f t="shared" si="137"/>
        <v>0</v>
      </c>
      <c r="AB271" s="494">
        <f t="shared" si="137"/>
        <v>0</v>
      </c>
      <c r="AC271" s="468"/>
      <c r="AD271" s="468"/>
      <c r="AE271" s="468"/>
      <c r="AF271" s="468"/>
      <c r="AG271" s="468"/>
      <c r="AH271" s="468"/>
      <c r="AI271" s="468"/>
      <c r="AJ271" s="468"/>
      <c r="AK271" s="468"/>
      <c r="AL271" s="468"/>
      <c r="AM271" s="468"/>
      <c r="AN271" s="468"/>
      <c r="AO271" s="468"/>
      <c r="AP271" s="468"/>
      <c r="AQ271" s="468"/>
      <c r="AR271" s="468"/>
      <c r="AS271" s="468"/>
      <c r="AT271" s="468"/>
    </row>
    <row r="272" spans="1:46" s="478" customFormat="1" ht="18" hidden="1" customHeight="1" outlineLevel="1">
      <c r="A272" s="468"/>
      <c r="B272" s="488" t="s">
        <v>26</v>
      </c>
      <c r="C272" s="489">
        <f t="shared" si="113"/>
        <v>0</v>
      </c>
      <c r="D272" s="490">
        <f t="shared" si="114"/>
        <v>0</v>
      </c>
      <c r="E272" s="491">
        <f t="shared" si="115"/>
        <v>0</v>
      </c>
      <c r="F272" s="490">
        <f t="shared" si="116"/>
        <v>0</v>
      </c>
      <c r="G272" s="491">
        <f t="shared" si="117"/>
        <v>0</v>
      </c>
      <c r="H272" s="490">
        <f t="shared" si="118"/>
        <v>0</v>
      </c>
      <c r="I272" s="491">
        <f t="shared" si="119"/>
        <v>0</v>
      </c>
      <c r="J272" s="490">
        <f t="shared" si="120"/>
        <v>0</v>
      </c>
      <c r="K272" s="491">
        <f t="shared" si="121"/>
        <v>0</v>
      </c>
      <c r="L272" s="490">
        <f t="shared" si="122"/>
        <v>0</v>
      </c>
      <c r="M272" s="491">
        <f t="shared" si="123"/>
        <v>0</v>
      </c>
      <c r="N272" s="490">
        <f t="shared" si="124"/>
        <v>0</v>
      </c>
      <c r="O272" s="491">
        <f t="shared" si="125"/>
        <v>0</v>
      </c>
      <c r="P272" s="490">
        <f t="shared" si="126"/>
        <v>0</v>
      </c>
      <c r="Q272" s="491">
        <f t="shared" si="127"/>
        <v>0</v>
      </c>
      <c r="R272" s="490">
        <f t="shared" si="128"/>
        <v>0</v>
      </c>
      <c r="S272" s="491">
        <f t="shared" si="129"/>
        <v>0</v>
      </c>
      <c r="T272" s="490">
        <f t="shared" si="130"/>
        <v>0</v>
      </c>
      <c r="U272" s="491">
        <f t="shared" si="131"/>
        <v>0</v>
      </c>
      <c r="V272" s="490">
        <f t="shared" si="132"/>
        <v>0</v>
      </c>
      <c r="W272" s="491">
        <f t="shared" si="133"/>
        <v>0</v>
      </c>
      <c r="X272" s="492">
        <f t="shared" si="134"/>
        <v>0</v>
      </c>
      <c r="Y272" s="491">
        <f t="shared" si="135"/>
        <v>0</v>
      </c>
      <c r="Z272" s="494">
        <f t="shared" si="136"/>
        <v>0</v>
      </c>
      <c r="AA272" s="535">
        <f t="shared" si="137"/>
        <v>0</v>
      </c>
      <c r="AB272" s="494">
        <f t="shared" si="137"/>
        <v>0</v>
      </c>
      <c r="AC272" s="468"/>
      <c r="AD272" s="468"/>
      <c r="AE272" s="468"/>
      <c r="AF272" s="468"/>
      <c r="AG272" s="468"/>
      <c r="AH272" s="468"/>
      <c r="AI272" s="468"/>
      <c r="AJ272" s="468"/>
      <c r="AK272" s="468"/>
      <c r="AL272" s="468"/>
      <c r="AM272" s="468"/>
      <c r="AN272" s="468"/>
      <c r="AO272" s="468"/>
      <c r="AP272" s="468"/>
      <c r="AQ272" s="468"/>
      <c r="AR272" s="468"/>
      <c r="AS272" s="468"/>
      <c r="AT272" s="468"/>
    </row>
    <row r="273" spans="1:46" s="478" customFormat="1" ht="18" hidden="1" customHeight="1" outlineLevel="1">
      <c r="A273" s="468"/>
      <c r="B273" s="488" t="s">
        <v>27</v>
      </c>
      <c r="C273" s="489">
        <f t="shared" si="113"/>
        <v>0</v>
      </c>
      <c r="D273" s="490">
        <f t="shared" si="114"/>
        <v>0</v>
      </c>
      <c r="E273" s="491">
        <f t="shared" si="115"/>
        <v>0</v>
      </c>
      <c r="F273" s="490">
        <f t="shared" si="116"/>
        <v>0</v>
      </c>
      <c r="G273" s="491">
        <f t="shared" si="117"/>
        <v>0</v>
      </c>
      <c r="H273" s="490">
        <f t="shared" si="118"/>
        <v>0</v>
      </c>
      <c r="I273" s="491">
        <f t="shared" si="119"/>
        <v>0</v>
      </c>
      <c r="J273" s="490">
        <f t="shared" si="120"/>
        <v>0</v>
      </c>
      <c r="K273" s="491">
        <f t="shared" si="121"/>
        <v>0</v>
      </c>
      <c r="L273" s="490">
        <f t="shared" si="122"/>
        <v>0</v>
      </c>
      <c r="M273" s="491">
        <f t="shared" si="123"/>
        <v>0</v>
      </c>
      <c r="N273" s="490">
        <f t="shared" si="124"/>
        <v>0</v>
      </c>
      <c r="O273" s="491">
        <f t="shared" si="125"/>
        <v>0</v>
      </c>
      <c r="P273" s="490">
        <f t="shared" si="126"/>
        <v>0</v>
      </c>
      <c r="Q273" s="491">
        <f t="shared" si="127"/>
        <v>0</v>
      </c>
      <c r="R273" s="490">
        <f t="shared" si="128"/>
        <v>0</v>
      </c>
      <c r="S273" s="491">
        <f t="shared" si="129"/>
        <v>0</v>
      </c>
      <c r="T273" s="490">
        <f t="shared" si="130"/>
        <v>0</v>
      </c>
      <c r="U273" s="491">
        <f t="shared" si="131"/>
        <v>0</v>
      </c>
      <c r="V273" s="490">
        <f t="shared" si="132"/>
        <v>0</v>
      </c>
      <c r="W273" s="491">
        <f t="shared" si="133"/>
        <v>0</v>
      </c>
      <c r="X273" s="492">
        <f t="shared" si="134"/>
        <v>0</v>
      </c>
      <c r="Y273" s="491">
        <f t="shared" si="135"/>
        <v>0</v>
      </c>
      <c r="Z273" s="494">
        <f t="shared" si="136"/>
        <v>0</v>
      </c>
      <c r="AA273" s="535">
        <f t="shared" si="137"/>
        <v>0</v>
      </c>
      <c r="AB273" s="494">
        <f t="shared" si="137"/>
        <v>0</v>
      </c>
      <c r="AC273" s="468"/>
      <c r="AD273" s="468"/>
      <c r="AE273" s="468"/>
      <c r="AF273" s="468"/>
      <c r="AG273" s="468"/>
      <c r="AH273" s="468"/>
      <c r="AI273" s="468"/>
      <c r="AJ273" s="468"/>
      <c r="AK273" s="468"/>
      <c r="AL273" s="468"/>
      <c r="AM273" s="468"/>
      <c r="AN273" s="468"/>
      <c r="AO273" s="468"/>
      <c r="AP273" s="468"/>
      <c r="AQ273" s="468"/>
      <c r="AR273" s="468"/>
      <c r="AS273" s="468"/>
      <c r="AT273" s="468"/>
    </row>
    <row r="274" spans="1:46" s="478" customFormat="1" ht="18" hidden="1" customHeight="1" outlineLevel="1">
      <c r="A274" s="468"/>
      <c r="B274" s="488" t="s">
        <v>28</v>
      </c>
      <c r="C274" s="489">
        <f t="shared" si="113"/>
        <v>0</v>
      </c>
      <c r="D274" s="490">
        <f t="shared" si="114"/>
        <v>0</v>
      </c>
      <c r="E274" s="491">
        <f t="shared" si="115"/>
        <v>0</v>
      </c>
      <c r="F274" s="490">
        <f t="shared" si="116"/>
        <v>0</v>
      </c>
      <c r="G274" s="491">
        <f t="shared" si="117"/>
        <v>0</v>
      </c>
      <c r="H274" s="490">
        <f t="shared" si="118"/>
        <v>0</v>
      </c>
      <c r="I274" s="491">
        <f t="shared" si="119"/>
        <v>0</v>
      </c>
      <c r="J274" s="490">
        <f t="shared" si="120"/>
        <v>0</v>
      </c>
      <c r="K274" s="491">
        <f t="shared" si="121"/>
        <v>0</v>
      </c>
      <c r="L274" s="490">
        <f t="shared" si="122"/>
        <v>0</v>
      </c>
      <c r="M274" s="491">
        <f t="shared" si="123"/>
        <v>0</v>
      </c>
      <c r="N274" s="490">
        <f t="shared" si="124"/>
        <v>0</v>
      </c>
      <c r="O274" s="491">
        <f t="shared" si="125"/>
        <v>0</v>
      </c>
      <c r="P274" s="490">
        <f t="shared" si="126"/>
        <v>0</v>
      </c>
      <c r="Q274" s="491">
        <f t="shared" si="127"/>
        <v>0</v>
      </c>
      <c r="R274" s="490">
        <f t="shared" si="128"/>
        <v>0</v>
      </c>
      <c r="S274" s="491">
        <f t="shared" si="129"/>
        <v>0</v>
      </c>
      <c r="T274" s="490">
        <f t="shared" si="130"/>
        <v>0</v>
      </c>
      <c r="U274" s="491">
        <f t="shared" si="131"/>
        <v>0</v>
      </c>
      <c r="V274" s="490">
        <f t="shared" si="132"/>
        <v>0</v>
      </c>
      <c r="W274" s="491">
        <f t="shared" si="133"/>
        <v>0</v>
      </c>
      <c r="X274" s="492">
        <f t="shared" si="134"/>
        <v>0</v>
      </c>
      <c r="Y274" s="491">
        <f t="shared" si="135"/>
        <v>0</v>
      </c>
      <c r="Z274" s="494">
        <f t="shared" si="136"/>
        <v>0</v>
      </c>
      <c r="AA274" s="535">
        <f t="shared" si="137"/>
        <v>0</v>
      </c>
      <c r="AB274" s="494">
        <f t="shared" si="137"/>
        <v>0</v>
      </c>
      <c r="AC274" s="468"/>
      <c r="AD274" s="468"/>
      <c r="AE274" s="468"/>
      <c r="AF274" s="468"/>
      <c r="AG274" s="468"/>
      <c r="AH274" s="468"/>
      <c r="AI274" s="468"/>
      <c r="AJ274" s="468"/>
      <c r="AK274" s="468"/>
      <c r="AL274" s="468"/>
      <c r="AM274" s="468"/>
      <c r="AN274" s="468"/>
      <c r="AO274" s="468"/>
      <c r="AP274" s="468"/>
      <c r="AQ274" s="468"/>
      <c r="AR274" s="468"/>
      <c r="AS274" s="468"/>
      <c r="AT274" s="468"/>
    </row>
    <row r="275" spans="1:46" s="478" customFormat="1" ht="18" hidden="1" customHeight="1" outlineLevel="1">
      <c r="A275" s="468"/>
      <c r="B275" s="488" t="s">
        <v>29</v>
      </c>
      <c r="C275" s="489">
        <f t="shared" si="113"/>
        <v>0</v>
      </c>
      <c r="D275" s="490">
        <f t="shared" si="114"/>
        <v>0</v>
      </c>
      <c r="E275" s="491">
        <f t="shared" si="115"/>
        <v>0</v>
      </c>
      <c r="F275" s="490">
        <f t="shared" si="116"/>
        <v>0</v>
      </c>
      <c r="G275" s="491">
        <f t="shared" si="117"/>
        <v>0</v>
      </c>
      <c r="H275" s="490">
        <f t="shared" si="118"/>
        <v>0</v>
      </c>
      <c r="I275" s="491">
        <f t="shared" si="119"/>
        <v>0</v>
      </c>
      <c r="J275" s="490">
        <f t="shared" si="120"/>
        <v>0</v>
      </c>
      <c r="K275" s="491">
        <f t="shared" si="121"/>
        <v>0</v>
      </c>
      <c r="L275" s="490">
        <f t="shared" si="122"/>
        <v>0</v>
      </c>
      <c r="M275" s="491">
        <f t="shared" si="123"/>
        <v>0</v>
      </c>
      <c r="N275" s="490">
        <f t="shared" si="124"/>
        <v>0</v>
      </c>
      <c r="O275" s="491">
        <f t="shared" si="125"/>
        <v>0</v>
      </c>
      <c r="P275" s="490">
        <f t="shared" si="126"/>
        <v>0</v>
      </c>
      <c r="Q275" s="491">
        <f t="shared" si="127"/>
        <v>0</v>
      </c>
      <c r="R275" s="490">
        <f t="shared" si="128"/>
        <v>0</v>
      </c>
      <c r="S275" s="491">
        <f t="shared" si="129"/>
        <v>0</v>
      </c>
      <c r="T275" s="490">
        <f t="shared" si="130"/>
        <v>0</v>
      </c>
      <c r="U275" s="491">
        <f t="shared" si="131"/>
        <v>0</v>
      </c>
      <c r="V275" s="490">
        <f t="shared" si="132"/>
        <v>0</v>
      </c>
      <c r="W275" s="491">
        <f t="shared" si="133"/>
        <v>0</v>
      </c>
      <c r="X275" s="492">
        <f t="shared" si="134"/>
        <v>0</v>
      </c>
      <c r="Y275" s="491">
        <f t="shared" si="135"/>
        <v>0</v>
      </c>
      <c r="Z275" s="494">
        <f t="shared" si="136"/>
        <v>0</v>
      </c>
      <c r="AA275" s="535">
        <f t="shared" si="137"/>
        <v>0</v>
      </c>
      <c r="AB275" s="494">
        <f t="shared" si="137"/>
        <v>0</v>
      </c>
      <c r="AC275" s="468"/>
      <c r="AD275" s="468"/>
      <c r="AE275" s="468"/>
      <c r="AF275" s="468"/>
      <c r="AG275" s="468"/>
      <c r="AH275" s="468"/>
      <c r="AI275" s="468"/>
      <c r="AJ275" s="468"/>
      <c r="AK275" s="468"/>
      <c r="AL275" s="468"/>
      <c r="AM275" s="468"/>
      <c r="AN275" s="468"/>
      <c r="AO275" s="468"/>
      <c r="AP275" s="468"/>
      <c r="AQ275" s="468"/>
      <c r="AR275" s="468"/>
      <c r="AS275" s="468"/>
      <c r="AT275" s="468"/>
    </row>
    <row r="276" spans="1:46" s="478" customFormat="1" ht="18" hidden="1" customHeight="1" outlineLevel="1">
      <c r="A276" s="468"/>
      <c r="B276" s="488" t="s">
        <v>30</v>
      </c>
      <c r="C276" s="489">
        <f t="shared" si="113"/>
        <v>0</v>
      </c>
      <c r="D276" s="490">
        <f t="shared" si="114"/>
        <v>0</v>
      </c>
      <c r="E276" s="491">
        <f t="shared" si="115"/>
        <v>0</v>
      </c>
      <c r="F276" s="490">
        <f t="shared" si="116"/>
        <v>0</v>
      </c>
      <c r="G276" s="491">
        <f t="shared" si="117"/>
        <v>0</v>
      </c>
      <c r="H276" s="490">
        <f t="shared" si="118"/>
        <v>0</v>
      </c>
      <c r="I276" s="491">
        <f t="shared" si="119"/>
        <v>0</v>
      </c>
      <c r="J276" s="490">
        <f t="shared" si="120"/>
        <v>0</v>
      </c>
      <c r="K276" s="491">
        <f t="shared" si="121"/>
        <v>0</v>
      </c>
      <c r="L276" s="490">
        <f t="shared" si="122"/>
        <v>0</v>
      </c>
      <c r="M276" s="491">
        <f t="shared" si="123"/>
        <v>0</v>
      </c>
      <c r="N276" s="490">
        <f t="shared" si="124"/>
        <v>0</v>
      </c>
      <c r="O276" s="491">
        <f t="shared" si="125"/>
        <v>0</v>
      </c>
      <c r="P276" s="490">
        <f t="shared" si="126"/>
        <v>0</v>
      </c>
      <c r="Q276" s="491">
        <f t="shared" si="127"/>
        <v>0</v>
      </c>
      <c r="R276" s="490">
        <f t="shared" si="128"/>
        <v>0</v>
      </c>
      <c r="S276" s="491">
        <f t="shared" si="129"/>
        <v>0</v>
      </c>
      <c r="T276" s="490">
        <f t="shared" si="130"/>
        <v>0</v>
      </c>
      <c r="U276" s="491">
        <f t="shared" si="131"/>
        <v>0</v>
      </c>
      <c r="V276" s="490">
        <f t="shared" si="132"/>
        <v>0</v>
      </c>
      <c r="W276" s="491">
        <f t="shared" si="133"/>
        <v>0</v>
      </c>
      <c r="X276" s="492">
        <f t="shared" si="134"/>
        <v>0</v>
      </c>
      <c r="Y276" s="491">
        <f t="shared" si="135"/>
        <v>0</v>
      </c>
      <c r="Z276" s="494">
        <f t="shared" si="136"/>
        <v>0</v>
      </c>
      <c r="AA276" s="535">
        <f t="shared" si="137"/>
        <v>0</v>
      </c>
      <c r="AB276" s="494">
        <f t="shared" si="137"/>
        <v>0</v>
      </c>
      <c r="AC276" s="468"/>
      <c r="AD276" s="468"/>
      <c r="AE276" s="468"/>
      <c r="AF276" s="468"/>
      <c r="AG276" s="468"/>
      <c r="AH276" s="468"/>
      <c r="AI276" s="468"/>
      <c r="AJ276" s="468"/>
      <c r="AK276" s="468"/>
      <c r="AL276" s="468"/>
      <c r="AM276" s="468"/>
      <c r="AN276" s="468"/>
      <c r="AO276" s="468"/>
      <c r="AP276" s="468"/>
      <c r="AQ276" s="468"/>
      <c r="AR276" s="468"/>
      <c r="AS276" s="468"/>
      <c r="AT276" s="468"/>
    </row>
    <row r="277" spans="1:46" s="478" customFormat="1" ht="18" hidden="1" customHeight="1" outlineLevel="1">
      <c r="A277" s="468"/>
      <c r="B277" s="488" t="s">
        <v>31</v>
      </c>
      <c r="C277" s="489">
        <f t="shared" si="113"/>
        <v>0</v>
      </c>
      <c r="D277" s="490">
        <f t="shared" si="114"/>
        <v>0</v>
      </c>
      <c r="E277" s="491">
        <f t="shared" si="115"/>
        <v>0</v>
      </c>
      <c r="F277" s="490">
        <f t="shared" si="116"/>
        <v>0</v>
      </c>
      <c r="G277" s="491">
        <f t="shared" si="117"/>
        <v>0</v>
      </c>
      <c r="H277" s="490">
        <f t="shared" si="118"/>
        <v>0</v>
      </c>
      <c r="I277" s="491">
        <f t="shared" si="119"/>
        <v>0</v>
      </c>
      <c r="J277" s="490">
        <f t="shared" si="120"/>
        <v>0</v>
      </c>
      <c r="K277" s="491">
        <f t="shared" si="121"/>
        <v>0</v>
      </c>
      <c r="L277" s="490">
        <f t="shared" si="122"/>
        <v>0</v>
      </c>
      <c r="M277" s="491">
        <f t="shared" si="123"/>
        <v>0</v>
      </c>
      <c r="N277" s="490">
        <f t="shared" si="124"/>
        <v>0</v>
      </c>
      <c r="O277" s="491">
        <f t="shared" si="125"/>
        <v>0</v>
      </c>
      <c r="P277" s="490">
        <f t="shared" si="126"/>
        <v>0</v>
      </c>
      <c r="Q277" s="491">
        <f t="shared" si="127"/>
        <v>0</v>
      </c>
      <c r="R277" s="490">
        <f t="shared" si="128"/>
        <v>0</v>
      </c>
      <c r="S277" s="491">
        <f t="shared" si="129"/>
        <v>0</v>
      </c>
      <c r="T277" s="490">
        <f t="shared" si="130"/>
        <v>0</v>
      </c>
      <c r="U277" s="491">
        <f t="shared" si="131"/>
        <v>0</v>
      </c>
      <c r="V277" s="490">
        <f t="shared" si="132"/>
        <v>0</v>
      </c>
      <c r="W277" s="491">
        <f t="shared" si="133"/>
        <v>0</v>
      </c>
      <c r="X277" s="492">
        <f t="shared" si="134"/>
        <v>0</v>
      </c>
      <c r="Y277" s="491">
        <f t="shared" si="135"/>
        <v>0</v>
      </c>
      <c r="Z277" s="494">
        <f t="shared" si="136"/>
        <v>0</v>
      </c>
      <c r="AA277" s="535">
        <f t="shared" si="137"/>
        <v>0</v>
      </c>
      <c r="AB277" s="494">
        <f t="shared" si="137"/>
        <v>0</v>
      </c>
      <c r="AC277" s="468"/>
      <c r="AD277" s="468"/>
      <c r="AE277" s="468"/>
      <c r="AF277" s="468"/>
      <c r="AG277" s="468"/>
      <c r="AH277" s="468"/>
      <c r="AI277" s="468"/>
      <c r="AJ277" s="468"/>
      <c r="AK277" s="468"/>
      <c r="AL277" s="468"/>
      <c r="AM277" s="468"/>
      <c r="AN277" s="468"/>
      <c r="AO277" s="468"/>
      <c r="AP277" s="468"/>
      <c r="AQ277" s="468"/>
      <c r="AR277" s="468"/>
      <c r="AS277" s="468"/>
      <c r="AT277" s="468"/>
    </row>
    <row r="278" spans="1:46" s="478" customFormat="1" ht="18" hidden="1" customHeight="1" outlineLevel="1">
      <c r="A278" s="468"/>
      <c r="B278" s="488" t="s">
        <v>32</v>
      </c>
      <c r="C278" s="489">
        <f t="shared" si="113"/>
        <v>0</v>
      </c>
      <c r="D278" s="490">
        <f t="shared" si="114"/>
        <v>0</v>
      </c>
      <c r="E278" s="491">
        <f t="shared" si="115"/>
        <v>0</v>
      </c>
      <c r="F278" s="490">
        <f t="shared" si="116"/>
        <v>0</v>
      </c>
      <c r="G278" s="491">
        <f t="shared" si="117"/>
        <v>0</v>
      </c>
      <c r="H278" s="490">
        <f t="shared" si="118"/>
        <v>0</v>
      </c>
      <c r="I278" s="491">
        <f t="shared" si="119"/>
        <v>0</v>
      </c>
      <c r="J278" s="490">
        <f t="shared" si="120"/>
        <v>0</v>
      </c>
      <c r="K278" s="491">
        <f t="shared" si="121"/>
        <v>0</v>
      </c>
      <c r="L278" s="490">
        <f t="shared" si="122"/>
        <v>0</v>
      </c>
      <c r="M278" s="491">
        <f t="shared" si="123"/>
        <v>0</v>
      </c>
      <c r="N278" s="490">
        <f t="shared" si="124"/>
        <v>0</v>
      </c>
      <c r="O278" s="491">
        <f t="shared" si="125"/>
        <v>0</v>
      </c>
      <c r="P278" s="490">
        <f t="shared" si="126"/>
        <v>0</v>
      </c>
      <c r="Q278" s="491">
        <f t="shared" si="127"/>
        <v>0</v>
      </c>
      <c r="R278" s="490">
        <f t="shared" si="128"/>
        <v>0</v>
      </c>
      <c r="S278" s="491">
        <f t="shared" si="129"/>
        <v>0</v>
      </c>
      <c r="T278" s="490">
        <f t="shared" si="130"/>
        <v>0</v>
      </c>
      <c r="U278" s="491">
        <f t="shared" si="131"/>
        <v>0</v>
      </c>
      <c r="V278" s="490">
        <f t="shared" si="132"/>
        <v>0</v>
      </c>
      <c r="W278" s="491">
        <f t="shared" si="133"/>
        <v>0</v>
      </c>
      <c r="X278" s="492">
        <f t="shared" si="134"/>
        <v>0</v>
      </c>
      <c r="Y278" s="491">
        <f t="shared" si="135"/>
        <v>0</v>
      </c>
      <c r="Z278" s="494">
        <f t="shared" si="136"/>
        <v>0</v>
      </c>
      <c r="AA278" s="535">
        <f t="shared" si="137"/>
        <v>0</v>
      </c>
      <c r="AB278" s="494">
        <f t="shared" si="137"/>
        <v>0</v>
      </c>
      <c r="AC278" s="468"/>
      <c r="AD278" s="468"/>
      <c r="AE278" s="468"/>
      <c r="AF278" s="468"/>
      <c r="AG278" s="468"/>
      <c r="AH278" s="468"/>
      <c r="AI278" s="468"/>
      <c r="AJ278" s="468"/>
      <c r="AK278" s="468"/>
      <c r="AL278" s="468"/>
      <c r="AM278" s="468"/>
      <c r="AN278" s="468"/>
      <c r="AO278" s="468"/>
      <c r="AP278" s="468"/>
      <c r="AQ278" s="468"/>
      <c r="AR278" s="468"/>
      <c r="AS278" s="468"/>
      <c r="AT278" s="468"/>
    </row>
    <row r="279" spans="1:46" s="478" customFormat="1" ht="18" hidden="1" customHeight="1" outlineLevel="1">
      <c r="A279" s="468"/>
      <c r="B279" s="488" t="s">
        <v>33</v>
      </c>
      <c r="C279" s="489">
        <f t="shared" si="113"/>
        <v>0</v>
      </c>
      <c r="D279" s="490">
        <f t="shared" si="114"/>
        <v>0</v>
      </c>
      <c r="E279" s="491">
        <f t="shared" si="115"/>
        <v>0</v>
      </c>
      <c r="F279" s="490">
        <f t="shared" si="116"/>
        <v>0</v>
      </c>
      <c r="G279" s="491">
        <f t="shared" si="117"/>
        <v>0</v>
      </c>
      <c r="H279" s="490">
        <f t="shared" si="118"/>
        <v>0</v>
      </c>
      <c r="I279" s="491">
        <f t="shared" si="119"/>
        <v>0</v>
      </c>
      <c r="J279" s="490">
        <f t="shared" si="120"/>
        <v>0</v>
      </c>
      <c r="K279" s="491">
        <f t="shared" si="121"/>
        <v>0</v>
      </c>
      <c r="L279" s="490">
        <f t="shared" si="122"/>
        <v>0</v>
      </c>
      <c r="M279" s="491">
        <f t="shared" si="123"/>
        <v>0</v>
      </c>
      <c r="N279" s="490">
        <f t="shared" si="124"/>
        <v>0</v>
      </c>
      <c r="O279" s="491">
        <f t="shared" si="125"/>
        <v>0</v>
      </c>
      <c r="P279" s="490">
        <f t="shared" si="126"/>
        <v>0</v>
      </c>
      <c r="Q279" s="491">
        <f t="shared" si="127"/>
        <v>0</v>
      </c>
      <c r="R279" s="490">
        <f t="shared" si="128"/>
        <v>0</v>
      </c>
      <c r="S279" s="491">
        <f t="shared" si="129"/>
        <v>0</v>
      </c>
      <c r="T279" s="490">
        <f t="shared" si="130"/>
        <v>0</v>
      </c>
      <c r="U279" s="491">
        <f t="shared" si="131"/>
        <v>0</v>
      </c>
      <c r="V279" s="490">
        <f t="shared" si="132"/>
        <v>0</v>
      </c>
      <c r="W279" s="491">
        <f t="shared" si="133"/>
        <v>0</v>
      </c>
      <c r="X279" s="492">
        <f t="shared" si="134"/>
        <v>0</v>
      </c>
      <c r="Y279" s="491">
        <f t="shared" si="135"/>
        <v>0</v>
      </c>
      <c r="Z279" s="494">
        <f t="shared" si="136"/>
        <v>0</v>
      </c>
      <c r="AA279" s="535">
        <f t="shared" si="137"/>
        <v>0</v>
      </c>
      <c r="AB279" s="494">
        <f t="shared" si="137"/>
        <v>0</v>
      </c>
      <c r="AC279" s="468"/>
      <c r="AD279" s="468"/>
      <c r="AE279" s="468"/>
      <c r="AF279" s="468"/>
      <c r="AG279" s="468"/>
      <c r="AH279" s="468"/>
      <c r="AI279" s="468"/>
      <c r="AJ279" s="468"/>
      <c r="AK279" s="468"/>
      <c r="AL279" s="468"/>
      <c r="AM279" s="468"/>
      <c r="AN279" s="468"/>
      <c r="AO279" s="468"/>
      <c r="AP279" s="468"/>
      <c r="AQ279" s="468"/>
      <c r="AR279" s="468"/>
      <c r="AS279" s="468"/>
      <c r="AT279" s="468"/>
    </row>
    <row r="280" spans="1:46" s="478" customFormat="1" ht="18" hidden="1" customHeight="1" outlineLevel="1">
      <c r="A280" s="468"/>
      <c r="B280" s="488" t="s">
        <v>34</v>
      </c>
      <c r="C280" s="489">
        <f t="shared" si="113"/>
        <v>0</v>
      </c>
      <c r="D280" s="490">
        <f t="shared" si="114"/>
        <v>0</v>
      </c>
      <c r="E280" s="491">
        <f t="shared" si="115"/>
        <v>0</v>
      </c>
      <c r="F280" s="490">
        <f t="shared" si="116"/>
        <v>0</v>
      </c>
      <c r="G280" s="491">
        <f t="shared" si="117"/>
        <v>0</v>
      </c>
      <c r="H280" s="490">
        <f t="shared" si="118"/>
        <v>0</v>
      </c>
      <c r="I280" s="491">
        <f t="shared" si="119"/>
        <v>0</v>
      </c>
      <c r="J280" s="490">
        <f t="shared" si="120"/>
        <v>0</v>
      </c>
      <c r="K280" s="491">
        <f t="shared" si="121"/>
        <v>0</v>
      </c>
      <c r="L280" s="490">
        <f t="shared" si="122"/>
        <v>0</v>
      </c>
      <c r="M280" s="491">
        <f t="shared" si="123"/>
        <v>0</v>
      </c>
      <c r="N280" s="490">
        <f t="shared" si="124"/>
        <v>0</v>
      </c>
      <c r="O280" s="491">
        <f t="shared" si="125"/>
        <v>0</v>
      </c>
      <c r="P280" s="490">
        <f t="shared" si="126"/>
        <v>0</v>
      </c>
      <c r="Q280" s="491">
        <f t="shared" si="127"/>
        <v>0</v>
      </c>
      <c r="R280" s="490">
        <f t="shared" si="128"/>
        <v>0</v>
      </c>
      <c r="S280" s="491">
        <f t="shared" si="129"/>
        <v>0</v>
      </c>
      <c r="T280" s="490">
        <f t="shared" si="130"/>
        <v>0</v>
      </c>
      <c r="U280" s="491">
        <f t="shared" si="131"/>
        <v>0</v>
      </c>
      <c r="V280" s="490">
        <f t="shared" si="132"/>
        <v>0</v>
      </c>
      <c r="W280" s="491">
        <f t="shared" si="133"/>
        <v>0</v>
      </c>
      <c r="X280" s="492">
        <f t="shared" si="134"/>
        <v>0</v>
      </c>
      <c r="Y280" s="491">
        <f t="shared" si="135"/>
        <v>0</v>
      </c>
      <c r="Z280" s="494">
        <f t="shared" si="136"/>
        <v>0</v>
      </c>
      <c r="AA280" s="535">
        <f t="shared" si="137"/>
        <v>0</v>
      </c>
      <c r="AB280" s="494">
        <f t="shared" si="137"/>
        <v>0</v>
      </c>
      <c r="AC280" s="468"/>
      <c r="AD280" s="468"/>
      <c r="AE280" s="468"/>
      <c r="AF280" s="468"/>
      <c r="AG280" s="468"/>
      <c r="AH280" s="468"/>
      <c r="AI280" s="468"/>
      <c r="AJ280" s="468"/>
      <c r="AK280" s="468"/>
      <c r="AL280" s="468"/>
      <c r="AM280" s="468"/>
      <c r="AN280" s="468"/>
      <c r="AO280" s="468"/>
      <c r="AP280" s="468"/>
      <c r="AQ280" s="468"/>
      <c r="AR280" s="468"/>
      <c r="AS280" s="468"/>
      <c r="AT280" s="468"/>
    </row>
    <row r="281" spans="1:46" s="478" customFormat="1" ht="18" hidden="1" customHeight="1" outlineLevel="1">
      <c r="A281" s="468"/>
      <c r="B281" s="488" t="s">
        <v>35</v>
      </c>
      <c r="C281" s="489">
        <f t="shared" si="113"/>
        <v>0</v>
      </c>
      <c r="D281" s="490">
        <f t="shared" si="114"/>
        <v>0</v>
      </c>
      <c r="E281" s="491">
        <f t="shared" si="115"/>
        <v>0</v>
      </c>
      <c r="F281" s="490">
        <f t="shared" si="116"/>
        <v>0</v>
      </c>
      <c r="G281" s="491">
        <f t="shared" si="117"/>
        <v>0</v>
      </c>
      <c r="H281" s="490">
        <f t="shared" si="118"/>
        <v>0</v>
      </c>
      <c r="I281" s="491">
        <f t="shared" si="119"/>
        <v>0</v>
      </c>
      <c r="J281" s="490">
        <f t="shared" si="120"/>
        <v>0</v>
      </c>
      <c r="K281" s="491">
        <f t="shared" si="121"/>
        <v>0</v>
      </c>
      <c r="L281" s="490">
        <f t="shared" si="122"/>
        <v>0</v>
      </c>
      <c r="M281" s="491">
        <f t="shared" si="123"/>
        <v>0</v>
      </c>
      <c r="N281" s="490">
        <f t="shared" si="124"/>
        <v>0</v>
      </c>
      <c r="O281" s="491">
        <f t="shared" si="125"/>
        <v>0</v>
      </c>
      <c r="P281" s="490">
        <f t="shared" si="126"/>
        <v>0</v>
      </c>
      <c r="Q281" s="491">
        <f t="shared" si="127"/>
        <v>0</v>
      </c>
      <c r="R281" s="490">
        <f t="shared" si="128"/>
        <v>0</v>
      </c>
      <c r="S281" s="491">
        <f t="shared" si="129"/>
        <v>0</v>
      </c>
      <c r="T281" s="490">
        <f t="shared" si="130"/>
        <v>0</v>
      </c>
      <c r="U281" s="491">
        <f t="shared" si="131"/>
        <v>0</v>
      </c>
      <c r="V281" s="490">
        <f t="shared" si="132"/>
        <v>0</v>
      </c>
      <c r="W281" s="491">
        <f t="shared" si="133"/>
        <v>0</v>
      </c>
      <c r="X281" s="492">
        <f t="shared" si="134"/>
        <v>0</v>
      </c>
      <c r="Y281" s="491">
        <f t="shared" si="135"/>
        <v>0</v>
      </c>
      <c r="Z281" s="494">
        <f t="shared" si="136"/>
        <v>0</v>
      </c>
      <c r="AA281" s="535">
        <f t="shared" si="137"/>
        <v>0</v>
      </c>
      <c r="AB281" s="494">
        <f t="shared" si="137"/>
        <v>0</v>
      </c>
      <c r="AC281" s="468"/>
      <c r="AD281" s="468"/>
      <c r="AE281" s="468"/>
      <c r="AF281" s="468"/>
      <c r="AG281" s="468"/>
      <c r="AH281" s="468"/>
      <c r="AI281" s="468"/>
      <c r="AJ281" s="468"/>
      <c r="AK281" s="468"/>
      <c r="AL281" s="468"/>
      <c r="AM281" s="468"/>
      <c r="AN281" s="468"/>
      <c r="AO281" s="468"/>
      <c r="AP281" s="468"/>
      <c r="AQ281" s="468"/>
      <c r="AR281" s="468"/>
      <c r="AS281" s="468"/>
      <c r="AT281" s="468"/>
    </row>
    <row r="282" spans="1:46" s="478" customFormat="1" ht="18" hidden="1" customHeight="1" outlineLevel="1">
      <c r="A282" s="468"/>
      <c r="B282" s="488" t="s">
        <v>36</v>
      </c>
      <c r="C282" s="489">
        <f t="shared" si="113"/>
        <v>0</v>
      </c>
      <c r="D282" s="490">
        <f t="shared" si="114"/>
        <v>0</v>
      </c>
      <c r="E282" s="491">
        <f t="shared" si="115"/>
        <v>0</v>
      </c>
      <c r="F282" s="490">
        <f t="shared" si="116"/>
        <v>0</v>
      </c>
      <c r="G282" s="491">
        <f t="shared" si="117"/>
        <v>0</v>
      </c>
      <c r="H282" s="490">
        <f t="shared" si="118"/>
        <v>0</v>
      </c>
      <c r="I282" s="491">
        <f t="shared" si="119"/>
        <v>0</v>
      </c>
      <c r="J282" s="490">
        <f t="shared" si="120"/>
        <v>0</v>
      </c>
      <c r="K282" s="491">
        <f t="shared" si="121"/>
        <v>0</v>
      </c>
      <c r="L282" s="490">
        <f t="shared" si="122"/>
        <v>0</v>
      </c>
      <c r="M282" s="491">
        <f t="shared" si="123"/>
        <v>0</v>
      </c>
      <c r="N282" s="490">
        <f t="shared" si="124"/>
        <v>0</v>
      </c>
      <c r="O282" s="491">
        <f t="shared" si="125"/>
        <v>0</v>
      </c>
      <c r="P282" s="490">
        <f t="shared" si="126"/>
        <v>0</v>
      </c>
      <c r="Q282" s="491">
        <f t="shared" si="127"/>
        <v>0</v>
      </c>
      <c r="R282" s="490">
        <f t="shared" si="128"/>
        <v>0</v>
      </c>
      <c r="S282" s="491">
        <f t="shared" si="129"/>
        <v>0</v>
      </c>
      <c r="T282" s="490">
        <f t="shared" si="130"/>
        <v>0</v>
      </c>
      <c r="U282" s="491">
        <f t="shared" si="131"/>
        <v>0</v>
      </c>
      <c r="V282" s="490">
        <f t="shared" si="132"/>
        <v>0</v>
      </c>
      <c r="W282" s="491">
        <f t="shared" si="133"/>
        <v>0</v>
      </c>
      <c r="X282" s="492">
        <f t="shared" si="134"/>
        <v>0</v>
      </c>
      <c r="Y282" s="491">
        <f t="shared" si="135"/>
        <v>0</v>
      </c>
      <c r="Z282" s="494">
        <f t="shared" si="136"/>
        <v>0</v>
      </c>
      <c r="AA282" s="535">
        <f t="shared" si="137"/>
        <v>0</v>
      </c>
      <c r="AB282" s="494">
        <f t="shared" si="137"/>
        <v>0</v>
      </c>
      <c r="AC282" s="468"/>
      <c r="AD282" s="468"/>
      <c r="AE282" s="468"/>
      <c r="AF282" s="468"/>
      <c r="AG282" s="468"/>
      <c r="AH282" s="468"/>
      <c r="AI282" s="468"/>
      <c r="AJ282" s="468"/>
      <c r="AK282" s="468"/>
      <c r="AL282" s="468"/>
      <c r="AM282" s="468"/>
      <c r="AN282" s="468"/>
      <c r="AO282" s="468"/>
      <c r="AP282" s="468"/>
      <c r="AQ282" s="468"/>
      <c r="AR282" s="468"/>
      <c r="AS282" s="468"/>
      <c r="AT282" s="468"/>
    </row>
    <row r="283" spans="1:46" s="478" customFormat="1" ht="18" hidden="1" customHeight="1" outlineLevel="1">
      <c r="A283" s="468"/>
      <c r="B283" s="488" t="s">
        <v>37</v>
      </c>
      <c r="C283" s="489">
        <f t="shared" si="113"/>
        <v>0</v>
      </c>
      <c r="D283" s="490">
        <f t="shared" si="114"/>
        <v>0</v>
      </c>
      <c r="E283" s="491">
        <f t="shared" si="115"/>
        <v>0</v>
      </c>
      <c r="F283" s="490">
        <f t="shared" si="116"/>
        <v>0</v>
      </c>
      <c r="G283" s="491">
        <f t="shared" si="117"/>
        <v>0</v>
      </c>
      <c r="H283" s="490">
        <f t="shared" si="118"/>
        <v>0</v>
      </c>
      <c r="I283" s="491">
        <f t="shared" si="119"/>
        <v>0</v>
      </c>
      <c r="J283" s="490">
        <f t="shared" si="120"/>
        <v>0</v>
      </c>
      <c r="K283" s="491">
        <f t="shared" si="121"/>
        <v>0</v>
      </c>
      <c r="L283" s="490">
        <f t="shared" si="122"/>
        <v>0</v>
      </c>
      <c r="M283" s="491">
        <f t="shared" si="123"/>
        <v>0</v>
      </c>
      <c r="N283" s="490">
        <f t="shared" si="124"/>
        <v>0</v>
      </c>
      <c r="O283" s="491">
        <f t="shared" si="125"/>
        <v>0</v>
      </c>
      <c r="P283" s="490">
        <f t="shared" si="126"/>
        <v>0</v>
      </c>
      <c r="Q283" s="491">
        <f t="shared" si="127"/>
        <v>0</v>
      </c>
      <c r="R283" s="490">
        <f t="shared" si="128"/>
        <v>0</v>
      </c>
      <c r="S283" s="491">
        <f t="shared" si="129"/>
        <v>0</v>
      </c>
      <c r="T283" s="490">
        <f t="shared" si="130"/>
        <v>0</v>
      </c>
      <c r="U283" s="491">
        <f t="shared" si="131"/>
        <v>0</v>
      </c>
      <c r="V283" s="490">
        <f t="shared" si="132"/>
        <v>0</v>
      </c>
      <c r="W283" s="491">
        <f t="shared" si="133"/>
        <v>0</v>
      </c>
      <c r="X283" s="492">
        <f t="shared" si="134"/>
        <v>0</v>
      </c>
      <c r="Y283" s="491">
        <f t="shared" si="135"/>
        <v>0</v>
      </c>
      <c r="Z283" s="494">
        <f t="shared" si="136"/>
        <v>0</v>
      </c>
      <c r="AA283" s="535">
        <f t="shared" si="137"/>
        <v>0</v>
      </c>
      <c r="AB283" s="494">
        <f t="shared" si="137"/>
        <v>0</v>
      </c>
      <c r="AC283" s="468"/>
      <c r="AD283" s="468"/>
      <c r="AE283" s="468"/>
      <c r="AF283" s="468"/>
      <c r="AG283" s="468"/>
      <c r="AH283" s="468"/>
      <c r="AI283" s="468"/>
      <c r="AJ283" s="468"/>
      <c r="AK283" s="468"/>
      <c r="AL283" s="468"/>
      <c r="AM283" s="468"/>
      <c r="AN283" s="468"/>
      <c r="AO283" s="468"/>
      <c r="AP283" s="468"/>
      <c r="AQ283" s="468"/>
      <c r="AR283" s="468"/>
      <c r="AS283" s="468"/>
      <c r="AT283" s="468"/>
    </row>
    <row r="284" spans="1:46" s="478" customFormat="1" ht="18" hidden="1" customHeight="1" outlineLevel="1">
      <c r="A284" s="468"/>
      <c r="B284" s="488" t="s">
        <v>38</v>
      </c>
      <c r="C284" s="489">
        <f t="shared" si="113"/>
        <v>0</v>
      </c>
      <c r="D284" s="490">
        <f t="shared" si="114"/>
        <v>0</v>
      </c>
      <c r="E284" s="491">
        <f t="shared" si="115"/>
        <v>0</v>
      </c>
      <c r="F284" s="490">
        <f t="shared" si="116"/>
        <v>0</v>
      </c>
      <c r="G284" s="491">
        <f t="shared" si="117"/>
        <v>0</v>
      </c>
      <c r="H284" s="490">
        <f t="shared" si="118"/>
        <v>0</v>
      </c>
      <c r="I284" s="491">
        <f t="shared" si="119"/>
        <v>0</v>
      </c>
      <c r="J284" s="490">
        <f t="shared" si="120"/>
        <v>0</v>
      </c>
      <c r="K284" s="491">
        <f t="shared" si="121"/>
        <v>0</v>
      </c>
      <c r="L284" s="490">
        <f t="shared" si="122"/>
        <v>0</v>
      </c>
      <c r="M284" s="491">
        <f t="shared" si="123"/>
        <v>0</v>
      </c>
      <c r="N284" s="490">
        <f t="shared" si="124"/>
        <v>0</v>
      </c>
      <c r="O284" s="491">
        <f t="shared" si="125"/>
        <v>0</v>
      </c>
      <c r="P284" s="490">
        <f t="shared" si="126"/>
        <v>0</v>
      </c>
      <c r="Q284" s="491">
        <f t="shared" si="127"/>
        <v>0</v>
      </c>
      <c r="R284" s="490">
        <f t="shared" si="128"/>
        <v>0</v>
      </c>
      <c r="S284" s="491">
        <f t="shared" si="129"/>
        <v>0</v>
      </c>
      <c r="T284" s="490">
        <f t="shared" si="130"/>
        <v>0</v>
      </c>
      <c r="U284" s="491">
        <f t="shared" si="131"/>
        <v>0</v>
      </c>
      <c r="V284" s="490">
        <f t="shared" si="132"/>
        <v>0</v>
      </c>
      <c r="W284" s="491">
        <f t="shared" si="133"/>
        <v>0</v>
      </c>
      <c r="X284" s="492">
        <f t="shared" si="134"/>
        <v>0</v>
      </c>
      <c r="Y284" s="491">
        <f t="shared" si="135"/>
        <v>0</v>
      </c>
      <c r="Z284" s="494">
        <f t="shared" si="136"/>
        <v>0</v>
      </c>
      <c r="AA284" s="535">
        <f t="shared" si="137"/>
        <v>0</v>
      </c>
      <c r="AB284" s="494">
        <f t="shared" si="137"/>
        <v>0</v>
      </c>
      <c r="AC284" s="468"/>
      <c r="AD284" s="468"/>
      <c r="AE284" s="468"/>
      <c r="AF284" s="468"/>
      <c r="AG284" s="468"/>
      <c r="AH284" s="468"/>
      <c r="AI284" s="468"/>
      <c r="AJ284" s="468"/>
      <c r="AK284" s="468"/>
      <c r="AL284" s="468"/>
      <c r="AM284" s="468"/>
      <c r="AN284" s="468"/>
      <c r="AO284" s="468"/>
      <c r="AP284" s="468"/>
      <c r="AQ284" s="468"/>
      <c r="AR284" s="468"/>
      <c r="AS284" s="468"/>
      <c r="AT284" s="468"/>
    </row>
    <row r="285" spans="1:46" s="478" customFormat="1" ht="18" hidden="1" customHeight="1" outlineLevel="1">
      <c r="A285" s="468"/>
      <c r="B285" s="488" t="s">
        <v>39</v>
      </c>
      <c r="C285" s="489">
        <f t="shared" si="113"/>
        <v>0</v>
      </c>
      <c r="D285" s="490">
        <f t="shared" si="114"/>
        <v>0</v>
      </c>
      <c r="E285" s="491">
        <f t="shared" si="115"/>
        <v>0</v>
      </c>
      <c r="F285" s="490">
        <f t="shared" si="116"/>
        <v>0</v>
      </c>
      <c r="G285" s="491">
        <f t="shared" si="117"/>
        <v>0</v>
      </c>
      <c r="H285" s="490">
        <f t="shared" si="118"/>
        <v>0</v>
      </c>
      <c r="I285" s="491">
        <f t="shared" si="119"/>
        <v>0</v>
      </c>
      <c r="J285" s="490">
        <f t="shared" si="120"/>
        <v>0</v>
      </c>
      <c r="K285" s="491">
        <f t="shared" si="121"/>
        <v>0</v>
      </c>
      <c r="L285" s="490">
        <f t="shared" si="122"/>
        <v>0</v>
      </c>
      <c r="M285" s="491">
        <f t="shared" si="123"/>
        <v>0</v>
      </c>
      <c r="N285" s="490">
        <f t="shared" si="124"/>
        <v>0</v>
      </c>
      <c r="O285" s="491">
        <f t="shared" si="125"/>
        <v>0</v>
      </c>
      <c r="P285" s="490">
        <f t="shared" si="126"/>
        <v>0</v>
      </c>
      <c r="Q285" s="491">
        <f t="shared" si="127"/>
        <v>0</v>
      </c>
      <c r="R285" s="490">
        <f t="shared" si="128"/>
        <v>0</v>
      </c>
      <c r="S285" s="491">
        <f t="shared" si="129"/>
        <v>0</v>
      </c>
      <c r="T285" s="490">
        <f t="shared" si="130"/>
        <v>0</v>
      </c>
      <c r="U285" s="491">
        <f t="shared" si="131"/>
        <v>0</v>
      </c>
      <c r="V285" s="490">
        <f t="shared" si="132"/>
        <v>0</v>
      </c>
      <c r="W285" s="491">
        <f t="shared" si="133"/>
        <v>0</v>
      </c>
      <c r="X285" s="492">
        <f t="shared" si="134"/>
        <v>0</v>
      </c>
      <c r="Y285" s="491">
        <f t="shared" si="135"/>
        <v>0</v>
      </c>
      <c r="Z285" s="494">
        <f t="shared" si="136"/>
        <v>0</v>
      </c>
      <c r="AA285" s="535">
        <f t="shared" si="137"/>
        <v>0</v>
      </c>
      <c r="AB285" s="494">
        <f t="shared" si="137"/>
        <v>0</v>
      </c>
      <c r="AC285" s="468"/>
      <c r="AD285" s="468"/>
      <c r="AE285" s="468"/>
      <c r="AF285" s="468"/>
      <c r="AG285" s="468"/>
      <c r="AH285" s="468"/>
      <c r="AI285" s="468"/>
      <c r="AJ285" s="468"/>
      <c r="AK285" s="468"/>
      <c r="AL285" s="468"/>
      <c r="AM285" s="468"/>
      <c r="AN285" s="468"/>
      <c r="AO285" s="468"/>
      <c r="AP285" s="468"/>
      <c r="AQ285" s="468"/>
      <c r="AR285" s="468"/>
      <c r="AS285" s="468"/>
      <c r="AT285" s="468"/>
    </row>
    <row r="286" spans="1:46" s="478" customFormat="1" ht="18" hidden="1" customHeight="1" outlineLevel="1">
      <c r="A286" s="468"/>
      <c r="B286" s="488" t="s">
        <v>40</v>
      </c>
      <c r="C286" s="489">
        <f t="shared" si="113"/>
        <v>0</v>
      </c>
      <c r="D286" s="490">
        <f t="shared" si="114"/>
        <v>0</v>
      </c>
      <c r="E286" s="491">
        <f t="shared" si="115"/>
        <v>0</v>
      </c>
      <c r="F286" s="490">
        <f t="shared" si="116"/>
        <v>0</v>
      </c>
      <c r="G286" s="491">
        <f t="shared" si="117"/>
        <v>0</v>
      </c>
      <c r="H286" s="490">
        <f t="shared" si="118"/>
        <v>0</v>
      </c>
      <c r="I286" s="491">
        <f t="shared" si="119"/>
        <v>0</v>
      </c>
      <c r="J286" s="490">
        <f t="shared" si="120"/>
        <v>0</v>
      </c>
      <c r="K286" s="491">
        <f t="shared" si="121"/>
        <v>0</v>
      </c>
      <c r="L286" s="490">
        <f t="shared" si="122"/>
        <v>0</v>
      </c>
      <c r="M286" s="491">
        <f t="shared" si="123"/>
        <v>0</v>
      </c>
      <c r="N286" s="490">
        <f t="shared" si="124"/>
        <v>0</v>
      </c>
      <c r="O286" s="491">
        <f t="shared" si="125"/>
        <v>0</v>
      </c>
      <c r="P286" s="490">
        <f t="shared" si="126"/>
        <v>0</v>
      </c>
      <c r="Q286" s="491">
        <f t="shared" si="127"/>
        <v>0</v>
      </c>
      <c r="R286" s="490">
        <f t="shared" si="128"/>
        <v>0</v>
      </c>
      <c r="S286" s="491">
        <f t="shared" si="129"/>
        <v>0</v>
      </c>
      <c r="T286" s="490">
        <f t="shared" si="130"/>
        <v>0</v>
      </c>
      <c r="U286" s="491">
        <f t="shared" si="131"/>
        <v>0</v>
      </c>
      <c r="V286" s="490">
        <f t="shared" si="132"/>
        <v>0</v>
      </c>
      <c r="W286" s="491">
        <f t="shared" si="133"/>
        <v>0</v>
      </c>
      <c r="X286" s="492">
        <f t="shared" si="134"/>
        <v>0</v>
      </c>
      <c r="Y286" s="491">
        <f t="shared" si="135"/>
        <v>0</v>
      </c>
      <c r="Z286" s="494">
        <f t="shared" si="136"/>
        <v>0</v>
      </c>
      <c r="AA286" s="535">
        <f t="shared" si="137"/>
        <v>0</v>
      </c>
      <c r="AB286" s="494">
        <f t="shared" si="137"/>
        <v>0</v>
      </c>
      <c r="AC286" s="468"/>
      <c r="AD286" s="468"/>
      <c r="AE286" s="468"/>
      <c r="AF286" s="468"/>
      <c r="AG286" s="468"/>
      <c r="AH286" s="468"/>
      <c r="AI286" s="468"/>
      <c r="AJ286" s="468"/>
      <c r="AK286" s="468"/>
      <c r="AL286" s="468"/>
      <c r="AM286" s="468"/>
      <c r="AN286" s="468"/>
      <c r="AO286" s="468"/>
      <c r="AP286" s="468"/>
      <c r="AQ286" s="468"/>
      <c r="AR286" s="468"/>
      <c r="AS286" s="468"/>
      <c r="AT286" s="468"/>
    </row>
    <row r="287" spans="1:46" s="478" customFormat="1" ht="18" hidden="1" customHeight="1" outlineLevel="1">
      <c r="A287" s="468"/>
      <c r="B287" s="488" t="s">
        <v>41</v>
      </c>
      <c r="C287" s="489">
        <f t="shared" si="113"/>
        <v>0</v>
      </c>
      <c r="D287" s="490">
        <f t="shared" si="114"/>
        <v>0</v>
      </c>
      <c r="E287" s="491">
        <f t="shared" si="115"/>
        <v>0</v>
      </c>
      <c r="F287" s="490">
        <f t="shared" si="116"/>
        <v>0</v>
      </c>
      <c r="G287" s="491">
        <f t="shared" si="117"/>
        <v>0</v>
      </c>
      <c r="H287" s="490">
        <f t="shared" si="118"/>
        <v>0</v>
      </c>
      <c r="I287" s="491">
        <f t="shared" si="119"/>
        <v>0</v>
      </c>
      <c r="J287" s="490">
        <f t="shared" si="120"/>
        <v>0</v>
      </c>
      <c r="K287" s="491">
        <f t="shared" si="121"/>
        <v>0</v>
      </c>
      <c r="L287" s="490">
        <f t="shared" si="122"/>
        <v>0</v>
      </c>
      <c r="M287" s="491">
        <f t="shared" si="123"/>
        <v>0</v>
      </c>
      <c r="N287" s="490">
        <f t="shared" si="124"/>
        <v>0</v>
      </c>
      <c r="O287" s="491">
        <f t="shared" si="125"/>
        <v>0</v>
      </c>
      <c r="P287" s="490">
        <f t="shared" si="126"/>
        <v>0</v>
      </c>
      <c r="Q287" s="491">
        <f t="shared" si="127"/>
        <v>0</v>
      </c>
      <c r="R287" s="490">
        <f t="shared" si="128"/>
        <v>0</v>
      </c>
      <c r="S287" s="491">
        <f t="shared" si="129"/>
        <v>0</v>
      </c>
      <c r="T287" s="490">
        <f t="shared" si="130"/>
        <v>0</v>
      </c>
      <c r="U287" s="491">
        <f t="shared" si="131"/>
        <v>0</v>
      </c>
      <c r="V287" s="490">
        <f t="shared" si="132"/>
        <v>0</v>
      </c>
      <c r="W287" s="491">
        <f t="shared" si="133"/>
        <v>0</v>
      </c>
      <c r="X287" s="492">
        <f t="shared" si="134"/>
        <v>0</v>
      </c>
      <c r="Y287" s="491">
        <f t="shared" si="135"/>
        <v>0</v>
      </c>
      <c r="Z287" s="494">
        <f t="shared" si="136"/>
        <v>0</v>
      </c>
      <c r="AA287" s="535">
        <f t="shared" si="137"/>
        <v>0</v>
      </c>
      <c r="AB287" s="494">
        <f t="shared" si="137"/>
        <v>0</v>
      </c>
      <c r="AC287" s="468"/>
      <c r="AD287" s="468"/>
      <c r="AE287" s="468"/>
      <c r="AF287" s="468"/>
      <c r="AG287" s="468"/>
      <c r="AH287" s="468"/>
      <c r="AI287" s="468"/>
      <c r="AJ287" s="468"/>
      <c r="AK287" s="468"/>
      <c r="AL287" s="468"/>
      <c r="AM287" s="468"/>
      <c r="AN287" s="468"/>
      <c r="AO287" s="468"/>
      <c r="AP287" s="468"/>
      <c r="AQ287" s="468"/>
      <c r="AR287" s="468"/>
      <c r="AS287" s="468"/>
      <c r="AT287" s="468"/>
    </row>
    <row r="288" spans="1:46" s="478" customFormat="1" ht="18" hidden="1" customHeight="1" outlineLevel="1">
      <c r="A288" s="468"/>
      <c r="B288" s="488" t="s">
        <v>42</v>
      </c>
      <c r="C288" s="489">
        <f t="shared" si="113"/>
        <v>0</v>
      </c>
      <c r="D288" s="490">
        <f t="shared" si="114"/>
        <v>0</v>
      </c>
      <c r="E288" s="491">
        <f t="shared" si="115"/>
        <v>0</v>
      </c>
      <c r="F288" s="490">
        <f t="shared" si="116"/>
        <v>0</v>
      </c>
      <c r="G288" s="491">
        <f t="shared" si="117"/>
        <v>0</v>
      </c>
      <c r="H288" s="490">
        <f t="shared" si="118"/>
        <v>0</v>
      </c>
      <c r="I288" s="491">
        <f t="shared" si="119"/>
        <v>0</v>
      </c>
      <c r="J288" s="490">
        <f t="shared" si="120"/>
        <v>0</v>
      </c>
      <c r="K288" s="491">
        <f t="shared" si="121"/>
        <v>0</v>
      </c>
      <c r="L288" s="490">
        <f t="shared" si="122"/>
        <v>0</v>
      </c>
      <c r="M288" s="491">
        <f t="shared" si="123"/>
        <v>0</v>
      </c>
      <c r="N288" s="490">
        <f t="shared" si="124"/>
        <v>0</v>
      </c>
      <c r="O288" s="491">
        <f t="shared" si="125"/>
        <v>0</v>
      </c>
      <c r="P288" s="490">
        <f t="shared" si="126"/>
        <v>0</v>
      </c>
      <c r="Q288" s="491">
        <f t="shared" si="127"/>
        <v>0</v>
      </c>
      <c r="R288" s="490">
        <f t="shared" si="128"/>
        <v>0</v>
      </c>
      <c r="S288" s="491">
        <f t="shared" si="129"/>
        <v>0</v>
      </c>
      <c r="T288" s="490">
        <f t="shared" si="130"/>
        <v>0</v>
      </c>
      <c r="U288" s="491">
        <f t="shared" si="131"/>
        <v>0</v>
      </c>
      <c r="V288" s="490">
        <f t="shared" si="132"/>
        <v>0</v>
      </c>
      <c r="W288" s="491">
        <f t="shared" si="133"/>
        <v>0</v>
      </c>
      <c r="X288" s="492">
        <f t="shared" si="134"/>
        <v>0</v>
      </c>
      <c r="Y288" s="491">
        <f t="shared" si="135"/>
        <v>0</v>
      </c>
      <c r="Z288" s="494">
        <f t="shared" si="136"/>
        <v>0</v>
      </c>
      <c r="AA288" s="535">
        <f t="shared" si="137"/>
        <v>0</v>
      </c>
      <c r="AB288" s="494">
        <f t="shared" si="137"/>
        <v>0</v>
      </c>
      <c r="AC288" s="468"/>
      <c r="AD288" s="468"/>
      <c r="AE288" s="468"/>
      <c r="AF288" s="468"/>
      <c r="AG288" s="468"/>
      <c r="AH288" s="468"/>
      <c r="AI288" s="468"/>
      <c r="AJ288" s="468"/>
      <c r="AK288" s="468"/>
      <c r="AL288" s="468"/>
      <c r="AM288" s="468"/>
      <c r="AN288" s="468"/>
      <c r="AO288" s="468"/>
      <c r="AP288" s="468"/>
      <c r="AQ288" s="468"/>
      <c r="AR288" s="468"/>
      <c r="AS288" s="468"/>
      <c r="AT288" s="468"/>
    </row>
    <row r="289" spans="1:46" s="478" customFormat="1" ht="18" hidden="1" customHeight="1" outlineLevel="1">
      <c r="A289" s="468"/>
      <c r="B289" s="488" t="s">
        <v>43</v>
      </c>
      <c r="C289" s="489">
        <f t="shared" si="113"/>
        <v>0</v>
      </c>
      <c r="D289" s="490">
        <f t="shared" si="114"/>
        <v>0</v>
      </c>
      <c r="E289" s="491">
        <f t="shared" si="115"/>
        <v>0</v>
      </c>
      <c r="F289" s="490">
        <f t="shared" si="116"/>
        <v>0</v>
      </c>
      <c r="G289" s="491">
        <f t="shared" si="117"/>
        <v>0</v>
      </c>
      <c r="H289" s="490">
        <f t="shared" si="118"/>
        <v>0</v>
      </c>
      <c r="I289" s="491">
        <f t="shared" si="119"/>
        <v>0</v>
      </c>
      <c r="J289" s="490">
        <f t="shared" si="120"/>
        <v>0</v>
      </c>
      <c r="K289" s="491">
        <f t="shared" si="121"/>
        <v>0</v>
      </c>
      <c r="L289" s="490">
        <f t="shared" si="122"/>
        <v>0</v>
      </c>
      <c r="M289" s="491">
        <f t="shared" si="123"/>
        <v>0</v>
      </c>
      <c r="N289" s="490">
        <f t="shared" si="124"/>
        <v>0</v>
      </c>
      <c r="O289" s="491">
        <f t="shared" si="125"/>
        <v>0</v>
      </c>
      <c r="P289" s="490">
        <f t="shared" si="126"/>
        <v>0</v>
      </c>
      <c r="Q289" s="491">
        <f t="shared" si="127"/>
        <v>0</v>
      </c>
      <c r="R289" s="490">
        <f t="shared" si="128"/>
        <v>0</v>
      </c>
      <c r="S289" s="491">
        <f t="shared" si="129"/>
        <v>0</v>
      </c>
      <c r="T289" s="490">
        <f t="shared" si="130"/>
        <v>0</v>
      </c>
      <c r="U289" s="491">
        <f t="shared" si="131"/>
        <v>0</v>
      </c>
      <c r="V289" s="490">
        <f t="shared" si="132"/>
        <v>0</v>
      </c>
      <c r="W289" s="491">
        <f t="shared" si="133"/>
        <v>0</v>
      </c>
      <c r="X289" s="492">
        <f t="shared" si="134"/>
        <v>0</v>
      </c>
      <c r="Y289" s="491">
        <f t="shared" si="135"/>
        <v>0</v>
      </c>
      <c r="Z289" s="494">
        <f t="shared" si="136"/>
        <v>0</v>
      </c>
      <c r="AA289" s="535">
        <f t="shared" si="137"/>
        <v>0</v>
      </c>
      <c r="AB289" s="494">
        <f t="shared" si="137"/>
        <v>0</v>
      </c>
      <c r="AC289" s="468"/>
      <c r="AD289" s="468"/>
      <c r="AE289" s="468"/>
      <c r="AF289" s="468"/>
      <c r="AG289" s="468"/>
      <c r="AH289" s="468"/>
      <c r="AI289" s="468"/>
      <c r="AJ289" s="468"/>
      <c r="AK289" s="468"/>
      <c r="AL289" s="468"/>
      <c r="AM289" s="468"/>
      <c r="AN289" s="468"/>
      <c r="AO289" s="468"/>
      <c r="AP289" s="468"/>
      <c r="AQ289" s="468"/>
      <c r="AR289" s="468"/>
      <c r="AS289" s="468"/>
      <c r="AT289" s="468"/>
    </row>
    <row r="290" spans="1:46" s="478" customFormat="1" ht="18" hidden="1" customHeight="1" outlineLevel="1">
      <c r="A290" s="468"/>
      <c r="B290" s="488" t="s">
        <v>44</v>
      </c>
      <c r="C290" s="489">
        <f t="shared" si="113"/>
        <v>0</v>
      </c>
      <c r="D290" s="490">
        <f t="shared" si="114"/>
        <v>0</v>
      </c>
      <c r="E290" s="491">
        <f t="shared" si="115"/>
        <v>0</v>
      </c>
      <c r="F290" s="490">
        <f t="shared" si="116"/>
        <v>0</v>
      </c>
      <c r="G290" s="491">
        <f t="shared" si="117"/>
        <v>0</v>
      </c>
      <c r="H290" s="490">
        <f t="shared" si="118"/>
        <v>0</v>
      </c>
      <c r="I290" s="491">
        <f t="shared" si="119"/>
        <v>0</v>
      </c>
      <c r="J290" s="490">
        <f t="shared" si="120"/>
        <v>0</v>
      </c>
      <c r="K290" s="491">
        <f t="shared" si="121"/>
        <v>0</v>
      </c>
      <c r="L290" s="490">
        <f t="shared" si="122"/>
        <v>0</v>
      </c>
      <c r="M290" s="491">
        <f t="shared" si="123"/>
        <v>0</v>
      </c>
      <c r="N290" s="490">
        <f t="shared" si="124"/>
        <v>0</v>
      </c>
      <c r="O290" s="491">
        <f t="shared" si="125"/>
        <v>0</v>
      </c>
      <c r="P290" s="490">
        <f t="shared" si="126"/>
        <v>0</v>
      </c>
      <c r="Q290" s="491">
        <f t="shared" si="127"/>
        <v>0</v>
      </c>
      <c r="R290" s="490">
        <f t="shared" si="128"/>
        <v>0</v>
      </c>
      <c r="S290" s="491">
        <f t="shared" si="129"/>
        <v>0</v>
      </c>
      <c r="T290" s="490">
        <f t="shared" si="130"/>
        <v>0</v>
      </c>
      <c r="U290" s="491">
        <f t="shared" si="131"/>
        <v>0</v>
      </c>
      <c r="V290" s="490">
        <f t="shared" si="132"/>
        <v>0</v>
      </c>
      <c r="W290" s="491">
        <f t="shared" si="133"/>
        <v>0</v>
      </c>
      <c r="X290" s="492">
        <f t="shared" si="134"/>
        <v>0</v>
      </c>
      <c r="Y290" s="491">
        <f t="shared" si="135"/>
        <v>0</v>
      </c>
      <c r="Z290" s="494">
        <f t="shared" si="136"/>
        <v>0</v>
      </c>
      <c r="AA290" s="535">
        <f t="shared" si="137"/>
        <v>0</v>
      </c>
      <c r="AB290" s="494">
        <f t="shared" si="137"/>
        <v>0</v>
      </c>
      <c r="AC290" s="468"/>
      <c r="AD290" s="468"/>
      <c r="AE290" s="468"/>
      <c r="AF290" s="468"/>
      <c r="AG290" s="468"/>
      <c r="AH290" s="468"/>
      <c r="AI290" s="468"/>
      <c r="AJ290" s="468"/>
      <c r="AK290" s="468"/>
      <c r="AL290" s="468"/>
      <c r="AM290" s="468"/>
      <c r="AN290" s="468"/>
      <c r="AO290" s="468"/>
      <c r="AP290" s="468"/>
      <c r="AQ290" s="468"/>
      <c r="AR290" s="468"/>
      <c r="AS290" s="468"/>
      <c r="AT290" s="468"/>
    </row>
    <row r="291" spans="1:46" s="478" customFormat="1" ht="18" hidden="1" customHeight="1" outlineLevel="1">
      <c r="A291" s="468"/>
      <c r="B291" s="488" t="s">
        <v>45</v>
      </c>
      <c r="C291" s="489">
        <f t="shared" si="113"/>
        <v>0</v>
      </c>
      <c r="D291" s="490">
        <f t="shared" si="114"/>
        <v>0</v>
      </c>
      <c r="E291" s="491">
        <f t="shared" si="115"/>
        <v>0</v>
      </c>
      <c r="F291" s="490">
        <f t="shared" si="116"/>
        <v>0</v>
      </c>
      <c r="G291" s="491">
        <f t="shared" si="117"/>
        <v>0</v>
      </c>
      <c r="H291" s="490">
        <f t="shared" si="118"/>
        <v>0</v>
      </c>
      <c r="I291" s="491">
        <f t="shared" si="119"/>
        <v>0</v>
      </c>
      <c r="J291" s="490">
        <f t="shared" si="120"/>
        <v>0</v>
      </c>
      <c r="K291" s="491">
        <f t="shared" si="121"/>
        <v>0</v>
      </c>
      <c r="L291" s="490">
        <f t="shared" si="122"/>
        <v>0</v>
      </c>
      <c r="M291" s="491">
        <f t="shared" si="123"/>
        <v>0</v>
      </c>
      <c r="N291" s="490">
        <f t="shared" si="124"/>
        <v>0</v>
      </c>
      <c r="O291" s="491">
        <f t="shared" si="125"/>
        <v>0</v>
      </c>
      <c r="P291" s="490">
        <f t="shared" si="126"/>
        <v>0</v>
      </c>
      <c r="Q291" s="491">
        <f t="shared" si="127"/>
        <v>0</v>
      </c>
      <c r="R291" s="490">
        <f t="shared" si="128"/>
        <v>0</v>
      </c>
      <c r="S291" s="491">
        <f t="shared" si="129"/>
        <v>0</v>
      </c>
      <c r="T291" s="490">
        <f t="shared" si="130"/>
        <v>0</v>
      </c>
      <c r="U291" s="491">
        <f t="shared" si="131"/>
        <v>0</v>
      </c>
      <c r="V291" s="490">
        <f t="shared" si="132"/>
        <v>0</v>
      </c>
      <c r="W291" s="491">
        <f t="shared" si="133"/>
        <v>0</v>
      </c>
      <c r="X291" s="492">
        <f t="shared" si="134"/>
        <v>0</v>
      </c>
      <c r="Y291" s="491">
        <f t="shared" si="135"/>
        <v>0</v>
      </c>
      <c r="Z291" s="494">
        <f t="shared" si="136"/>
        <v>0</v>
      </c>
      <c r="AA291" s="535">
        <f t="shared" si="137"/>
        <v>0</v>
      </c>
      <c r="AB291" s="494">
        <f t="shared" si="137"/>
        <v>0</v>
      </c>
      <c r="AC291" s="468"/>
      <c r="AD291" s="468"/>
      <c r="AE291" s="468"/>
      <c r="AF291" s="468"/>
      <c r="AG291" s="468"/>
      <c r="AH291" s="468"/>
      <c r="AI291" s="468"/>
      <c r="AJ291" s="468"/>
      <c r="AK291" s="468"/>
      <c r="AL291" s="468"/>
      <c r="AM291" s="468"/>
      <c r="AN291" s="468"/>
      <c r="AO291" s="468"/>
      <c r="AP291" s="468"/>
      <c r="AQ291" s="468"/>
      <c r="AR291" s="468"/>
      <c r="AS291" s="468"/>
      <c r="AT291" s="468"/>
    </row>
    <row r="292" spans="1:46" s="478" customFormat="1" ht="18" hidden="1" customHeight="1" outlineLevel="1">
      <c r="A292" s="468"/>
      <c r="B292" s="488" t="s">
        <v>46</v>
      </c>
      <c r="C292" s="489">
        <f t="shared" si="113"/>
        <v>0</v>
      </c>
      <c r="D292" s="490">
        <f t="shared" si="114"/>
        <v>0</v>
      </c>
      <c r="E292" s="491">
        <f t="shared" si="115"/>
        <v>0</v>
      </c>
      <c r="F292" s="490">
        <f t="shared" si="116"/>
        <v>0</v>
      </c>
      <c r="G292" s="491">
        <f t="shared" si="117"/>
        <v>0</v>
      </c>
      <c r="H292" s="490">
        <f t="shared" si="118"/>
        <v>0</v>
      </c>
      <c r="I292" s="491">
        <f t="shared" si="119"/>
        <v>0</v>
      </c>
      <c r="J292" s="490">
        <f t="shared" si="120"/>
        <v>0</v>
      </c>
      <c r="K292" s="491">
        <f t="shared" si="121"/>
        <v>0</v>
      </c>
      <c r="L292" s="490">
        <f t="shared" si="122"/>
        <v>0</v>
      </c>
      <c r="M292" s="491">
        <f t="shared" si="123"/>
        <v>0</v>
      </c>
      <c r="N292" s="490">
        <f t="shared" si="124"/>
        <v>0</v>
      </c>
      <c r="O292" s="491">
        <f t="shared" si="125"/>
        <v>0</v>
      </c>
      <c r="P292" s="490">
        <f t="shared" si="126"/>
        <v>0</v>
      </c>
      <c r="Q292" s="491">
        <f t="shared" si="127"/>
        <v>0</v>
      </c>
      <c r="R292" s="490">
        <f t="shared" si="128"/>
        <v>0</v>
      </c>
      <c r="S292" s="491">
        <f t="shared" si="129"/>
        <v>0</v>
      </c>
      <c r="T292" s="490">
        <f t="shared" si="130"/>
        <v>0</v>
      </c>
      <c r="U292" s="491">
        <f t="shared" si="131"/>
        <v>0</v>
      </c>
      <c r="V292" s="490">
        <f t="shared" si="132"/>
        <v>0</v>
      </c>
      <c r="W292" s="491">
        <f t="shared" si="133"/>
        <v>0</v>
      </c>
      <c r="X292" s="492">
        <f t="shared" si="134"/>
        <v>0</v>
      </c>
      <c r="Y292" s="491">
        <f t="shared" si="135"/>
        <v>0</v>
      </c>
      <c r="Z292" s="494">
        <f t="shared" si="136"/>
        <v>0</v>
      </c>
      <c r="AA292" s="535">
        <f t="shared" si="137"/>
        <v>0</v>
      </c>
      <c r="AB292" s="494">
        <f t="shared" si="137"/>
        <v>0</v>
      </c>
      <c r="AC292" s="468"/>
      <c r="AD292" s="468"/>
      <c r="AE292" s="468"/>
      <c r="AF292" s="468"/>
      <c r="AG292" s="468"/>
      <c r="AH292" s="468"/>
      <c r="AI292" s="468"/>
      <c r="AJ292" s="468"/>
      <c r="AK292" s="468"/>
      <c r="AL292" s="468"/>
      <c r="AM292" s="468"/>
      <c r="AN292" s="468"/>
      <c r="AO292" s="468"/>
      <c r="AP292" s="468"/>
      <c r="AQ292" s="468"/>
      <c r="AR292" s="468"/>
      <c r="AS292" s="468"/>
      <c r="AT292" s="468"/>
    </row>
    <row r="293" spans="1:46" s="478" customFormat="1" ht="18" hidden="1" customHeight="1" outlineLevel="1">
      <c r="A293" s="468"/>
      <c r="B293" s="488" t="s">
        <v>47</v>
      </c>
      <c r="C293" s="489">
        <f t="shared" si="113"/>
        <v>0</v>
      </c>
      <c r="D293" s="490">
        <f t="shared" si="114"/>
        <v>0</v>
      </c>
      <c r="E293" s="491">
        <f t="shared" si="115"/>
        <v>0</v>
      </c>
      <c r="F293" s="490">
        <f t="shared" si="116"/>
        <v>0</v>
      </c>
      <c r="G293" s="491">
        <f t="shared" si="117"/>
        <v>0</v>
      </c>
      <c r="H293" s="490">
        <f t="shared" si="118"/>
        <v>0</v>
      </c>
      <c r="I293" s="491">
        <f t="shared" si="119"/>
        <v>0</v>
      </c>
      <c r="J293" s="490">
        <f t="shared" si="120"/>
        <v>0</v>
      </c>
      <c r="K293" s="491">
        <f t="shared" si="121"/>
        <v>0</v>
      </c>
      <c r="L293" s="490">
        <f t="shared" si="122"/>
        <v>0</v>
      </c>
      <c r="M293" s="491">
        <f t="shared" si="123"/>
        <v>0</v>
      </c>
      <c r="N293" s="490">
        <f t="shared" si="124"/>
        <v>0</v>
      </c>
      <c r="O293" s="491">
        <f t="shared" si="125"/>
        <v>0</v>
      </c>
      <c r="P293" s="490">
        <f t="shared" si="126"/>
        <v>0</v>
      </c>
      <c r="Q293" s="491">
        <f t="shared" si="127"/>
        <v>0</v>
      </c>
      <c r="R293" s="490">
        <f t="shared" si="128"/>
        <v>0</v>
      </c>
      <c r="S293" s="491">
        <f t="shared" si="129"/>
        <v>0</v>
      </c>
      <c r="T293" s="490">
        <f t="shared" si="130"/>
        <v>0</v>
      </c>
      <c r="U293" s="491">
        <f t="shared" si="131"/>
        <v>0</v>
      </c>
      <c r="V293" s="490">
        <f t="shared" si="132"/>
        <v>0</v>
      </c>
      <c r="W293" s="491">
        <f t="shared" si="133"/>
        <v>0</v>
      </c>
      <c r="X293" s="492">
        <f t="shared" si="134"/>
        <v>0</v>
      </c>
      <c r="Y293" s="491">
        <f t="shared" si="135"/>
        <v>0</v>
      </c>
      <c r="Z293" s="494">
        <f t="shared" si="136"/>
        <v>0</v>
      </c>
      <c r="AA293" s="535">
        <f t="shared" si="137"/>
        <v>0</v>
      </c>
      <c r="AB293" s="494">
        <f t="shared" si="137"/>
        <v>0</v>
      </c>
      <c r="AC293" s="468"/>
      <c r="AD293" s="468"/>
      <c r="AE293" s="468"/>
      <c r="AF293" s="468"/>
      <c r="AG293" s="468"/>
      <c r="AH293" s="468"/>
      <c r="AI293" s="468"/>
      <c r="AJ293" s="468"/>
      <c r="AK293" s="468"/>
      <c r="AL293" s="468"/>
      <c r="AM293" s="468"/>
      <c r="AN293" s="468"/>
      <c r="AO293" s="468"/>
      <c r="AP293" s="468"/>
      <c r="AQ293" s="468"/>
      <c r="AR293" s="468"/>
      <c r="AS293" s="468"/>
      <c r="AT293" s="468"/>
    </row>
    <row r="294" spans="1:46" s="478" customFormat="1" ht="18" hidden="1" customHeight="1" outlineLevel="1">
      <c r="A294" s="468"/>
      <c r="B294" s="488" t="s">
        <v>48</v>
      </c>
      <c r="C294" s="489">
        <f t="shared" si="113"/>
        <v>0</v>
      </c>
      <c r="D294" s="490">
        <f t="shared" si="114"/>
        <v>0</v>
      </c>
      <c r="E294" s="491">
        <f t="shared" si="115"/>
        <v>0</v>
      </c>
      <c r="F294" s="490">
        <f t="shared" si="116"/>
        <v>0</v>
      </c>
      <c r="G294" s="491">
        <f t="shared" si="117"/>
        <v>0</v>
      </c>
      <c r="H294" s="490">
        <f t="shared" si="118"/>
        <v>0</v>
      </c>
      <c r="I294" s="491">
        <f t="shared" si="119"/>
        <v>0</v>
      </c>
      <c r="J294" s="490">
        <f t="shared" si="120"/>
        <v>0</v>
      </c>
      <c r="K294" s="491">
        <f t="shared" si="121"/>
        <v>0</v>
      </c>
      <c r="L294" s="490">
        <f t="shared" si="122"/>
        <v>0</v>
      </c>
      <c r="M294" s="491">
        <f t="shared" si="123"/>
        <v>0</v>
      </c>
      <c r="N294" s="490">
        <f t="shared" si="124"/>
        <v>0</v>
      </c>
      <c r="O294" s="491">
        <f t="shared" si="125"/>
        <v>0</v>
      </c>
      <c r="P294" s="490">
        <f t="shared" si="126"/>
        <v>0</v>
      </c>
      <c r="Q294" s="491">
        <f t="shared" si="127"/>
        <v>0</v>
      </c>
      <c r="R294" s="490">
        <f t="shared" si="128"/>
        <v>0</v>
      </c>
      <c r="S294" s="491">
        <f t="shared" si="129"/>
        <v>0</v>
      </c>
      <c r="T294" s="490">
        <f t="shared" si="130"/>
        <v>0</v>
      </c>
      <c r="U294" s="491">
        <f t="shared" si="131"/>
        <v>0</v>
      </c>
      <c r="V294" s="490">
        <f t="shared" si="132"/>
        <v>0</v>
      </c>
      <c r="W294" s="491">
        <f t="shared" si="133"/>
        <v>0</v>
      </c>
      <c r="X294" s="492">
        <f t="shared" si="134"/>
        <v>0</v>
      </c>
      <c r="Y294" s="491">
        <f t="shared" si="135"/>
        <v>0</v>
      </c>
      <c r="Z294" s="494">
        <f t="shared" si="136"/>
        <v>0</v>
      </c>
      <c r="AA294" s="535">
        <f t="shared" si="137"/>
        <v>0</v>
      </c>
      <c r="AB294" s="494">
        <f t="shared" si="137"/>
        <v>0</v>
      </c>
      <c r="AC294" s="468"/>
      <c r="AD294" s="468"/>
      <c r="AE294" s="468"/>
      <c r="AF294" s="468"/>
      <c r="AG294" s="468"/>
      <c r="AH294" s="468"/>
      <c r="AI294" s="468"/>
      <c r="AJ294" s="468"/>
      <c r="AK294" s="468"/>
      <c r="AL294" s="468"/>
      <c r="AM294" s="468"/>
      <c r="AN294" s="468"/>
      <c r="AO294" s="468"/>
      <c r="AP294" s="468"/>
      <c r="AQ294" s="468"/>
      <c r="AR294" s="468"/>
      <c r="AS294" s="468"/>
      <c r="AT294" s="468"/>
    </row>
    <row r="295" spans="1:46" s="478" customFormat="1" ht="18" hidden="1" customHeight="1" outlineLevel="1">
      <c r="A295" s="468"/>
      <c r="B295" s="488" t="s">
        <v>49</v>
      </c>
      <c r="C295" s="489">
        <f t="shared" si="113"/>
        <v>0</v>
      </c>
      <c r="D295" s="490">
        <f t="shared" si="114"/>
        <v>0</v>
      </c>
      <c r="E295" s="491">
        <f t="shared" si="115"/>
        <v>0</v>
      </c>
      <c r="F295" s="490">
        <f t="shared" si="116"/>
        <v>0</v>
      </c>
      <c r="G295" s="491">
        <f t="shared" si="117"/>
        <v>0</v>
      </c>
      <c r="H295" s="490">
        <f t="shared" si="118"/>
        <v>0</v>
      </c>
      <c r="I295" s="491">
        <f t="shared" si="119"/>
        <v>0</v>
      </c>
      <c r="J295" s="490">
        <f t="shared" si="120"/>
        <v>0</v>
      </c>
      <c r="K295" s="491">
        <f t="shared" si="121"/>
        <v>0</v>
      </c>
      <c r="L295" s="490">
        <f t="shared" si="122"/>
        <v>0</v>
      </c>
      <c r="M295" s="491">
        <f t="shared" si="123"/>
        <v>0</v>
      </c>
      <c r="N295" s="490">
        <f t="shared" si="124"/>
        <v>0</v>
      </c>
      <c r="O295" s="491">
        <f t="shared" si="125"/>
        <v>0</v>
      </c>
      <c r="P295" s="490">
        <f t="shared" si="126"/>
        <v>0</v>
      </c>
      <c r="Q295" s="491">
        <f t="shared" si="127"/>
        <v>0</v>
      </c>
      <c r="R295" s="490">
        <f t="shared" si="128"/>
        <v>0</v>
      </c>
      <c r="S295" s="491">
        <f t="shared" si="129"/>
        <v>0</v>
      </c>
      <c r="T295" s="490">
        <f t="shared" si="130"/>
        <v>0</v>
      </c>
      <c r="U295" s="491">
        <f t="shared" si="131"/>
        <v>0</v>
      </c>
      <c r="V295" s="490">
        <f t="shared" si="132"/>
        <v>0</v>
      </c>
      <c r="W295" s="491">
        <f t="shared" si="133"/>
        <v>0</v>
      </c>
      <c r="X295" s="492">
        <f t="shared" si="134"/>
        <v>0</v>
      </c>
      <c r="Y295" s="491">
        <f t="shared" si="135"/>
        <v>0</v>
      </c>
      <c r="Z295" s="494">
        <f t="shared" si="136"/>
        <v>0</v>
      </c>
      <c r="AA295" s="535">
        <f t="shared" si="137"/>
        <v>0</v>
      </c>
      <c r="AB295" s="494">
        <f t="shared" si="137"/>
        <v>0</v>
      </c>
      <c r="AC295" s="468"/>
      <c r="AD295" s="468"/>
      <c r="AE295" s="468"/>
      <c r="AF295" s="468"/>
      <c r="AG295" s="468"/>
      <c r="AH295" s="468"/>
      <c r="AI295" s="468"/>
      <c r="AJ295" s="468"/>
      <c r="AK295" s="468"/>
      <c r="AL295" s="468"/>
      <c r="AM295" s="468"/>
      <c r="AN295" s="468"/>
      <c r="AO295" s="468"/>
      <c r="AP295" s="468"/>
      <c r="AQ295" s="468"/>
      <c r="AR295" s="468"/>
      <c r="AS295" s="468"/>
      <c r="AT295" s="468"/>
    </row>
    <row r="296" spans="1:46" s="478" customFormat="1" ht="18" hidden="1" customHeight="1" outlineLevel="1">
      <c r="A296" s="468"/>
      <c r="B296" s="488" t="s">
        <v>50</v>
      </c>
      <c r="C296" s="489">
        <f t="shared" si="113"/>
        <v>0</v>
      </c>
      <c r="D296" s="490">
        <f t="shared" si="114"/>
        <v>0</v>
      </c>
      <c r="E296" s="491">
        <f t="shared" si="115"/>
        <v>0</v>
      </c>
      <c r="F296" s="490">
        <f t="shared" si="116"/>
        <v>0</v>
      </c>
      <c r="G296" s="491">
        <f t="shared" si="117"/>
        <v>0</v>
      </c>
      <c r="H296" s="490">
        <f t="shared" si="118"/>
        <v>0</v>
      </c>
      <c r="I296" s="491">
        <f t="shared" si="119"/>
        <v>0</v>
      </c>
      <c r="J296" s="490">
        <f t="shared" si="120"/>
        <v>0</v>
      </c>
      <c r="K296" s="491">
        <f t="shared" si="121"/>
        <v>0</v>
      </c>
      <c r="L296" s="490">
        <f t="shared" si="122"/>
        <v>0</v>
      </c>
      <c r="M296" s="491">
        <f t="shared" si="123"/>
        <v>0</v>
      </c>
      <c r="N296" s="490">
        <f t="shared" si="124"/>
        <v>0</v>
      </c>
      <c r="O296" s="491">
        <f t="shared" si="125"/>
        <v>0</v>
      </c>
      <c r="P296" s="490">
        <f t="shared" si="126"/>
        <v>0</v>
      </c>
      <c r="Q296" s="491">
        <f t="shared" si="127"/>
        <v>0</v>
      </c>
      <c r="R296" s="490">
        <f t="shared" si="128"/>
        <v>0</v>
      </c>
      <c r="S296" s="491">
        <f t="shared" si="129"/>
        <v>0</v>
      </c>
      <c r="T296" s="490">
        <f t="shared" si="130"/>
        <v>0</v>
      </c>
      <c r="U296" s="491">
        <f t="shared" si="131"/>
        <v>0</v>
      </c>
      <c r="V296" s="490">
        <f t="shared" si="132"/>
        <v>0</v>
      </c>
      <c r="W296" s="491">
        <f t="shared" si="133"/>
        <v>0</v>
      </c>
      <c r="X296" s="492">
        <f t="shared" si="134"/>
        <v>0</v>
      </c>
      <c r="Y296" s="491">
        <f t="shared" si="135"/>
        <v>0</v>
      </c>
      <c r="Z296" s="494">
        <f t="shared" si="136"/>
        <v>0</v>
      </c>
      <c r="AA296" s="535">
        <f t="shared" si="137"/>
        <v>0</v>
      </c>
      <c r="AB296" s="494">
        <f t="shared" si="137"/>
        <v>0</v>
      </c>
      <c r="AC296" s="468"/>
      <c r="AD296" s="468"/>
      <c r="AE296" s="468"/>
      <c r="AF296" s="468"/>
      <c r="AG296" s="468"/>
      <c r="AH296" s="468"/>
      <c r="AI296" s="468"/>
      <c r="AJ296" s="468"/>
      <c r="AK296" s="468"/>
      <c r="AL296" s="468"/>
      <c r="AM296" s="468"/>
      <c r="AN296" s="468"/>
      <c r="AO296" s="468"/>
      <c r="AP296" s="468"/>
      <c r="AQ296" s="468"/>
      <c r="AR296" s="468"/>
      <c r="AS296" s="468"/>
      <c r="AT296" s="468"/>
    </row>
    <row r="297" spans="1:46" s="478" customFormat="1" ht="18" hidden="1" customHeight="1" outlineLevel="1">
      <c r="A297" s="468"/>
      <c r="B297" s="488" t="s">
        <v>51</v>
      </c>
      <c r="C297" s="489">
        <f t="shared" si="113"/>
        <v>0</v>
      </c>
      <c r="D297" s="490">
        <f t="shared" si="114"/>
        <v>0</v>
      </c>
      <c r="E297" s="491">
        <f t="shared" si="115"/>
        <v>0</v>
      </c>
      <c r="F297" s="490">
        <f t="shared" si="116"/>
        <v>0</v>
      </c>
      <c r="G297" s="491">
        <f t="shared" si="117"/>
        <v>0</v>
      </c>
      <c r="H297" s="490">
        <f t="shared" si="118"/>
        <v>0</v>
      </c>
      <c r="I297" s="491">
        <f t="shared" si="119"/>
        <v>0</v>
      </c>
      <c r="J297" s="490">
        <f t="shared" si="120"/>
        <v>0</v>
      </c>
      <c r="K297" s="491">
        <f t="shared" si="121"/>
        <v>0</v>
      </c>
      <c r="L297" s="490">
        <f t="shared" si="122"/>
        <v>0</v>
      </c>
      <c r="M297" s="491">
        <f t="shared" si="123"/>
        <v>0</v>
      </c>
      <c r="N297" s="490">
        <f t="shared" si="124"/>
        <v>0</v>
      </c>
      <c r="O297" s="491">
        <f t="shared" si="125"/>
        <v>0</v>
      </c>
      <c r="P297" s="490">
        <f t="shared" si="126"/>
        <v>0</v>
      </c>
      <c r="Q297" s="491">
        <f t="shared" si="127"/>
        <v>0</v>
      </c>
      <c r="R297" s="490">
        <f t="shared" si="128"/>
        <v>0</v>
      </c>
      <c r="S297" s="491">
        <f t="shared" si="129"/>
        <v>0</v>
      </c>
      <c r="T297" s="490">
        <f t="shared" si="130"/>
        <v>0</v>
      </c>
      <c r="U297" s="491">
        <f t="shared" si="131"/>
        <v>0</v>
      </c>
      <c r="V297" s="490">
        <f t="shared" si="132"/>
        <v>0</v>
      </c>
      <c r="W297" s="491">
        <f t="shared" si="133"/>
        <v>0</v>
      </c>
      <c r="X297" s="492">
        <f t="shared" si="134"/>
        <v>0</v>
      </c>
      <c r="Y297" s="491">
        <f t="shared" si="135"/>
        <v>0</v>
      </c>
      <c r="Z297" s="494">
        <f t="shared" si="136"/>
        <v>0</v>
      </c>
      <c r="AA297" s="535">
        <f t="shared" si="137"/>
        <v>0</v>
      </c>
      <c r="AB297" s="494">
        <f t="shared" si="137"/>
        <v>0</v>
      </c>
      <c r="AC297" s="468"/>
      <c r="AD297" s="468"/>
      <c r="AE297" s="468"/>
      <c r="AF297" s="468"/>
      <c r="AG297" s="468"/>
      <c r="AH297" s="468"/>
      <c r="AI297" s="468"/>
      <c r="AJ297" s="468"/>
      <c r="AK297" s="468"/>
      <c r="AL297" s="468"/>
      <c r="AM297" s="468"/>
      <c r="AN297" s="468"/>
      <c r="AO297" s="468"/>
      <c r="AP297" s="468"/>
      <c r="AQ297" s="468"/>
      <c r="AR297" s="468"/>
      <c r="AS297" s="468"/>
      <c r="AT297" s="468"/>
    </row>
    <row r="298" spans="1:46" s="478" customFormat="1" ht="18" hidden="1" customHeight="1" outlineLevel="1">
      <c r="A298" s="468"/>
      <c r="B298" s="488" t="s">
        <v>52</v>
      </c>
      <c r="C298" s="489">
        <f t="shared" si="113"/>
        <v>0</v>
      </c>
      <c r="D298" s="490">
        <f t="shared" si="114"/>
        <v>0</v>
      </c>
      <c r="E298" s="491">
        <f t="shared" si="115"/>
        <v>0</v>
      </c>
      <c r="F298" s="490">
        <f t="shared" si="116"/>
        <v>0</v>
      </c>
      <c r="G298" s="491">
        <f t="shared" si="117"/>
        <v>0</v>
      </c>
      <c r="H298" s="490">
        <f t="shared" si="118"/>
        <v>0</v>
      </c>
      <c r="I298" s="491">
        <f t="shared" si="119"/>
        <v>0</v>
      </c>
      <c r="J298" s="490">
        <f t="shared" si="120"/>
        <v>0</v>
      </c>
      <c r="K298" s="491">
        <f t="shared" si="121"/>
        <v>0</v>
      </c>
      <c r="L298" s="490">
        <f t="shared" si="122"/>
        <v>0</v>
      </c>
      <c r="M298" s="491">
        <f t="shared" si="123"/>
        <v>0</v>
      </c>
      <c r="N298" s="490">
        <f t="shared" si="124"/>
        <v>0</v>
      </c>
      <c r="O298" s="491">
        <f t="shared" si="125"/>
        <v>0</v>
      </c>
      <c r="P298" s="490">
        <f t="shared" si="126"/>
        <v>0</v>
      </c>
      <c r="Q298" s="491">
        <f t="shared" si="127"/>
        <v>0</v>
      </c>
      <c r="R298" s="490">
        <f t="shared" si="128"/>
        <v>0</v>
      </c>
      <c r="S298" s="491">
        <f t="shared" si="129"/>
        <v>0</v>
      </c>
      <c r="T298" s="490">
        <f t="shared" si="130"/>
        <v>0</v>
      </c>
      <c r="U298" s="491">
        <f t="shared" si="131"/>
        <v>0</v>
      </c>
      <c r="V298" s="490">
        <f t="shared" si="132"/>
        <v>0</v>
      </c>
      <c r="W298" s="491">
        <f t="shared" si="133"/>
        <v>0</v>
      </c>
      <c r="X298" s="492">
        <f t="shared" si="134"/>
        <v>0</v>
      </c>
      <c r="Y298" s="491">
        <f t="shared" si="135"/>
        <v>0</v>
      </c>
      <c r="Z298" s="494">
        <f t="shared" si="136"/>
        <v>0</v>
      </c>
      <c r="AA298" s="535">
        <f t="shared" si="137"/>
        <v>0</v>
      </c>
      <c r="AB298" s="494">
        <f t="shared" si="137"/>
        <v>0</v>
      </c>
      <c r="AC298" s="468"/>
      <c r="AD298" s="468"/>
      <c r="AE298" s="468"/>
      <c r="AF298" s="468"/>
      <c r="AG298" s="468"/>
      <c r="AH298" s="468"/>
      <c r="AI298" s="468"/>
      <c r="AJ298" s="468"/>
      <c r="AK298" s="468"/>
      <c r="AL298" s="468"/>
      <c r="AM298" s="468"/>
      <c r="AN298" s="468"/>
      <c r="AO298" s="468"/>
      <c r="AP298" s="468"/>
      <c r="AQ298" s="468"/>
      <c r="AR298" s="468"/>
      <c r="AS298" s="468"/>
      <c r="AT298" s="468"/>
    </row>
    <row r="299" spans="1:46" s="478" customFormat="1" ht="18" hidden="1" customHeight="1" outlineLevel="1">
      <c r="A299" s="468"/>
      <c r="B299" s="488" t="s">
        <v>53</v>
      </c>
      <c r="C299" s="489">
        <f t="shared" si="113"/>
        <v>0</v>
      </c>
      <c r="D299" s="490">
        <f t="shared" si="114"/>
        <v>0</v>
      </c>
      <c r="E299" s="491">
        <f t="shared" si="115"/>
        <v>0</v>
      </c>
      <c r="F299" s="490">
        <f t="shared" si="116"/>
        <v>0</v>
      </c>
      <c r="G299" s="491">
        <f t="shared" si="117"/>
        <v>0</v>
      </c>
      <c r="H299" s="490">
        <f t="shared" si="118"/>
        <v>0</v>
      </c>
      <c r="I299" s="491">
        <f t="shared" si="119"/>
        <v>0</v>
      </c>
      <c r="J299" s="490">
        <f t="shared" si="120"/>
        <v>0</v>
      </c>
      <c r="K299" s="491">
        <f t="shared" si="121"/>
        <v>0</v>
      </c>
      <c r="L299" s="490">
        <f t="shared" si="122"/>
        <v>0</v>
      </c>
      <c r="M299" s="491">
        <f t="shared" si="123"/>
        <v>0</v>
      </c>
      <c r="N299" s="490">
        <f t="shared" si="124"/>
        <v>0</v>
      </c>
      <c r="O299" s="491">
        <f t="shared" si="125"/>
        <v>0</v>
      </c>
      <c r="P299" s="490">
        <f t="shared" si="126"/>
        <v>0</v>
      </c>
      <c r="Q299" s="491">
        <f t="shared" si="127"/>
        <v>0</v>
      </c>
      <c r="R299" s="490">
        <f t="shared" si="128"/>
        <v>0</v>
      </c>
      <c r="S299" s="491">
        <f t="shared" si="129"/>
        <v>0</v>
      </c>
      <c r="T299" s="490">
        <f t="shared" si="130"/>
        <v>0</v>
      </c>
      <c r="U299" s="491">
        <f t="shared" si="131"/>
        <v>0</v>
      </c>
      <c r="V299" s="490">
        <f t="shared" si="132"/>
        <v>0</v>
      </c>
      <c r="W299" s="491">
        <f t="shared" si="133"/>
        <v>0</v>
      </c>
      <c r="X299" s="492">
        <f t="shared" si="134"/>
        <v>0</v>
      </c>
      <c r="Y299" s="491">
        <f t="shared" si="135"/>
        <v>0</v>
      </c>
      <c r="Z299" s="494">
        <f t="shared" si="136"/>
        <v>0</v>
      </c>
      <c r="AA299" s="535">
        <f t="shared" si="137"/>
        <v>0</v>
      </c>
      <c r="AB299" s="494">
        <f t="shared" si="137"/>
        <v>0</v>
      </c>
      <c r="AC299" s="468"/>
      <c r="AD299" s="468"/>
      <c r="AE299" s="468"/>
      <c r="AF299" s="468"/>
      <c r="AG299" s="468"/>
      <c r="AH299" s="468"/>
      <c r="AI299" s="468"/>
      <c r="AJ299" s="468"/>
      <c r="AK299" s="468"/>
      <c r="AL299" s="468"/>
      <c r="AM299" s="468"/>
      <c r="AN299" s="468"/>
      <c r="AO299" s="468"/>
      <c r="AP299" s="468"/>
      <c r="AQ299" s="468"/>
      <c r="AR299" s="468"/>
      <c r="AS299" s="468"/>
      <c r="AT299" s="468"/>
    </row>
    <row r="300" spans="1:46" s="478" customFormat="1" ht="18" hidden="1" customHeight="1" outlineLevel="1">
      <c r="A300" s="468"/>
      <c r="B300" s="488" t="s">
        <v>54</v>
      </c>
      <c r="C300" s="489">
        <f t="shared" si="113"/>
        <v>0</v>
      </c>
      <c r="D300" s="490">
        <f t="shared" si="114"/>
        <v>0</v>
      </c>
      <c r="E300" s="491">
        <f t="shared" si="115"/>
        <v>0</v>
      </c>
      <c r="F300" s="490">
        <f t="shared" si="116"/>
        <v>0</v>
      </c>
      <c r="G300" s="491">
        <f t="shared" si="117"/>
        <v>0</v>
      </c>
      <c r="H300" s="490">
        <f t="shared" si="118"/>
        <v>0</v>
      </c>
      <c r="I300" s="491">
        <f t="shared" si="119"/>
        <v>0</v>
      </c>
      <c r="J300" s="490">
        <f t="shared" si="120"/>
        <v>0</v>
      </c>
      <c r="K300" s="491">
        <f t="shared" si="121"/>
        <v>0</v>
      </c>
      <c r="L300" s="490">
        <f t="shared" si="122"/>
        <v>0</v>
      </c>
      <c r="M300" s="491">
        <f t="shared" si="123"/>
        <v>0</v>
      </c>
      <c r="N300" s="490">
        <f t="shared" si="124"/>
        <v>0</v>
      </c>
      <c r="O300" s="491">
        <f t="shared" si="125"/>
        <v>0</v>
      </c>
      <c r="P300" s="490">
        <f t="shared" si="126"/>
        <v>0</v>
      </c>
      <c r="Q300" s="491">
        <f t="shared" si="127"/>
        <v>0</v>
      </c>
      <c r="R300" s="490">
        <f t="shared" si="128"/>
        <v>0</v>
      </c>
      <c r="S300" s="491">
        <f t="shared" si="129"/>
        <v>0</v>
      </c>
      <c r="T300" s="490">
        <f t="shared" si="130"/>
        <v>0</v>
      </c>
      <c r="U300" s="491">
        <f t="shared" si="131"/>
        <v>0</v>
      </c>
      <c r="V300" s="490">
        <f t="shared" si="132"/>
        <v>0</v>
      </c>
      <c r="W300" s="491">
        <f t="shared" si="133"/>
        <v>0</v>
      </c>
      <c r="X300" s="492">
        <f t="shared" si="134"/>
        <v>0</v>
      </c>
      <c r="Y300" s="491">
        <f t="shared" si="135"/>
        <v>0</v>
      </c>
      <c r="Z300" s="494">
        <f t="shared" si="136"/>
        <v>0</v>
      </c>
      <c r="AA300" s="535">
        <f t="shared" si="137"/>
        <v>0</v>
      </c>
      <c r="AB300" s="494">
        <f t="shared" si="137"/>
        <v>0</v>
      </c>
      <c r="AC300" s="468"/>
      <c r="AD300" s="468"/>
      <c r="AE300" s="468"/>
      <c r="AF300" s="468"/>
      <c r="AG300" s="468"/>
      <c r="AH300" s="468"/>
      <c r="AI300" s="468"/>
      <c r="AJ300" s="468"/>
      <c r="AK300" s="468"/>
      <c r="AL300" s="468"/>
      <c r="AM300" s="468"/>
      <c r="AN300" s="468"/>
      <c r="AO300" s="468"/>
      <c r="AP300" s="468"/>
      <c r="AQ300" s="468"/>
      <c r="AR300" s="468"/>
      <c r="AS300" s="468"/>
      <c r="AT300" s="468"/>
    </row>
    <row r="301" spans="1:46" s="478" customFormat="1" ht="18" hidden="1" customHeight="1" outlineLevel="1">
      <c r="A301" s="468"/>
      <c r="B301" s="488" t="s">
        <v>55</v>
      </c>
      <c r="C301" s="489">
        <f t="shared" si="113"/>
        <v>0</v>
      </c>
      <c r="D301" s="490">
        <f t="shared" si="114"/>
        <v>0</v>
      </c>
      <c r="E301" s="491">
        <f t="shared" si="115"/>
        <v>0</v>
      </c>
      <c r="F301" s="490">
        <f t="shared" si="116"/>
        <v>0</v>
      </c>
      <c r="G301" s="491">
        <f t="shared" si="117"/>
        <v>0</v>
      </c>
      <c r="H301" s="490">
        <f t="shared" si="118"/>
        <v>0</v>
      </c>
      <c r="I301" s="491">
        <f t="shared" si="119"/>
        <v>0</v>
      </c>
      <c r="J301" s="490">
        <f t="shared" si="120"/>
        <v>0</v>
      </c>
      <c r="K301" s="491">
        <f t="shared" si="121"/>
        <v>0</v>
      </c>
      <c r="L301" s="490">
        <f t="shared" si="122"/>
        <v>0</v>
      </c>
      <c r="M301" s="491">
        <f t="shared" si="123"/>
        <v>0</v>
      </c>
      <c r="N301" s="490">
        <f t="shared" si="124"/>
        <v>0</v>
      </c>
      <c r="O301" s="491">
        <f t="shared" si="125"/>
        <v>0</v>
      </c>
      <c r="P301" s="490">
        <f t="shared" si="126"/>
        <v>0</v>
      </c>
      <c r="Q301" s="491">
        <f t="shared" si="127"/>
        <v>0</v>
      </c>
      <c r="R301" s="490">
        <f t="shared" si="128"/>
        <v>0</v>
      </c>
      <c r="S301" s="491">
        <f t="shared" si="129"/>
        <v>0</v>
      </c>
      <c r="T301" s="490">
        <f t="shared" si="130"/>
        <v>0</v>
      </c>
      <c r="U301" s="491">
        <f t="shared" si="131"/>
        <v>0</v>
      </c>
      <c r="V301" s="490">
        <f t="shared" si="132"/>
        <v>0</v>
      </c>
      <c r="W301" s="491">
        <f t="shared" si="133"/>
        <v>0</v>
      </c>
      <c r="X301" s="492">
        <f t="shared" si="134"/>
        <v>0</v>
      </c>
      <c r="Y301" s="491">
        <f t="shared" si="135"/>
        <v>0</v>
      </c>
      <c r="Z301" s="494">
        <f t="shared" si="136"/>
        <v>0</v>
      </c>
      <c r="AA301" s="535">
        <f t="shared" si="137"/>
        <v>0</v>
      </c>
      <c r="AB301" s="494">
        <f t="shared" si="137"/>
        <v>0</v>
      </c>
      <c r="AC301" s="468"/>
      <c r="AD301" s="468"/>
      <c r="AE301" s="468"/>
      <c r="AF301" s="468"/>
      <c r="AG301" s="468"/>
      <c r="AH301" s="468"/>
      <c r="AI301" s="468"/>
      <c r="AJ301" s="468"/>
      <c r="AK301" s="468"/>
      <c r="AL301" s="468"/>
      <c r="AM301" s="468"/>
      <c r="AN301" s="468"/>
      <c r="AO301" s="468"/>
      <c r="AP301" s="468"/>
      <c r="AQ301" s="468"/>
      <c r="AR301" s="468"/>
      <c r="AS301" s="468"/>
      <c r="AT301" s="468"/>
    </row>
    <row r="302" spans="1:46" s="478" customFormat="1" ht="18" hidden="1" customHeight="1" outlineLevel="1">
      <c r="A302" s="468"/>
      <c r="B302" s="488" t="s">
        <v>56</v>
      </c>
      <c r="C302" s="489">
        <f t="shared" si="113"/>
        <v>0</v>
      </c>
      <c r="D302" s="490">
        <f t="shared" si="114"/>
        <v>0</v>
      </c>
      <c r="E302" s="491">
        <f t="shared" si="115"/>
        <v>0</v>
      </c>
      <c r="F302" s="490">
        <f t="shared" si="116"/>
        <v>0</v>
      </c>
      <c r="G302" s="491">
        <f t="shared" si="117"/>
        <v>0</v>
      </c>
      <c r="H302" s="490">
        <f t="shared" si="118"/>
        <v>0</v>
      </c>
      <c r="I302" s="491">
        <f t="shared" si="119"/>
        <v>0</v>
      </c>
      <c r="J302" s="490">
        <f t="shared" si="120"/>
        <v>0</v>
      </c>
      <c r="K302" s="491">
        <f t="shared" si="121"/>
        <v>0</v>
      </c>
      <c r="L302" s="490">
        <f t="shared" si="122"/>
        <v>0</v>
      </c>
      <c r="M302" s="491">
        <f t="shared" si="123"/>
        <v>0</v>
      </c>
      <c r="N302" s="490">
        <f t="shared" si="124"/>
        <v>0</v>
      </c>
      <c r="O302" s="491">
        <f t="shared" si="125"/>
        <v>0</v>
      </c>
      <c r="P302" s="490">
        <f t="shared" si="126"/>
        <v>0</v>
      </c>
      <c r="Q302" s="491">
        <f t="shared" si="127"/>
        <v>0</v>
      </c>
      <c r="R302" s="490">
        <f t="shared" si="128"/>
        <v>0</v>
      </c>
      <c r="S302" s="491">
        <f t="shared" si="129"/>
        <v>0</v>
      </c>
      <c r="T302" s="490">
        <f t="shared" si="130"/>
        <v>0</v>
      </c>
      <c r="U302" s="491">
        <f t="shared" si="131"/>
        <v>0</v>
      </c>
      <c r="V302" s="490">
        <f t="shared" si="132"/>
        <v>0</v>
      </c>
      <c r="W302" s="491">
        <f t="shared" si="133"/>
        <v>0</v>
      </c>
      <c r="X302" s="492">
        <f t="shared" si="134"/>
        <v>0</v>
      </c>
      <c r="Y302" s="491">
        <f t="shared" si="135"/>
        <v>0</v>
      </c>
      <c r="Z302" s="494">
        <f t="shared" si="136"/>
        <v>0</v>
      </c>
      <c r="AA302" s="535">
        <f t="shared" si="137"/>
        <v>0</v>
      </c>
      <c r="AB302" s="494">
        <f t="shared" si="137"/>
        <v>0</v>
      </c>
      <c r="AC302" s="468"/>
      <c r="AD302" s="468"/>
      <c r="AE302" s="468"/>
      <c r="AF302" s="468"/>
      <c r="AG302" s="468"/>
      <c r="AH302" s="468"/>
      <c r="AI302" s="468"/>
      <c r="AJ302" s="468"/>
      <c r="AK302" s="468"/>
      <c r="AL302" s="468"/>
      <c r="AM302" s="468"/>
      <c r="AN302" s="468"/>
      <c r="AO302" s="468"/>
      <c r="AP302" s="468"/>
      <c r="AQ302" s="468"/>
      <c r="AR302" s="468"/>
      <c r="AS302" s="468"/>
      <c r="AT302" s="468"/>
    </row>
    <row r="303" spans="1:46" s="478" customFormat="1" ht="18" hidden="1" customHeight="1" outlineLevel="1">
      <c r="A303" s="468"/>
      <c r="B303" s="488" t="s">
        <v>57</v>
      </c>
      <c r="C303" s="489">
        <f t="shared" si="113"/>
        <v>0</v>
      </c>
      <c r="D303" s="490">
        <f t="shared" si="114"/>
        <v>0</v>
      </c>
      <c r="E303" s="491">
        <f t="shared" si="115"/>
        <v>0</v>
      </c>
      <c r="F303" s="490">
        <f t="shared" si="116"/>
        <v>0</v>
      </c>
      <c r="G303" s="491">
        <f t="shared" si="117"/>
        <v>0</v>
      </c>
      <c r="H303" s="490">
        <f t="shared" si="118"/>
        <v>0</v>
      </c>
      <c r="I303" s="491">
        <f t="shared" si="119"/>
        <v>0</v>
      </c>
      <c r="J303" s="490">
        <f t="shared" si="120"/>
        <v>0</v>
      </c>
      <c r="K303" s="491">
        <f t="shared" si="121"/>
        <v>0</v>
      </c>
      <c r="L303" s="490">
        <f t="shared" si="122"/>
        <v>0</v>
      </c>
      <c r="M303" s="491">
        <f t="shared" si="123"/>
        <v>0</v>
      </c>
      <c r="N303" s="490">
        <f t="shared" si="124"/>
        <v>0</v>
      </c>
      <c r="O303" s="491">
        <f t="shared" si="125"/>
        <v>0</v>
      </c>
      <c r="P303" s="490">
        <f t="shared" si="126"/>
        <v>0</v>
      </c>
      <c r="Q303" s="491">
        <f t="shared" si="127"/>
        <v>0</v>
      </c>
      <c r="R303" s="490">
        <f t="shared" si="128"/>
        <v>0</v>
      </c>
      <c r="S303" s="491">
        <f t="shared" si="129"/>
        <v>0</v>
      </c>
      <c r="T303" s="490">
        <f t="shared" si="130"/>
        <v>0</v>
      </c>
      <c r="U303" s="491">
        <f t="shared" si="131"/>
        <v>0</v>
      </c>
      <c r="V303" s="490">
        <f t="shared" si="132"/>
        <v>0</v>
      </c>
      <c r="W303" s="491">
        <f t="shared" si="133"/>
        <v>0</v>
      </c>
      <c r="X303" s="492">
        <f t="shared" si="134"/>
        <v>0</v>
      </c>
      <c r="Y303" s="491">
        <f t="shared" si="135"/>
        <v>0</v>
      </c>
      <c r="Z303" s="494">
        <f t="shared" si="136"/>
        <v>0</v>
      </c>
      <c r="AA303" s="535">
        <f t="shared" si="137"/>
        <v>0</v>
      </c>
      <c r="AB303" s="494">
        <f t="shared" si="137"/>
        <v>0</v>
      </c>
      <c r="AC303" s="468"/>
      <c r="AD303" s="468"/>
      <c r="AE303" s="468"/>
      <c r="AF303" s="468"/>
      <c r="AG303" s="468"/>
      <c r="AH303" s="468"/>
      <c r="AI303" s="468"/>
      <c r="AJ303" s="468"/>
      <c r="AK303" s="468"/>
      <c r="AL303" s="468"/>
      <c r="AM303" s="468"/>
      <c r="AN303" s="468"/>
      <c r="AO303" s="468"/>
      <c r="AP303" s="468"/>
      <c r="AQ303" s="468"/>
      <c r="AR303" s="468"/>
      <c r="AS303" s="468"/>
      <c r="AT303" s="468"/>
    </row>
    <row r="304" spans="1:46" s="478" customFormat="1" ht="18" hidden="1" customHeight="1" outlineLevel="1">
      <c r="A304" s="468"/>
      <c r="B304" s="488" t="s">
        <v>58</v>
      </c>
      <c r="C304" s="489">
        <f t="shared" si="113"/>
        <v>0</v>
      </c>
      <c r="D304" s="490">
        <f t="shared" si="114"/>
        <v>0</v>
      </c>
      <c r="E304" s="491">
        <f t="shared" si="115"/>
        <v>0</v>
      </c>
      <c r="F304" s="490">
        <f t="shared" si="116"/>
        <v>0</v>
      </c>
      <c r="G304" s="491">
        <f t="shared" si="117"/>
        <v>0</v>
      </c>
      <c r="H304" s="490">
        <f t="shared" si="118"/>
        <v>0</v>
      </c>
      <c r="I304" s="491">
        <f t="shared" si="119"/>
        <v>0</v>
      </c>
      <c r="J304" s="490">
        <f t="shared" si="120"/>
        <v>0</v>
      </c>
      <c r="K304" s="491">
        <f t="shared" si="121"/>
        <v>0</v>
      </c>
      <c r="L304" s="490">
        <f t="shared" si="122"/>
        <v>0</v>
      </c>
      <c r="M304" s="491">
        <f t="shared" si="123"/>
        <v>0</v>
      </c>
      <c r="N304" s="490">
        <f t="shared" si="124"/>
        <v>0</v>
      </c>
      <c r="O304" s="491">
        <f t="shared" si="125"/>
        <v>0</v>
      </c>
      <c r="P304" s="490">
        <f t="shared" si="126"/>
        <v>0</v>
      </c>
      <c r="Q304" s="491">
        <f t="shared" si="127"/>
        <v>0</v>
      </c>
      <c r="R304" s="490">
        <f t="shared" si="128"/>
        <v>0</v>
      </c>
      <c r="S304" s="491">
        <f t="shared" si="129"/>
        <v>0</v>
      </c>
      <c r="T304" s="490">
        <f t="shared" si="130"/>
        <v>0</v>
      </c>
      <c r="U304" s="491">
        <f t="shared" si="131"/>
        <v>0</v>
      </c>
      <c r="V304" s="490">
        <f t="shared" si="132"/>
        <v>0</v>
      </c>
      <c r="W304" s="491">
        <f t="shared" si="133"/>
        <v>0</v>
      </c>
      <c r="X304" s="492">
        <f t="shared" si="134"/>
        <v>0</v>
      </c>
      <c r="Y304" s="491">
        <f t="shared" si="135"/>
        <v>0</v>
      </c>
      <c r="Z304" s="494">
        <f t="shared" si="136"/>
        <v>0</v>
      </c>
      <c r="AA304" s="535">
        <f t="shared" si="137"/>
        <v>0</v>
      </c>
      <c r="AB304" s="494">
        <f t="shared" si="137"/>
        <v>0</v>
      </c>
      <c r="AC304" s="468"/>
      <c r="AD304" s="468"/>
      <c r="AE304" s="468"/>
      <c r="AF304" s="468"/>
      <c r="AG304" s="468"/>
      <c r="AH304" s="468"/>
      <c r="AI304" s="468"/>
      <c r="AJ304" s="468"/>
      <c r="AK304" s="468"/>
      <c r="AL304" s="468"/>
      <c r="AM304" s="468"/>
      <c r="AN304" s="468"/>
      <c r="AO304" s="468"/>
      <c r="AP304" s="468"/>
      <c r="AQ304" s="468"/>
      <c r="AR304" s="468"/>
      <c r="AS304" s="468"/>
      <c r="AT304" s="468"/>
    </row>
    <row r="305" spans="1:82" s="478" customFormat="1" ht="18" hidden="1" customHeight="1" outlineLevel="1">
      <c r="A305" s="468"/>
      <c r="B305" s="488" t="s">
        <v>59</v>
      </c>
      <c r="C305" s="489">
        <f t="shared" si="113"/>
        <v>0</v>
      </c>
      <c r="D305" s="490">
        <f t="shared" si="114"/>
        <v>0</v>
      </c>
      <c r="E305" s="491">
        <f t="shared" si="115"/>
        <v>0</v>
      </c>
      <c r="F305" s="490">
        <f t="shared" si="116"/>
        <v>0</v>
      </c>
      <c r="G305" s="491">
        <f t="shared" si="117"/>
        <v>0</v>
      </c>
      <c r="H305" s="490">
        <f t="shared" si="118"/>
        <v>0</v>
      </c>
      <c r="I305" s="491">
        <f t="shared" si="119"/>
        <v>0</v>
      </c>
      <c r="J305" s="490">
        <f t="shared" si="120"/>
        <v>0</v>
      </c>
      <c r="K305" s="491">
        <f t="shared" si="121"/>
        <v>0</v>
      </c>
      <c r="L305" s="490">
        <f t="shared" si="122"/>
        <v>0</v>
      </c>
      <c r="M305" s="491">
        <f t="shared" si="123"/>
        <v>0</v>
      </c>
      <c r="N305" s="490">
        <f t="shared" si="124"/>
        <v>0</v>
      </c>
      <c r="O305" s="491">
        <f t="shared" si="125"/>
        <v>0</v>
      </c>
      <c r="P305" s="490">
        <f t="shared" si="126"/>
        <v>0</v>
      </c>
      <c r="Q305" s="491">
        <f t="shared" si="127"/>
        <v>0</v>
      </c>
      <c r="R305" s="490">
        <f t="shared" si="128"/>
        <v>0</v>
      </c>
      <c r="S305" s="491">
        <f t="shared" si="129"/>
        <v>0</v>
      </c>
      <c r="T305" s="490">
        <f t="shared" si="130"/>
        <v>0</v>
      </c>
      <c r="U305" s="491">
        <f t="shared" si="131"/>
        <v>0</v>
      </c>
      <c r="V305" s="490">
        <f t="shared" si="132"/>
        <v>0</v>
      </c>
      <c r="W305" s="491">
        <f t="shared" si="133"/>
        <v>0</v>
      </c>
      <c r="X305" s="492">
        <f t="shared" si="134"/>
        <v>0</v>
      </c>
      <c r="Y305" s="491">
        <f t="shared" si="135"/>
        <v>0</v>
      </c>
      <c r="Z305" s="494">
        <f t="shared" si="136"/>
        <v>0</v>
      </c>
      <c r="AA305" s="535">
        <f t="shared" si="137"/>
        <v>0</v>
      </c>
      <c r="AB305" s="494">
        <f t="shared" si="137"/>
        <v>0</v>
      </c>
      <c r="AC305" s="468"/>
      <c r="AD305" s="468"/>
      <c r="AE305" s="468"/>
      <c r="AF305" s="468"/>
      <c r="AG305" s="468"/>
      <c r="AH305" s="468"/>
      <c r="AI305" s="468"/>
      <c r="AJ305" s="468"/>
      <c r="AK305" s="468"/>
      <c r="AL305" s="468"/>
      <c r="AM305" s="468"/>
      <c r="AN305" s="468"/>
      <c r="AO305" s="468"/>
      <c r="AP305" s="468"/>
      <c r="AQ305" s="468"/>
      <c r="AR305" s="468"/>
      <c r="AS305" s="468"/>
      <c r="AT305" s="468"/>
    </row>
    <row r="306" spans="1:82" s="478" customFormat="1" ht="18" hidden="1" customHeight="1" outlineLevel="1">
      <c r="A306" s="468"/>
      <c r="B306" s="488" t="s">
        <v>60</v>
      </c>
      <c r="C306" s="489">
        <f t="shared" si="113"/>
        <v>0</v>
      </c>
      <c r="D306" s="490">
        <f t="shared" si="114"/>
        <v>0</v>
      </c>
      <c r="E306" s="491">
        <f t="shared" si="115"/>
        <v>0</v>
      </c>
      <c r="F306" s="490">
        <f t="shared" si="116"/>
        <v>0</v>
      </c>
      <c r="G306" s="491">
        <f t="shared" si="117"/>
        <v>0</v>
      </c>
      <c r="H306" s="490">
        <f t="shared" si="118"/>
        <v>0</v>
      </c>
      <c r="I306" s="491">
        <f t="shared" si="119"/>
        <v>0</v>
      </c>
      <c r="J306" s="490">
        <f t="shared" si="120"/>
        <v>0</v>
      </c>
      <c r="K306" s="491">
        <f t="shared" si="121"/>
        <v>0</v>
      </c>
      <c r="L306" s="490">
        <f t="shared" si="122"/>
        <v>0</v>
      </c>
      <c r="M306" s="491">
        <f t="shared" si="123"/>
        <v>0</v>
      </c>
      <c r="N306" s="490">
        <f t="shared" si="124"/>
        <v>0</v>
      </c>
      <c r="O306" s="491">
        <f t="shared" si="125"/>
        <v>0</v>
      </c>
      <c r="P306" s="490">
        <f t="shared" si="126"/>
        <v>0</v>
      </c>
      <c r="Q306" s="491">
        <f t="shared" si="127"/>
        <v>0</v>
      </c>
      <c r="R306" s="490">
        <f t="shared" si="128"/>
        <v>0</v>
      </c>
      <c r="S306" s="491">
        <f t="shared" si="129"/>
        <v>0</v>
      </c>
      <c r="T306" s="490">
        <f t="shared" si="130"/>
        <v>0</v>
      </c>
      <c r="U306" s="491">
        <f t="shared" si="131"/>
        <v>0</v>
      </c>
      <c r="V306" s="490">
        <f t="shared" si="132"/>
        <v>0</v>
      </c>
      <c r="W306" s="491">
        <f t="shared" si="133"/>
        <v>0</v>
      </c>
      <c r="X306" s="492">
        <f t="shared" si="134"/>
        <v>0</v>
      </c>
      <c r="Y306" s="491">
        <f t="shared" si="135"/>
        <v>0</v>
      </c>
      <c r="Z306" s="494">
        <f t="shared" si="136"/>
        <v>0</v>
      </c>
      <c r="AA306" s="535">
        <f t="shared" si="137"/>
        <v>0</v>
      </c>
      <c r="AB306" s="494">
        <f t="shared" si="137"/>
        <v>0</v>
      </c>
      <c r="AC306" s="468"/>
      <c r="AD306" s="468"/>
      <c r="AE306" s="468"/>
      <c r="AF306" s="468"/>
      <c r="AG306" s="468"/>
      <c r="AH306" s="468"/>
      <c r="AI306" s="468"/>
      <c r="AJ306" s="468"/>
      <c r="AK306" s="468"/>
      <c r="AL306" s="468"/>
      <c r="AM306" s="468"/>
      <c r="AN306" s="468"/>
      <c r="AO306" s="468"/>
      <c r="AP306" s="468"/>
      <c r="AQ306" s="468"/>
      <c r="AR306" s="468"/>
      <c r="AS306" s="468"/>
      <c r="AT306" s="468"/>
    </row>
    <row r="307" spans="1:82" s="478" customFormat="1" ht="18" hidden="1" customHeight="1" outlineLevel="1" thickBot="1">
      <c r="A307" s="468"/>
      <c r="B307" s="495" t="s">
        <v>61</v>
      </c>
      <c r="C307" s="496">
        <f t="shared" si="113"/>
        <v>0</v>
      </c>
      <c r="D307" s="497">
        <f t="shared" si="114"/>
        <v>0</v>
      </c>
      <c r="E307" s="498">
        <f t="shared" si="115"/>
        <v>0</v>
      </c>
      <c r="F307" s="497">
        <f t="shared" si="116"/>
        <v>0</v>
      </c>
      <c r="G307" s="498">
        <f t="shared" si="117"/>
        <v>0</v>
      </c>
      <c r="H307" s="497">
        <f t="shared" si="118"/>
        <v>0</v>
      </c>
      <c r="I307" s="498">
        <f t="shared" si="119"/>
        <v>0</v>
      </c>
      <c r="J307" s="497">
        <f t="shared" si="120"/>
        <v>0</v>
      </c>
      <c r="K307" s="498">
        <f t="shared" si="121"/>
        <v>0</v>
      </c>
      <c r="L307" s="497">
        <f t="shared" si="122"/>
        <v>0</v>
      </c>
      <c r="M307" s="498">
        <f t="shared" si="123"/>
        <v>0</v>
      </c>
      <c r="N307" s="497">
        <f t="shared" si="124"/>
        <v>0</v>
      </c>
      <c r="O307" s="498">
        <f t="shared" si="125"/>
        <v>0</v>
      </c>
      <c r="P307" s="497">
        <f t="shared" si="126"/>
        <v>0</v>
      </c>
      <c r="Q307" s="498">
        <f t="shared" si="127"/>
        <v>0</v>
      </c>
      <c r="R307" s="497">
        <f t="shared" si="128"/>
        <v>0</v>
      </c>
      <c r="S307" s="498">
        <f t="shared" si="129"/>
        <v>0</v>
      </c>
      <c r="T307" s="497">
        <f t="shared" si="130"/>
        <v>0</v>
      </c>
      <c r="U307" s="498">
        <f t="shared" si="131"/>
        <v>0</v>
      </c>
      <c r="V307" s="497">
        <f t="shared" si="132"/>
        <v>0</v>
      </c>
      <c r="W307" s="498">
        <f t="shared" si="133"/>
        <v>0</v>
      </c>
      <c r="X307" s="499">
        <f t="shared" si="134"/>
        <v>0</v>
      </c>
      <c r="Y307" s="498">
        <f t="shared" si="135"/>
        <v>0</v>
      </c>
      <c r="Z307" s="501">
        <f t="shared" si="136"/>
        <v>0</v>
      </c>
      <c r="AA307" s="536">
        <f>C307+E307+G307+I307+K307+M307+O307+Q307+S307+U307+W307+Y307</f>
        <v>0</v>
      </c>
      <c r="AB307" s="501">
        <f t="shared" si="137"/>
        <v>0</v>
      </c>
      <c r="AC307" s="468"/>
      <c r="AD307" s="468"/>
      <c r="AE307" s="468"/>
      <c r="AF307" s="468"/>
      <c r="AG307" s="468"/>
      <c r="AH307" s="468"/>
      <c r="AI307" s="468"/>
      <c r="AJ307" s="468"/>
      <c r="AK307" s="468"/>
      <c r="AL307" s="468"/>
      <c r="AM307" s="468"/>
      <c r="AN307" s="468"/>
      <c r="AO307" s="468"/>
      <c r="AP307" s="468"/>
      <c r="AQ307" s="468"/>
      <c r="AR307" s="468"/>
      <c r="AS307" s="468"/>
      <c r="AT307" s="468"/>
    </row>
    <row r="308" spans="1:82" s="478" customFormat="1" ht="9.75" customHeight="1" collapsed="1" thickBot="1">
      <c r="A308" s="468"/>
      <c r="B308" s="503"/>
      <c r="C308" s="537"/>
      <c r="D308" s="537"/>
      <c r="E308" s="537"/>
      <c r="F308" s="537"/>
      <c r="G308" s="537"/>
      <c r="H308" s="537"/>
      <c r="I308" s="537"/>
      <c r="J308" s="537"/>
      <c r="K308" s="537"/>
      <c r="L308" s="537"/>
      <c r="M308" s="537"/>
      <c r="N308" s="537"/>
      <c r="O308" s="537"/>
      <c r="P308" s="537"/>
      <c r="Q308" s="537"/>
      <c r="R308" s="537"/>
      <c r="S308" s="537"/>
      <c r="T308" s="537"/>
      <c r="U308" s="537"/>
      <c r="V308" s="537"/>
      <c r="W308" s="537"/>
      <c r="X308" s="537"/>
      <c r="Y308" s="537"/>
      <c r="Z308" s="537"/>
      <c r="AA308" s="537"/>
      <c r="AB308" s="537"/>
      <c r="AC308" s="502"/>
      <c r="AD308" s="503"/>
      <c r="AE308" s="503"/>
      <c r="AF308" s="504"/>
      <c r="AG308" s="504"/>
      <c r="AH308" s="504"/>
      <c r="AI308" s="504"/>
      <c r="AJ308" s="504"/>
      <c r="AK308" s="504"/>
      <c r="AL308" s="504"/>
      <c r="AM308" s="504"/>
      <c r="AN308" s="504"/>
      <c r="AO308" s="504"/>
      <c r="AP308" s="504"/>
      <c r="AQ308" s="504"/>
      <c r="AR308" s="504"/>
      <c r="AS308" s="504"/>
      <c r="AT308" s="468"/>
    </row>
    <row r="309" spans="1:82" s="478" customFormat="1" ht="18" customHeight="1" thickBot="1">
      <c r="A309" s="468"/>
      <c r="B309" s="509"/>
      <c r="C309" s="538" t="s">
        <v>75</v>
      </c>
      <c r="D309" s="539"/>
      <c r="E309" s="539"/>
      <c r="F309" s="539"/>
      <c r="G309" s="539"/>
      <c r="H309" s="539"/>
      <c r="I309" s="539"/>
      <c r="J309" s="539"/>
      <c r="K309" s="539"/>
      <c r="L309" s="539"/>
      <c r="M309" s="539"/>
      <c r="N309" s="539"/>
      <c r="O309" s="539"/>
      <c r="P309" s="539"/>
      <c r="Q309" s="539"/>
      <c r="R309" s="539"/>
      <c r="S309" s="539"/>
      <c r="T309" s="539"/>
      <c r="U309" s="539"/>
      <c r="V309" s="539"/>
      <c r="W309" s="539"/>
      <c r="X309" s="539"/>
      <c r="Y309" s="539"/>
      <c r="Z309" s="539"/>
      <c r="AA309" s="539"/>
      <c r="AB309" s="540"/>
      <c r="AC309" s="502"/>
      <c r="AD309" s="503"/>
      <c r="AE309" s="503"/>
      <c r="AF309" s="509"/>
      <c r="AG309" s="538" t="s">
        <v>75</v>
      </c>
      <c r="AH309" s="539"/>
      <c r="AI309" s="539"/>
      <c r="AJ309" s="539"/>
      <c r="AK309" s="539"/>
      <c r="AL309" s="539"/>
      <c r="AM309" s="539"/>
      <c r="AN309" s="539"/>
      <c r="AO309" s="539"/>
      <c r="AP309" s="539"/>
      <c r="AQ309" s="539"/>
      <c r="AR309" s="539"/>
      <c r="AS309" s="539"/>
      <c r="AT309" s="539"/>
      <c r="AU309" s="539"/>
      <c r="AV309" s="539"/>
      <c r="AW309" s="539"/>
      <c r="AX309" s="539"/>
      <c r="AY309" s="539"/>
      <c r="AZ309" s="539"/>
      <c r="BA309" s="539"/>
      <c r="BB309" s="539"/>
      <c r="BC309" s="539"/>
      <c r="BD309" s="539"/>
      <c r="BF309" s="509"/>
      <c r="BG309" s="538" t="s">
        <v>75</v>
      </c>
      <c r="BH309" s="539"/>
      <c r="BI309" s="539"/>
      <c r="BJ309" s="539"/>
      <c r="BK309" s="539"/>
      <c r="BL309" s="539"/>
      <c r="BM309" s="539"/>
      <c r="BN309" s="539"/>
      <c r="BO309" s="539"/>
      <c r="BP309" s="539"/>
      <c r="BQ309" s="539"/>
      <c r="BR309" s="539"/>
      <c r="BS309" s="539"/>
      <c r="BT309" s="539"/>
      <c r="BU309" s="539"/>
      <c r="BV309" s="539"/>
      <c r="BW309" s="539"/>
      <c r="BX309" s="539"/>
      <c r="BY309" s="539"/>
      <c r="BZ309" s="539"/>
      <c r="CA309" s="539"/>
      <c r="CB309" s="539"/>
      <c r="CC309" s="539"/>
      <c r="CD309" s="539"/>
    </row>
    <row r="310" spans="1:82" s="478" customFormat="1" ht="18" customHeight="1" thickBot="1">
      <c r="A310" s="468"/>
      <c r="B310" s="453"/>
      <c r="C310" s="461" t="s">
        <v>1</v>
      </c>
      <c r="D310" s="462"/>
      <c r="E310" s="463" t="s">
        <v>2</v>
      </c>
      <c r="F310" s="462"/>
      <c r="G310" s="463" t="s">
        <v>3</v>
      </c>
      <c r="H310" s="462"/>
      <c r="I310" s="463"/>
      <c r="J310" s="462"/>
      <c r="K310" s="463"/>
      <c r="L310" s="462"/>
      <c r="M310" s="541"/>
      <c r="N310" s="462"/>
      <c r="O310" s="463"/>
      <c r="P310" s="462"/>
      <c r="Q310" s="463"/>
      <c r="R310" s="462"/>
      <c r="S310" s="463"/>
      <c r="T310" s="462"/>
      <c r="U310" s="464"/>
      <c r="V310" s="465"/>
      <c r="W310" s="466"/>
      <c r="X310" s="466"/>
      <c r="Y310" s="463"/>
      <c r="Z310" s="467"/>
      <c r="AA310" s="461" t="s">
        <v>13</v>
      </c>
      <c r="AB310" s="467"/>
      <c r="AC310" s="502"/>
      <c r="AD310" s="503"/>
      <c r="AE310" s="503"/>
      <c r="AF310" s="453"/>
      <c r="AG310" s="461" t="s">
        <v>1</v>
      </c>
      <c r="AH310" s="462"/>
      <c r="AI310" s="463" t="s">
        <v>2</v>
      </c>
      <c r="AJ310" s="462"/>
      <c r="AK310" s="463" t="s">
        <v>3</v>
      </c>
      <c r="AL310" s="462"/>
      <c r="AM310" s="463" t="s">
        <v>4</v>
      </c>
      <c r="AN310" s="462"/>
      <c r="AO310" s="463" t="s">
        <v>5</v>
      </c>
      <c r="AP310" s="462"/>
      <c r="AQ310" s="541" t="s">
        <v>6</v>
      </c>
      <c r="AR310" s="462"/>
      <c r="AS310" s="463" t="s">
        <v>7</v>
      </c>
      <c r="AT310" s="462"/>
      <c r="AU310" s="463" t="s">
        <v>8</v>
      </c>
      <c r="AV310" s="462"/>
      <c r="AW310" s="463" t="s">
        <v>9</v>
      </c>
      <c r="AX310" s="462"/>
      <c r="AY310" s="464" t="s">
        <v>10</v>
      </c>
      <c r="AZ310" s="465"/>
      <c r="BA310" s="466" t="s">
        <v>11</v>
      </c>
      <c r="BB310" s="466"/>
      <c r="BC310" s="463" t="s">
        <v>12</v>
      </c>
      <c r="BD310" s="467"/>
      <c r="BF310" s="453"/>
      <c r="BG310" s="461" t="s">
        <v>1</v>
      </c>
      <c r="BH310" s="462"/>
      <c r="BI310" s="463" t="s">
        <v>2</v>
      </c>
      <c r="BJ310" s="462"/>
      <c r="BK310" s="463" t="s">
        <v>3</v>
      </c>
      <c r="BL310" s="462"/>
      <c r="BM310" s="463" t="s">
        <v>4</v>
      </c>
      <c r="BN310" s="462"/>
      <c r="BO310" s="463" t="s">
        <v>5</v>
      </c>
      <c r="BP310" s="462"/>
      <c r="BQ310" s="541" t="s">
        <v>6</v>
      </c>
      <c r="BR310" s="462"/>
      <c r="BS310" s="463" t="s">
        <v>7</v>
      </c>
      <c r="BT310" s="462"/>
      <c r="BU310" s="463" t="s">
        <v>8</v>
      </c>
      <c r="BV310" s="462"/>
      <c r="BW310" s="463" t="s">
        <v>9</v>
      </c>
      <c r="BX310" s="462"/>
      <c r="BY310" s="464" t="s">
        <v>10</v>
      </c>
      <c r="BZ310" s="465"/>
      <c r="CA310" s="466" t="s">
        <v>11</v>
      </c>
      <c r="CB310" s="466"/>
      <c r="CC310" s="463" t="s">
        <v>12</v>
      </c>
      <c r="CD310" s="467"/>
    </row>
    <row r="311" spans="1:82" s="478" customFormat="1" ht="18" customHeight="1" thickBot="1">
      <c r="A311" s="468"/>
      <c r="B311" s="503"/>
      <c r="C311" s="542">
        <f>SUM(C312:C358)</f>
        <v>0</v>
      </c>
      <c r="D311" s="533">
        <f t="shared" ref="D311:Z311" si="138">SUM(D312:D358)</f>
        <v>0</v>
      </c>
      <c r="E311" s="542">
        <f t="shared" si="138"/>
        <v>0</v>
      </c>
      <c r="F311" s="533">
        <f t="shared" si="138"/>
        <v>0</v>
      </c>
      <c r="G311" s="542">
        <f t="shared" si="138"/>
        <v>0</v>
      </c>
      <c r="H311" s="533">
        <f t="shared" si="138"/>
        <v>0</v>
      </c>
      <c r="I311" s="542">
        <f t="shared" si="138"/>
        <v>0</v>
      </c>
      <c r="J311" s="533">
        <f t="shared" si="138"/>
        <v>0</v>
      </c>
      <c r="K311" s="542">
        <f t="shared" si="138"/>
        <v>0</v>
      </c>
      <c r="L311" s="533">
        <f t="shared" si="138"/>
        <v>0</v>
      </c>
      <c r="M311" s="542">
        <f t="shared" si="138"/>
        <v>0</v>
      </c>
      <c r="N311" s="533">
        <f t="shared" si="138"/>
        <v>0</v>
      </c>
      <c r="O311" s="542">
        <f t="shared" si="138"/>
        <v>0</v>
      </c>
      <c r="P311" s="533">
        <f t="shared" si="138"/>
        <v>0</v>
      </c>
      <c r="Q311" s="542">
        <f t="shared" si="138"/>
        <v>0</v>
      </c>
      <c r="R311" s="533">
        <f t="shared" si="138"/>
        <v>0</v>
      </c>
      <c r="S311" s="542">
        <f t="shared" si="138"/>
        <v>0</v>
      </c>
      <c r="T311" s="533">
        <f t="shared" si="138"/>
        <v>0</v>
      </c>
      <c r="U311" s="542">
        <f t="shared" si="138"/>
        <v>0</v>
      </c>
      <c r="V311" s="533">
        <f t="shared" si="138"/>
        <v>0</v>
      </c>
      <c r="W311" s="542">
        <f t="shared" si="138"/>
        <v>0</v>
      </c>
      <c r="X311" s="533">
        <f t="shared" si="138"/>
        <v>0</v>
      </c>
      <c r="Y311" s="542">
        <f t="shared" si="138"/>
        <v>0</v>
      </c>
      <c r="Z311" s="533">
        <f t="shared" si="138"/>
        <v>0</v>
      </c>
      <c r="AA311" s="543">
        <f>SUM(AA312:AA358)</f>
        <v>0</v>
      </c>
      <c r="AB311" s="543">
        <f>SUM(AB312:AB358)</f>
        <v>0</v>
      </c>
      <c r="AC311" s="502"/>
      <c r="AD311" s="503"/>
      <c r="AE311" s="503"/>
      <c r="AF311" s="503"/>
      <c r="AG311" s="542">
        <f>SUM(AG312:AG358)</f>
        <v>0</v>
      </c>
      <c r="AH311" s="533">
        <f t="shared" ref="AH311:BD311" si="139">SUM(AH312:AH358)</f>
        <v>0</v>
      </c>
      <c r="AI311" s="542">
        <f t="shared" si="139"/>
        <v>0</v>
      </c>
      <c r="AJ311" s="533">
        <f t="shared" si="139"/>
        <v>0</v>
      </c>
      <c r="AK311" s="542">
        <f t="shared" si="139"/>
        <v>0</v>
      </c>
      <c r="AL311" s="533">
        <f t="shared" si="139"/>
        <v>0</v>
      </c>
      <c r="AM311" s="542">
        <f t="shared" si="139"/>
        <v>0</v>
      </c>
      <c r="AN311" s="533">
        <f t="shared" si="139"/>
        <v>0</v>
      </c>
      <c r="AO311" s="542">
        <f t="shared" si="139"/>
        <v>0</v>
      </c>
      <c r="AP311" s="533">
        <f t="shared" si="139"/>
        <v>0</v>
      </c>
      <c r="AQ311" s="542">
        <f t="shared" si="139"/>
        <v>0</v>
      </c>
      <c r="AR311" s="533">
        <f t="shared" si="139"/>
        <v>0</v>
      </c>
      <c r="AS311" s="542">
        <f t="shared" si="139"/>
        <v>0</v>
      </c>
      <c r="AT311" s="533">
        <f t="shared" si="139"/>
        <v>0</v>
      </c>
      <c r="AU311" s="542">
        <f t="shared" si="139"/>
        <v>0</v>
      </c>
      <c r="AV311" s="533">
        <f t="shared" si="139"/>
        <v>0</v>
      </c>
      <c r="AW311" s="542">
        <f t="shared" si="139"/>
        <v>0</v>
      </c>
      <c r="AX311" s="533">
        <f t="shared" si="139"/>
        <v>0</v>
      </c>
      <c r="AY311" s="542">
        <f t="shared" si="139"/>
        <v>0</v>
      </c>
      <c r="AZ311" s="533">
        <f t="shared" si="139"/>
        <v>0</v>
      </c>
      <c r="BA311" s="542">
        <f t="shared" si="139"/>
        <v>0</v>
      </c>
      <c r="BB311" s="533">
        <f t="shared" si="139"/>
        <v>0</v>
      </c>
      <c r="BC311" s="542">
        <f t="shared" si="139"/>
        <v>0</v>
      </c>
      <c r="BD311" s="533">
        <f t="shared" si="139"/>
        <v>0</v>
      </c>
      <c r="BF311" s="503"/>
      <c r="BG311" s="542">
        <f>SUM(BG312:BG358)</f>
        <v>0</v>
      </c>
      <c r="BH311" s="533">
        <f t="shared" ref="BH311:CD311" si="140">SUM(BH312:BH358)</f>
        <v>0</v>
      </c>
      <c r="BI311" s="542">
        <f t="shared" si="140"/>
        <v>0</v>
      </c>
      <c r="BJ311" s="533">
        <f t="shared" si="140"/>
        <v>0</v>
      </c>
      <c r="BK311" s="542">
        <f t="shared" si="140"/>
        <v>0</v>
      </c>
      <c r="BL311" s="533">
        <f t="shared" si="140"/>
        <v>0</v>
      </c>
      <c r="BM311" s="542">
        <f t="shared" si="140"/>
        <v>0</v>
      </c>
      <c r="BN311" s="533">
        <f t="shared" si="140"/>
        <v>0</v>
      </c>
      <c r="BO311" s="542">
        <f t="shared" si="140"/>
        <v>0</v>
      </c>
      <c r="BP311" s="533">
        <f t="shared" si="140"/>
        <v>0</v>
      </c>
      <c r="BQ311" s="542">
        <f t="shared" si="140"/>
        <v>0</v>
      </c>
      <c r="BR311" s="533">
        <f t="shared" si="140"/>
        <v>0</v>
      </c>
      <c r="BS311" s="542">
        <f t="shared" si="140"/>
        <v>0</v>
      </c>
      <c r="BT311" s="533">
        <f t="shared" si="140"/>
        <v>0</v>
      </c>
      <c r="BU311" s="542">
        <f t="shared" si="140"/>
        <v>0</v>
      </c>
      <c r="BV311" s="533">
        <f t="shared" si="140"/>
        <v>0</v>
      </c>
      <c r="BW311" s="542">
        <f t="shared" si="140"/>
        <v>0</v>
      </c>
      <c r="BX311" s="533">
        <f t="shared" si="140"/>
        <v>0</v>
      </c>
      <c r="BY311" s="542">
        <f t="shared" si="140"/>
        <v>0</v>
      </c>
      <c r="BZ311" s="533">
        <f t="shared" si="140"/>
        <v>0</v>
      </c>
      <c r="CA311" s="542">
        <f t="shared" si="140"/>
        <v>0</v>
      </c>
      <c r="CB311" s="533">
        <f t="shared" si="140"/>
        <v>0</v>
      </c>
      <c r="CC311" s="542">
        <f t="shared" si="140"/>
        <v>0</v>
      </c>
      <c r="CD311" s="533">
        <f t="shared" si="140"/>
        <v>0</v>
      </c>
    </row>
    <row r="312" spans="1:82" s="478" customFormat="1" ht="18" hidden="1" customHeight="1" outlineLevel="1">
      <c r="A312" s="468"/>
      <c r="B312" s="479" t="s">
        <v>15</v>
      </c>
      <c r="C312" s="480">
        <f>$AG312+$BG312</f>
        <v>0</v>
      </c>
      <c r="D312" s="483">
        <f>$AH312+$BH312</f>
        <v>0</v>
      </c>
      <c r="E312" s="482">
        <f>$AI312+$BI312</f>
        <v>0</v>
      </c>
      <c r="F312" s="483">
        <f>$AJ312+$BJ312</f>
        <v>0</v>
      </c>
      <c r="G312" s="482">
        <f>$AK312+$BK312</f>
        <v>0</v>
      </c>
      <c r="H312" s="481">
        <f>$AL312+$BL312</f>
        <v>0</v>
      </c>
      <c r="I312" s="544">
        <f>$AM312+$BM312</f>
        <v>0</v>
      </c>
      <c r="J312" s="483">
        <f>$AN312+$BN312</f>
        <v>0</v>
      </c>
      <c r="K312" s="482">
        <f>$AO312+$BO312</f>
        <v>0</v>
      </c>
      <c r="L312" s="481">
        <f>$AP312+$BP312</f>
        <v>0</v>
      </c>
      <c r="M312" s="544">
        <f>$AQ312+$BQ312</f>
        <v>0</v>
      </c>
      <c r="N312" s="483">
        <f>$AR312+$BR312</f>
        <v>0</v>
      </c>
      <c r="O312" s="482">
        <f>$AS312+$BS312</f>
        <v>0</v>
      </c>
      <c r="P312" s="481">
        <f>$AT312+$BT312</f>
        <v>0</v>
      </c>
      <c r="Q312" s="544">
        <f>$AU312+$BU312</f>
        <v>0</v>
      </c>
      <c r="R312" s="483">
        <f>$AV312+$BV312</f>
        <v>0</v>
      </c>
      <c r="S312" s="482">
        <f>$AW312+$BW312</f>
        <v>0</v>
      </c>
      <c r="T312" s="481">
        <f>$AX312+$BX312</f>
        <v>0</v>
      </c>
      <c r="U312" s="544">
        <f>$AY312+$BY312</f>
        <v>0</v>
      </c>
      <c r="V312" s="483">
        <f>$AZ312+$BZ312</f>
        <v>0</v>
      </c>
      <c r="W312" s="482">
        <f>$BA312+$CA312</f>
        <v>0</v>
      </c>
      <c r="X312" s="481">
        <f>$BB312+$CB312</f>
        <v>0</v>
      </c>
      <c r="Y312" s="544">
        <f>$BC312+$CC312</f>
        <v>0</v>
      </c>
      <c r="Z312" s="485">
        <f>$BD312+$CD312</f>
        <v>0</v>
      </c>
      <c r="AA312" s="534">
        <f>C312+E312+G312+I312+K312+M312+O312+Q312+S312+U312+W312+Y312</f>
        <v>0</v>
      </c>
      <c r="AB312" s="485">
        <f t="shared" ref="AB312:AB358" si="141">D312+F312+H312+J312+L312+N312+P312+R312+T312+V312+X312+Z312</f>
        <v>0</v>
      </c>
      <c r="AC312" s="468"/>
      <c r="AD312" s="468"/>
      <c r="AE312" s="468"/>
      <c r="AF312" s="479" t="s">
        <v>15</v>
      </c>
      <c r="AG312" s="480">
        <f>SUMIFS($J$487:$J$536,$B$487:$B$536,AF312,$F$487:$F$536,"幼",$H$487:$H$536,"休校")</f>
        <v>0</v>
      </c>
      <c r="AH312" s="481">
        <f>SUMIFS($J$487:$J$536,$B$487:$B$536,AF312,$F$487:$F$536,"幼",$H$487:$H$536,"短縮")</f>
        <v>0</v>
      </c>
      <c r="AI312" s="482">
        <f>SUMIFS($J$487:$J$536,$B$487:$B$536,AF312,$F$487:$F$536,"小",$H$487:$H$536,"休校")</f>
        <v>0</v>
      </c>
      <c r="AJ312" s="481">
        <f>SUMIFS($J$487:$J$536,$B$487:$B$536,AF312,$F$487:$F$536,"小",$H$487:$H$536,"短縮")</f>
        <v>0</v>
      </c>
      <c r="AK312" s="482">
        <f>SUMIFS($J$487:$J$536,$B$487:$B$536,AF312,$F$487:$F$536,"中",$H$487:$H$536,"休校")</f>
        <v>0</v>
      </c>
      <c r="AL312" s="481">
        <f>SUMIFS($J$487:$J$536,$B$487:$B$536,AF312,$F$487:$F$536,"中",$H$487:$H$536,"短縮")</f>
        <v>0</v>
      </c>
      <c r="AM312" s="482">
        <f>SUMIFS($J$487:$J$536,$B$487:$B$536,$AF312,$F$487:$F$536,"義務",$H$487:$H$536,"休校")</f>
        <v>0</v>
      </c>
      <c r="AN312" s="481">
        <f>SUMIFS($J$487:$J$536,$B$487:$B$536,$AF312,$F$487:$F$536,"義務",$H$487:$H$536,"短縮")</f>
        <v>0</v>
      </c>
      <c r="AO312" s="482">
        <f>SUMIFS($J$487:$J$536,$B$487:$B$536,$AF312,$F$487:$F$536,"高",$H$487:$H$536,"休校")</f>
        <v>0</v>
      </c>
      <c r="AP312" s="481">
        <f>SUMIFS($J$487:$J$536,$B$487:$B$536,$AF312,$F$487:$F$536,"高",$H$487:$H$536,"短縮")</f>
        <v>0</v>
      </c>
      <c r="AQ312" s="482">
        <f>SUMIFS($J$487:$J$536,$B$487:$B$536,$AF312,$F$487:$F$536,"中等",$H$487:$H$536,"休校")</f>
        <v>0</v>
      </c>
      <c r="AR312" s="481">
        <f>SUMIFS($J$487:$J$536,$B$487:$B$536,$AF312,$F$487:$F$536,"中等",$H$487:$H$536,"短縮")</f>
        <v>0</v>
      </c>
      <c r="AS312" s="482">
        <f>SUMIFS($J$487:$J$536,$B$487:$B$536,$AF312,$F$487:$F$536,"特別",$H$487:$H$536,"休校")</f>
        <v>0</v>
      </c>
      <c r="AT312" s="481">
        <f>SUMIFS($J$487:$J$536,$B$487:$B$536,$AF312,$F$487:$F$536,"特別",$H$487:$H$536,"短縮")</f>
        <v>0</v>
      </c>
      <c r="AU312" s="482">
        <f>SUMIFS($J$487:$J$536,$B$487:$B$536,$AF312,$F$487:$F$536,"大学",$H$487:$H$536,"休校")</f>
        <v>0</v>
      </c>
      <c r="AV312" s="481">
        <f>SUMIFS($J$487:$J$536,$B$487:$B$536,$AF312,$F$487:$F$536,"大学",$H$487:$H$536,"短縮")</f>
        <v>0</v>
      </c>
      <c r="AW312" s="482">
        <f>SUMIFS($J$487:$J$536,$B$487:$B$536,$AF312,$F$487:$F$536,"短大",$H$487:$H$536,"休校")</f>
        <v>0</v>
      </c>
      <c r="AX312" s="545">
        <f>SUMIFS($J$487:$J$536,$B$487:$B$536,$AF312,$F$487:$F$536,"短大",$H$487:$H$536,"短縮")</f>
        <v>0</v>
      </c>
      <c r="AY312" s="482">
        <f>SUMIFS($J$487:$J$536,$B$487:$B$536,$AF312,$F$487:$F$536,"高専",$H$487:$H$536,"休校")</f>
        <v>0</v>
      </c>
      <c r="AZ312" s="481">
        <f>SUMIFS($J$487:$J$536,$B$487:$B$536,$AF312,$F$487:$F$536,"高専",$H$487:$H$536,"短縮")</f>
        <v>0</v>
      </c>
      <c r="BA312" s="482">
        <f>SUMIFS($J$487:$J$536,$B$487:$B$536,$AF312,$F$487:$F$536,"専各",$H$487:$H$536,"休校")</f>
        <v>0</v>
      </c>
      <c r="BB312" s="481">
        <f>SUMIFS($J$487:$J$536,$B$487:$B$536,$AF312,$F$487:$F$536,"専各",$H$487:$H$536,"短縮")</f>
        <v>0</v>
      </c>
      <c r="BC312" s="482">
        <f>SUMIFS($J$487:$J$536,$B$487:$B$536,$AF312,$F$487:$F$536,"その他",$H$487:$H$536,"休校")</f>
        <v>0</v>
      </c>
      <c r="BD312" s="485">
        <f>SUMIFS($J$487:$J$536,$B$487:$B$536,$AF312,$F$487:$F$536,"その他",$H$487:$H$536,"短縮")</f>
        <v>0</v>
      </c>
      <c r="BF312" s="479" t="s">
        <v>15</v>
      </c>
      <c r="BG312" s="480">
        <f>COUNTIFS($B$539:$B$588,BF312,$M$539:$M$588,"幼",$O$539:$O$588,"休校")</f>
        <v>0</v>
      </c>
      <c r="BH312" s="481">
        <f>COUNTIFS($B$539:$B$588,$BF312,$M$539:$M$588,"幼",$O$539:$O$588,"短縮")+COUNTIFS($B$539:$B$588,$BF312,$M$539:$M$588,"幼",$O$539:$O$588,"間借り短縮")</f>
        <v>0</v>
      </c>
      <c r="BI312" s="482">
        <f>COUNTIFS($B$539:$B$588,BF312,$M$539:$M$588,"小",$O$539:$O$588,"休校")</f>
        <v>0</v>
      </c>
      <c r="BJ312" s="481">
        <f>COUNTIFS($B$539:$B$588,$BF312,$M$539:$M$588,"小",$O$539:$O$588,"短縮")+COUNTIFS($B$539:$B$588,$BF312,$M$539:$M$588,"小",$O$539:$O$588,"間借り短縮")</f>
        <v>0</v>
      </c>
      <c r="BK312" s="482">
        <f>COUNTIFS($B$539:$B$588,BF312,$M$539:$M$588,"中",$O$539:$O$588,"休校")</f>
        <v>0</v>
      </c>
      <c r="BL312" s="481">
        <f>COUNTIFS($B$539:$B$588,$BF312,$M$539:$M$588,"中",$O$539:$O$588,"短縮")+COUNTIFS($B$539:$B$588,$BF312,$M$539:$M$588,"中",$O$539:$O$588,"間借り短縮")</f>
        <v>0</v>
      </c>
      <c r="BM312" s="482">
        <f>COUNTIFS($B$539:$B$588,BF312,$M$539:$M$588,"義務",$O$539:$O$588,"休校")</f>
        <v>0</v>
      </c>
      <c r="BN312" s="481">
        <f>COUNTIFS($B$539:$B$588,$BF312,$M$539:$M$588,"義務",$O$539:$O$588,"短縮")+COUNTIFS($B$539:$B$588,$BF312,$M$539:$M$588,"義務",$O$539:$O$588,"間借り短縮")</f>
        <v>0</v>
      </c>
      <c r="BO312" s="482">
        <f>COUNTIFS($B$539:$B$588,BF312,$M$539:$M$588,"高",$O$539:$O$588,"休校")</f>
        <v>0</v>
      </c>
      <c r="BP312" s="481">
        <f>COUNTIFS($B$539:$B$588,$BF312,$M$539:$M$588,"高",$O$539:$O$588,"短縮")+COUNTIFS($B$539:$B$588,$BF312,$M$539:$M$588,"高",$O$539:$O$588,"間借り短縮")</f>
        <v>0</v>
      </c>
      <c r="BQ312" s="482">
        <f>COUNTIFS($B$539:$B$588,BF312,$M$539:$M$588,"中等",$O$539:$O$588,"休校")</f>
        <v>0</v>
      </c>
      <c r="BR312" s="481">
        <f>COUNTIFS($B$539:$B$588,$BF312,$M$539:$M$588,"中等",$O$539:$O$588,"短縮")+COUNTIFS($B$539:$B$588,$BF312,$M$539:$M$588,"中等",$O$539:$O$588,"間借り短縮")</f>
        <v>0</v>
      </c>
      <c r="BS312" s="482">
        <f>COUNTIFS($B$539:$B$588,BF312,$M$539:$M$588,"特別",$O$539:$O$588,"休校")</f>
        <v>0</v>
      </c>
      <c r="BT312" s="481">
        <f>COUNTIFS($B$539:$B$588,$BF312,$M$539:$M$588,"特別",$O$539:$O$588,"短縮")+COUNTIFS($B$539:$B$588,$BF312,$M$539:$M$588,"特別",$O$539:$O$588,"間借り短縮")</f>
        <v>0</v>
      </c>
      <c r="BU312" s="482">
        <f>COUNTIFS($B$539:$B$588,BF312,$M$539:$M$588,"大学",$O$539:$O$588,"休校")</f>
        <v>0</v>
      </c>
      <c r="BV312" s="481">
        <f>COUNTIFS($B$539:$B$588,$BF312,$M$539:$M$588,"大学",$O$539:$O$588,"短縮")+COUNTIFS($B$539:$B$588,$BF312,$M$539:$M$588,"大学",$O$539:$O$588,"間借り短縮")</f>
        <v>0</v>
      </c>
      <c r="BW312" s="482">
        <f>COUNTIFS($B$539:$B$588,BF312,$M$539:$M$588,"短大",$O$539:$O$588,"休校")</f>
        <v>0</v>
      </c>
      <c r="BX312" s="546">
        <f>COUNTIFS($B$539:$B$588,$BF312,$M$539:$M$588,"短大",$O$539:$O$588,"短縮")+COUNTIFS($B$539:$B$588,$BF312,$M$539:$M$588,"短大",$O$539:$O$588,"間借り短縮")</f>
        <v>0</v>
      </c>
      <c r="BY312" s="482">
        <f>COUNTIFS($B$539:$B$588,BF312,$M$539:$M$588,"高専",$O$539:$O$588,"休校")</f>
        <v>0</v>
      </c>
      <c r="BZ312" s="481">
        <f>COUNTIFS($B$539:$B$588,$BF312,$M$539:$M$588,"高専",$O$539:$O$588,"短縮")+COUNTIFS($B$539:$B$588,$BF312,$M$539:$M$588,"高専",$O$539:$O$588,"間借り短縮")</f>
        <v>0</v>
      </c>
      <c r="CA312" s="482">
        <f>COUNTIFS($B$539:$B$588,BF312,$M$539:$M$588,"専各",$O$539:$O$588,"休校")</f>
        <v>0</v>
      </c>
      <c r="CB312" s="481">
        <f>COUNTIFS($B$539:$B$588,$BF312,$M$539:$M$588,"専各",$O$539:$O$588,"短縮")+COUNTIFS($B$539:$B$588,$BF312,$M$539:$M$588,"専各",$O$539:$O$588,"間借り短縮")</f>
        <v>0</v>
      </c>
      <c r="CC312" s="482">
        <f>COUNTIFS($B$539:$B$588,BF312,$M$539:$M$588,"その他",$O$539:$O$588,"休校")</f>
        <v>0</v>
      </c>
      <c r="CD312" s="485">
        <f>COUNTIFS($B$539:$B$588,$BF312,$M$539:$M$588,"その他",$O$539:$O$588,"短縮")+COUNTIFS($B$539:$B$588,$BF312,$M$539:$M$588,"その他",$O$539:$O$588,"間借り短縮")</f>
        <v>0</v>
      </c>
    </row>
    <row r="313" spans="1:82" s="478" customFormat="1" ht="18" hidden="1" customHeight="1" outlineLevel="1">
      <c r="A313" s="468"/>
      <c r="B313" s="488" t="s">
        <v>16</v>
      </c>
      <c r="C313" s="489">
        <f t="shared" ref="C313:C358" si="142">$AG313+$BG313</f>
        <v>0</v>
      </c>
      <c r="D313" s="490">
        <f t="shared" ref="D313:D358" si="143">$AH313+$BH313</f>
        <v>0</v>
      </c>
      <c r="E313" s="491">
        <f>$AI313+$BI313</f>
        <v>0</v>
      </c>
      <c r="F313" s="492">
        <f t="shared" ref="F313:F358" si="144">$AJ313+$BJ313</f>
        <v>0</v>
      </c>
      <c r="G313" s="491">
        <f t="shared" ref="G313:G357" si="145">$AK313+$BK313</f>
        <v>0</v>
      </c>
      <c r="H313" s="490">
        <f t="shared" ref="H313:H358" si="146">$AL313+$BL313</f>
        <v>0</v>
      </c>
      <c r="I313" s="547">
        <f t="shared" ref="I313:I358" si="147">$AM313+$BM313</f>
        <v>0</v>
      </c>
      <c r="J313" s="492">
        <f t="shared" ref="J313:J358" si="148">$AN313+$BN313</f>
        <v>0</v>
      </c>
      <c r="K313" s="491">
        <f t="shared" ref="K313:K358" si="149">$AO313+$BO313</f>
        <v>0</v>
      </c>
      <c r="L313" s="490">
        <f t="shared" ref="L313:L358" si="150">$AP313+$BP313</f>
        <v>0</v>
      </c>
      <c r="M313" s="547">
        <f t="shared" ref="M313:M358" si="151">$AQ313+$BQ313</f>
        <v>0</v>
      </c>
      <c r="N313" s="492">
        <f t="shared" ref="N313:N358" si="152">$AR313+$BR313</f>
        <v>0</v>
      </c>
      <c r="O313" s="491">
        <f t="shared" ref="O313:O358" si="153">$AS313+$BS313</f>
        <v>0</v>
      </c>
      <c r="P313" s="490">
        <f t="shared" ref="P313:P357" si="154">$AT313+$BT313</f>
        <v>0</v>
      </c>
      <c r="Q313" s="547">
        <f t="shared" ref="Q313:Q358" si="155">$AU313+$BU313</f>
        <v>0</v>
      </c>
      <c r="R313" s="492">
        <f t="shared" ref="R313:R358" si="156">$AV313+$BV313</f>
        <v>0</v>
      </c>
      <c r="S313" s="491">
        <f t="shared" ref="S313:S358" si="157">$AW313+$BW313</f>
        <v>0</v>
      </c>
      <c r="T313" s="490">
        <f t="shared" ref="T313:T358" si="158">$AX313+$BX313</f>
        <v>0</v>
      </c>
      <c r="U313" s="547">
        <f t="shared" ref="U313:U358" si="159">$AY313+$BY313</f>
        <v>0</v>
      </c>
      <c r="V313" s="492">
        <f t="shared" ref="V313:V358" si="160">$AZ313+$BZ313</f>
        <v>0</v>
      </c>
      <c r="W313" s="491">
        <f t="shared" ref="W313:W358" si="161">$BA313+$CA313</f>
        <v>0</v>
      </c>
      <c r="X313" s="490">
        <f t="shared" ref="X313:X358" si="162">$BB313+$CB313</f>
        <v>0</v>
      </c>
      <c r="Y313" s="547">
        <f t="shared" ref="Y313:Y358" si="163">$BC313+$CC313</f>
        <v>0</v>
      </c>
      <c r="Z313" s="494">
        <f t="shared" ref="Z313:Z358" si="164">$BD313+$CD313</f>
        <v>0</v>
      </c>
      <c r="AA313" s="535">
        <f t="shared" ref="AA313:AA358" si="165">C313+E313+G313+I313+K313+M313+O313+Q313+S313+U313+W313+Y313</f>
        <v>0</v>
      </c>
      <c r="AB313" s="494">
        <f t="shared" si="141"/>
        <v>0</v>
      </c>
      <c r="AC313" s="468"/>
      <c r="AD313" s="468"/>
      <c r="AE313" s="468"/>
      <c r="AF313" s="488" t="s">
        <v>16</v>
      </c>
      <c r="AG313" s="489">
        <f t="shared" ref="AG313:AG358" si="166">SUMIFS($J$487:$J$536,$B$487:$B$536,AF313,$F$487:$F$536,"幼",$H$487:$H$536,"休校")</f>
        <v>0</v>
      </c>
      <c r="AH313" s="490">
        <f t="shared" ref="AH313:AH358" si="167">SUMIFS($J$487:$J$536,$B$487:$B$536,AF313,$F$487:$F$536,"幼",$H$487:$H$536,"短縮")</f>
        <v>0</v>
      </c>
      <c r="AI313" s="491">
        <f t="shared" ref="AI313:AI358" si="168">SUMIFS($J$487:$J$536,$B$487:$B$536,AF313,$F$487:$F$536,"小",$H$487:$H$536,"休校")</f>
        <v>0</v>
      </c>
      <c r="AJ313" s="490">
        <f t="shared" ref="AJ313:AJ358" si="169">SUMIFS($J$487:$J$536,$B$487:$B$536,AF313,$F$487:$F$536,"小",$H$487:$H$536,"短縮")</f>
        <v>0</v>
      </c>
      <c r="AK313" s="491">
        <f t="shared" ref="AK313:AK358" si="170">SUMIFS($J$487:$J$536,$B$487:$B$536,AF313,$F$487:$F$536,"中",$H$487:$H$536,"休校")</f>
        <v>0</v>
      </c>
      <c r="AL313" s="490">
        <f t="shared" ref="AL313:AL358" si="171">SUMIFS($J$487:$J$536,$B$487:$B$536,AF313,$F$487:$F$536,"中",$H$487:$H$536,"短縮")</f>
        <v>0</v>
      </c>
      <c r="AM313" s="491">
        <f t="shared" ref="AM313:AM358" si="172">SUMIFS($J$487:$J$536,$B$487:$B$536,AF313,$F$487:$F$536,"義務",$H$487:$H$536,"休校")</f>
        <v>0</v>
      </c>
      <c r="AN313" s="490">
        <f t="shared" ref="AN313:AN358" si="173">SUMIFS($J$487:$J$536,$B$487:$B$536,AF313,$F$487:$F$536,"義務",$H$487:$H$536,"短縮")</f>
        <v>0</v>
      </c>
      <c r="AO313" s="491">
        <f t="shared" ref="AO313:AO358" si="174">SUMIFS($J$487:$J$536,$B$487:$B$536,$AF313,$F$487:$F$536,"高",$H$487:$H$536,"休校")</f>
        <v>0</v>
      </c>
      <c r="AP313" s="490">
        <f t="shared" ref="AP313:AP358" si="175">SUMIFS($J$487:$J$536,$B$487:$B$536,$AF313,$F$487:$F$536,"高",$H$487:$H$536,"短縮")</f>
        <v>0</v>
      </c>
      <c r="AQ313" s="491">
        <f t="shared" ref="AQ313:AQ358" si="176">SUMIFS($J$487:$J$536,$B$487:$B$536,$AF313,$F$487:$F$536,"中等",$H$487:$H$536,"休校")</f>
        <v>0</v>
      </c>
      <c r="AR313" s="490">
        <f t="shared" ref="AR313:AR358" si="177">SUMIFS($J$487:$J$536,$B$487:$B$536,$AF313,$F$487:$F$536,"中等",$H$487:$H$536,"短縮")</f>
        <v>0</v>
      </c>
      <c r="AS313" s="491">
        <f t="shared" ref="AS313:AS358" si="178">SUMIFS($J$487:$J$536,$B$487:$B$536,$AF313,$F$487:$F$536,"特別",$H$487:$H$536,"休校")</f>
        <v>0</v>
      </c>
      <c r="AT313" s="490">
        <f t="shared" ref="AT313:AT358" si="179">SUMIFS($J$487:$J$536,$B$487:$B$536,$AF313,$F$487:$F$536,"特別",$H$487:$H$536,"短縮")</f>
        <v>0</v>
      </c>
      <c r="AU313" s="491">
        <f t="shared" ref="AU313:AU358" si="180">SUMIFS($J$487:$J$536,$B$487:$B$536,$AF313,$F$487:$F$536,"大学",$H$487:$H$536,"休校")</f>
        <v>0</v>
      </c>
      <c r="AV313" s="490">
        <f t="shared" ref="AV313:AV358" si="181">SUMIFS($J$487:$J$536,$B$487:$B$536,$AF313,$F$487:$F$536,"大学",$H$487:$H$536,"短縮")</f>
        <v>0</v>
      </c>
      <c r="AW313" s="491">
        <f t="shared" ref="AW313:AW358" si="182">SUMIFS($J$487:$J$536,$B$487:$B$536,$AF313,$F$487:$F$536,"短大",$H$487:$H$536,"休校")</f>
        <v>0</v>
      </c>
      <c r="AX313" s="548">
        <f t="shared" ref="AX313:AX358" si="183">SUMIFS($J$487:$J$536,$B$487:$B$536,$AF313,$F$487:$F$536,"短大",$H$487:$H$536,"短縮")</f>
        <v>0</v>
      </c>
      <c r="AY313" s="491">
        <f t="shared" ref="AY313:AY358" si="184">SUMIFS($J$487:$J$536,$B$487:$B$536,$AF313,$F$487:$F$536,"高専",$H$487:$H$536,"休校")</f>
        <v>0</v>
      </c>
      <c r="AZ313" s="490">
        <f t="shared" ref="AZ313:AZ358" si="185">SUMIFS($J$487:$J$536,$B$487:$B$536,$AF313,$F$487:$F$536,"高専",$H$487:$H$536,"短縮")</f>
        <v>0</v>
      </c>
      <c r="BA313" s="491">
        <f t="shared" ref="BA313:BA358" si="186">SUMIFS($J$487:$J$536,$B$487:$B$536,$AF313,$F$487:$F$536,"専各",$H$487:$H$536,"休校")</f>
        <v>0</v>
      </c>
      <c r="BB313" s="490">
        <f t="shared" ref="BB313:BB358" si="187">SUMIFS($J$487:$J$536,$B$487:$B$536,$AF313,$F$487:$F$536,"専各",$H$487:$H$536,"短縮")</f>
        <v>0</v>
      </c>
      <c r="BC313" s="491">
        <f t="shared" ref="BC313:BC358" si="188">SUMIFS($J$487:$J$536,$B$487:$B$536,$AF313,$F$487:$F$536,"その他",$H$487:$H$536,"休校")</f>
        <v>0</v>
      </c>
      <c r="BD313" s="494">
        <f t="shared" ref="BD313:BD358" si="189">SUMIFS($J$487:$J$536,$B$487:$B$536,$AF313,$F$487:$F$536,"その他",$H$487:$H$536,"短縮")</f>
        <v>0</v>
      </c>
      <c r="BF313" s="488" t="s">
        <v>16</v>
      </c>
      <c r="BG313" s="489">
        <f>COUNTIFS($B$539:$B$588,BF313,$M$539:$M$588,"幼",$O$539:$O$588,"休校")</f>
        <v>0</v>
      </c>
      <c r="BH313" s="490">
        <f t="shared" ref="BH313:BH358" si="190">COUNTIFS($B$539:$B$588,$BF313,$M$539:$M$588,"幼",$O$539:$O$588,"短縮")+COUNTIFS($B$539:$B$588,$BF313,$M$539:$M$588,"幼",$O$539:$O$588,"間借り短縮")</f>
        <v>0</v>
      </c>
      <c r="BI313" s="491">
        <f t="shared" ref="BI313:BI358" si="191">COUNTIFS($B$539:$B$588,BF313,$M$539:$M$588,"小",$O$539:$O$588,"休校")</f>
        <v>0</v>
      </c>
      <c r="BJ313" s="490">
        <f t="shared" ref="BJ313:BJ358" si="192">COUNTIFS($B$539:$B$588,$BF313,$M$539:$M$588,"小",$O$539:$O$588,"短縮")+COUNTIFS($B$539:$B$588,$BF313,$M$539:$M$588,"小",$O$539:$O$588,"間借り短縮")</f>
        <v>0</v>
      </c>
      <c r="BK313" s="491">
        <f t="shared" ref="BK313:BK358" si="193">COUNTIFS($B$539:$B$588,BF313,$M$539:$M$588,"中",$O$539:$O$588,"休校")</f>
        <v>0</v>
      </c>
      <c r="BL313" s="490">
        <f t="shared" ref="BL313:BL358" si="194">COUNTIFS($B$539:$B$588,$BF313,$M$539:$M$588,"中",$O$539:$O$588,"短縮")+COUNTIFS($B$539:$B$588,$BF313,$M$539:$M$588,"中",$O$539:$O$588,"間借り短縮")</f>
        <v>0</v>
      </c>
      <c r="BM313" s="491">
        <f t="shared" ref="BM313:BM358" si="195">COUNTIFS($B$539:$B$588,BF313,$M$539:$M$588,"義務",$O$539:$O$588,"休校")</f>
        <v>0</v>
      </c>
      <c r="BN313" s="490">
        <f t="shared" ref="BN313:BN358" si="196">COUNTIFS($B$539:$B$588,$BF313,$M$539:$M$588,"義務",$O$539:$O$588,"短縮")+COUNTIFS($B$539:$B$588,$BF313,$M$539:$M$588,"義務",$O$539:$O$588,"間借り短縮")</f>
        <v>0</v>
      </c>
      <c r="BO313" s="491">
        <f t="shared" ref="BO313:BO358" si="197">COUNTIFS($B$539:$B$588,BF313,$M$539:$M$588,"高",$O$539:$O$588,"休校")</f>
        <v>0</v>
      </c>
      <c r="BP313" s="490">
        <f t="shared" ref="BP313:BP358" si="198">COUNTIFS($B$539:$B$588,$BF313,$M$539:$M$588,"高",$O$539:$O$588,"短縮")+COUNTIFS($B$539:$B$588,$BF313,$M$539:$M$588,"高",$O$539:$O$588,"間借り短縮")</f>
        <v>0</v>
      </c>
      <c r="BQ313" s="491">
        <f t="shared" ref="BQ313:BQ358" si="199">COUNTIFS($B$539:$B$588,BF313,$M$539:$M$588,"中等",$O$539:$O$588,"休校")</f>
        <v>0</v>
      </c>
      <c r="BR313" s="490">
        <f t="shared" ref="BR313:BR358" si="200">COUNTIFS($B$539:$B$588,$BF313,$M$539:$M$588,"中等",$O$539:$O$588,"短縮")+COUNTIFS($B$539:$B$588,$BF313,$M$539:$M$588,"中等",$O$539:$O$588,"間借り短縮")</f>
        <v>0</v>
      </c>
      <c r="BS313" s="491">
        <f t="shared" ref="BS313:BS358" si="201">COUNTIFS($B$539:$B$588,BF313,$M$539:$M$588,"特別",$O$539:$O$588,"休校")</f>
        <v>0</v>
      </c>
      <c r="BT313" s="490">
        <f t="shared" ref="BT313:BT358" si="202">COUNTIFS($B$539:$B$588,$BF313,$M$539:$M$588,"特別",$O$539:$O$588,"短縮")+COUNTIFS($B$539:$B$588,$BF313,$M$539:$M$588,"特別",$O$539:$O$588,"間借り短縮")</f>
        <v>0</v>
      </c>
      <c r="BU313" s="491">
        <f t="shared" ref="BU313:BU358" si="203">COUNTIFS($B$539:$B$588,BF313,$M$539:$M$588,"大学",$O$539:$O$588,"休校")</f>
        <v>0</v>
      </c>
      <c r="BV313" s="490">
        <f t="shared" ref="BV313:BV358" si="204">COUNTIFS($B$539:$B$588,$BF313,$M$539:$M$588,"大学",$O$539:$O$588,"短縮")+COUNTIFS($B$539:$B$588,$BF313,$M$539:$M$588,"大学",$O$539:$O$588,"間借り短縮")</f>
        <v>0</v>
      </c>
      <c r="BW313" s="491">
        <f t="shared" ref="BW313:BW358" si="205">COUNTIFS($B$539:$B$588,BF313,$M$539:$M$588,"短大",$O$539:$O$588,"休校")</f>
        <v>0</v>
      </c>
      <c r="BX313" s="546">
        <f t="shared" ref="BX313:BX358" si="206">COUNTIFS($B$539:$B$588,$BF313,$M$539:$M$588,"短大",$O$539:$O$588,"短縮")+COUNTIFS($B$539:$B$588,$BF313,$M$539:$M$588,"短大",$O$539:$O$588,"間借り短縮")</f>
        <v>0</v>
      </c>
      <c r="BY313" s="491">
        <f t="shared" ref="BY313:BY358" si="207">COUNTIFS($B$539:$B$588,BF313,$M$539:$M$588,"高専",$O$539:$O$588,"休校")</f>
        <v>0</v>
      </c>
      <c r="BZ313" s="490">
        <f t="shared" ref="BZ313:BZ358" si="208">COUNTIFS($B$539:$B$588,$BF313,$M$539:$M$588,"高専",$O$539:$O$588,"短縮")+COUNTIFS($B$539:$B$588,$BF313,$M$539:$M$588,"高専",$O$539:$O$588,"間借り短縮")</f>
        <v>0</v>
      </c>
      <c r="CA313" s="491">
        <f t="shared" ref="CA313:CA358" si="209">COUNTIFS($B$539:$B$588,BF313,$M$539:$M$588,"専各",$O$539:$O$588,"休校")</f>
        <v>0</v>
      </c>
      <c r="CB313" s="490">
        <f t="shared" ref="CB313:CB358" si="210">COUNTIFS($B$539:$B$588,$BF313,$M$539:$M$588,"専各",$O$539:$O$588,"短縮")+COUNTIFS($B$539:$B$588,$BF313,$M$539:$M$588,"専各",$O$539:$O$588,"間借り短縮")</f>
        <v>0</v>
      </c>
      <c r="CC313" s="491">
        <f t="shared" ref="CC313:CC358" si="211">COUNTIFS($B$539:$B$588,BF313,$M$539:$M$588,"その他",$O$539:$O$588,"休校")</f>
        <v>0</v>
      </c>
      <c r="CD313" s="494">
        <f t="shared" ref="CD313:CD358" si="212">COUNTIFS($B$539:$B$588,$BF313,$M$539:$M$588,"その他",$O$539:$O$588,"短縮")+COUNTIFS($B$539:$B$588,$BF313,$M$539:$M$588,"その他",$O$539:$O$588,"間借り短縮")</f>
        <v>0</v>
      </c>
    </row>
    <row r="314" spans="1:82" s="478" customFormat="1" ht="18" hidden="1" customHeight="1" outlineLevel="1">
      <c r="A314" s="468"/>
      <c r="B314" s="488" t="s">
        <v>17</v>
      </c>
      <c r="C314" s="489">
        <f t="shared" si="142"/>
        <v>0</v>
      </c>
      <c r="D314" s="490">
        <f t="shared" si="143"/>
        <v>0</v>
      </c>
      <c r="E314" s="491">
        <f t="shared" ref="E314:E358" si="213">$AI314+$BI314</f>
        <v>0</v>
      </c>
      <c r="F314" s="492">
        <f t="shared" si="144"/>
        <v>0</v>
      </c>
      <c r="G314" s="491">
        <f t="shared" si="145"/>
        <v>0</v>
      </c>
      <c r="H314" s="490">
        <f t="shared" si="146"/>
        <v>0</v>
      </c>
      <c r="I314" s="547">
        <f t="shared" si="147"/>
        <v>0</v>
      </c>
      <c r="J314" s="492">
        <f t="shared" si="148"/>
        <v>0</v>
      </c>
      <c r="K314" s="491">
        <f t="shared" si="149"/>
        <v>0</v>
      </c>
      <c r="L314" s="490">
        <f t="shared" si="150"/>
        <v>0</v>
      </c>
      <c r="M314" s="547">
        <f t="shared" si="151"/>
        <v>0</v>
      </c>
      <c r="N314" s="492">
        <f t="shared" si="152"/>
        <v>0</v>
      </c>
      <c r="O314" s="491">
        <f t="shared" si="153"/>
        <v>0</v>
      </c>
      <c r="P314" s="490">
        <f t="shared" si="154"/>
        <v>0</v>
      </c>
      <c r="Q314" s="547">
        <f t="shared" si="155"/>
        <v>0</v>
      </c>
      <c r="R314" s="492">
        <f t="shared" si="156"/>
        <v>0</v>
      </c>
      <c r="S314" s="491">
        <f t="shared" si="157"/>
        <v>0</v>
      </c>
      <c r="T314" s="490">
        <f t="shared" si="158"/>
        <v>0</v>
      </c>
      <c r="U314" s="547">
        <f t="shared" si="159"/>
        <v>0</v>
      </c>
      <c r="V314" s="492">
        <f t="shared" si="160"/>
        <v>0</v>
      </c>
      <c r="W314" s="491">
        <f t="shared" si="161"/>
        <v>0</v>
      </c>
      <c r="X314" s="490">
        <f t="shared" si="162"/>
        <v>0</v>
      </c>
      <c r="Y314" s="547">
        <f t="shared" si="163"/>
        <v>0</v>
      </c>
      <c r="Z314" s="494">
        <f t="shared" si="164"/>
        <v>0</v>
      </c>
      <c r="AA314" s="535">
        <f t="shared" si="165"/>
        <v>0</v>
      </c>
      <c r="AB314" s="494">
        <f t="shared" si="141"/>
        <v>0</v>
      </c>
      <c r="AC314" s="468"/>
      <c r="AD314" s="468"/>
      <c r="AE314" s="468"/>
      <c r="AF314" s="488" t="s">
        <v>17</v>
      </c>
      <c r="AG314" s="489">
        <f t="shared" si="166"/>
        <v>0</v>
      </c>
      <c r="AH314" s="490">
        <f t="shared" si="167"/>
        <v>0</v>
      </c>
      <c r="AI314" s="491">
        <f t="shared" si="168"/>
        <v>0</v>
      </c>
      <c r="AJ314" s="490">
        <f t="shared" si="169"/>
        <v>0</v>
      </c>
      <c r="AK314" s="491">
        <f t="shared" si="170"/>
        <v>0</v>
      </c>
      <c r="AL314" s="490">
        <f t="shared" si="171"/>
        <v>0</v>
      </c>
      <c r="AM314" s="491">
        <f t="shared" si="172"/>
        <v>0</v>
      </c>
      <c r="AN314" s="490">
        <f t="shared" si="173"/>
        <v>0</v>
      </c>
      <c r="AO314" s="491">
        <f t="shared" si="174"/>
        <v>0</v>
      </c>
      <c r="AP314" s="490">
        <f t="shared" si="175"/>
        <v>0</v>
      </c>
      <c r="AQ314" s="491">
        <f t="shared" si="176"/>
        <v>0</v>
      </c>
      <c r="AR314" s="490">
        <f t="shared" si="177"/>
        <v>0</v>
      </c>
      <c r="AS314" s="491">
        <f t="shared" si="178"/>
        <v>0</v>
      </c>
      <c r="AT314" s="490">
        <f t="shared" si="179"/>
        <v>0</v>
      </c>
      <c r="AU314" s="491">
        <f t="shared" si="180"/>
        <v>0</v>
      </c>
      <c r="AV314" s="490">
        <f t="shared" si="181"/>
        <v>0</v>
      </c>
      <c r="AW314" s="491">
        <f t="shared" si="182"/>
        <v>0</v>
      </c>
      <c r="AX314" s="548">
        <f t="shared" si="183"/>
        <v>0</v>
      </c>
      <c r="AY314" s="491">
        <f t="shared" si="184"/>
        <v>0</v>
      </c>
      <c r="AZ314" s="490">
        <f t="shared" si="185"/>
        <v>0</v>
      </c>
      <c r="BA314" s="491">
        <f t="shared" si="186"/>
        <v>0</v>
      </c>
      <c r="BB314" s="490">
        <f t="shared" si="187"/>
        <v>0</v>
      </c>
      <c r="BC314" s="491">
        <f t="shared" si="188"/>
        <v>0</v>
      </c>
      <c r="BD314" s="494">
        <f t="shared" si="189"/>
        <v>0</v>
      </c>
      <c r="BF314" s="488" t="s">
        <v>17</v>
      </c>
      <c r="BG314" s="489">
        <f t="shared" ref="BG314:BG357" si="214">COUNTIFS($B$539:$B$588,BF314,$M$539:$M$588,"幼",$O$539:$O$588,"休校")</f>
        <v>0</v>
      </c>
      <c r="BH314" s="490">
        <f t="shared" si="190"/>
        <v>0</v>
      </c>
      <c r="BI314" s="491">
        <f t="shared" si="191"/>
        <v>0</v>
      </c>
      <c r="BJ314" s="490">
        <f t="shared" si="192"/>
        <v>0</v>
      </c>
      <c r="BK314" s="491">
        <f t="shared" si="193"/>
        <v>0</v>
      </c>
      <c r="BL314" s="490">
        <f t="shared" si="194"/>
        <v>0</v>
      </c>
      <c r="BM314" s="491">
        <f t="shared" si="195"/>
        <v>0</v>
      </c>
      <c r="BN314" s="490">
        <f t="shared" si="196"/>
        <v>0</v>
      </c>
      <c r="BO314" s="491">
        <f t="shared" si="197"/>
        <v>0</v>
      </c>
      <c r="BP314" s="490">
        <f t="shared" si="198"/>
        <v>0</v>
      </c>
      <c r="BQ314" s="491">
        <f t="shared" si="199"/>
        <v>0</v>
      </c>
      <c r="BR314" s="490">
        <f t="shared" si="200"/>
        <v>0</v>
      </c>
      <c r="BS314" s="491">
        <f t="shared" si="201"/>
        <v>0</v>
      </c>
      <c r="BT314" s="490">
        <f t="shared" si="202"/>
        <v>0</v>
      </c>
      <c r="BU314" s="491">
        <f t="shared" si="203"/>
        <v>0</v>
      </c>
      <c r="BV314" s="490">
        <f t="shared" si="204"/>
        <v>0</v>
      </c>
      <c r="BW314" s="491">
        <f t="shared" si="205"/>
        <v>0</v>
      </c>
      <c r="BX314" s="546">
        <f t="shared" si="206"/>
        <v>0</v>
      </c>
      <c r="BY314" s="491">
        <f t="shared" si="207"/>
        <v>0</v>
      </c>
      <c r="BZ314" s="490">
        <f t="shared" si="208"/>
        <v>0</v>
      </c>
      <c r="CA314" s="491">
        <f t="shared" si="209"/>
        <v>0</v>
      </c>
      <c r="CB314" s="490">
        <f t="shared" si="210"/>
        <v>0</v>
      </c>
      <c r="CC314" s="491">
        <f t="shared" si="211"/>
        <v>0</v>
      </c>
      <c r="CD314" s="494">
        <f t="shared" si="212"/>
        <v>0</v>
      </c>
    </row>
    <row r="315" spans="1:82" s="478" customFormat="1" ht="18" hidden="1" customHeight="1" outlineLevel="1">
      <c r="A315" s="468"/>
      <c r="B315" s="488" t="s">
        <v>18</v>
      </c>
      <c r="C315" s="489">
        <f t="shared" si="142"/>
        <v>0</v>
      </c>
      <c r="D315" s="490">
        <f t="shared" si="143"/>
        <v>0</v>
      </c>
      <c r="E315" s="491">
        <f t="shared" si="213"/>
        <v>0</v>
      </c>
      <c r="F315" s="492">
        <f t="shared" si="144"/>
        <v>0</v>
      </c>
      <c r="G315" s="491">
        <f t="shared" si="145"/>
        <v>0</v>
      </c>
      <c r="H315" s="490">
        <f t="shared" si="146"/>
        <v>0</v>
      </c>
      <c r="I315" s="547">
        <f t="shared" si="147"/>
        <v>0</v>
      </c>
      <c r="J315" s="492">
        <f t="shared" si="148"/>
        <v>0</v>
      </c>
      <c r="K315" s="491">
        <f t="shared" si="149"/>
        <v>0</v>
      </c>
      <c r="L315" s="490">
        <f t="shared" si="150"/>
        <v>0</v>
      </c>
      <c r="M315" s="547">
        <f t="shared" si="151"/>
        <v>0</v>
      </c>
      <c r="N315" s="492">
        <f t="shared" si="152"/>
        <v>0</v>
      </c>
      <c r="O315" s="491">
        <f t="shared" si="153"/>
        <v>0</v>
      </c>
      <c r="P315" s="490">
        <f t="shared" si="154"/>
        <v>0</v>
      </c>
      <c r="Q315" s="547">
        <f t="shared" si="155"/>
        <v>0</v>
      </c>
      <c r="R315" s="492">
        <f t="shared" si="156"/>
        <v>0</v>
      </c>
      <c r="S315" s="491">
        <f t="shared" si="157"/>
        <v>0</v>
      </c>
      <c r="T315" s="490">
        <f t="shared" si="158"/>
        <v>0</v>
      </c>
      <c r="U315" s="547">
        <f t="shared" si="159"/>
        <v>0</v>
      </c>
      <c r="V315" s="492">
        <f t="shared" si="160"/>
        <v>0</v>
      </c>
      <c r="W315" s="491">
        <f t="shared" si="161"/>
        <v>0</v>
      </c>
      <c r="X315" s="490">
        <f t="shared" si="162"/>
        <v>0</v>
      </c>
      <c r="Y315" s="547">
        <f t="shared" si="163"/>
        <v>0</v>
      </c>
      <c r="Z315" s="494">
        <f t="shared" si="164"/>
        <v>0</v>
      </c>
      <c r="AA315" s="535">
        <f t="shared" si="165"/>
        <v>0</v>
      </c>
      <c r="AB315" s="494">
        <f t="shared" si="141"/>
        <v>0</v>
      </c>
      <c r="AC315" s="468"/>
      <c r="AD315" s="468"/>
      <c r="AE315" s="468"/>
      <c r="AF315" s="488" t="s">
        <v>18</v>
      </c>
      <c r="AG315" s="489">
        <f t="shared" si="166"/>
        <v>0</v>
      </c>
      <c r="AH315" s="490">
        <f t="shared" si="167"/>
        <v>0</v>
      </c>
      <c r="AI315" s="491">
        <f t="shared" si="168"/>
        <v>0</v>
      </c>
      <c r="AJ315" s="490">
        <f t="shared" si="169"/>
        <v>0</v>
      </c>
      <c r="AK315" s="491">
        <f t="shared" si="170"/>
        <v>0</v>
      </c>
      <c r="AL315" s="490">
        <f t="shared" si="171"/>
        <v>0</v>
      </c>
      <c r="AM315" s="491">
        <f t="shared" si="172"/>
        <v>0</v>
      </c>
      <c r="AN315" s="490">
        <f t="shared" si="173"/>
        <v>0</v>
      </c>
      <c r="AO315" s="491">
        <f t="shared" si="174"/>
        <v>0</v>
      </c>
      <c r="AP315" s="490">
        <f t="shared" si="175"/>
        <v>0</v>
      </c>
      <c r="AQ315" s="491">
        <f t="shared" si="176"/>
        <v>0</v>
      </c>
      <c r="AR315" s="490">
        <f t="shared" si="177"/>
        <v>0</v>
      </c>
      <c r="AS315" s="491">
        <f t="shared" si="178"/>
        <v>0</v>
      </c>
      <c r="AT315" s="490">
        <f t="shared" si="179"/>
        <v>0</v>
      </c>
      <c r="AU315" s="491">
        <f t="shared" si="180"/>
        <v>0</v>
      </c>
      <c r="AV315" s="490">
        <f t="shared" si="181"/>
        <v>0</v>
      </c>
      <c r="AW315" s="491">
        <f t="shared" si="182"/>
        <v>0</v>
      </c>
      <c r="AX315" s="548">
        <f t="shared" si="183"/>
        <v>0</v>
      </c>
      <c r="AY315" s="491">
        <f t="shared" si="184"/>
        <v>0</v>
      </c>
      <c r="AZ315" s="490">
        <f t="shared" si="185"/>
        <v>0</v>
      </c>
      <c r="BA315" s="491">
        <f t="shared" si="186"/>
        <v>0</v>
      </c>
      <c r="BB315" s="490">
        <f t="shared" si="187"/>
        <v>0</v>
      </c>
      <c r="BC315" s="491">
        <f t="shared" si="188"/>
        <v>0</v>
      </c>
      <c r="BD315" s="494">
        <f t="shared" si="189"/>
        <v>0</v>
      </c>
      <c r="BF315" s="488" t="s">
        <v>18</v>
      </c>
      <c r="BG315" s="489">
        <f t="shared" si="214"/>
        <v>0</v>
      </c>
      <c r="BH315" s="490">
        <f t="shared" si="190"/>
        <v>0</v>
      </c>
      <c r="BI315" s="491">
        <f t="shared" si="191"/>
        <v>0</v>
      </c>
      <c r="BJ315" s="490">
        <f t="shared" si="192"/>
        <v>0</v>
      </c>
      <c r="BK315" s="491">
        <f t="shared" si="193"/>
        <v>0</v>
      </c>
      <c r="BL315" s="490">
        <f t="shared" si="194"/>
        <v>0</v>
      </c>
      <c r="BM315" s="491">
        <f t="shared" si="195"/>
        <v>0</v>
      </c>
      <c r="BN315" s="490">
        <f t="shared" si="196"/>
        <v>0</v>
      </c>
      <c r="BO315" s="491">
        <f t="shared" si="197"/>
        <v>0</v>
      </c>
      <c r="BP315" s="490">
        <f t="shared" si="198"/>
        <v>0</v>
      </c>
      <c r="BQ315" s="491">
        <f t="shared" si="199"/>
        <v>0</v>
      </c>
      <c r="BR315" s="490">
        <f t="shared" si="200"/>
        <v>0</v>
      </c>
      <c r="BS315" s="491">
        <f t="shared" si="201"/>
        <v>0</v>
      </c>
      <c r="BT315" s="490">
        <f t="shared" si="202"/>
        <v>0</v>
      </c>
      <c r="BU315" s="491">
        <f t="shared" si="203"/>
        <v>0</v>
      </c>
      <c r="BV315" s="490">
        <f t="shared" si="204"/>
        <v>0</v>
      </c>
      <c r="BW315" s="491">
        <f t="shared" si="205"/>
        <v>0</v>
      </c>
      <c r="BX315" s="546">
        <f t="shared" si="206"/>
        <v>0</v>
      </c>
      <c r="BY315" s="491">
        <f t="shared" si="207"/>
        <v>0</v>
      </c>
      <c r="BZ315" s="490">
        <f t="shared" si="208"/>
        <v>0</v>
      </c>
      <c r="CA315" s="491">
        <f t="shared" si="209"/>
        <v>0</v>
      </c>
      <c r="CB315" s="490">
        <f t="shared" si="210"/>
        <v>0</v>
      </c>
      <c r="CC315" s="491">
        <f t="shared" si="211"/>
        <v>0</v>
      </c>
      <c r="CD315" s="494">
        <f t="shared" si="212"/>
        <v>0</v>
      </c>
    </row>
    <row r="316" spans="1:82" s="478" customFormat="1" ht="18" hidden="1" customHeight="1" outlineLevel="1">
      <c r="A316" s="468"/>
      <c r="B316" s="488" t="s">
        <v>19</v>
      </c>
      <c r="C316" s="489">
        <f t="shared" si="142"/>
        <v>0</v>
      </c>
      <c r="D316" s="490">
        <f t="shared" si="143"/>
        <v>0</v>
      </c>
      <c r="E316" s="491">
        <f t="shared" si="213"/>
        <v>0</v>
      </c>
      <c r="F316" s="492">
        <f t="shared" si="144"/>
        <v>0</v>
      </c>
      <c r="G316" s="491">
        <f t="shared" si="145"/>
        <v>0</v>
      </c>
      <c r="H316" s="490">
        <f t="shared" si="146"/>
        <v>0</v>
      </c>
      <c r="I316" s="547">
        <f t="shared" si="147"/>
        <v>0</v>
      </c>
      <c r="J316" s="492">
        <f t="shared" si="148"/>
        <v>0</v>
      </c>
      <c r="K316" s="491">
        <f t="shared" si="149"/>
        <v>0</v>
      </c>
      <c r="L316" s="490">
        <f t="shared" si="150"/>
        <v>0</v>
      </c>
      <c r="M316" s="547">
        <f t="shared" si="151"/>
        <v>0</v>
      </c>
      <c r="N316" s="492">
        <f>$AR316+$BR316</f>
        <v>0</v>
      </c>
      <c r="O316" s="491">
        <f t="shared" si="153"/>
        <v>0</v>
      </c>
      <c r="P316" s="490">
        <f t="shared" si="154"/>
        <v>0</v>
      </c>
      <c r="Q316" s="547">
        <f t="shared" si="155"/>
        <v>0</v>
      </c>
      <c r="R316" s="492">
        <f t="shared" si="156"/>
        <v>0</v>
      </c>
      <c r="S316" s="491">
        <f t="shared" si="157"/>
        <v>0</v>
      </c>
      <c r="T316" s="490">
        <f t="shared" si="158"/>
        <v>0</v>
      </c>
      <c r="U316" s="547">
        <f t="shared" si="159"/>
        <v>0</v>
      </c>
      <c r="V316" s="492">
        <f t="shared" si="160"/>
        <v>0</v>
      </c>
      <c r="W316" s="491">
        <f t="shared" si="161"/>
        <v>0</v>
      </c>
      <c r="X316" s="490">
        <f t="shared" si="162"/>
        <v>0</v>
      </c>
      <c r="Y316" s="547">
        <f t="shared" si="163"/>
        <v>0</v>
      </c>
      <c r="Z316" s="494">
        <f t="shared" si="164"/>
        <v>0</v>
      </c>
      <c r="AA316" s="535">
        <f>C316+E316+G316+I316+K316+M316+O316+Q316+S316+U316+W316+Y316</f>
        <v>0</v>
      </c>
      <c r="AB316" s="494">
        <f t="shared" si="141"/>
        <v>0</v>
      </c>
      <c r="AC316" s="468"/>
      <c r="AD316" s="468"/>
      <c r="AE316" s="468"/>
      <c r="AF316" s="488" t="s">
        <v>19</v>
      </c>
      <c r="AG316" s="489">
        <f t="shared" si="166"/>
        <v>0</v>
      </c>
      <c r="AH316" s="490">
        <f t="shared" si="167"/>
        <v>0</v>
      </c>
      <c r="AI316" s="491">
        <f t="shared" si="168"/>
        <v>0</v>
      </c>
      <c r="AJ316" s="490">
        <f t="shared" si="169"/>
        <v>0</v>
      </c>
      <c r="AK316" s="491">
        <f t="shared" si="170"/>
        <v>0</v>
      </c>
      <c r="AL316" s="490">
        <f t="shared" si="171"/>
        <v>0</v>
      </c>
      <c r="AM316" s="491">
        <f t="shared" si="172"/>
        <v>0</v>
      </c>
      <c r="AN316" s="490">
        <f t="shared" si="173"/>
        <v>0</v>
      </c>
      <c r="AO316" s="491">
        <f t="shared" si="174"/>
        <v>0</v>
      </c>
      <c r="AP316" s="490">
        <f t="shared" si="175"/>
        <v>0</v>
      </c>
      <c r="AQ316" s="491">
        <f t="shared" si="176"/>
        <v>0</v>
      </c>
      <c r="AR316" s="490">
        <f t="shared" si="177"/>
        <v>0</v>
      </c>
      <c r="AS316" s="491">
        <f t="shared" si="178"/>
        <v>0</v>
      </c>
      <c r="AT316" s="490">
        <f t="shared" si="179"/>
        <v>0</v>
      </c>
      <c r="AU316" s="491">
        <f t="shared" si="180"/>
        <v>0</v>
      </c>
      <c r="AV316" s="490">
        <f t="shared" si="181"/>
        <v>0</v>
      </c>
      <c r="AW316" s="491">
        <f t="shared" si="182"/>
        <v>0</v>
      </c>
      <c r="AX316" s="548">
        <f t="shared" si="183"/>
        <v>0</v>
      </c>
      <c r="AY316" s="491">
        <f t="shared" si="184"/>
        <v>0</v>
      </c>
      <c r="AZ316" s="490">
        <f t="shared" si="185"/>
        <v>0</v>
      </c>
      <c r="BA316" s="491">
        <f t="shared" si="186"/>
        <v>0</v>
      </c>
      <c r="BB316" s="490">
        <f t="shared" si="187"/>
        <v>0</v>
      </c>
      <c r="BC316" s="491">
        <f t="shared" si="188"/>
        <v>0</v>
      </c>
      <c r="BD316" s="494">
        <f t="shared" si="189"/>
        <v>0</v>
      </c>
      <c r="BF316" s="488" t="s">
        <v>19</v>
      </c>
      <c r="BG316" s="489">
        <f t="shared" si="214"/>
        <v>0</v>
      </c>
      <c r="BH316" s="490">
        <f t="shared" si="190"/>
        <v>0</v>
      </c>
      <c r="BI316" s="491">
        <f t="shared" si="191"/>
        <v>0</v>
      </c>
      <c r="BJ316" s="490">
        <f t="shared" si="192"/>
        <v>0</v>
      </c>
      <c r="BK316" s="491">
        <f t="shared" si="193"/>
        <v>0</v>
      </c>
      <c r="BL316" s="490">
        <f t="shared" si="194"/>
        <v>0</v>
      </c>
      <c r="BM316" s="491">
        <f t="shared" si="195"/>
        <v>0</v>
      </c>
      <c r="BN316" s="490">
        <f t="shared" si="196"/>
        <v>0</v>
      </c>
      <c r="BO316" s="491">
        <f t="shared" si="197"/>
        <v>0</v>
      </c>
      <c r="BP316" s="490">
        <f t="shared" si="198"/>
        <v>0</v>
      </c>
      <c r="BQ316" s="491">
        <f t="shared" si="199"/>
        <v>0</v>
      </c>
      <c r="BR316" s="490">
        <f t="shared" si="200"/>
        <v>0</v>
      </c>
      <c r="BS316" s="491">
        <f t="shared" si="201"/>
        <v>0</v>
      </c>
      <c r="BT316" s="490">
        <f t="shared" si="202"/>
        <v>0</v>
      </c>
      <c r="BU316" s="491">
        <f t="shared" si="203"/>
        <v>0</v>
      </c>
      <c r="BV316" s="490">
        <f t="shared" si="204"/>
        <v>0</v>
      </c>
      <c r="BW316" s="491">
        <f t="shared" si="205"/>
        <v>0</v>
      </c>
      <c r="BX316" s="546">
        <f t="shared" si="206"/>
        <v>0</v>
      </c>
      <c r="BY316" s="491">
        <f t="shared" si="207"/>
        <v>0</v>
      </c>
      <c r="BZ316" s="490">
        <f t="shared" si="208"/>
        <v>0</v>
      </c>
      <c r="CA316" s="491">
        <f t="shared" si="209"/>
        <v>0</v>
      </c>
      <c r="CB316" s="490">
        <f t="shared" si="210"/>
        <v>0</v>
      </c>
      <c r="CC316" s="491">
        <f t="shared" si="211"/>
        <v>0</v>
      </c>
      <c r="CD316" s="494">
        <f t="shared" si="212"/>
        <v>0</v>
      </c>
    </row>
    <row r="317" spans="1:82" s="478" customFormat="1" ht="18" hidden="1" customHeight="1" outlineLevel="1">
      <c r="A317" s="468"/>
      <c r="B317" s="488" t="s">
        <v>20</v>
      </c>
      <c r="C317" s="489">
        <f t="shared" si="142"/>
        <v>0</v>
      </c>
      <c r="D317" s="490">
        <f t="shared" si="143"/>
        <v>0</v>
      </c>
      <c r="E317" s="491">
        <f t="shared" si="213"/>
        <v>0</v>
      </c>
      <c r="F317" s="492">
        <f t="shared" si="144"/>
        <v>0</v>
      </c>
      <c r="G317" s="491">
        <f t="shared" si="145"/>
        <v>0</v>
      </c>
      <c r="H317" s="490">
        <f t="shared" si="146"/>
        <v>0</v>
      </c>
      <c r="I317" s="547">
        <f t="shared" si="147"/>
        <v>0</v>
      </c>
      <c r="J317" s="492">
        <f t="shared" si="148"/>
        <v>0</v>
      </c>
      <c r="K317" s="491">
        <f t="shared" si="149"/>
        <v>0</v>
      </c>
      <c r="L317" s="490">
        <f t="shared" si="150"/>
        <v>0</v>
      </c>
      <c r="M317" s="547">
        <f t="shared" si="151"/>
        <v>0</v>
      </c>
      <c r="N317" s="492">
        <f t="shared" si="152"/>
        <v>0</v>
      </c>
      <c r="O317" s="491">
        <f t="shared" si="153"/>
        <v>0</v>
      </c>
      <c r="P317" s="490">
        <f t="shared" si="154"/>
        <v>0</v>
      </c>
      <c r="Q317" s="547">
        <f t="shared" si="155"/>
        <v>0</v>
      </c>
      <c r="R317" s="492">
        <f t="shared" si="156"/>
        <v>0</v>
      </c>
      <c r="S317" s="491">
        <f t="shared" si="157"/>
        <v>0</v>
      </c>
      <c r="T317" s="490">
        <f t="shared" si="158"/>
        <v>0</v>
      </c>
      <c r="U317" s="547">
        <f t="shared" si="159"/>
        <v>0</v>
      </c>
      <c r="V317" s="492">
        <f t="shared" si="160"/>
        <v>0</v>
      </c>
      <c r="W317" s="491">
        <f t="shared" si="161"/>
        <v>0</v>
      </c>
      <c r="X317" s="490">
        <f t="shared" si="162"/>
        <v>0</v>
      </c>
      <c r="Y317" s="547">
        <f t="shared" si="163"/>
        <v>0</v>
      </c>
      <c r="Z317" s="494">
        <f t="shared" si="164"/>
        <v>0</v>
      </c>
      <c r="AA317" s="535">
        <f t="shared" si="165"/>
        <v>0</v>
      </c>
      <c r="AB317" s="494">
        <f t="shared" si="141"/>
        <v>0</v>
      </c>
      <c r="AC317" s="468"/>
      <c r="AD317" s="468"/>
      <c r="AE317" s="468"/>
      <c r="AF317" s="488" t="s">
        <v>20</v>
      </c>
      <c r="AG317" s="489">
        <f t="shared" si="166"/>
        <v>0</v>
      </c>
      <c r="AH317" s="490">
        <f t="shared" si="167"/>
        <v>0</v>
      </c>
      <c r="AI317" s="491">
        <f t="shared" si="168"/>
        <v>0</v>
      </c>
      <c r="AJ317" s="490">
        <f t="shared" si="169"/>
        <v>0</v>
      </c>
      <c r="AK317" s="491">
        <f>SUMIFS($J$487:$J$536,$B$487:$B$536,AF317,$F$487:$F$536,"中",$H$487:$H$536,"休校")</f>
        <v>0</v>
      </c>
      <c r="AL317" s="490">
        <f t="shared" si="171"/>
        <v>0</v>
      </c>
      <c r="AM317" s="491">
        <f t="shared" si="172"/>
        <v>0</v>
      </c>
      <c r="AN317" s="490">
        <f t="shared" si="173"/>
        <v>0</v>
      </c>
      <c r="AO317" s="491">
        <f t="shared" si="174"/>
        <v>0</v>
      </c>
      <c r="AP317" s="490">
        <f t="shared" si="175"/>
        <v>0</v>
      </c>
      <c r="AQ317" s="491">
        <f t="shared" si="176"/>
        <v>0</v>
      </c>
      <c r="AR317" s="490">
        <f t="shared" si="177"/>
        <v>0</v>
      </c>
      <c r="AS317" s="491">
        <f t="shared" si="178"/>
        <v>0</v>
      </c>
      <c r="AT317" s="490">
        <f t="shared" si="179"/>
        <v>0</v>
      </c>
      <c r="AU317" s="491">
        <f t="shared" si="180"/>
        <v>0</v>
      </c>
      <c r="AV317" s="490">
        <f t="shared" si="181"/>
        <v>0</v>
      </c>
      <c r="AW317" s="491">
        <f t="shared" si="182"/>
        <v>0</v>
      </c>
      <c r="AX317" s="548">
        <f t="shared" si="183"/>
        <v>0</v>
      </c>
      <c r="AY317" s="491">
        <f t="shared" si="184"/>
        <v>0</v>
      </c>
      <c r="AZ317" s="490">
        <f t="shared" si="185"/>
        <v>0</v>
      </c>
      <c r="BA317" s="491">
        <f t="shared" si="186"/>
        <v>0</v>
      </c>
      <c r="BB317" s="490">
        <f t="shared" si="187"/>
        <v>0</v>
      </c>
      <c r="BC317" s="491">
        <f t="shared" si="188"/>
        <v>0</v>
      </c>
      <c r="BD317" s="494">
        <f t="shared" si="189"/>
        <v>0</v>
      </c>
      <c r="BF317" s="488" t="s">
        <v>20</v>
      </c>
      <c r="BG317" s="489">
        <f t="shared" si="214"/>
        <v>0</v>
      </c>
      <c r="BH317" s="490">
        <f t="shared" si="190"/>
        <v>0</v>
      </c>
      <c r="BI317" s="491">
        <f t="shared" si="191"/>
        <v>0</v>
      </c>
      <c r="BJ317" s="490">
        <f t="shared" si="192"/>
        <v>0</v>
      </c>
      <c r="BK317" s="491">
        <f t="shared" si="193"/>
        <v>0</v>
      </c>
      <c r="BL317" s="490">
        <f t="shared" si="194"/>
        <v>0</v>
      </c>
      <c r="BM317" s="491">
        <f t="shared" si="195"/>
        <v>0</v>
      </c>
      <c r="BN317" s="490">
        <f t="shared" si="196"/>
        <v>0</v>
      </c>
      <c r="BO317" s="491">
        <f t="shared" si="197"/>
        <v>0</v>
      </c>
      <c r="BP317" s="490">
        <f t="shared" si="198"/>
        <v>0</v>
      </c>
      <c r="BQ317" s="491">
        <f t="shared" si="199"/>
        <v>0</v>
      </c>
      <c r="BR317" s="490">
        <f t="shared" si="200"/>
        <v>0</v>
      </c>
      <c r="BS317" s="491">
        <f t="shared" si="201"/>
        <v>0</v>
      </c>
      <c r="BT317" s="490">
        <f t="shared" si="202"/>
        <v>0</v>
      </c>
      <c r="BU317" s="491">
        <f t="shared" si="203"/>
        <v>0</v>
      </c>
      <c r="BV317" s="490">
        <f t="shared" si="204"/>
        <v>0</v>
      </c>
      <c r="BW317" s="491">
        <f t="shared" si="205"/>
        <v>0</v>
      </c>
      <c r="BX317" s="546">
        <f t="shared" si="206"/>
        <v>0</v>
      </c>
      <c r="BY317" s="491">
        <f t="shared" si="207"/>
        <v>0</v>
      </c>
      <c r="BZ317" s="490">
        <f t="shared" si="208"/>
        <v>0</v>
      </c>
      <c r="CA317" s="491">
        <f t="shared" si="209"/>
        <v>0</v>
      </c>
      <c r="CB317" s="490">
        <f t="shared" si="210"/>
        <v>0</v>
      </c>
      <c r="CC317" s="491">
        <f t="shared" si="211"/>
        <v>0</v>
      </c>
      <c r="CD317" s="494">
        <f t="shared" si="212"/>
        <v>0</v>
      </c>
    </row>
    <row r="318" spans="1:82" s="478" customFormat="1" ht="18" hidden="1" customHeight="1" outlineLevel="1">
      <c r="A318" s="468"/>
      <c r="B318" s="488" t="s">
        <v>21</v>
      </c>
      <c r="C318" s="489">
        <f t="shared" si="142"/>
        <v>0</v>
      </c>
      <c r="D318" s="490">
        <f t="shared" si="143"/>
        <v>0</v>
      </c>
      <c r="E318" s="491">
        <f t="shared" si="213"/>
        <v>0</v>
      </c>
      <c r="F318" s="492">
        <f t="shared" si="144"/>
        <v>0</v>
      </c>
      <c r="G318" s="491">
        <f t="shared" si="145"/>
        <v>0</v>
      </c>
      <c r="H318" s="490">
        <f t="shared" si="146"/>
        <v>0</v>
      </c>
      <c r="I318" s="547">
        <f t="shared" si="147"/>
        <v>0</v>
      </c>
      <c r="J318" s="492">
        <f t="shared" si="148"/>
        <v>0</v>
      </c>
      <c r="K318" s="491">
        <f t="shared" si="149"/>
        <v>0</v>
      </c>
      <c r="L318" s="490">
        <f t="shared" si="150"/>
        <v>0</v>
      </c>
      <c r="M318" s="547">
        <f t="shared" si="151"/>
        <v>0</v>
      </c>
      <c r="N318" s="492">
        <f t="shared" si="152"/>
        <v>0</v>
      </c>
      <c r="O318" s="491">
        <f t="shared" si="153"/>
        <v>0</v>
      </c>
      <c r="P318" s="490">
        <f t="shared" si="154"/>
        <v>0</v>
      </c>
      <c r="Q318" s="547">
        <f t="shared" si="155"/>
        <v>0</v>
      </c>
      <c r="R318" s="492">
        <f t="shared" si="156"/>
        <v>0</v>
      </c>
      <c r="S318" s="491">
        <f t="shared" si="157"/>
        <v>0</v>
      </c>
      <c r="T318" s="490">
        <f t="shared" si="158"/>
        <v>0</v>
      </c>
      <c r="U318" s="547">
        <f t="shared" si="159"/>
        <v>0</v>
      </c>
      <c r="V318" s="492">
        <f t="shared" si="160"/>
        <v>0</v>
      </c>
      <c r="W318" s="491">
        <f t="shared" si="161"/>
        <v>0</v>
      </c>
      <c r="X318" s="490">
        <f t="shared" si="162"/>
        <v>0</v>
      </c>
      <c r="Y318" s="547">
        <f t="shared" si="163"/>
        <v>0</v>
      </c>
      <c r="Z318" s="494">
        <f t="shared" si="164"/>
        <v>0</v>
      </c>
      <c r="AA318" s="535">
        <f t="shared" si="165"/>
        <v>0</v>
      </c>
      <c r="AB318" s="494">
        <f t="shared" si="141"/>
        <v>0</v>
      </c>
      <c r="AC318" s="468"/>
      <c r="AD318" s="468"/>
      <c r="AE318" s="468"/>
      <c r="AF318" s="488" t="s">
        <v>21</v>
      </c>
      <c r="AG318" s="489">
        <f t="shared" si="166"/>
        <v>0</v>
      </c>
      <c r="AH318" s="490">
        <f t="shared" si="167"/>
        <v>0</v>
      </c>
      <c r="AI318" s="491">
        <f t="shared" si="168"/>
        <v>0</v>
      </c>
      <c r="AJ318" s="490">
        <f t="shared" si="169"/>
        <v>0</v>
      </c>
      <c r="AK318" s="491">
        <f t="shared" si="170"/>
        <v>0</v>
      </c>
      <c r="AL318" s="490">
        <f t="shared" si="171"/>
        <v>0</v>
      </c>
      <c r="AM318" s="491">
        <f t="shared" si="172"/>
        <v>0</v>
      </c>
      <c r="AN318" s="490">
        <f t="shared" si="173"/>
        <v>0</v>
      </c>
      <c r="AO318" s="491">
        <f t="shared" si="174"/>
        <v>0</v>
      </c>
      <c r="AP318" s="490">
        <f t="shared" si="175"/>
        <v>0</v>
      </c>
      <c r="AQ318" s="491">
        <f t="shared" si="176"/>
        <v>0</v>
      </c>
      <c r="AR318" s="490">
        <f t="shared" si="177"/>
        <v>0</v>
      </c>
      <c r="AS318" s="491">
        <f t="shared" si="178"/>
        <v>0</v>
      </c>
      <c r="AT318" s="490">
        <f t="shared" si="179"/>
        <v>0</v>
      </c>
      <c r="AU318" s="491">
        <f t="shared" si="180"/>
        <v>0</v>
      </c>
      <c r="AV318" s="490">
        <f t="shared" si="181"/>
        <v>0</v>
      </c>
      <c r="AW318" s="491">
        <f t="shared" si="182"/>
        <v>0</v>
      </c>
      <c r="AX318" s="548">
        <f t="shared" si="183"/>
        <v>0</v>
      </c>
      <c r="AY318" s="491">
        <f t="shared" si="184"/>
        <v>0</v>
      </c>
      <c r="AZ318" s="490">
        <f t="shared" si="185"/>
        <v>0</v>
      </c>
      <c r="BA318" s="491">
        <f t="shared" si="186"/>
        <v>0</v>
      </c>
      <c r="BB318" s="490">
        <f t="shared" si="187"/>
        <v>0</v>
      </c>
      <c r="BC318" s="491">
        <f t="shared" si="188"/>
        <v>0</v>
      </c>
      <c r="BD318" s="494">
        <f t="shared" si="189"/>
        <v>0</v>
      </c>
      <c r="BF318" s="488" t="s">
        <v>21</v>
      </c>
      <c r="BG318" s="489">
        <f t="shared" si="214"/>
        <v>0</v>
      </c>
      <c r="BH318" s="490">
        <f t="shared" si="190"/>
        <v>0</v>
      </c>
      <c r="BI318" s="491">
        <f t="shared" si="191"/>
        <v>0</v>
      </c>
      <c r="BJ318" s="490">
        <f t="shared" si="192"/>
        <v>0</v>
      </c>
      <c r="BK318" s="491">
        <f t="shared" si="193"/>
        <v>0</v>
      </c>
      <c r="BL318" s="490">
        <f t="shared" si="194"/>
        <v>0</v>
      </c>
      <c r="BM318" s="491">
        <f t="shared" si="195"/>
        <v>0</v>
      </c>
      <c r="BN318" s="490">
        <f t="shared" si="196"/>
        <v>0</v>
      </c>
      <c r="BO318" s="491">
        <f t="shared" si="197"/>
        <v>0</v>
      </c>
      <c r="BP318" s="490">
        <f t="shared" si="198"/>
        <v>0</v>
      </c>
      <c r="BQ318" s="491">
        <f t="shared" si="199"/>
        <v>0</v>
      </c>
      <c r="BR318" s="490">
        <f t="shared" si="200"/>
        <v>0</v>
      </c>
      <c r="BS318" s="491">
        <f t="shared" si="201"/>
        <v>0</v>
      </c>
      <c r="BT318" s="490">
        <f t="shared" si="202"/>
        <v>0</v>
      </c>
      <c r="BU318" s="491">
        <f t="shared" si="203"/>
        <v>0</v>
      </c>
      <c r="BV318" s="490">
        <f t="shared" si="204"/>
        <v>0</v>
      </c>
      <c r="BW318" s="491">
        <f t="shared" si="205"/>
        <v>0</v>
      </c>
      <c r="BX318" s="546">
        <f t="shared" si="206"/>
        <v>0</v>
      </c>
      <c r="BY318" s="491">
        <f t="shared" si="207"/>
        <v>0</v>
      </c>
      <c r="BZ318" s="490">
        <f t="shared" si="208"/>
        <v>0</v>
      </c>
      <c r="CA318" s="491">
        <f t="shared" si="209"/>
        <v>0</v>
      </c>
      <c r="CB318" s="490">
        <f t="shared" si="210"/>
        <v>0</v>
      </c>
      <c r="CC318" s="491">
        <f t="shared" si="211"/>
        <v>0</v>
      </c>
      <c r="CD318" s="494">
        <f t="shared" si="212"/>
        <v>0</v>
      </c>
    </row>
    <row r="319" spans="1:82" s="478" customFormat="1" ht="18" hidden="1" customHeight="1" outlineLevel="1">
      <c r="A319" s="468"/>
      <c r="B319" s="488" t="s">
        <v>22</v>
      </c>
      <c r="C319" s="489">
        <f t="shared" si="142"/>
        <v>0</v>
      </c>
      <c r="D319" s="490">
        <f t="shared" si="143"/>
        <v>0</v>
      </c>
      <c r="E319" s="491">
        <f t="shared" si="213"/>
        <v>0</v>
      </c>
      <c r="F319" s="492">
        <f t="shared" si="144"/>
        <v>0</v>
      </c>
      <c r="G319" s="491">
        <f t="shared" si="145"/>
        <v>0</v>
      </c>
      <c r="H319" s="490">
        <f t="shared" si="146"/>
        <v>0</v>
      </c>
      <c r="I319" s="547">
        <f t="shared" si="147"/>
        <v>0</v>
      </c>
      <c r="J319" s="492">
        <f t="shared" si="148"/>
        <v>0</v>
      </c>
      <c r="K319" s="491">
        <f t="shared" si="149"/>
        <v>0</v>
      </c>
      <c r="L319" s="490">
        <f t="shared" si="150"/>
        <v>0</v>
      </c>
      <c r="M319" s="547">
        <f t="shared" si="151"/>
        <v>0</v>
      </c>
      <c r="N319" s="492">
        <f t="shared" si="152"/>
        <v>0</v>
      </c>
      <c r="O319" s="491">
        <f t="shared" si="153"/>
        <v>0</v>
      </c>
      <c r="P319" s="490">
        <f t="shared" si="154"/>
        <v>0</v>
      </c>
      <c r="Q319" s="547">
        <f t="shared" si="155"/>
        <v>0</v>
      </c>
      <c r="R319" s="492">
        <f t="shared" si="156"/>
        <v>0</v>
      </c>
      <c r="S319" s="491">
        <f t="shared" si="157"/>
        <v>0</v>
      </c>
      <c r="T319" s="490">
        <f t="shared" si="158"/>
        <v>0</v>
      </c>
      <c r="U319" s="547">
        <f t="shared" si="159"/>
        <v>0</v>
      </c>
      <c r="V319" s="492">
        <f t="shared" si="160"/>
        <v>0</v>
      </c>
      <c r="W319" s="491">
        <f t="shared" si="161"/>
        <v>0</v>
      </c>
      <c r="X319" s="490">
        <f t="shared" si="162"/>
        <v>0</v>
      </c>
      <c r="Y319" s="547">
        <f t="shared" si="163"/>
        <v>0</v>
      </c>
      <c r="Z319" s="494">
        <f t="shared" si="164"/>
        <v>0</v>
      </c>
      <c r="AA319" s="535">
        <f t="shared" si="165"/>
        <v>0</v>
      </c>
      <c r="AB319" s="494">
        <f t="shared" si="141"/>
        <v>0</v>
      </c>
      <c r="AC319" s="468"/>
      <c r="AD319" s="468"/>
      <c r="AE319" s="468"/>
      <c r="AF319" s="488" t="s">
        <v>22</v>
      </c>
      <c r="AG319" s="489">
        <f t="shared" si="166"/>
        <v>0</v>
      </c>
      <c r="AH319" s="490">
        <f t="shared" si="167"/>
        <v>0</v>
      </c>
      <c r="AI319" s="491">
        <f t="shared" si="168"/>
        <v>0</v>
      </c>
      <c r="AJ319" s="490">
        <f t="shared" si="169"/>
        <v>0</v>
      </c>
      <c r="AK319" s="491">
        <f t="shared" si="170"/>
        <v>0</v>
      </c>
      <c r="AL319" s="490">
        <f t="shared" si="171"/>
        <v>0</v>
      </c>
      <c r="AM319" s="491">
        <f t="shared" si="172"/>
        <v>0</v>
      </c>
      <c r="AN319" s="490">
        <f t="shared" si="173"/>
        <v>0</v>
      </c>
      <c r="AO319" s="491">
        <f t="shared" si="174"/>
        <v>0</v>
      </c>
      <c r="AP319" s="490">
        <f t="shared" si="175"/>
        <v>0</v>
      </c>
      <c r="AQ319" s="491">
        <f t="shared" si="176"/>
        <v>0</v>
      </c>
      <c r="AR319" s="490">
        <f t="shared" si="177"/>
        <v>0</v>
      </c>
      <c r="AS319" s="491">
        <f t="shared" si="178"/>
        <v>0</v>
      </c>
      <c r="AT319" s="490">
        <f t="shared" si="179"/>
        <v>0</v>
      </c>
      <c r="AU319" s="491">
        <f t="shared" si="180"/>
        <v>0</v>
      </c>
      <c r="AV319" s="490">
        <f t="shared" si="181"/>
        <v>0</v>
      </c>
      <c r="AW319" s="491">
        <f t="shared" si="182"/>
        <v>0</v>
      </c>
      <c r="AX319" s="548">
        <f t="shared" si="183"/>
        <v>0</v>
      </c>
      <c r="AY319" s="491">
        <f t="shared" si="184"/>
        <v>0</v>
      </c>
      <c r="AZ319" s="490">
        <f t="shared" si="185"/>
        <v>0</v>
      </c>
      <c r="BA319" s="491">
        <f t="shared" si="186"/>
        <v>0</v>
      </c>
      <c r="BB319" s="490">
        <f t="shared" si="187"/>
        <v>0</v>
      </c>
      <c r="BC319" s="491">
        <f t="shared" si="188"/>
        <v>0</v>
      </c>
      <c r="BD319" s="494">
        <f t="shared" si="189"/>
        <v>0</v>
      </c>
      <c r="BF319" s="488" t="s">
        <v>22</v>
      </c>
      <c r="BG319" s="489">
        <f t="shared" si="214"/>
        <v>0</v>
      </c>
      <c r="BH319" s="490">
        <f t="shared" si="190"/>
        <v>0</v>
      </c>
      <c r="BI319" s="491">
        <f t="shared" si="191"/>
        <v>0</v>
      </c>
      <c r="BJ319" s="490">
        <f t="shared" si="192"/>
        <v>0</v>
      </c>
      <c r="BK319" s="491">
        <f t="shared" si="193"/>
        <v>0</v>
      </c>
      <c r="BL319" s="490">
        <f t="shared" si="194"/>
        <v>0</v>
      </c>
      <c r="BM319" s="491">
        <f t="shared" si="195"/>
        <v>0</v>
      </c>
      <c r="BN319" s="490">
        <f t="shared" si="196"/>
        <v>0</v>
      </c>
      <c r="BO319" s="491">
        <f t="shared" si="197"/>
        <v>0</v>
      </c>
      <c r="BP319" s="490">
        <f t="shared" si="198"/>
        <v>0</v>
      </c>
      <c r="BQ319" s="491">
        <f t="shared" si="199"/>
        <v>0</v>
      </c>
      <c r="BR319" s="490">
        <f t="shared" si="200"/>
        <v>0</v>
      </c>
      <c r="BS319" s="491">
        <f t="shared" si="201"/>
        <v>0</v>
      </c>
      <c r="BT319" s="490">
        <f t="shared" si="202"/>
        <v>0</v>
      </c>
      <c r="BU319" s="491">
        <f t="shared" si="203"/>
        <v>0</v>
      </c>
      <c r="BV319" s="490">
        <f t="shared" si="204"/>
        <v>0</v>
      </c>
      <c r="BW319" s="491">
        <f t="shared" si="205"/>
        <v>0</v>
      </c>
      <c r="BX319" s="546">
        <f t="shared" si="206"/>
        <v>0</v>
      </c>
      <c r="BY319" s="491">
        <f t="shared" si="207"/>
        <v>0</v>
      </c>
      <c r="BZ319" s="490">
        <f t="shared" si="208"/>
        <v>0</v>
      </c>
      <c r="CA319" s="491">
        <f t="shared" si="209"/>
        <v>0</v>
      </c>
      <c r="CB319" s="490">
        <f t="shared" si="210"/>
        <v>0</v>
      </c>
      <c r="CC319" s="491">
        <f t="shared" si="211"/>
        <v>0</v>
      </c>
      <c r="CD319" s="494">
        <f t="shared" si="212"/>
        <v>0</v>
      </c>
    </row>
    <row r="320" spans="1:82" s="478" customFormat="1" ht="18" hidden="1" customHeight="1" outlineLevel="1">
      <c r="A320" s="468"/>
      <c r="B320" s="488" t="s">
        <v>23</v>
      </c>
      <c r="C320" s="489">
        <f t="shared" si="142"/>
        <v>0</v>
      </c>
      <c r="D320" s="490">
        <f t="shared" si="143"/>
        <v>0</v>
      </c>
      <c r="E320" s="491">
        <f t="shared" si="213"/>
        <v>0</v>
      </c>
      <c r="F320" s="492">
        <f t="shared" si="144"/>
        <v>0</v>
      </c>
      <c r="G320" s="491">
        <f t="shared" si="145"/>
        <v>0</v>
      </c>
      <c r="H320" s="490">
        <f t="shared" si="146"/>
        <v>0</v>
      </c>
      <c r="I320" s="547">
        <f t="shared" si="147"/>
        <v>0</v>
      </c>
      <c r="J320" s="492">
        <f t="shared" si="148"/>
        <v>0</v>
      </c>
      <c r="K320" s="491">
        <f t="shared" si="149"/>
        <v>0</v>
      </c>
      <c r="L320" s="490">
        <f t="shared" si="150"/>
        <v>0</v>
      </c>
      <c r="M320" s="547">
        <f t="shared" si="151"/>
        <v>0</v>
      </c>
      <c r="N320" s="492">
        <f t="shared" si="152"/>
        <v>0</v>
      </c>
      <c r="O320" s="491">
        <f t="shared" si="153"/>
        <v>0</v>
      </c>
      <c r="P320" s="490">
        <f t="shared" si="154"/>
        <v>0</v>
      </c>
      <c r="Q320" s="547">
        <f t="shared" si="155"/>
        <v>0</v>
      </c>
      <c r="R320" s="492">
        <f t="shared" si="156"/>
        <v>0</v>
      </c>
      <c r="S320" s="491">
        <f t="shared" si="157"/>
        <v>0</v>
      </c>
      <c r="T320" s="490">
        <f t="shared" si="158"/>
        <v>0</v>
      </c>
      <c r="U320" s="547">
        <f t="shared" si="159"/>
        <v>0</v>
      </c>
      <c r="V320" s="492">
        <f t="shared" si="160"/>
        <v>0</v>
      </c>
      <c r="W320" s="491">
        <f t="shared" si="161"/>
        <v>0</v>
      </c>
      <c r="X320" s="490">
        <f t="shared" si="162"/>
        <v>0</v>
      </c>
      <c r="Y320" s="547">
        <f t="shared" si="163"/>
        <v>0</v>
      </c>
      <c r="Z320" s="494">
        <f t="shared" si="164"/>
        <v>0</v>
      </c>
      <c r="AA320" s="535">
        <f t="shared" si="165"/>
        <v>0</v>
      </c>
      <c r="AB320" s="494">
        <f t="shared" si="141"/>
        <v>0</v>
      </c>
      <c r="AC320" s="468"/>
      <c r="AD320" s="468"/>
      <c r="AE320" s="468"/>
      <c r="AF320" s="488" t="s">
        <v>23</v>
      </c>
      <c r="AG320" s="489">
        <f t="shared" si="166"/>
        <v>0</v>
      </c>
      <c r="AH320" s="490">
        <f t="shared" si="167"/>
        <v>0</v>
      </c>
      <c r="AI320" s="491">
        <f t="shared" si="168"/>
        <v>0</v>
      </c>
      <c r="AJ320" s="490">
        <f t="shared" si="169"/>
        <v>0</v>
      </c>
      <c r="AK320" s="491">
        <f t="shared" si="170"/>
        <v>0</v>
      </c>
      <c r="AL320" s="490">
        <f t="shared" si="171"/>
        <v>0</v>
      </c>
      <c r="AM320" s="491">
        <f t="shared" si="172"/>
        <v>0</v>
      </c>
      <c r="AN320" s="490">
        <f t="shared" si="173"/>
        <v>0</v>
      </c>
      <c r="AO320" s="491">
        <f t="shared" si="174"/>
        <v>0</v>
      </c>
      <c r="AP320" s="490">
        <f t="shared" si="175"/>
        <v>0</v>
      </c>
      <c r="AQ320" s="491">
        <f t="shared" si="176"/>
        <v>0</v>
      </c>
      <c r="AR320" s="490">
        <f t="shared" si="177"/>
        <v>0</v>
      </c>
      <c r="AS320" s="491">
        <f t="shared" si="178"/>
        <v>0</v>
      </c>
      <c r="AT320" s="490">
        <f t="shared" si="179"/>
        <v>0</v>
      </c>
      <c r="AU320" s="491">
        <f t="shared" si="180"/>
        <v>0</v>
      </c>
      <c r="AV320" s="490">
        <f t="shared" si="181"/>
        <v>0</v>
      </c>
      <c r="AW320" s="491">
        <f t="shared" si="182"/>
        <v>0</v>
      </c>
      <c r="AX320" s="548">
        <f t="shared" si="183"/>
        <v>0</v>
      </c>
      <c r="AY320" s="491">
        <f t="shared" si="184"/>
        <v>0</v>
      </c>
      <c r="AZ320" s="490">
        <f t="shared" si="185"/>
        <v>0</v>
      </c>
      <c r="BA320" s="491">
        <f t="shared" si="186"/>
        <v>0</v>
      </c>
      <c r="BB320" s="490">
        <f t="shared" si="187"/>
        <v>0</v>
      </c>
      <c r="BC320" s="491">
        <f t="shared" si="188"/>
        <v>0</v>
      </c>
      <c r="BD320" s="494">
        <f t="shared" si="189"/>
        <v>0</v>
      </c>
      <c r="BF320" s="488" t="s">
        <v>23</v>
      </c>
      <c r="BG320" s="489">
        <f t="shared" si="214"/>
        <v>0</v>
      </c>
      <c r="BH320" s="490">
        <f t="shared" si="190"/>
        <v>0</v>
      </c>
      <c r="BI320" s="491">
        <f t="shared" si="191"/>
        <v>0</v>
      </c>
      <c r="BJ320" s="490">
        <f t="shared" si="192"/>
        <v>0</v>
      </c>
      <c r="BK320" s="491">
        <f t="shared" si="193"/>
        <v>0</v>
      </c>
      <c r="BL320" s="490">
        <f t="shared" si="194"/>
        <v>0</v>
      </c>
      <c r="BM320" s="491">
        <f t="shared" si="195"/>
        <v>0</v>
      </c>
      <c r="BN320" s="490">
        <f t="shared" si="196"/>
        <v>0</v>
      </c>
      <c r="BO320" s="491">
        <f t="shared" si="197"/>
        <v>0</v>
      </c>
      <c r="BP320" s="490">
        <f t="shared" si="198"/>
        <v>0</v>
      </c>
      <c r="BQ320" s="491">
        <f t="shared" si="199"/>
        <v>0</v>
      </c>
      <c r="BR320" s="490">
        <f t="shared" si="200"/>
        <v>0</v>
      </c>
      <c r="BS320" s="491">
        <f t="shared" si="201"/>
        <v>0</v>
      </c>
      <c r="BT320" s="490">
        <f t="shared" si="202"/>
        <v>0</v>
      </c>
      <c r="BU320" s="491">
        <f t="shared" si="203"/>
        <v>0</v>
      </c>
      <c r="BV320" s="490">
        <f t="shared" si="204"/>
        <v>0</v>
      </c>
      <c r="BW320" s="491">
        <f t="shared" si="205"/>
        <v>0</v>
      </c>
      <c r="BX320" s="546">
        <f t="shared" si="206"/>
        <v>0</v>
      </c>
      <c r="BY320" s="491">
        <f t="shared" si="207"/>
        <v>0</v>
      </c>
      <c r="BZ320" s="490">
        <f t="shared" si="208"/>
        <v>0</v>
      </c>
      <c r="CA320" s="491">
        <f t="shared" si="209"/>
        <v>0</v>
      </c>
      <c r="CB320" s="490">
        <f t="shared" si="210"/>
        <v>0</v>
      </c>
      <c r="CC320" s="491">
        <f t="shared" si="211"/>
        <v>0</v>
      </c>
      <c r="CD320" s="494">
        <f t="shared" si="212"/>
        <v>0</v>
      </c>
    </row>
    <row r="321" spans="1:82" s="478" customFormat="1" ht="18" hidden="1" customHeight="1" outlineLevel="1">
      <c r="A321" s="468"/>
      <c r="B321" s="488" t="s">
        <v>24</v>
      </c>
      <c r="C321" s="489">
        <f t="shared" si="142"/>
        <v>0</v>
      </c>
      <c r="D321" s="490">
        <f t="shared" si="143"/>
        <v>0</v>
      </c>
      <c r="E321" s="491">
        <f t="shared" si="213"/>
        <v>0</v>
      </c>
      <c r="F321" s="492">
        <f t="shared" si="144"/>
        <v>0</v>
      </c>
      <c r="G321" s="491">
        <f t="shared" si="145"/>
        <v>0</v>
      </c>
      <c r="H321" s="490">
        <f t="shared" si="146"/>
        <v>0</v>
      </c>
      <c r="I321" s="547">
        <f t="shared" si="147"/>
        <v>0</v>
      </c>
      <c r="J321" s="492">
        <f t="shared" si="148"/>
        <v>0</v>
      </c>
      <c r="K321" s="491">
        <f t="shared" si="149"/>
        <v>0</v>
      </c>
      <c r="L321" s="490">
        <f t="shared" si="150"/>
        <v>0</v>
      </c>
      <c r="M321" s="547">
        <f t="shared" si="151"/>
        <v>0</v>
      </c>
      <c r="N321" s="492">
        <f t="shared" si="152"/>
        <v>0</v>
      </c>
      <c r="O321" s="491">
        <f t="shared" si="153"/>
        <v>0</v>
      </c>
      <c r="P321" s="490">
        <f t="shared" si="154"/>
        <v>0</v>
      </c>
      <c r="Q321" s="547">
        <f t="shared" si="155"/>
        <v>0</v>
      </c>
      <c r="R321" s="492">
        <f t="shared" si="156"/>
        <v>0</v>
      </c>
      <c r="S321" s="491">
        <f t="shared" si="157"/>
        <v>0</v>
      </c>
      <c r="T321" s="490">
        <f t="shared" si="158"/>
        <v>0</v>
      </c>
      <c r="U321" s="547">
        <f t="shared" si="159"/>
        <v>0</v>
      </c>
      <c r="V321" s="492">
        <f t="shared" si="160"/>
        <v>0</v>
      </c>
      <c r="W321" s="491">
        <f t="shared" si="161"/>
        <v>0</v>
      </c>
      <c r="X321" s="490">
        <f t="shared" si="162"/>
        <v>0</v>
      </c>
      <c r="Y321" s="547">
        <f t="shared" si="163"/>
        <v>0</v>
      </c>
      <c r="Z321" s="494">
        <f t="shared" si="164"/>
        <v>0</v>
      </c>
      <c r="AA321" s="535">
        <f t="shared" si="165"/>
        <v>0</v>
      </c>
      <c r="AB321" s="494">
        <f t="shared" si="141"/>
        <v>0</v>
      </c>
      <c r="AC321" s="468"/>
      <c r="AD321" s="468"/>
      <c r="AE321" s="468"/>
      <c r="AF321" s="488" t="s">
        <v>24</v>
      </c>
      <c r="AG321" s="489">
        <f t="shared" si="166"/>
        <v>0</v>
      </c>
      <c r="AH321" s="490">
        <f t="shared" si="167"/>
        <v>0</v>
      </c>
      <c r="AI321" s="491">
        <f t="shared" si="168"/>
        <v>0</v>
      </c>
      <c r="AJ321" s="490">
        <f t="shared" si="169"/>
        <v>0</v>
      </c>
      <c r="AK321" s="491">
        <f t="shared" si="170"/>
        <v>0</v>
      </c>
      <c r="AL321" s="490">
        <f t="shared" si="171"/>
        <v>0</v>
      </c>
      <c r="AM321" s="491">
        <f t="shared" si="172"/>
        <v>0</v>
      </c>
      <c r="AN321" s="490">
        <f t="shared" si="173"/>
        <v>0</v>
      </c>
      <c r="AO321" s="491">
        <f t="shared" si="174"/>
        <v>0</v>
      </c>
      <c r="AP321" s="490">
        <f t="shared" si="175"/>
        <v>0</v>
      </c>
      <c r="AQ321" s="491">
        <f t="shared" si="176"/>
        <v>0</v>
      </c>
      <c r="AR321" s="490">
        <f t="shared" si="177"/>
        <v>0</v>
      </c>
      <c r="AS321" s="491">
        <f t="shared" si="178"/>
        <v>0</v>
      </c>
      <c r="AT321" s="490">
        <f t="shared" si="179"/>
        <v>0</v>
      </c>
      <c r="AU321" s="491">
        <f t="shared" si="180"/>
        <v>0</v>
      </c>
      <c r="AV321" s="490">
        <f t="shared" si="181"/>
        <v>0</v>
      </c>
      <c r="AW321" s="491">
        <f t="shared" si="182"/>
        <v>0</v>
      </c>
      <c r="AX321" s="548">
        <f t="shared" si="183"/>
        <v>0</v>
      </c>
      <c r="AY321" s="491">
        <f t="shared" si="184"/>
        <v>0</v>
      </c>
      <c r="AZ321" s="490">
        <f t="shared" si="185"/>
        <v>0</v>
      </c>
      <c r="BA321" s="491">
        <f t="shared" si="186"/>
        <v>0</v>
      </c>
      <c r="BB321" s="490">
        <f t="shared" si="187"/>
        <v>0</v>
      </c>
      <c r="BC321" s="491">
        <f t="shared" si="188"/>
        <v>0</v>
      </c>
      <c r="BD321" s="494">
        <f t="shared" si="189"/>
        <v>0</v>
      </c>
      <c r="BF321" s="488" t="s">
        <v>24</v>
      </c>
      <c r="BG321" s="489">
        <f t="shared" si="214"/>
        <v>0</v>
      </c>
      <c r="BH321" s="490">
        <f t="shared" si="190"/>
        <v>0</v>
      </c>
      <c r="BI321" s="491">
        <f t="shared" si="191"/>
        <v>0</v>
      </c>
      <c r="BJ321" s="490">
        <f t="shared" si="192"/>
        <v>0</v>
      </c>
      <c r="BK321" s="491">
        <f t="shared" si="193"/>
        <v>0</v>
      </c>
      <c r="BL321" s="490">
        <f t="shared" si="194"/>
        <v>0</v>
      </c>
      <c r="BM321" s="491">
        <f t="shared" si="195"/>
        <v>0</v>
      </c>
      <c r="BN321" s="490">
        <f t="shared" si="196"/>
        <v>0</v>
      </c>
      <c r="BO321" s="491">
        <f t="shared" si="197"/>
        <v>0</v>
      </c>
      <c r="BP321" s="490">
        <f t="shared" si="198"/>
        <v>0</v>
      </c>
      <c r="BQ321" s="491">
        <f t="shared" si="199"/>
        <v>0</v>
      </c>
      <c r="BR321" s="490">
        <f t="shared" si="200"/>
        <v>0</v>
      </c>
      <c r="BS321" s="491">
        <f t="shared" si="201"/>
        <v>0</v>
      </c>
      <c r="BT321" s="490">
        <f t="shared" si="202"/>
        <v>0</v>
      </c>
      <c r="BU321" s="491">
        <f t="shared" si="203"/>
        <v>0</v>
      </c>
      <c r="BV321" s="490">
        <f t="shared" si="204"/>
        <v>0</v>
      </c>
      <c r="BW321" s="491">
        <f t="shared" si="205"/>
        <v>0</v>
      </c>
      <c r="BX321" s="546">
        <f t="shared" si="206"/>
        <v>0</v>
      </c>
      <c r="BY321" s="491">
        <f t="shared" si="207"/>
        <v>0</v>
      </c>
      <c r="BZ321" s="490">
        <f t="shared" si="208"/>
        <v>0</v>
      </c>
      <c r="CA321" s="491">
        <f t="shared" si="209"/>
        <v>0</v>
      </c>
      <c r="CB321" s="490">
        <f t="shared" si="210"/>
        <v>0</v>
      </c>
      <c r="CC321" s="491">
        <f t="shared" si="211"/>
        <v>0</v>
      </c>
      <c r="CD321" s="494">
        <f t="shared" si="212"/>
        <v>0</v>
      </c>
    </row>
    <row r="322" spans="1:82" s="478" customFormat="1" ht="18" hidden="1" customHeight="1" outlineLevel="1">
      <c r="A322" s="468"/>
      <c r="B322" s="488" t="s">
        <v>25</v>
      </c>
      <c r="C322" s="489">
        <f t="shared" si="142"/>
        <v>0</v>
      </c>
      <c r="D322" s="490">
        <f t="shared" si="143"/>
        <v>0</v>
      </c>
      <c r="E322" s="491">
        <f t="shared" si="213"/>
        <v>0</v>
      </c>
      <c r="F322" s="492">
        <f t="shared" si="144"/>
        <v>0</v>
      </c>
      <c r="G322" s="491">
        <f t="shared" si="145"/>
        <v>0</v>
      </c>
      <c r="H322" s="490">
        <f t="shared" si="146"/>
        <v>0</v>
      </c>
      <c r="I322" s="547">
        <f t="shared" si="147"/>
        <v>0</v>
      </c>
      <c r="J322" s="492">
        <f t="shared" si="148"/>
        <v>0</v>
      </c>
      <c r="K322" s="491">
        <f t="shared" si="149"/>
        <v>0</v>
      </c>
      <c r="L322" s="490">
        <f t="shared" si="150"/>
        <v>0</v>
      </c>
      <c r="M322" s="547">
        <f t="shared" si="151"/>
        <v>0</v>
      </c>
      <c r="N322" s="492">
        <f t="shared" si="152"/>
        <v>0</v>
      </c>
      <c r="O322" s="491">
        <f t="shared" si="153"/>
        <v>0</v>
      </c>
      <c r="P322" s="490">
        <f t="shared" si="154"/>
        <v>0</v>
      </c>
      <c r="Q322" s="547">
        <f t="shared" si="155"/>
        <v>0</v>
      </c>
      <c r="R322" s="492">
        <f t="shared" si="156"/>
        <v>0</v>
      </c>
      <c r="S322" s="491">
        <f t="shared" si="157"/>
        <v>0</v>
      </c>
      <c r="T322" s="490">
        <f t="shared" si="158"/>
        <v>0</v>
      </c>
      <c r="U322" s="547">
        <f t="shared" si="159"/>
        <v>0</v>
      </c>
      <c r="V322" s="492">
        <f t="shared" si="160"/>
        <v>0</v>
      </c>
      <c r="W322" s="491">
        <f t="shared" si="161"/>
        <v>0</v>
      </c>
      <c r="X322" s="490">
        <f t="shared" si="162"/>
        <v>0</v>
      </c>
      <c r="Y322" s="547">
        <f t="shared" si="163"/>
        <v>0</v>
      </c>
      <c r="Z322" s="494">
        <f t="shared" si="164"/>
        <v>0</v>
      </c>
      <c r="AA322" s="535">
        <f t="shared" si="165"/>
        <v>0</v>
      </c>
      <c r="AB322" s="494">
        <f t="shared" si="141"/>
        <v>0</v>
      </c>
      <c r="AC322" s="468"/>
      <c r="AD322" s="468"/>
      <c r="AE322" s="468"/>
      <c r="AF322" s="488" t="s">
        <v>25</v>
      </c>
      <c r="AG322" s="489">
        <f t="shared" si="166"/>
        <v>0</v>
      </c>
      <c r="AH322" s="490">
        <f t="shared" si="167"/>
        <v>0</v>
      </c>
      <c r="AI322" s="491">
        <f t="shared" si="168"/>
        <v>0</v>
      </c>
      <c r="AJ322" s="490">
        <f t="shared" si="169"/>
        <v>0</v>
      </c>
      <c r="AK322" s="491">
        <f t="shared" si="170"/>
        <v>0</v>
      </c>
      <c r="AL322" s="490">
        <f t="shared" si="171"/>
        <v>0</v>
      </c>
      <c r="AM322" s="491">
        <f t="shared" si="172"/>
        <v>0</v>
      </c>
      <c r="AN322" s="490">
        <f t="shared" si="173"/>
        <v>0</v>
      </c>
      <c r="AO322" s="491">
        <f t="shared" si="174"/>
        <v>0</v>
      </c>
      <c r="AP322" s="490">
        <f>SUMIFS($J$487:$J$536,$B$487:$B$536,$AF322,$F$487:$F$536,"高",$H$487:$H$536,"短縮")</f>
        <v>0</v>
      </c>
      <c r="AQ322" s="491">
        <f t="shared" si="176"/>
        <v>0</v>
      </c>
      <c r="AR322" s="490">
        <f t="shared" si="177"/>
        <v>0</v>
      </c>
      <c r="AS322" s="491">
        <f t="shared" si="178"/>
        <v>0</v>
      </c>
      <c r="AT322" s="490">
        <f t="shared" si="179"/>
        <v>0</v>
      </c>
      <c r="AU322" s="491">
        <f t="shared" si="180"/>
        <v>0</v>
      </c>
      <c r="AV322" s="490">
        <f t="shared" si="181"/>
        <v>0</v>
      </c>
      <c r="AW322" s="491">
        <f t="shared" si="182"/>
        <v>0</v>
      </c>
      <c r="AX322" s="548">
        <f t="shared" si="183"/>
        <v>0</v>
      </c>
      <c r="AY322" s="491">
        <f t="shared" si="184"/>
        <v>0</v>
      </c>
      <c r="AZ322" s="490">
        <f t="shared" si="185"/>
        <v>0</v>
      </c>
      <c r="BA322" s="491">
        <f t="shared" si="186"/>
        <v>0</v>
      </c>
      <c r="BB322" s="490">
        <f t="shared" si="187"/>
        <v>0</v>
      </c>
      <c r="BC322" s="491">
        <f t="shared" si="188"/>
        <v>0</v>
      </c>
      <c r="BD322" s="494">
        <f t="shared" si="189"/>
        <v>0</v>
      </c>
      <c r="BF322" s="488" t="s">
        <v>25</v>
      </c>
      <c r="BG322" s="489">
        <f t="shared" si="214"/>
        <v>0</v>
      </c>
      <c r="BH322" s="490">
        <f t="shared" si="190"/>
        <v>0</v>
      </c>
      <c r="BI322" s="491">
        <f t="shared" si="191"/>
        <v>0</v>
      </c>
      <c r="BJ322" s="490">
        <f t="shared" si="192"/>
        <v>0</v>
      </c>
      <c r="BK322" s="491">
        <f t="shared" si="193"/>
        <v>0</v>
      </c>
      <c r="BL322" s="490">
        <f t="shared" si="194"/>
        <v>0</v>
      </c>
      <c r="BM322" s="491">
        <f t="shared" si="195"/>
        <v>0</v>
      </c>
      <c r="BN322" s="490">
        <f t="shared" si="196"/>
        <v>0</v>
      </c>
      <c r="BO322" s="491">
        <f t="shared" si="197"/>
        <v>0</v>
      </c>
      <c r="BP322" s="490">
        <f t="shared" si="198"/>
        <v>0</v>
      </c>
      <c r="BQ322" s="491">
        <f t="shared" si="199"/>
        <v>0</v>
      </c>
      <c r="BR322" s="490">
        <f t="shared" si="200"/>
        <v>0</v>
      </c>
      <c r="BS322" s="491">
        <f t="shared" si="201"/>
        <v>0</v>
      </c>
      <c r="BT322" s="490">
        <f t="shared" si="202"/>
        <v>0</v>
      </c>
      <c r="BU322" s="491">
        <f t="shared" si="203"/>
        <v>0</v>
      </c>
      <c r="BV322" s="490">
        <f t="shared" si="204"/>
        <v>0</v>
      </c>
      <c r="BW322" s="491">
        <f t="shared" si="205"/>
        <v>0</v>
      </c>
      <c r="BX322" s="546">
        <f t="shared" si="206"/>
        <v>0</v>
      </c>
      <c r="BY322" s="491">
        <f t="shared" si="207"/>
        <v>0</v>
      </c>
      <c r="BZ322" s="490">
        <f t="shared" si="208"/>
        <v>0</v>
      </c>
      <c r="CA322" s="491">
        <f t="shared" si="209"/>
        <v>0</v>
      </c>
      <c r="CB322" s="490">
        <f t="shared" si="210"/>
        <v>0</v>
      </c>
      <c r="CC322" s="491">
        <f t="shared" si="211"/>
        <v>0</v>
      </c>
      <c r="CD322" s="494">
        <f t="shared" si="212"/>
        <v>0</v>
      </c>
    </row>
    <row r="323" spans="1:82" s="478" customFormat="1" ht="18" hidden="1" customHeight="1" outlineLevel="1">
      <c r="A323" s="468"/>
      <c r="B323" s="488" t="s">
        <v>26</v>
      </c>
      <c r="C323" s="489">
        <f t="shared" si="142"/>
        <v>0</v>
      </c>
      <c r="D323" s="490">
        <f t="shared" si="143"/>
        <v>0</v>
      </c>
      <c r="E323" s="491">
        <f t="shared" si="213"/>
        <v>0</v>
      </c>
      <c r="F323" s="492">
        <f t="shared" si="144"/>
        <v>0</v>
      </c>
      <c r="G323" s="491">
        <f t="shared" si="145"/>
        <v>0</v>
      </c>
      <c r="H323" s="490">
        <f t="shared" si="146"/>
        <v>0</v>
      </c>
      <c r="I323" s="547">
        <f t="shared" si="147"/>
        <v>0</v>
      </c>
      <c r="J323" s="492">
        <f t="shared" si="148"/>
        <v>0</v>
      </c>
      <c r="K323" s="491">
        <f t="shared" si="149"/>
        <v>0</v>
      </c>
      <c r="L323" s="490">
        <f t="shared" si="150"/>
        <v>0</v>
      </c>
      <c r="M323" s="547">
        <f t="shared" si="151"/>
        <v>0</v>
      </c>
      <c r="N323" s="492">
        <f t="shared" si="152"/>
        <v>0</v>
      </c>
      <c r="O323" s="491">
        <f t="shared" si="153"/>
        <v>0</v>
      </c>
      <c r="P323" s="490">
        <f t="shared" si="154"/>
        <v>0</v>
      </c>
      <c r="Q323" s="547">
        <f t="shared" si="155"/>
        <v>0</v>
      </c>
      <c r="R323" s="492">
        <f t="shared" si="156"/>
        <v>0</v>
      </c>
      <c r="S323" s="491">
        <f t="shared" si="157"/>
        <v>0</v>
      </c>
      <c r="T323" s="490">
        <f t="shared" si="158"/>
        <v>0</v>
      </c>
      <c r="U323" s="547">
        <f t="shared" si="159"/>
        <v>0</v>
      </c>
      <c r="V323" s="492">
        <f t="shared" si="160"/>
        <v>0</v>
      </c>
      <c r="W323" s="491">
        <f t="shared" si="161"/>
        <v>0</v>
      </c>
      <c r="X323" s="490">
        <f t="shared" si="162"/>
        <v>0</v>
      </c>
      <c r="Y323" s="547">
        <f t="shared" si="163"/>
        <v>0</v>
      </c>
      <c r="Z323" s="494">
        <f t="shared" si="164"/>
        <v>0</v>
      </c>
      <c r="AA323" s="535">
        <f>C323+E323+G323+I323+K323+M323+O323+Q323+S323+U323+W323+Y323</f>
        <v>0</v>
      </c>
      <c r="AB323" s="494">
        <f t="shared" si="141"/>
        <v>0</v>
      </c>
      <c r="AC323" s="468"/>
      <c r="AD323" s="468"/>
      <c r="AE323" s="468"/>
      <c r="AF323" s="488" t="s">
        <v>26</v>
      </c>
      <c r="AG323" s="489">
        <f t="shared" si="166"/>
        <v>0</v>
      </c>
      <c r="AH323" s="490">
        <f t="shared" si="167"/>
        <v>0</v>
      </c>
      <c r="AI323" s="491">
        <f t="shared" si="168"/>
        <v>0</v>
      </c>
      <c r="AJ323" s="490">
        <f t="shared" si="169"/>
        <v>0</v>
      </c>
      <c r="AK323" s="491">
        <f t="shared" si="170"/>
        <v>0</v>
      </c>
      <c r="AL323" s="490">
        <f>SUMIFS($J$487:$J$536,$B$487:$B$536,AF323,$F$487:$F$536,"中",$H$487:$H$536,"短縮")</f>
        <v>0</v>
      </c>
      <c r="AM323" s="491">
        <f t="shared" si="172"/>
        <v>0</v>
      </c>
      <c r="AN323" s="490">
        <f t="shared" si="173"/>
        <v>0</v>
      </c>
      <c r="AO323" s="491">
        <f t="shared" si="174"/>
        <v>0</v>
      </c>
      <c r="AP323" s="490">
        <f t="shared" si="175"/>
        <v>0</v>
      </c>
      <c r="AQ323" s="491">
        <f t="shared" si="176"/>
        <v>0</v>
      </c>
      <c r="AR323" s="490">
        <f t="shared" si="177"/>
        <v>0</v>
      </c>
      <c r="AS323" s="491">
        <f t="shared" si="178"/>
        <v>0</v>
      </c>
      <c r="AT323" s="490">
        <f t="shared" si="179"/>
        <v>0</v>
      </c>
      <c r="AU323" s="491">
        <f t="shared" si="180"/>
        <v>0</v>
      </c>
      <c r="AV323" s="490">
        <f t="shared" si="181"/>
        <v>0</v>
      </c>
      <c r="AW323" s="491">
        <f t="shared" si="182"/>
        <v>0</v>
      </c>
      <c r="AX323" s="548">
        <f t="shared" si="183"/>
        <v>0</v>
      </c>
      <c r="AY323" s="491">
        <f t="shared" si="184"/>
        <v>0</v>
      </c>
      <c r="AZ323" s="490">
        <f t="shared" si="185"/>
        <v>0</v>
      </c>
      <c r="BA323" s="491">
        <f t="shared" si="186"/>
        <v>0</v>
      </c>
      <c r="BB323" s="490">
        <f t="shared" si="187"/>
        <v>0</v>
      </c>
      <c r="BC323" s="491">
        <f t="shared" si="188"/>
        <v>0</v>
      </c>
      <c r="BD323" s="494">
        <f t="shared" si="189"/>
        <v>0</v>
      </c>
      <c r="BF323" s="488" t="s">
        <v>26</v>
      </c>
      <c r="BG323" s="489">
        <f t="shared" si="214"/>
        <v>0</v>
      </c>
      <c r="BH323" s="490">
        <f t="shared" si="190"/>
        <v>0</v>
      </c>
      <c r="BI323" s="491">
        <f t="shared" si="191"/>
        <v>0</v>
      </c>
      <c r="BJ323" s="490">
        <f t="shared" si="192"/>
        <v>0</v>
      </c>
      <c r="BK323" s="491">
        <f t="shared" si="193"/>
        <v>0</v>
      </c>
      <c r="BL323" s="490">
        <f t="shared" si="194"/>
        <v>0</v>
      </c>
      <c r="BM323" s="491">
        <f t="shared" si="195"/>
        <v>0</v>
      </c>
      <c r="BN323" s="490">
        <f t="shared" si="196"/>
        <v>0</v>
      </c>
      <c r="BO323" s="491">
        <f t="shared" si="197"/>
        <v>0</v>
      </c>
      <c r="BP323" s="490">
        <f t="shared" si="198"/>
        <v>0</v>
      </c>
      <c r="BQ323" s="491">
        <f t="shared" si="199"/>
        <v>0</v>
      </c>
      <c r="BR323" s="490">
        <f t="shared" si="200"/>
        <v>0</v>
      </c>
      <c r="BS323" s="491">
        <f t="shared" si="201"/>
        <v>0</v>
      </c>
      <c r="BT323" s="490">
        <f t="shared" si="202"/>
        <v>0</v>
      </c>
      <c r="BU323" s="491">
        <f t="shared" si="203"/>
        <v>0</v>
      </c>
      <c r="BV323" s="490">
        <f t="shared" si="204"/>
        <v>0</v>
      </c>
      <c r="BW323" s="491">
        <f t="shared" si="205"/>
        <v>0</v>
      </c>
      <c r="BX323" s="546">
        <f t="shared" si="206"/>
        <v>0</v>
      </c>
      <c r="BY323" s="491">
        <f t="shared" si="207"/>
        <v>0</v>
      </c>
      <c r="BZ323" s="490">
        <f t="shared" si="208"/>
        <v>0</v>
      </c>
      <c r="CA323" s="491">
        <f t="shared" si="209"/>
        <v>0</v>
      </c>
      <c r="CB323" s="490">
        <f t="shared" si="210"/>
        <v>0</v>
      </c>
      <c r="CC323" s="491">
        <f t="shared" si="211"/>
        <v>0</v>
      </c>
      <c r="CD323" s="494">
        <f t="shared" si="212"/>
        <v>0</v>
      </c>
    </row>
    <row r="324" spans="1:82" s="478" customFormat="1" ht="18" hidden="1" customHeight="1" outlineLevel="1">
      <c r="A324" s="468"/>
      <c r="B324" s="488" t="s">
        <v>27</v>
      </c>
      <c r="C324" s="489">
        <f t="shared" si="142"/>
        <v>0</v>
      </c>
      <c r="D324" s="490">
        <f t="shared" si="143"/>
        <v>0</v>
      </c>
      <c r="E324" s="491">
        <f t="shared" si="213"/>
        <v>0</v>
      </c>
      <c r="F324" s="492">
        <f t="shared" si="144"/>
        <v>0</v>
      </c>
      <c r="G324" s="491">
        <f t="shared" si="145"/>
        <v>0</v>
      </c>
      <c r="H324" s="490">
        <f t="shared" si="146"/>
        <v>0</v>
      </c>
      <c r="I324" s="547">
        <f t="shared" si="147"/>
        <v>0</v>
      </c>
      <c r="J324" s="492">
        <f t="shared" si="148"/>
        <v>0</v>
      </c>
      <c r="K324" s="491">
        <f t="shared" si="149"/>
        <v>0</v>
      </c>
      <c r="L324" s="490">
        <f t="shared" si="150"/>
        <v>0</v>
      </c>
      <c r="M324" s="547">
        <f t="shared" si="151"/>
        <v>0</v>
      </c>
      <c r="N324" s="492">
        <f t="shared" si="152"/>
        <v>0</v>
      </c>
      <c r="O324" s="491">
        <f t="shared" si="153"/>
        <v>0</v>
      </c>
      <c r="P324" s="490">
        <f t="shared" si="154"/>
        <v>0</v>
      </c>
      <c r="Q324" s="547">
        <f t="shared" si="155"/>
        <v>0</v>
      </c>
      <c r="R324" s="492">
        <f t="shared" si="156"/>
        <v>0</v>
      </c>
      <c r="S324" s="491">
        <f t="shared" si="157"/>
        <v>0</v>
      </c>
      <c r="T324" s="490">
        <f t="shared" si="158"/>
        <v>0</v>
      </c>
      <c r="U324" s="547">
        <f t="shared" si="159"/>
        <v>0</v>
      </c>
      <c r="V324" s="492">
        <f t="shared" si="160"/>
        <v>0</v>
      </c>
      <c r="W324" s="491">
        <f t="shared" si="161"/>
        <v>0</v>
      </c>
      <c r="X324" s="490">
        <f t="shared" si="162"/>
        <v>0</v>
      </c>
      <c r="Y324" s="547">
        <f t="shared" si="163"/>
        <v>0</v>
      </c>
      <c r="Z324" s="494">
        <f t="shared" si="164"/>
        <v>0</v>
      </c>
      <c r="AA324" s="535">
        <f t="shared" si="165"/>
        <v>0</v>
      </c>
      <c r="AB324" s="494">
        <f t="shared" si="141"/>
        <v>0</v>
      </c>
      <c r="AC324" s="468"/>
      <c r="AD324" s="468"/>
      <c r="AE324" s="468"/>
      <c r="AF324" s="488" t="s">
        <v>27</v>
      </c>
      <c r="AG324" s="489">
        <f t="shared" si="166"/>
        <v>0</v>
      </c>
      <c r="AH324" s="490">
        <f t="shared" si="167"/>
        <v>0</v>
      </c>
      <c r="AI324" s="491">
        <f>SUMIFS($J$487:$J$536,$B$487:$B$536,AF324,$F$487:$F$536,"小",$H$487:$H$536,"休校")</f>
        <v>0</v>
      </c>
      <c r="AJ324" s="490">
        <f t="shared" si="169"/>
        <v>0</v>
      </c>
      <c r="AK324" s="491">
        <f t="shared" si="170"/>
        <v>0</v>
      </c>
      <c r="AL324" s="490">
        <f t="shared" si="171"/>
        <v>0</v>
      </c>
      <c r="AM324" s="491">
        <f t="shared" si="172"/>
        <v>0</v>
      </c>
      <c r="AN324" s="490">
        <f t="shared" si="173"/>
        <v>0</v>
      </c>
      <c r="AO324" s="491">
        <f t="shared" si="174"/>
        <v>0</v>
      </c>
      <c r="AP324" s="490">
        <f t="shared" si="175"/>
        <v>0</v>
      </c>
      <c r="AQ324" s="491">
        <f t="shared" si="176"/>
        <v>0</v>
      </c>
      <c r="AR324" s="490">
        <f t="shared" si="177"/>
        <v>0</v>
      </c>
      <c r="AS324" s="491">
        <f t="shared" si="178"/>
        <v>0</v>
      </c>
      <c r="AT324" s="490">
        <f t="shared" si="179"/>
        <v>0</v>
      </c>
      <c r="AU324" s="491">
        <f t="shared" si="180"/>
        <v>0</v>
      </c>
      <c r="AV324" s="490">
        <f t="shared" si="181"/>
        <v>0</v>
      </c>
      <c r="AW324" s="491">
        <f t="shared" si="182"/>
        <v>0</v>
      </c>
      <c r="AX324" s="548">
        <f t="shared" si="183"/>
        <v>0</v>
      </c>
      <c r="AY324" s="491">
        <f t="shared" si="184"/>
        <v>0</v>
      </c>
      <c r="AZ324" s="490">
        <f t="shared" si="185"/>
        <v>0</v>
      </c>
      <c r="BA324" s="491">
        <f t="shared" si="186"/>
        <v>0</v>
      </c>
      <c r="BB324" s="490">
        <f t="shared" si="187"/>
        <v>0</v>
      </c>
      <c r="BC324" s="491">
        <f t="shared" si="188"/>
        <v>0</v>
      </c>
      <c r="BD324" s="494">
        <f t="shared" si="189"/>
        <v>0</v>
      </c>
      <c r="BF324" s="488" t="s">
        <v>27</v>
      </c>
      <c r="BG324" s="489">
        <f t="shared" si="214"/>
        <v>0</v>
      </c>
      <c r="BH324" s="490">
        <f t="shared" si="190"/>
        <v>0</v>
      </c>
      <c r="BI324" s="491">
        <f t="shared" si="191"/>
        <v>0</v>
      </c>
      <c r="BJ324" s="490">
        <f t="shared" si="192"/>
        <v>0</v>
      </c>
      <c r="BK324" s="491">
        <f t="shared" si="193"/>
        <v>0</v>
      </c>
      <c r="BL324" s="490">
        <f t="shared" si="194"/>
        <v>0</v>
      </c>
      <c r="BM324" s="491">
        <f t="shared" si="195"/>
        <v>0</v>
      </c>
      <c r="BN324" s="490">
        <f t="shared" si="196"/>
        <v>0</v>
      </c>
      <c r="BO324" s="491">
        <f t="shared" si="197"/>
        <v>0</v>
      </c>
      <c r="BP324" s="490">
        <f t="shared" si="198"/>
        <v>0</v>
      </c>
      <c r="BQ324" s="491">
        <f t="shared" si="199"/>
        <v>0</v>
      </c>
      <c r="BR324" s="490">
        <f t="shared" si="200"/>
        <v>0</v>
      </c>
      <c r="BS324" s="491">
        <f t="shared" si="201"/>
        <v>0</v>
      </c>
      <c r="BT324" s="490">
        <f t="shared" si="202"/>
        <v>0</v>
      </c>
      <c r="BU324" s="491">
        <f t="shared" si="203"/>
        <v>0</v>
      </c>
      <c r="BV324" s="490">
        <f t="shared" si="204"/>
        <v>0</v>
      </c>
      <c r="BW324" s="491">
        <f t="shared" si="205"/>
        <v>0</v>
      </c>
      <c r="BX324" s="546">
        <f t="shared" si="206"/>
        <v>0</v>
      </c>
      <c r="BY324" s="491">
        <f t="shared" si="207"/>
        <v>0</v>
      </c>
      <c r="BZ324" s="490">
        <f t="shared" si="208"/>
        <v>0</v>
      </c>
      <c r="CA324" s="491">
        <f t="shared" si="209"/>
        <v>0</v>
      </c>
      <c r="CB324" s="490">
        <f t="shared" si="210"/>
        <v>0</v>
      </c>
      <c r="CC324" s="491">
        <f t="shared" si="211"/>
        <v>0</v>
      </c>
      <c r="CD324" s="494">
        <f t="shared" si="212"/>
        <v>0</v>
      </c>
    </row>
    <row r="325" spans="1:82" s="478" customFormat="1" ht="18" hidden="1" customHeight="1" outlineLevel="1">
      <c r="A325" s="468"/>
      <c r="B325" s="488" t="s">
        <v>28</v>
      </c>
      <c r="C325" s="489">
        <f t="shared" si="142"/>
        <v>0</v>
      </c>
      <c r="D325" s="490">
        <f t="shared" si="143"/>
        <v>0</v>
      </c>
      <c r="E325" s="491">
        <f t="shared" si="213"/>
        <v>0</v>
      </c>
      <c r="F325" s="492">
        <f t="shared" si="144"/>
        <v>0</v>
      </c>
      <c r="G325" s="491">
        <f t="shared" si="145"/>
        <v>0</v>
      </c>
      <c r="H325" s="490">
        <f t="shared" si="146"/>
        <v>0</v>
      </c>
      <c r="I325" s="547">
        <f t="shared" si="147"/>
        <v>0</v>
      </c>
      <c r="J325" s="492">
        <f t="shared" si="148"/>
        <v>0</v>
      </c>
      <c r="K325" s="491">
        <f t="shared" si="149"/>
        <v>0</v>
      </c>
      <c r="L325" s="490">
        <f t="shared" si="150"/>
        <v>0</v>
      </c>
      <c r="M325" s="547">
        <f t="shared" si="151"/>
        <v>0</v>
      </c>
      <c r="N325" s="492">
        <f t="shared" si="152"/>
        <v>0</v>
      </c>
      <c r="O325" s="491">
        <f t="shared" si="153"/>
        <v>0</v>
      </c>
      <c r="P325" s="490">
        <f t="shared" si="154"/>
        <v>0</v>
      </c>
      <c r="Q325" s="547">
        <f t="shared" si="155"/>
        <v>0</v>
      </c>
      <c r="R325" s="492">
        <f t="shared" si="156"/>
        <v>0</v>
      </c>
      <c r="S325" s="491">
        <f t="shared" si="157"/>
        <v>0</v>
      </c>
      <c r="T325" s="490">
        <f t="shared" si="158"/>
        <v>0</v>
      </c>
      <c r="U325" s="547">
        <f t="shared" si="159"/>
        <v>0</v>
      </c>
      <c r="V325" s="492">
        <f t="shared" si="160"/>
        <v>0</v>
      </c>
      <c r="W325" s="491">
        <f t="shared" si="161"/>
        <v>0</v>
      </c>
      <c r="X325" s="490">
        <f t="shared" si="162"/>
        <v>0</v>
      </c>
      <c r="Y325" s="547">
        <f t="shared" si="163"/>
        <v>0</v>
      </c>
      <c r="Z325" s="494">
        <f t="shared" si="164"/>
        <v>0</v>
      </c>
      <c r="AA325" s="535">
        <f>C325+E325+G325+I325+K325+M325+O325+Q325+S325+U325+W325+Y325</f>
        <v>0</v>
      </c>
      <c r="AB325" s="494">
        <f t="shared" si="141"/>
        <v>0</v>
      </c>
      <c r="AC325" s="468"/>
      <c r="AD325" s="468"/>
      <c r="AE325" s="468"/>
      <c r="AF325" s="488" t="s">
        <v>28</v>
      </c>
      <c r="AG325" s="489">
        <f t="shared" si="166"/>
        <v>0</v>
      </c>
      <c r="AH325" s="490">
        <f t="shared" si="167"/>
        <v>0</v>
      </c>
      <c r="AI325" s="491">
        <f t="shared" si="168"/>
        <v>0</v>
      </c>
      <c r="AJ325" s="490">
        <f t="shared" si="169"/>
        <v>0</v>
      </c>
      <c r="AK325" s="491">
        <f t="shared" si="170"/>
        <v>0</v>
      </c>
      <c r="AL325" s="490">
        <f t="shared" si="171"/>
        <v>0</v>
      </c>
      <c r="AM325" s="491">
        <f t="shared" si="172"/>
        <v>0</v>
      </c>
      <c r="AN325" s="490">
        <f t="shared" si="173"/>
        <v>0</v>
      </c>
      <c r="AO325" s="491">
        <f t="shared" si="174"/>
        <v>0</v>
      </c>
      <c r="AP325" s="490">
        <f t="shared" si="175"/>
        <v>0</v>
      </c>
      <c r="AQ325" s="491">
        <f t="shared" si="176"/>
        <v>0</v>
      </c>
      <c r="AR325" s="490">
        <f t="shared" si="177"/>
        <v>0</v>
      </c>
      <c r="AS325" s="491">
        <f t="shared" si="178"/>
        <v>0</v>
      </c>
      <c r="AT325" s="490">
        <f t="shared" si="179"/>
        <v>0</v>
      </c>
      <c r="AU325" s="491">
        <f t="shared" si="180"/>
        <v>0</v>
      </c>
      <c r="AV325" s="490">
        <f t="shared" si="181"/>
        <v>0</v>
      </c>
      <c r="AW325" s="491">
        <f t="shared" si="182"/>
        <v>0</v>
      </c>
      <c r="AX325" s="548">
        <f t="shared" si="183"/>
        <v>0</v>
      </c>
      <c r="AY325" s="491">
        <f t="shared" si="184"/>
        <v>0</v>
      </c>
      <c r="AZ325" s="490">
        <f t="shared" si="185"/>
        <v>0</v>
      </c>
      <c r="BA325" s="491">
        <f t="shared" si="186"/>
        <v>0</v>
      </c>
      <c r="BB325" s="490">
        <f t="shared" si="187"/>
        <v>0</v>
      </c>
      <c r="BC325" s="491">
        <f t="shared" si="188"/>
        <v>0</v>
      </c>
      <c r="BD325" s="494">
        <f t="shared" si="189"/>
        <v>0</v>
      </c>
      <c r="BF325" s="488" t="s">
        <v>28</v>
      </c>
      <c r="BG325" s="489">
        <f t="shared" si="214"/>
        <v>0</v>
      </c>
      <c r="BH325" s="490">
        <f t="shared" si="190"/>
        <v>0</v>
      </c>
      <c r="BI325" s="491">
        <f t="shared" si="191"/>
        <v>0</v>
      </c>
      <c r="BJ325" s="490">
        <f t="shared" si="192"/>
        <v>0</v>
      </c>
      <c r="BK325" s="491">
        <f t="shared" si="193"/>
        <v>0</v>
      </c>
      <c r="BL325" s="490">
        <f t="shared" si="194"/>
        <v>0</v>
      </c>
      <c r="BM325" s="491">
        <f t="shared" si="195"/>
        <v>0</v>
      </c>
      <c r="BN325" s="490">
        <f t="shared" si="196"/>
        <v>0</v>
      </c>
      <c r="BO325" s="491">
        <f t="shared" si="197"/>
        <v>0</v>
      </c>
      <c r="BP325" s="490">
        <f t="shared" si="198"/>
        <v>0</v>
      </c>
      <c r="BQ325" s="491">
        <f t="shared" si="199"/>
        <v>0</v>
      </c>
      <c r="BR325" s="490">
        <f t="shared" si="200"/>
        <v>0</v>
      </c>
      <c r="BS325" s="491">
        <f t="shared" si="201"/>
        <v>0</v>
      </c>
      <c r="BT325" s="490">
        <f t="shared" si="202"/>
        <v>0</v>
      </c>
      <c r="BU325" s="491">
        <f t="shared" si="203"/>
        <v>0</v>
      </c>
      <c r="BV325" s="490">
        <f t="shared" si="204"/>
        <v>0</v>
      </c>
      <c r="BW325" s="491">
        <f t="shared" si="205"/>
        <v>0</v>
      </c>
      <c r="BX325" s="546">
        <f t="shared" si="206"/>
        <v>0</v>
      </c>
      <c r="BY325" s="491">
        <f t="shared" si="207"/>
        <v>0</v>
      </c>
      <c r="BZ325" s="490">
        <f t="shared" si="208"/>
        <v>0</v>
      </c>
      <c r="CA325" s="491">
        <f t="shared" si="209"/>
        <v>0</v>
      </c>
      <c r="CB325" s="490">
        <f t="shared" si="210"/>
        <v>0</v>
      </c>
      <c r="CC325" s="491">
        <f t="shared" si="211"/>
        <v>0</v>
      </c>
      <c r="CD325" s="494">
        <f t="shared" si="212"/>
        <v>0</v>
      </c>
    </row>
    <row r="326" spans="1:82" s="478" customFormat="1" ht="18" hidden="1" customHeight="1" outlineLevel="1">
      <c r="A326" s="468"/>
      <c r="B326" s="488" t="s">
        <v>29</v>
      </c>
      <c r="C326" s="489">
        <f t="shared" si="142"/>
        <v>0</v>
      </c>
      <c r="D326" s="490">
        <f t="shared" si="143"/>
        <v>0</v>
      </c>
      <c r="E326" s="491">
        <f t="shared" si="213"/>
        <v>0</v>
      </c>
      <c r="F326" s="492">
        <f t="shared" si="144"/>
        <v>0</v>
      </c>
      <c r="G326" s="491">
        <f t="shared" si="145"/>
        <v>0</v>
      </c>
      <c r="H326" s="490">
        <f t="shared" si="146"/>
        <v>0</v>
      </c>
      <c r="I326" s="547">
        <f t="shared" si="147"/>
        <v>0</v>
      </c>
      <c r="J326" s="492">
        <f t="shared" si="148"/>
        <v>0</v>
      </c>
      <c r="K326" s="491">
        <f t="shared" si="149"/>
        <v>0</v>
      </c>
      <c r="L326" s="490">
        <f t="shared" si="150"/>
        <v>0</v>
      </c>
      <c r="M326" s="547">
        <f t="shared" si="151"/>
        <v>0</v>
      </c>
      <c r="N326" s="492">
        <f t="shared" si="152"/>
        <v>0</v>
      </c>
      <c r="O326" s="491">
        <f t="shared" si="153"/>
        <v>0</v>
      </c>
      <c r="P326" s="490">
        <f t="shared" si="154"/>
        <v>0</v>
      </c>
      <c r="Q326" s="547">
        <f t="shared" si="155"/>
        <v>0</v>
      </c>
      <c r="R326" s="492">
        <f t="shared" si="156"/>
        <v>0</v>
      </c>
      <c r="S326" s="491">
        <f t="shared" si="157"/>
        <v>0</v>
      </c>
      <c r="T326" s="490">
        <f t="shared" si="158"/>
        <v>0</v>
      </c>
      <c r="U326" s="547">
        <f t="shared" si="159"/>
        <v>0</v>
      </c>
      <c r="V326" s="492">
        <f t="shared" si="160"/>
        <v>0</v>
      </c>
      <c r="W326" s="491">
        <f t="shared" si="161"/>
        <v>0</v>
      </c>
      <c r="X326" s="490">
        <f t="shared" si="162"/>
        <v>0</v>
      </c>
      <c r="Y326" s="547">
        <f t="shared" si="163"/>
        <v>0</v>
      </c>
      <c r="Z326" s="494">
        <f t="shared" si="164"/>
        <v>0</v>
      </c>
      <c r="AA326" s="535">
        <f t="shared" si="165"/>
        <v>0</v>
      </c>
      <c r="AB326" s="494">
        <f t="shared" si="141"/>
        <v>0</v>
      </c>
      <c r="AC326" s="468"/>
      <c r="AD326" s="468"/>
      <c r="AE326" s="468"/>
      <c r="AF326" s="488" t="s">
        <v>29</v>
      </c>
      <c r="AG326" s="489">
        <f t="shared" si="166"/>
        <v>0</v>
      </c>
      <c r="AH326" s="490">
        <f t="shared" si="167"/>
        <v>0</v>
      </c>
      <c r="AI326" s="491">
        <f t="shared" si="168"/>
        <v>0</v>
      </c>
      <c r="AJ326" s="490">
        <f t="shared" si="169"/>
        <v>0</v>
      </c>
      <c r="AK326" s="491">
        <f t="shared" si="170"/>
        <v>0</v>
      </c>
      <c r="AL326" s="490">
        <f t="shared" si="171"/>
        <v>0</v>
      </c>
      <c r="AM326" s="491">
        <f t="shared" si="172"/>
        <v>0</v>
      </c>
      <c r="AN326" s="490">
        <f t="shared" si="173"/>
        <v>0</v>
      </c>
      <c r="AO326" s="491">
        <f t="shared" si="174"/>
        <v>0</v>
      </c>
      <c r="AP326" s="490">
        <f t="shared" si="175"/>
        <v>0</v>
      </c>
      <c r="AQ326" s="491">
        <f t="shared" si="176"/>
        <v>0</v>
      </c>
      <c r="AR326" s="490">
        <f t="shared" si="177"/>
        <v>0</v>
      </c>
      <c r="AS326" s="491">
        <f t="shared" si="178"/>
        <v>0</v>
      </c>
      <c r="AT326" s="490">
        <f t="shared" si="179"/>
        <v>0</v>
      </c>
      <c r="AU326" s="491">
        <f t="shared" si="180"/>
        <v>0</v>
      </c>
      <c r="AV326" s="490">
        <f t="shared" si="181"/>
        <v>0</v>
      </c>
      <c r="AW326" s="491">
        <f t="shared" si="182"/>
        <v>0</v>
      </c>
      <c r="AX326" s="548">
        <f t="shared" si="183"/>
        <v>0</v>
      </c>
      <c r="AY326" s="491">
        <f t="shared" si="184"/>
        <v>0</v>
      </c>
      <c r="AZ326" s="490">
        <f t="shared" si="185"/>
        <v>0</v>
      </c>
      <c r="BA326" s="491">
        <f t="shared" si="186"/>
        <v>0</v>
      </c>
      <c r="BB326" s="490">
        <f t="shared" si="187"/>
        <v>0</v>
      </c>
      <c r="BC326" s="491">
        <f t="shared" si="188"/>
        <v>0</v>
      </c>
      <c r="BD326" s="494">
        <f t="shared" si="189"/>
        <v>0</v>
      </c>
      <c r="BF326" s="488" t="s">
        <v>29</v>
      </c>
      <c r="BG326" s="489">
        <f t="shared" si="214"/>
        <v>0</v>
      </c>
      <c r="BH326" s="490">
        <f t="shared" si="190"/>
        <v>0</v>
      </c>
      <c r="BI326" s="491">
        <f t="shared" si="191"/>
        <v>0</v>
      </c>
      <c r="BJ326" s="490">
        <f t="shared" si="192"/>
        <v>0</v>
      </c>
      <c r="BK326" s="491">
        <f t="shared" si="193"/>
        <v>0</v>
      </c>
      <c r="BL326" s="490">
        <f t="shared" si="194"/>
        <v>0</v>
      </c>
      <c r="BM326" s="491">
        <f t="shared" si="195"/>
        <v>0</v>
      </c>
      <c r="BN326" s="490">
        <f t="shared" si="196"/>
        <v>0</v>
      </c>
      <c r="BO326" s="491">
        <f t="shared" si="197"/>
        <v>0</v>
      </c>
      <c r="BP326" s="490">
        <f t="shared" si="198"/>
        <v>0</v>
      </c>
      <c r="BQ326" s="491">
        <f t="shared" si="199"/>
        <v>0</v>
      </c>
      <c r="BR326" s="490">
        <f t="shared" si="200"/>
        <v>0</v>
      </c>
      <c r="BS326" s="491">
        <f t="shared" si="201"/>
        <v>0</v>
      </c>
      <c r="BT326" s="490">
        <f t="shared" si="202"/>
        <v>0</v>
      </c>
      <c r="BU326" s="491">
        <f t="shared" si="203"/>
        <v>0</v>
      </c>
      <c r="BV326" s="490">
        <f t="shared" si="204"/>
        <v>0</v>
      </c>
      <c r="BW326" s="491">
        <f t="shared" si="205"/>
        <v>0</v>
      </c>
      <c r="BX326" s="546">
        <f t="shared" si="206"/>
        <v>0</v>
      </c>
      <c r="BY326" s="491">
        <f t="shared" si="207"/>
        <v>0</v>
      </c>
      <c r="BZ326" s="490">
        <f t="shared" si="208"/>
        <v>0</v>
      </c>
      <c r="CA326" s="491">
        <f t="shared" si="209"/>
        <v>0</v>
      </c>
      <c r="CB326" s="490">
        <f t="shared" si="210"/>
        <v>0</v>
      </c>
      <c r="CC326" s="491">
        <f t="shared" si="211"/>
        <v>0</v>
      </c>
      <c r="CD326" s="494">
        <f t="shared" si="212"/>
        <v>0</v>
      </c>
    </row>
    <row r="327" spans="1:82" s="478" customFormat="1" ht="18" hidden="1" customHeight="1" outlineLevel="1">
      <c r="A327" s="468"/>
      <c r="B327" s="488" t="s">
        <v>30</v>
      </c>
      <c r="C327" s="489">
        <f t="shared" si="142"/>
        <v>0</v>
      </c>
      <c r="D327" s="490">
        <f t="shared" si="143"/>
        <v>0</v>
      </c>
      <c r="E327" s="491">
        <f t="shared" si="213"/>
        <v>0</v>
      </c>
      <c r="F327" s="492">
        <f t="shared" si="144"/>
        <v>0</v>
      </c>
      <c r="G327" s="491">
        <f t="shared" si="145"/>
        <v>0</v>
      </c>
      <c r="H327" s="490">
        <f t="shared" si="146"/>
        <v>0</v>
      </c>
      <c r="I327" s="547">
        <f t="shared" si="147"/>
        <v>0</v>
      </c>
      <c r="J327" s="492">
        <f t="shared" si="148"/>
        <v>0</v>
      </c>
      <c r="K327" s="491">
        <f t="shared" si="149"/>
        <v>0</v>
      </c>
      <c r="L327" s="490">
        <f t="shared" si="150"/>
        <v>0</v>
      </c>
      <c r="M327" s="547">
        <f t="shared" si="151"/>
        <v>0</v>
      </c>
      <c r="N327" s="492">
        <f t="shared" si="152"/>
        <v>0</v>
      </c>
      <c r="O327" s="491">
        <f t="shared" si="153"/>
        <v>0</v>
      </c>
      <c r="P327" s="490">
        <f t="shared" si="154"/>
        <v>0</v>
      </c>
      <c r="Q327" s="547">
        <f t="shared" si="155"/>
        <v>0</v>
      </c>
      <c r="R327" s="492">
        <f t="shared" si="156"/>
        <v>0</v>
      </c>
      <c r="S327" s="491">
        <f t="shared" si="157"/>
        <v>0</v>
      </c>
      <c r="T327" s="490">
        <f t="shared" si="158"/>
        <v>0</v>
      </c>
      <c r="U327" s="547">
        <f t="shared" si="159"/>
        <v>0</v>
      </c>
      <c r="V327" s="492">
        <f t="shared" si="160"/>
        <v>0</v>
      </c>
      <c r="W327" s="491">
        <f t="shared" si="161"/>
        <v>0</v>
      </c>
      <c r="X327" s="490">
        <f t="shared" si="162"/>
        <v>0</v>
      </c>
      <c r="Y327" s="547">
        <f t="shared" si="163"/>
        <v>0</v>
      </c>
      <c r="Z327" s="494">
        <f t="shared" si="164"/>
        <v>0</v>
      </c>
      <c r="AA327" s="535">
        <f t="shared" si="165"/>
        <v>0</v>
      </c>
      <c r="AB327" s="494">
        <f t="shared" si="141"/>
        <v>0</v>
      </c>
      <c r="AC327" s="468"/>
      <c r="AD327" s="468"/>
      <c r="AE327" s="468"/>
      <c r="AF327" s="488" t="s">
        <v>30</v>
      </c>
      <c r="AG327" s="489">
        <f t="shared" si="166"/>
        <v>0</v>
      </c>
      <c r="AH327" s="490">
        <f t="shared" si="167"/>
        <v>0</v>
      </c>
      <c r="AI327" s="491">
        <f t="shared" si="168"/>
        <v>0</v>
      </c>
      <c r="AJ327" s="490">
        <f t="shared" si="169"/>
        <v>0</v>
      </c>
      <c r="AK327" s="491">
        <f t="shared" si="170"/>
        <v>0</v>
      </c>
      <c r="AL327" s="490">
        <f t="shared" si="171"/>
        <v>0</v>
      </c>
      <c r="AM327" s="491">
        <f t="shared" si="172"/>
        <v>0</v>
      </c>
      <c r="AN327" s="490">
        <f t="shared" si="173"/>
        <v>0</v>
      </c>
      <c r="AO327" s="491">
        <f t="shared" si="174"/>
        <v>0</v>
      </c>
      <c r="AP327" s="490">
        <f t="shared" si="175"/>
        <v>0</v>
      </c>
      <c r="AQ327" s="491">
        <f t="shared" si="176"/>
        <v>0</v>
      </c>
      <c r="AR327" s="490">
        <f t="shared" si="177"/>
        <v>0</v>
      </c>
      <c r="AS327" s="491">
        <f t="shared" si="178"/>
        <v>0</v>
      </c>
      <c r="AT327" s="490">
        <f t="shared" si="179"/>
        <v>0</v>
      </c>
      <c r="AU327" s="491">
        <f t="shared" si="180"/>
        <v>0</v>
      </c>
      <c r="AV327" s="490">
        <f t="shared" si="181"/>
        <v>0</v>
      </c>
      <c r="AW327" s="491">
        <f t="shared" si="182"/>
        <v>0</v>
      </c>
      <c r="AX327" s="548">
        <f t="shared" si="183"/>
        <v>0</v>
      </c>
      <c r="AY327" s="491">
        <f t="shared" si="184"/>
        <v>0</v>
      </c>
      <c r="AZ327" s="490">
        <f t="shared" si="185"/>
        <v>0</v>
      </c>
      <c r="BA327" s="491">
        <f t="shared" si="186"/>
        <v>0</v>
      </c>
      <c r="BB327" s="490">
        <f t="shared" si="187"/>
        <v>0</v>
      </c>
      <c r="BC327" s="491">
        <f t="shared" si="188"/>
        <v>0</v>
      </c>
      <c r="BD327" s="494">
        <f t="shared" si="189"/>
        <v>0</v>
      </c>
      <c r="BF327" s="488" t="s">
        <v>30</v>
      </c>
      <c r="BG327" s="489">
        <f t="shared" si="214"/>
        <v>0</v>
      </c>
      <c r="BH327" s="490">
        <f t="shared" si="190"/>
        <v>0</v>
      </c>
      <c r="BI327" s="491">
        <f t="shared" si="191"/>
        <v>0</v>
      </c>
      <c r="BJ327" s="490">
        <f t="shared" si="192"/>
        <v>0</v>
      </c>
      <c r="BK327" s="491">
        <f t="shared" si="193"/>
        <v>0</v>
      </c>
      <c r="BL327" s="490">
        <f t="shared" si="194"/>
        <v>0</v>
      </c>
      <c r="BM327" s="491">
        <f t="shared" si="195"/>
        <v>0</v>
      </c>
      <c r="BN327" s="490">
        <f t="shared" si="196"/>
        <v>0</v>
      </c>
      <c r="BO327" s="491">
        <f t="shared" si="197"/>
        <v>0</v>
      </c>
      <c r="BP327" s="490">
        <f t="shared" si="198"/>
        <v>0</v>
      </c>
      <c r="BQ327" s="491">
        <f t="shared" si="199"/>
        <v>0</v>
      </c>
      <c r="BR327" s="490">
        <f t="shared" si="200"/>
        <v>0</v>
      </c>
      <c r="BS327" s="491">
        <f t="shared" si="201"/>
        <v>0</v>
      </c>
      <c r="BT327" s="490">
        <f t="shared" si="202"/>
        <v>0</v>
      </c>
      <c r="BU327" s="491">
        <f t="shared" si="203"/>
        <v>0</v>
      </c>
      <c r="BV327" s="490">
        <f t="shared" si="204"/>
        <v>0</v>
      </c>
      <c r="BW327" s="491">
        <f t="shared" si="205"/>
        <v>0</v>
      </c>
      <c r="BX327" s="546">
        <f t="shared" si="206"/>
        <v>0</v>
      </c>
      <c r="BY327" s="491">
        <f t="shared" si="207"/>
        <v>0</v>
      </c>
      <c r="BZ327" s="490">
        <f t="shared" si="208"/>
        <v>0</v>
      </c>
      <c r="CA327" s="491">
        <f t="shared" si="209"/>
        <v>0</v>
      </c>
      <c r="CB327" s="490">
        <f t="shared" si="210"/>
        <v>0</v>
      </c>
      <c r="CC327" s="491">
        <f t="shared" si="211"/>
        <v>0</v>
      </c>
      <c r="CD327" s="494">
        <f t="shared" si="212"/>
        <v>0</v>
      </c>
    </row>
    <row r="328" spans="1:82" s="478" customFormat="1" ht="18" hidden="1" customHeight="1" outlineLevel="1">
      <c r="A328" s="468"/>
      <c r="B328" s="488" t="s">
        <v>31</v>
      </c>
      <c r="C328" s="489">
        <f t="shared" si="142"/>
        <v>0</v>
      </c>
      <c r="D328" s="490">
        <f t="shared" si="143"/>
        <v>0</v>
      </c>
      <c r="E328" s="491">
        <f t="shared" si="213"/>
        <v>0</v>
      </c>
      <c r="F328" s="492">
        <f t="shared" si="144"/>
        <v>0</v>
      </c>
      <c r="G328" s="491">
        <f t="shared" si="145"/>
        <v>0</v>
      </c>
      <c r="H328" s="490">
        <f t="shared" si="146"/>
        <v>0</v>
      </c>
      <c r="I328" s="547">
        <f t="shared" si="147"/>
        <v>0</v>
      </c>
      <c r="J328" s="492">
        <f t="shared" si="148"/>
        <v>0</v>
      </c>
      <c r="K328" s="491">
        <f t="shared" si="149"/>
        <v>0</v>
      </c>
      <c r="L328" s="490">
        <f t="shared" si="150"/>
        <v>0</v>
      </c>
      <c r="M328" s="547">
        <f t="shared" si="151"/>
        <v>0</v>
      </c>
      <c r="N328" s="492">
        <f t="shared" si="152"/>
        <v>0</v>
      </c>
      <c r="O328" s="491">
        <f t="shared" si="153"/>
        <v>0</v>
      </c>
      <c r="P328" s="490">
        <f t="shared" si="154"/>
        <v>0</v>
      </c>
      <c r="Q328" s="547">
        <f t="shared" si="155"/>
        <v>0</v>
      </c>
      <c r="R328" s="492">
        <f t="shared" si="156"/>
        <v>0</v>
      </c>
      <c r="S328" s="491">
        <f t="shared" si="157"/>
        <v>0</v>
      </c>
      <c r="T328" s="490">
        <f t="shared" si="158"/>
        <v>0</v>
      </c>
      <c r="U328" s="547">
        <f t="shared" si="159"/>
        <v>0</v>
      </c>
      <c r="V328" s="492">
        <f t="shared" si="160"/>
        <v>0</v>
      </c>
      <c r="W328" s="491">
        <f t="shared" si="161"/>
        <v>0</v>
      </c>
      <c r="X328" s="490">
        <f t="shared" si="162"/>
        <v>0</v>
      </c>
      <c r="Y328" s="547">
        <f t="shared" si="163"/>
        <v>0</v>
      </c>
      <c r="Z328" s="494">
        <f t="shared" si="164"/>
        <v>0</v>
      </c>
      <c r="AA328" s="535">
        <f t="shared" si="165"/>
        <v>0</v>
      </c>
      <c r="AB328" s="494">
        <f t="shared" si="141"/>
        <v>0</v>
      </c>
      <c r="AC328" s="468"/>
      <c r="AD328" s="468"/>
      <c r="AE328" s="468"/>
      <c r="AF328" s="488" t="s">
        <v>31</v>
      </c>
      <c r="AG328" s="489">
        <f t="shared" si="166"/>
        <v>0</v>
      </c>
      <c r="AH328" s="490">
        <f t="shared" si="167"/>
        <v>0</v>
      </c>
      <c r="AI328" s="491">
        <f t="shared" si="168"/>
        <v>0</v>
      </c>
      <c r="AJ328" s="490">
        <f t="shared" si="169"/>
        <v>0</v>
      </c>
      <c r="AK328" s="491">
        <f t="shared" si="170"/>
        <v>0</v>
      </c>
      <c r="AL328" s="490">
        <f t="shared" si="171"/>
        <v>0</v>
      </c>
      <c r="AM328" s="491">
        <f t="shared" si="172"/>
        <v>0</v>
      </c>
      <c r="AN328" s="490">
        <f t="shared" si="173"/>
        <v>0</v>
      </c>
      <c r="AO328" s="491">
        <f t="shared" si="174"/>
        <v>0</v>
      </c>
      <c r="AP328" s="490">
        <f t="shared" si="175"/>
        <v>0</v>
      </c>
      <c r="AQ328" s="491">
        <f t="shared" si="176"/>
        <v>0</v>
      </c>
      <c r="AR328" s="490">
        <f t="shared" si="177"/>
        <v>0</v>
      </c>
      <c r="AS328" s="491">
        <f t="shared" si="178"/>
        <v>0</v>
      </c>
      <c r="AT328" s="490">
        <f t="shared" si="179"/>
        <v>0</v>
      </c>
      <c r="AU328" s="491">
        <f t="shared" si="180"/>
        <v>0</v>
      </c>
      <c r="AV328" s="490">
        <f t="shared" si="181"/>
        <v>0</v>
      </c>
      <c r="AW328" s="491">
        <f t="shared" si="182"/>
        <v>0</v>
      </c>
      <c r="AX328" s="548">
        <f t="shared" si="183"/>
        <v>0</v>
      </c>
      <c r="AY328" s="491">
        <f t="shared" si="184"/>
        <v>0</v>
      </c>
      <c r="AZ328" s="490">
        <f t="shared" si="185"/>
        <v>0</v>
      </c>
      <c r="BA328" s="491">
        <f t="shared" si="186"/>
        <v>0</v>
      </c>
      <c r="BB328" s="490">
        <f t="shared" si="187"/>
        <v>0</v>
      </c>
      <c r="BC328" s="491">
        <f t="shared" si="188"/>
        <v>0</v>
      </c>
      <c r="BD328" s="494">
        <f t="shared" si="189"/>
        <v>0</v>
      </c>
      <c r="BF328" s="488" t="s">
        <v>31</v>
      </c>
      <c r="BG328" s="489">
        <f t="shared" si="214"/>
        <v>0</v>
      </c>
      <c r="BH328" s="490">
        <f t="shared" si="190"/>
        <v>0</v>
      </c>
      <c r="BI328" s="491">
        <f t="shared" si="191"/>
        <v>0</v>
      </c>
      <c r="BJ328" s="490">
        <f t="shared" si="192"/>
        <v>0</v>
      </c>
      <c r="BK328" s="491">
        <f t="shared" si="193"/>
        <v>0</v>
      </c>
      <c r="BL328" s="490">
        <f t="shared" si="194"/>
        <v>0</v>
      </c>
      <c r="BM328" s="491">
        <f t="shared" si="195"/>
        <v>0</v>
      </c>
      <c r="BN328" s="490">
        <f t="shared" si="196"/>
        <v>0</v>
      </c>
      <c r="BO328" s="491">
        <f t="shared" si="197"/>
        <v>0</v>
      </c>
      <c r="BP328" s="490">
        <f t="shared" si="198"/>
        <v>0</v>
      </c>
      <c r="BQ328" s="491">
        <f t="shared" si="199"/>
        <v>0</v>
      </c>
      <c r="BR328" s="490">
        <f t="shared" si="200"/>
        <v>0</v>
      </c>
      <c r="BS328" s="491">
        <f t="shared" si="201"/>
        <v>0</v>
      </c>
      <c r="BT328" s="490">
        <f t="shared" si="202"/>
        <v>0</v>
      </c>
      <c r="BU328" s="491">
        <f t="shared" si="203"/>
        <v>0</v>
      </c>
      <c r="BV328" s="490">
        <f t="shared" si="204"/>
        <v>0</v>
      </c>
      <c r="BW328" s="491">
        <f t="shared" si="205"/>
        <v>0</v>
      </c>
      <c r="BX328" s="546">
        <f t="shared" si="206"/>
        <v>0</v>
      </c>
      <c r="BY328" s="491">
        <f t="shared" si="207"/>
        <v>0</v>
      </c>
      <c r="BZ328" s="490">
        <f t="shared" si="208"/>
        <v>0</v>
      </c>
      <c r="CA328" s="491">
        <f t="shared" si="209"/>
        <v>0</v>
      </c>
      <c r="CB328" s="490">
        <f t="shared" si="210"/>
        <v>0</v>
      </c>
      <c r="CC328" s="491">
        <f t="shared" si="211"/>
        <v>0</v>
      </c>
      <c r="CD328" s="494">
        <f t="shared" si="212"/>
        <v>0</v>
      </c>
    </row>
    <row r="329" spans="1:82" s="478" customFormat="1" ht="18" hidden="1" customHeight="1" outlineLevel="1">
      <c r="A329" s="468"/>
      <c r="B329" s="488" t="s">
        <v>32</v>
      </c>
      <c r="C329" s="489">
        <f t="shared" si="142"/>
        <v>0</v>
      </c>
      <c r="D329" s="490">
        <f t="shared" si="143"/>
        <v>0</v>
      </c>
      <c r="E329" s="491">
        <f t="shared" si="213"/>
        <v>0</v>
      </c>
      <c r="F329" s="492">
        <f t="shared" si="144"/>
        <v>0</v>
      </c>
      <c r="G329" s="491">
        <f t="shared" si="145"/>
        <v>0</v>
      </c>
      <c r="H329" s="490">
        <f t="shared" si="146"/>
        <v>0</v>
      </c>
      <c r="I329" s="547">
        <f t="shared" si="147"/>
        <v>0</v>
      </c>
      <c r="J329" s="492">
        <f t="shared" si="148"/>
        <v>0</v>
      </c>
      <c r="K329" s="491">
        <f t="shared" si="149"/>
        <v>0</v>
      </c>
      <c r="L329" s="490">
        <f t="shared" si="150"/>
        <v>0</v>
      </c>
      <c r="M329" s="547">
        <f t="shared" si="151"/>
        <v>0</v>
      </c>
      <c r="N329" s="492">
        <f t="shared" si="152"/>
        <v>0</v>
      </c>
      <c r="O329" s="491">
        <f t="shared" si="153"/>
        <v>0</v>
      </c>
      <c r="P329" s="490">
        <f t="shared" si="154"/>
        <v>0</v>
      </c>
      <c r="Q329" s="547">
        <f t="shared" si="155"/>
        <v>0</v>
      </c>
      <c r="R329" s="492">
        <f t="shared" si="156"/>
        <v>0</v>
      </c>
      <c r="S329" s="491">
        <f t="shared" si="157"/>
        <v>0</v>
      </c>
      <c r="T329" s="490">
        <f t="shared" si="158"/>
        <v>0</v>
      </c>
      <c r="U329" s="547">
        <f t="shared" si="159"/>
        <v>0</v>
      </c>
      <c r="V329" s="492">
        <f t="shared" si="160"/>
        <v>0</v>
      </c>
      <c r="W329" s="491">
        <f t="shared" si="161"/>
        <v>0</v>
      </c>
      <c r="X329" s="490">
        <f t="shared" si="162"/>
        <v>0</v>
      </c>
      <c r="Y329" s="547">
        <f t="shared" si="163"/>
        <v>0</v>
      </c>
      <c r="Z329" s="494">
        <f t="shared" si="164"/>
        <v>0</v>
      </c>
      <c r="AA329" s="535">
        <f t="shared" si="165"/>
        <v>0</v>
      </c>
      <c r="AB329" s="494">
        <f t="shared" si="141"/>
        <v>0</v>
      </c>
      <c r="AC329" s="468"/>
      <c r="AD329" s="468"/>
      <c r="AE329" s="468"/>
      <c r="AF329" s="488" t="s">
        <v>32</v>
      </c>
      <c r="AG329" s="489">
        <f t="shared" si="166"/>
        <v>0</v>
      </c>
      <c r="AH329" s="490">
        <f t="shared" si="167"/>
        <v>0</v>
      </c>
      <c r="AI329" s="491">
        <f t="shared" si="168"/>
        <v>0</v>
      </c>
      <c r="AJ329" s="490">
        <f t="shared" si="169"/>
        <v>0</v>
      </c>
      <c r="AK329" s="491">
        <f t="shared" si="170"/>
        <v>0</v>
      </c>
      <c r="AL329" s="490">
        <f t="shared" si="171"/>
        <v>0</v>
      </c>
      <c r="AM329" s="491">
        <f t="shared" si="172"/>
        <v>0</v>
      </c>
      <c r="AN329" s="490">
        <f t="shared" si="173"/>
        <v>0</v>
      </c>
      <c r="AO329" s="491">
        <f t="shared" si="174"/>
        <v>0</v>
      </c>
      <c r="AP329" s="490">
        <f t="shared" si="175"/>
        <v>0</v>
      </c>
      <c r="AQ329" s="491">
        <f t="shared" si="176"/>
        <v>0</v>
      </c>
      <c r="AR329" s="490">
        <f t="shared" si="177"/>
        <v>0</v>
      </c>
      <c r="AS329" s="491">
        <f t="shared" si="178"/>
        <v>0</v>
      </c>
      <c r="AT329" s="490">
        <f t="shared" si="179"/>
        <v>0</v>
      </c>
      <c r="AU329" s="491">
        <f t="shared" si="180"/>
        <v>0</v>
      </c>
      <c r="AV329" s="490">
        <f t="shared" si="181"/>
        <v>0</v>
      </c>
      <c r="AW329" s="491">
        <f t="shared" si="182"/>
        <v>0</v>
      </c>
      <c r="AX329" s="548">
        <f t="shared" si="183"/>
        <v>0</v>
      </c>
      <c r="AY329" s="491">
        <f t="shared" si="184"/>
        <v>0</v>
      </c>
      <c r="AZ329" s="490">
        <f t="shared" si="185"/>
        <v>0</v>
      </c>
      <c r="BA329" s="491">
        <f t="shared" si="186"/>
        <v>0</v>
      </c>
      <c r="BB329" s="490">
        <f t="shared" si="187"/>
        <v>0</v>
      </c>
      <c r="BC329" s="491">
        <f t="shared" si="188"/>
        <v>0</v>
      </c>
      <c r="BD329" s="494">
        <f t="shared" si="189"/>
        <v>0</v>
      </c>
      <c r="BF329" s="488" t="s">
        <v>32</v>
      </c>
      <c r="BG329" s="489">
        <f t="shared" si="214"/>
        <v>0</v>
      </c>
      <c r="BH329" s="490">
        <f t="shared" si="190"/>
        <v>0</v>
      </c>
      <c r="BI329" s="491">
        <f t="shared" si="191"/>
        <v>0</v>
      </c>
      <c r="BJ329" s="490">
        <f t="shared" si="192"/>
        <v>0</v>
      </c>
      <c r="BK329" s="491">
        <f t="shared" si="193"/>
        <v>0</v>
      </c>
      <c r="BL329" s="490">
        <f t="shared" si="194"/>
        <v>0</v>
      </c>
      <c r="BM329" s="491">
        <f t="shared" si="195"/>
        <v>0</v>
      </c>
      <c r="BN329" s="490">
        <f t="shared" si="196"/>
        <v>0</v>
      </c>
      <c r="BO329" s="491">
        <f t="shared" si="197"/>
        <v>0</v>
      </c>
      <c r="BP329" s="490">
        <f t="shared" si="198"/>
        <v>0</v>
      </c>
      <c r="BQ329" s="491">
        <f t="shared" si="199"/>
        <v>0</v>
      </c>
      <c r="BR329" s="490">
        <f t="shared" si="200"/>
        <v>0</v>
      </c>
      <c r="BS329" s="491">
        <f t="shared" si="201"/>
        <v>0</v>
      </c>
      <c r="BT329" s="490">
        <f t="shared" si="202"/>
        <v>0</v>
      </c>
      <c r="BU329" s="491">
        <f t="shared" si="203"/>
        <v>0</v>
      </c>
      <c r="BV329" s="490">
        <f t="shared" si="204"/>
        <v>0</v>
      </c>
      <c r="BW329" s="491">
        <f t="shared" si="205"/>
        <v>0</v>
      </c>
      <c r="BX329" s="546">
        <f t="shared" si="206"/>
        <v>0</v>
      </c>
      <c r="BY329" s="491">
        <f t="shared" si="207"/>
        <v>0</v>
      </c>
      <c r="BZ329" s="490">
        <f t="shared" si="208"/>
        <v>0</v>
      </c>
      <c r="CA329" s="491">
        <f t="shared" si="209"/>
        <v>0</v>
      </c>
      <c r="CB329" s="490">
        <f t="shared" si="210"/>
        <v>0</v>
      </c>
      <c r="CC329" s="491">
        <f t="shared" si="211"/>
        <v>0</v>
      </c>
      <c r="CD329" s="494">
        <f t="shared" si="212"/>
        <v>0</v>
      </c>
    </row>
    <row r="330" spans="1:82" s="478" customFormat="1" ht="18" hidden="1" customHeight="1" outlineLevel="1">
      <c r="A330" s="468"/>
      <c r="B330" s="488" t="s">
        <v>33</v>
      </c>
      <c r="C330" s="489">
        <f t="shared" si="142"/>
        <v>0</v>
      </c>
      <c r="D330" s="490">
        <f t="shared" si="143"/>
        <v>0</v>
      </c>
      <c r="E330" s="491">
        <f t="shared" si="213"/>
        <v>0</v>
      </c>
      <c r="F330" s="492">
        <f t="shared" si="144"/>
        <v>0</v>
      </c>
      <c r="G330" s="491">
        <f t="shared" si="145"/>
        <v>0</v>
      </c>
      <c r="H330" s="490">
        <f t="shared" si="146"/>
        <v>0</v>
      </c>
      <c r="I330" s="547">
        <f t="shared" si="147"/>
        <v>0</v>
      </c>
      <c r="J330" s="492">
        <f t="shared" si="148"/>
        <v>0</v>
      </c>
      <c r="K330" s="491">
        <f t="shared" si="149"/>
        <v>0</v>
      </c>
      <c r="L330" s="490">
        <f t="shared" si="150"/>
        <v>0</v>
      </c>
      <c r="M330" s="547">
        <f t="shared" si="151"/>
        <v>0</v>
      </c>
      <c r="N330" s="492">
        <f t="shared" si="152"/>
        <v>0</v>
      </c>
      <c r="O330" s="491">
        <f t="shared" si="153"/>
        <v>0</v>
      </c>
      <c r="P330" s="490">
        <f t="shared" si="154"/>
        <v>0</v>
      </c>
      <c r="Q330" s="547">
        <f t="shared" si="155"/>
        <v>0</v>
      </c>
      <c r="R330" s="492">
        <f t="shared" si="156"/>
        <v>0</v>
      </c>
      <c r="S330" s="491">
        <f t="shared" si="157"/>
        <v>0</v>
      </c>
      <c r="T330" s="490">
        <f t="shared" si="158"/>
        <v>0</v>
      </c>
      <c r="U330" s="547">
        <f t="shared" si="159"/>
        <v>0</v>
      </c>
      <c r="V330" s="492">
        <f t="shared" si="160"/>
        <v>0</v>
      </c>
      <c r="W330" s="491">
        <f t="shared" si="161"/>
        <v>0</v>
      </c>
      <c r="X330" s="490">
        <f t="shared" si="162"/>
        <v>0</v>
      </c>
      <c r="Y330" s="547">
        <f t="shared" si="163"/>
        <v>0</v>
      </c>
      <c r="Z330" s="494">
        <f t="shared" si="164"/>
        <v>0</v>
      </c>
      <c r="AA330" s="535">
        <f>C330+E330+G330+I330+K330+M330+O330+Q330+S330+U330+W330+Y330</f>
        <v>0</v>
      </c>
      <c r="AB330" s="494">
        <f t="shared" si="141"/>
        <v>0</v>
      </c>
      <c r="AC330" s="468"/>
      <c r="AD330" s="468"/>
      <c r="AE330" s="468"/>
      <c r="AF330" s="488" t="s">
        <v>33</v>
      </c>
      <c r="AG330" s="489">
        <f t="shared" si="166"/>
        <v>0</v>
      </c>
      <c r="AH330" s="490">
        <f t="shared" si="167"/>
        <v>0</v>
      </c>
      <c r="AI330" s="491">
        <f t="shared" si="168"/>
        <v>0</v>
      </c>
      <c r="AJ330" s="490">
        <f t="shared" si="169"/>
        <v>0</v>
      </c>
      <c r="AK330" s="491">
        <f t="shared" si="170"/>
        <v>0</v>
      </c>
      <c r="AL330" s="490">
        <f t="shared" si="171"/>
        <v>0</v>
      </c>
      <c r="AM330" s="491">
        <f>SUMIFS($J$487:$J$536,$B$487:$B$536,AF330,$F$487:$F$536,"義務",$H$487:$H$536,"休校")</f>
        <v>0</v>
      </c>
      <c r="AN330" s="490">
        <f t="shared" si="173"/>
        <v>0</v>
      </c>
      <c r="AO330" s="491">
        <f t="shared" si="174"/>
        <v>0</v>
      </c>
      <c r="AP330" s="490">
        <f t="shared" si="175"/>
        <v>0</v>
      </c>
      <c r="AQ330" s="491">
        <f t="shared" si="176"/>
        <v>0</v>
      </c>
      <c r="AR330" s="490">
        <f t="shared" si="177"/>
        <v>0</v>
      </c>
      <c r="AS330" s="491">
        <f t="shared" si="178"/>
        <v>0</v>
      </c>
      <c r="AT330" s="490">
        <f t="shared" si="179"/>
        <v>0</v>
      </c>
      <c r="AU330" s="491">
        <f t="shared" si="180"/>
        <v>0</v>
      </c>
      <c r="AV330" s="490">
        <f t="shared" si="181"/>
        <v>0</v>
      </c>
      <c r="AW330" s="491">
        <f t="shared" si="182"/>
        <v>0</v>
      </c>
      <c r="AX330" s="548">
        <f t="shared" si="183"/>
        <v>0</v>
      </c>
      <c r="AY330" s="491">
        <f t="shared" si="184"/>
        <v>0</v>
      </c>
      <c r="AZ330" s="490">
        <f t="shared" si="185"/>
        <v>0</v>
      </c>
      <c r="BA330" s="491">
        <f t="shared" si="186"/>
        <v>0</v>
      </c>
      <c r="BB330" s="490">
        <f t="shared" si="187"/>
        <v>0</v>
      </c>
      <c r="BC330" s="491">
        <f t="shared" si="188"/>
        <v>0</v>
      </c>
      <c r="BD330" s="494">
        <f t="shared" si="189"/>
        <v>0</v>
      </c>
      <c r="BF330" s="488" t="s">
        <v>33</v>
      </c>
      <c r="BG330" s="489">
        <f t="shared" si="214"/>
        <v>0</v>
      </c>
      <c r="BH330" s="490">
        <f t="shared" si="190"/>
        <v>0</v>
      </c>
      <c r="BI330" s="491">
        <f t="shared" si="191"/>
        <v>0</v>
      </c>
      <c r="BJ330" s="490">
        <f t="shared" si="192"/>
        <v>0</v>
      </c>
      <c r="BK330" s="491">
        <f t="shared" si="193"/>
        <v>0</v>
      </c>
      <c r="BL330" s="490">
        <f t="shared" si="194"/>
        <v>0</v>
      </c>
      <c r="BM330" s="491">
        <f t="shared" si="195"/>
        <v>0</v>
      </c>
      <c r="BN330" s="490">
        <f t="shared" si="196"/>
        <v>0</v>
      </c>
      <c r="BO330" s="491">
        <f t="shared" si="197"/>
        <v>0</v>
      </c>
      <c r="BP330" s="490">
        <f t="shared" si="198"/>
        <v>0</v>
      </c>
      <c r="BQ330" s="491">
        <f t="shared" si="199"/>
        <v>0</v>
      </c>
      <c r="BR330" s="490">
        <f t="shared" si="200"/>
        <v>0</v>
      </c>
      <c r="BS330" s="491">
        <f t="shared" si="201"/>
        <v>0</v>
      </c>
      <c r="BT330" s="490">
        <f t="shared" si="202"/>
        <v>0</v>
      </c>
      <c r="BU330" s="491">
        <f t="shared" si="203"/>
        <v>0</v>
      </c>
      <c r="BV330" s="490">
        <f t="shared" si="204"/>
        <v>0</v>
      </c>
      <c r="BW330" s="491">
        <f t="shared" si="205"/>
        <v>0</v>
      </c>
      <c r="BX330" s="546">
        <f t="shared" si="206"/>
        <v>0</v>
      </c>
      <c r="BY330" s="491">
        <f t="shared" si="207"/>
        <v>0</v>
      </c>
      <c r="BZ330" s="490">
        <f t="shared" si="208"/>
        <v>0</v>
      </c>
      <c r="CA330" s="491">
        <f t="shared" si="209"/>
        <v>0</v>
      </c>
      <c r="CB330" s="490">
        <f t="shared" si="210"/>
        <v>0</v>
      </c>
      <c r="CC330" s="491">
        <f t="shared" si="211"/>
        <v>0</v>
      </c>
      <c r="CD330" s="494">
        <f t="shared" si="212"/>
        <v>0</v>
      </c>
    </row>
    <row r="331" spans="1:82" s="478" customFormat="1" ht="18" hidden="1" customHeight="1" outlineLevel="1">
      <c r="A331" s="468"/>
      <c r="B331" s="488" t="s">
        <v>34</v>
      </c>
      <c r="C331" s="489">
        <f t="shared" si="142"/>
        <v>0</v>
      </c>
      <c r="D331" s="490">
        <f t="shared" si="143"/>
        <v>0</v>
      </c>
      <c r="E331" s="491">
        <f t="shared" si="213"/>
        <v>0</v>
      </c>
      <c r="F331" s="492">
        <f t="shared" si="144"/>
        <v>0</v>
      </c>
      <c r="G331" s="491">
        <f t="shared" si="145"/>
        <v>0</v>
      </c>
      <c r="H331" s="490">
        <f t="shared" si="146"/>
        <v>0</v>
      </c>
      <c r="I331" s="547">
        <f t="shared" si="147"/>
        <v>0</v>
      </c>
      <c r="J331" s="492">
        <f t="shared" si="148"/>
        <v>0</v>
      </c>
      <c r="K331" s="491">
        <f t="shared" si="149"/>
        <v>0</v>
      </c>
      <c r="L331" s="490">
        <f t="shared" si="150"/>
        <v>0</v>
      </c>
      <c r="M331" s="547">
        <f t="shared" si="151"/>
        <v>0</v>
      </c>
      <c r="N331" s="492">
        <f t="shared" si="152"/>
        <v>0</v>
      </c>
      <c r="O331" s="491">
        <f t="shared" si="153"/>
        <v>0</v>
      </c>
      <c r="P331" s="490">
        <f t="shared" si="154"/>
        <v>0</v>
      </c>
      <c r="Q331" s="547">
        <f t="shared" si="155"/>
        <v>0</v>
      </c>
      <c r="R331" s="492">
        <f t="shared" si="156"/>
        <v>0</v>
      </c>
      <c r="S331" s="491">
        <f t="shared" si="157"/>
        <v>0</v>
      </c>
      <c r="T331" s="490">
        <f t="shared" si="158"/>
        <v>0</v>
      </c>
      <c r="U331" s="547">
        <f t="shared" si="159"/>
        <v>0</v>
      </c>
      <c r="V331" s="492">
        <f t="shared" si="160"/>
        <v>0</v>
      </c>
      <c r="W331" s="491">
        <f t="shared" si="161"/>
        <v>0</v>
      </c>
      <c r="X331" s="490">
        <f t="shared" si="162"/>
        <v>0</v>
      </c>
      <c r="Y331" s="547">
        <f t="shared" si="163"/>
        <v>0</v>
      </c>
      <c r="Z331" s="494">
        <f t="shared" si="164"/>
        <v>0</v>
      </c>
      <c r="AA331" s="535">
        <f t="shared" si="165"/>
        <v>0</v>
      </c>
      <c r="AB331" s="494">
        <f t="shared" si="141"/>
        <v>0</v>
      </c>
      <c r="AC331" s="468"/>
      <c r="AD331" s="468"/>
      <c r="AE331" s="468"/>
      <c r="AF331" s="488" t="s">
        <v>34</v>
      </c>
      <c r="AG331" s="489">
        <f t="shared" si="166"/>
        <v>0</v>
      </c>
      <c r="AH331" s="490">
        <f t="shared" si="167"/>
        <v>0</v>
      </c>
      <c r="AI331" s="491">
        <f t="shared" si="168"/>
        <v>0</v>
      </c>
      <c r="AJ331" s="490">
        <f t="shared" si="169"/>
        <v>0</v>
      </c>
      <c r="AK331" s="491">
        <f t="shared" si="170"/>
        <v>0</v>
      </c>
      <c r="AL331" s="490">
        <f t="shared" si="171"/>
        <v>0</v>
      </c>
      <c r="AM331" s="491">
        <f t="shared" si="172"/>
        <v>0</v>
      </c>
      <c r="AN331" s="490">
        <f t="shared" si="173"/>
        <v>0</v>
      </c>
      <c r="AO331" s="491">
        <f t="shared" si="174"/>
        <v>0</v>
      </c>
      <c r="AP331" s="490">
        <f t="shared" si="175"/>
        <v>0</v>
      </c>
      <c r="AQ331" s="491">
        <f t="shared" si="176"/>
        <v>0</v>
      </c>
      <c r="AR331" s="490">
        <f t="shared" si="177"/>
        <v>0</v>
      </c>
      <c r="AS331" s="491">
        <f t="shared" si="178"/>
        <v>0</v>
      </c>
      <c r="AT331" s="490">
        <f t="shared" si="179"/>
        <v>0</v>
      </c>
      <c r="AU331" s="491">
        <f t="shared" si="180"/>
        <v>0</v>
      </c>
      <c r="AV331" s="490">
        <f t="shared" si="181"/>
        <v>0</v>
      </c>
      <c r="AW331" s="491">
        <f t="shared" si="182"/>
        <v>0</v>
      </c>
      <c r="AX331" s="548">
        <f t="shared" si="183"/>
        <v>0</v>
      </c>
      <c r="AY331" s="491">
        <f t="shared" si="184"/>
        <v>0</v>
      </c>
      <c r="AZ331" s="490">
        <f t="shared" si="185"/>
        <v>0</v>
      </c>
      <c r="BA331" s="491">
        <f t="shared" si="186"/>
        <v>0</v>
      </c>
      <c r="BB331" s="490">
        <f t="shared" si="187"/>
        <v>0</v>
      </c>
      <c r="BC331" s="491">
        <f t="shared" si="188"/>
        <v>0</v>
      </c>
      <c r="BD331" s="494">
        <f t="shared" si="189"/>
        <v>0</v>
      </c>
      <c r="BF331" s="488" t="s">
        <v>34</v>
      </c>
      <c r="BG331" s="489">
        <f t="shared" si="214"/>
        <v>0</v>
      </c>
      <c r="BH331" s="490">
        <f t="shared" si="190"/>
        <v>0</v>
      </c>
      <c r="BI331" s="491">
        <f t="shared" si="191"/>
        <v>0</v>
      </c>
      <c r="BJ331" s="490">
        <f t="shared" si="192"/>
        <v>0</v>
      </c>
      <c r="BK331" s="491">
        <f t="shared" si="193"/>
        <v>0</v>
      </c>
      <c r="BL331" s="490">
        <f t="shared" si="194"/>
        <v>0</v>
      </c>
      <c r="BM331" s="491">
        <f t="shared" si="195"/>
        <v>0</v>
      </c>
      <c r="BN331" s="490">
        <f t="shared" si="196"/>
        <v>0</v>
      </c>
      <c r="BO331" s="491">
        <f t="shared" si="197"/>
        <v>0</v>
      </c>
      <c r="BP331" s="490">
        <f t="shared" si="198"/>
        <v>0</v>
      </c>
      <c r="BQ331" s="491">
        <f t="shared" si="199"/>
        <v>0</v>
      </c>
      <c r="BR331" s="490">
        <f t="shared" si="200"/>
        <v>0</v>
      </c>
      <c r="BS331" s="491">
        <f t="shared" si="201"/>
        <v>0</v>
      </c>
      <c r="BT331" s="490">
        <f t="shared" si="202"/>
        <v>0</v>
      </c>
      <c r="BU331" s="491">
        <f t="shared" si="203"/>
        <v>0</v>
      </c>
      <c r="BV331" s="490">
        <f t="shared" si="204"/>
        <v>0</v>
      </c>
      <c r="BW331" s="491">
        <f t="shared" si="205"/>
        <v>0</v>
      </c>
      <c r="BX331" s="546">
        <f t="shared" si="206"/>
        <v>0</v>
      </c>
      <c r="BY331" s="491">
        <f t="shared" si="207"/>
        <v>0</v>
      </c>
      <c r="BZ331" s="490">
        <f t="shared" si="208"/>
        <v>0</v>
      </c>
      <c r="CA331" s="491">
        <f t="shared" si="209"/>
        <v>0</v>
      </c>
      <c r="CB331" s="490">
        <f t="shared" si="210"/>
        <v>0</v>
      </c>
      <c r="CC331" s="491">
        <f t="shared" si="211"/>
        <v>0</v>
      </c>
      <c r="CD331" s="494">
        <f t="shared" si="212"/>
        <v>0</v>
      </c>
    </row>
    <row r="332" spans="1:82" s="478" customFormat="1" ht="18" hidden="1" customHeight="1" outlineLevel="1">
      <c r="A332" s="468"/>
      <c r="B332" s="488" t="s">
        <v>35</v>
      </c>
      <c r="C332" s="489">
        <f t="shared" si="142"/>
        <v>0</v>
      </c>
      <c r="D332" s="490">
        <f t="shared" si="143"/>
        <v>0</v>
      </c>
      <c r="E332" s="491">
        <f t="shared" si="213"/>
        <v>0</v>
      </c>
      <c r="F332" s="492">
        <f t="shared" si="144"/>
        <v>0</v>
      </c>
      <c r="G332" s="491">
        <f t="shared" si="145"/>
        <v>0</v>
      </c>
      <c r="H332" s="490">
        <f t="shared" si="146"/>
        <v>0</v>
      </c>
      <c r="I332" s="547">
        <f t="shared" si="147"/>
        <v>0</v>
      </c>
      <c r="J332" s="492">
        <f t="shared" si="148"/>
        <v>0</v>
      </c>
      <c r="K332" s="491">
        <f t="shared" si="149"/>
        <v>0</v>
      </c>
      <c r="L332" s="490">
        <f t="shared" si="150"/>
        <v>0</v>
      </c>
      <c r="M332" s="547">
        <f t="shared" si="151"/>
        <v>0</v>
      </c>
      <c r="N332" s="492">
        <f t="shared" si="152"/>
        <v>0</v>
      </c>
      <c r="O332" s="491">
        <f t="shared" si="153"/>
        <v>0</v>
      </c>
      <c r="P332" s="490">
        <f t="shared" si="154"/>
        <v>0</v>
      </c>
      <c r="Q332" s="547">
        <f t="shared" si="155"/>
        <v>0</v>
      </c>
      <c r="R332" s="492">
        <f t="shared" si="156"/>
        <v>0</v>
      </c>
      <c r="S332" s="491">
        <f t="shared" si="157"/>
        <v>0</v>
      </c>
      <c r="T332" s="490">
        <f t="shared" si="158"/>
        <v>0</v>
      </c>
      <c r="U332" s="547">
        <f t="shared" si="159"/>
        <v>0</v>
      </c>
      <c r="V332" s="492">
        <f t="shared" si="160"/>
        <v>0</v>
      </c>
      <c r="W332" s="491">
        <f t="shared" si="161"/>
        <v>0</v>
      </c>
      <c r="X332" s="490">
        <f t="shared" si="162"/>
        <v>0</v>
      </c>
      <c r="Y332" s="547">
        <f t="shared" si="163"/>
        <v>0</v>
      </c>
      <c r="Z332" s="494">
        <f t="shared" si="164"/>
        <v>0</v>
      </c>
      <c r="AA332" s="535">
        <f>C332+E332+G332+I332+K332+M332+O332+Q332+S332+U332+W332+Y332</f>
        <v>0</v>
      </c>
      <c r="AB332" s="494">
        <f t="shared" si="141"/>
        <v>0</v>
      </c>
      <c r="AC332" s="468"/>
      <c r="AD332" s="468"/>
      <c r="AE332" s="468"/>
      <c r="AF332" s="488" t="s">
        <v>35</v>
      </c>
      <c r="AG332" s="489">
        <f t="shared" si="166"/>
        <v>0</v>
      </c>
      <c r="AH332" s="490">
        <f t="shared" si="167"/>
        <v>0</v>
      </c>
      <c r="AI332" s="491">
        <f t="shared" si="168"/>
        <v>0</v>
      </c>
      <c r="AJ332" s="490">
        <f t="shared" si="169"/>
        <v>0</v>
      </c>
      <c r="AK332" s="491">
        <f t="shared" si="170"/>
        <v>0</v>
      </c>
      <c r="AL332" s="490">
        <f t="shared" si="171"/>
        <v>0</v>
      </c>
      <c r="AM332" s="491">
        <f t="shared" si="172"/>
        <v>0</v>
      </c>
      <c r="AN332" s="490">
        <f t="shared" si="173"/>
        <v>0</v>
      </c>
      <c r="AO332" s="491">
        <f t="shared" si="174"/>
        <v>0</v>
      </c>
      <c r="AP332" s="490">
        <f t="shared" si="175"/>
        <v>0</v>
      </c>
      <c r="AQ332" s="491">
        <f t="shared" si="176"/>
        <v>0</v>
      </c>
      <c r="AR332" s="490">
        <f t="shared" si="177"/>
        <v>0</v>
      </c>
      <c r="AS332" s="491">
        <f t="shared" si="178"/>
        <v>0</v>
      </c>
      <c r="AT332" s="490">
        <f t="shared" si="179"/>
        <v>0</v>
      </c>
      <c r="AU332" s="491">
        <f t="shared" si="180"/>
        <v>0</v>
      </c>
      <c r="AV332" s="490">
        <f t="shared" si="181"/>
        <v>0</v>
      </c>
      <c r="AW332" s="491">
        <f t="shared" si="182"/>
        <v>0</v>
      </c>
      <c r="AX332" s="548">
        <f t="shared" si="183"/>
        <v>0</v>
      </c>
      <c r="AY332" s="491">
        <f t="shared" si="184"/>
        <v>0</v>
      </c>
      <c r="AZ332" s="490">
        <f t="shared" si="185"/>
        <v>0</v>
      </c>
      <c r="BA332" s="491">
        <f t="shared" si="186"/>
        <v>0</v>
      </c>
      <c r="BB332" s="490">
        <f t="shared" si="187"/>
        <v>0</v>
      </c>
      <c r="BC332" s="491">
        <f t="shared" si="188"/>
        <v>0</v>
      </c>
      <c r="BD332" s="494">
        <f t="shared" si="189"/>
        <v>0</v>
      </c>
      <c r="BF332" s="488" t="s">
        <v>35</v>
      </c>
      <c r="BG332" s="489">
        <f t="shared" si="214"/>
        <v>0</v>
      </c>
      <c r="BH332" s="490">
        <f t="shared" si="190"/>
        <v>0</v>
      </c>
      <c r="BI332" s="491">
        <f t="shared" si="191"/>
        <v>0</v>
      </c>
      <c r="BJ332" s="490">
        <f t="shared" si="192"/>
        <v>0</v>
      </c>
      <c r="BK332" s="491">
        <f t="shared" si="193"/>
        <v>0</v>
      </c>
      <c r="BL332" s="490">
        <f t="shared" si="194"/>
        <v>0</v>
      </c>
      <c r="BM332" s="491">
        <f t="shared" si="195"/>
        <v>0</v>
      </c>
      <c r="BN332" s="490">
        <f t="shared" si="196"/>
        <v>0</v>
      </c>
      <c r="BO332" s="491">
        <f t="shared" si="197"/>
        <v>0</v>
      </c>
      <c r="BP332" s="490">
        <f t="shared" si="198"/>
        <v>0</v>
      </c>
      <c r="BQ332" s="491">
        <f t="shared" si="199"/>
        <v>0</v>
      </c>
      <c r="BR332" s="490">
        <f t="shared" si="200"/>
        <v>0</v>
      </c>
      <c r="BS332" s="491">
        <f t="shared" si="201"/>
        <v>0</v>
      </c>
      <c r="BT332" s="490">
        <f t="shared" si="202"/>
        <v>0</v>
      </c>
      <c r="BU332" s="491">
        <f t="shared" si="203"/>
        <v>0</v>
      </c>
      <c r="BV332" s="490">
        <f t="shared" si="204"/>
        <v>0</v>
      </c>
      <c r="BW332" s="491">
        <f t="shared" si="205"/>
        <v>0</v>
      </c>
      <c r="BX332" s="546">
        <f t="shared" si="206"/>
        <v>0</v>
      </c>
      <c r="BY332" s="491">
        <f t="shared" si="207"/>
        <v>0</v>
      </c>
      <c r="BZ332" s="490">
        <f t="shared" si="208"/>
        <v>0</v>
      </c>
      <c r="CA332" s="491">
        <f t="shared" si="209"/>
        <v>0</v>
      </c>
      <c r="CB332" s="490">
        <f t="shared" si="210"/>
        <v>0</v>
      </c>
      <c r="CC332" s="491">
        <f t="shared" si="211"/>
        <v>0</v>
      </c>
      <c r="CD332" s="494">
        <f t="shared" si="212"/>
        <v>0</v>
      </c>
    </row>
    <row r="333" spans="1:82" s="478" customFormat="1" ht="18" hidden="1" customHeight="1" outlineLevel="1">
      <c r="A333" s="468"/>
      <c r="B333" s="488" t="s">
        <v>36</v>
      </c>
      <c r="C333" s="489">
        <f t="shared" si="142"/>
        <v>0</v>
      </c>
      <c r="D333" s="490">
        <f t="shared" si="143"/>
        <v>0</v>
      </c>
      <c r="E333" s="491">
        <f t="shared" si="213"/>
        <v>0</v>
      </c>
      <c r="F333" s="492">
        <f t="shared" si="144"/>
        <v>0</v>
      </c>
      <c r="G333" s="491">
        <f t="shared" si="145"/>
        <v>0</v>
      </c>
      <c r="H333" s="490">
        <f t="shared" si="146"/>
        <v>0</v>
      </c>
      <c r="I333" s="547">
        <f t="shared" si="147"/>
        <v>0</v>
      </c>
      <c r="J333" s="492">
        <f t="shared" si="148"/>
        <v>0</v>
      </c>
      <c r="K333" s="491">
        <f t="shared" si="149"/>
        <v>0</v>
      </c>
      <c r="L333" s="490">
        <f t="shared" si="150"/>
        <v>0</v>
      </c>
      <c r="M333" s="547">
        <f t="shared" si="151"/>
        <v>0</v>
      </c>
      <c r="N333" s="492">
        <f t="shared" si="152"/>
        <v>0</v>
      </c>
      <c r="O333" s="491">
        <f t="shared" si="153"/>
        <v>0</v>
      </c>
      <c r="P333" s="490">
        <f t="shared" si="154"/>
        <v>0</v>
      </c>
      <c r="Q333" s="547">
        <f t="shared" si="155"/>
        <v>0</v>
      </c>
      <c r="R333" s="492">
        <f t="shared" si="156"/>
        <v>0</v>
      </c>
      <c r="S333" s="491">
        <f t="shared" si="157"/>
        <v>0</v>
      </c>
      <c r="T333" s="490">
        <f t="shared" si="158"/>
        <v>0</v>
      </c>
      <c r="U333" s="547">
        <f t="shared" si="159"/>
        <v>0</v>
      </c>
      <c r="V333" s="492">
        <f t="shared" si="160"/>
        <v>0</v>
      </c>
      <c r="W333" s="491">
        <f t="shared" si="161"/>
        <v>0</v>
      </c>
      <c r="X333" s="490">
        <f t="shared" si="162"/>
        <v>0</v>
      </c>
      <c r="Y333" s="547">
        <f t="shared" si="163"/>
        <v>0</v>
      </c>
      <c r="Z333" s="494">
        <f t="shared" si="164"/>
        <v>0</v>
      </c>
      <c r="AA333" s="535">
        <f>C333+E333+G333+I333+K333+M333+O333+Q333+S333+U333+W333+Y333</f>
        <v>0</v>
      </c>
      <c r="AB333" s="494">
        <f>D333+F333+H333+J333+L333+N333+P333+R333+T333+V333+X333+Z333</f>
        <v>0</v>
      </c>
      <c r="AC333" s="468"/>
      <c r="AD333" s="468"/>
      <c r="AE333" s="468"/>
      <c r="AF333" s="488" t="s">
        <v>36</v>
      </c>
      <c r="AG333" s="489">
        <f t="shared" si="166"/>
        <v>0</v>
      </c>
      <c r="AH333" s="490">
        <f t="shared" si="167"/>
        <v>0</v>
      </c>
      <c r="AI333" s="491">
        <f t="shared" si="168"/>
        <v>0</v>
      </c>
      <c r="AJ333" s="490">
        <f t="shared" si="169"/>
        <v>0</v>
      </c>
      <c r="AK333" s="491">
        <f t="shared" si="170"/>
        <v>0</v>
      </c>
      <c r="AL333" s="490">
        <f t="shared" si="171"/>
        <v>0</v>
      </c>
      <c r="AM333" s="491">
        <f t="shared" si="172"/>
        <v>0</v>
      </c>
      <c r="AN333" s="490">
        <f t="shared" si="173"/>
        <v>0</v>
      </c>
      <c r="AO333" s="491">
        <f t="shared" si="174"/>
        <v>0</v>
      </c>
      <c r="AP333" s="490">
        <f t="shared" si="175"/>
        <v>0</v>
      </c>
      <c r="AQ333" s="491">
        <f t="shared" si="176"/>
        <v>0</v>
      </c>
      <c r="AR333" s="490">
        <f t="shared" si="177"/>
        <v>0</v>
      </c>
      <c r="AS333" s="491">
        <f t="shared" si="178"/>
        <v>0</v>
      </c>
      <c r="AT333" s="490">
        <f t="shared" si="179"/>
        <v>0</v>
      </c>
      <c r="AU333" s="491">
        <f t="shared" si="180"/>
        <v>0</v>
      </c>
      <c r="AV333" s="490">
        <f t="shared" si="181"/>
        <v>0</v>
      </c>
      <c r="AW333" s="491">
        <f t="shared" si="182"/>
        <v>0</v>
      </c>
      <c r="AX333" s="548">
        <f t="shared" si="183"/>
        <v>0</v>
      </c>
      <c r="AY333" s="491">
        <f t="shared" si="184"/>
        <v>0</v>
      </c>
      <c r="AZ333" s="490">
        <f t="shared" si="185"/>
        <v>0</v>
      </c>
      <c r="BA333" s="491">
        <f t="shared" si="186"/>
        <v>0</v>
      </c>
      <c r="BB333" s="490">
        <f t="shared" si="187"/>
        <v>0</v>
      </c>
      <c r="BC333" s="491">
        <f t="shared" si="188"/>
        <v>0</v>
      </c>
      <c r="BD333" s="494">
        <f t="shared" si="189"/>
        <v>0</v>
      </c>
      <c r="BF333" s="488" t="s">
        <v>36</v>
      </c>
      <c r="BG333" s="489">
        <f t="shared" si="214"/>
        <v>0</v>
      </c>
      <c r="BH333" s="490">
        <f t="shared" si="190"/>
        <v>0</v>
      </c>
      <c r="BI333" s="491">
        <f t="shared" si="191"/>
        <v>0</v>
      </c>
      <c r="BJ333" s="490">
        <f t="shared" si="192"/>
        <v>0</v>
      </c>
      <c r="BK333" s="491">
        <f t="shared" si="193"/>
        <v>0</v>
      </c>
      <c r="BL333" s="490">
        <f t="shared" si="194"/>
        <v>0</v>
      </c>
      <c r="BM333" s="491">
        <f t="shared" si="195"/>
        <v>0</v>
      </c>
      <c r="BN333" s="490">
        <f t="shared" si="196"/>
        <v>0</v>
      </c>
      <c r="BO333" s="491">
        <f t="shared" si="197"/>
        <v>0</v>
      </c>
      <c r="BP333" s="490">
        <f t="shared" si="198"/>
        <v>0</v>
      </c>
      <c r="BQ333" s="491">
        <f t="shared" si="199"/>
        <v>0</v>
      </c>
      <c r="BR333" s="490">
        <f t="shared" si="200"/>
        <v>0</v>
      </c>
      <c r="BS333" s="491">
        <f t="shared" si="201"/>
        <v>0</v>
      </c>
      <c r="BT333" s="490">
        <f t="shared" si="202"/>
        <v>0</v>
      </c>
      <c r="BU333" s="491">
        <f t="shared" si="203"/>
        <v>0</v>
      </c>
      <c r="BV333" s="490">
        <f t="shared" si="204"/>
        <v>0</v>
      </c>
      <c r="BW333" s="491">
        <f t="shared" si="205"/>
        <v>0</v>
      </c>
      <c r="BX333" s="546">
        <f t="shared" si="206"/>
        <v>0</v>
      </c>
      <c r="BY333" s="491">
        <f t="shared" si="207"/>
        <v>0</v>
      </c>
      <c r="BZ333" s="490">
        <f t="shared" si="208"/>
        <v>0</v>
      </c>
      <c r="CA333" s="491">
        <f t="shared" si="209"/>
        <v>0</v>
      </c>
      <c r="CB333" s="490">
        <f t="shared" si="210"/>
        <v>0</v>
      </c>
      <c r="CC333" s="491">
        <f t="shared" si="211"/>
        <v>0</v>
      </c>
      <c r="CD333" s="494">
        <f t="shared" si="212"/>
        <v>0</v>
      </c>
    </row>
    <row r="334" spans="1:82" s="478" customFormat="1" ht="18" hidden="1" customHeight="1" outlineLevel="1">
      <c r="A334" s="468"/>
      <c r="B334" s="488" t="s">
        <v>37</v>
      </c>
      <c r="C334" s="489">
        <f t="shared" si="142"/>
        <v>0</v>
      </c>
      <c r="D334" s="490">
        <f t="shared" si="143"/>
        <v>0</v>
      </c>
      <c r="E334" s="491">
        <f t="shared" si="213"/>
        <v>0</v>
      </c>
      <c r="F334" s="492">
        <f t="shared" si="144"/>
        <v>0</v>
      </c>
      <c r="G334" s="491">
        <f t="shared" si="145"/>
        <v>0</v>
      </c>
      <c r="H334" s="490">
        <f t="shared" si="146"/>
        <v>0</v>
      </c>
      <c r="I334" s="547">
        <f t="shared" si="147"/>
        <v>0</v>
      </c>
      <c r="J334" s="492">
        <f t="shared" si="148"/>
        <v>0</v>
      </c>
      <c r="K334" s="491">
        <f t="shared" si="149"/>
        <v>0</v>
      </c>
      <c r="L334" s="490">
        <f t="shared" si="150"/>
        <v>0</v>
      </c>
      <c r="M334" s="547">
        <f t="shared" si="151"/>
        <v>0</v>
      </c>
      <c r="N334" s="492">
        <f t="shared" si="152"/>
        <v>0</v>
      </c>
      <c r="O334" s="491">
        <f t="shared" si="153"/>
        <v>0</v>
      </c>
      <c r="P334" s="490">
        <f t="shared" si="154"/>
        <v>0</v>
      </c>
      <c r="Q334" s="547">
        <f t="shared" si="155"/>
        <v>0</v>
      </c>
      <c r="R334" s="492">
        <f t="shared" si="156"/>
        <v>0</v>
      </c>
      <c r="S334" s="491">
        <f t="shared" si="157"/>
        <v>0</v>
      </c>
      <c r="T334" s="490">
        <f t="shared" si="158"/>
        <v>0</v>
      </c>
      <c r="U334" s="547">
        <f t="shared" si="159"/>
        <v>0</v>
      </c>
      <c r="V334" s="492">
        <f t="shared" si="160"/>
        <v>0</v>
      </c>
      <c r="W334" s="491">
        <f t="shared" si="161"/>
        <v>0</v>
      </c>
      <c r="X334" s="490">
        <f t="shared" si="162"/>
        <v>0</v>
      </c>
      <c r="Y334" s="547">
        <f t="shared" si="163"/>
        <v>0</v>
      </c>
      <c r="Z334" s="494">
        <f t="shared" si="164"/>
        <v>0</v>
      </c>
      <c r="AA334" s="535">
        <f>C334+E334+G334+I334+K334+M334+O334+Q334+S334+U334+W334+Y334</f>
        <v>0</v>
      </c>
      <c r="AB334" s="494">
        <f t="shared" si="141"/>
        <v>0</v>
      </c>
      <c r="AC334" s="468"/>
      <c r="AD334" s="468"/>
      <c r="AE334" s="468"/>
      <c r="AF334" s="488" t="s">
        <v>37</v>
      </c>
      <c r="AG334" s="489">
        <f t="shared" si="166"/>
        <v>0</v>
      </c>
      <c r="AH334" s="490">
        <f t="shared" si="167"/>
        <v>0</v>
      </c>
      <c r="AI334" s="491">
        <f t="shared" si="168"/>
        <v>0</v>
      </c>
      <c r="AJ334" s="490">
        <f t="shared" si="169"/>
        <v>0</v>
      </c>
      <c r="AK334" s="491">
        <f t="shared" si="170"/>
        <v>0</v>
      </c>
      <c r="AL334" s="490">
        <f t="shared" si="171"/>
        <v>0</v>
      </c>
      <c r="AM334" s="491">
        <f t="shared" si="172"/>
        <v>0</v>
      </c>
      <c r="AN334" s="490">
        <f t="shared" si="173"/>
        <v>0</v>
      </c>
      <c r="AO334" s="491">
        <f t="shared" si="174"/>
        <v>0</v>
      </c>
      <c r="AP334" s="490">
        <f t="shared" si="175"/>
        <v>0</v>
      </c>
      <c r="AQ334" s="491">
        <f t="shared" si="176"/>
        <v>0</v>
      </c>
      <c r="AR334" s="490">
        <f t="shared" si="177"/>
        <v>0</v>
      </c>
      <c r="AS334" s="491">
        <f t="shared" si="178"/>
        <v>0</v>
      </c>
      <c r="AT334" s="490">
        <f t="shared" si="179"/>
        <v>0</v>
      </c>
      <c r="AU334" s="491">
        <f t="shared" si="180"/>
        <v>0</v>
      </c>
      <c r="AV334" s="490">
        <f t="shared" si="181"/>
        <v>0</v>
      </c>
      <c r="AW334" s="491">
        <f t="shared" si="182"/>
        <v>0</v>
      </c>
      <c r="AX334" s="548">
        <f t="shared" si="183"/>
        <v>0</v>
      </c>
      <c r="AY334" s="491">
        <f t="shared" si="184"/>
        <v>0</v>
      </c>
      <c r="AZ334" s="490">
        <f t="shared" si="185"/>
        <v>0</v>
      </c>
      <c r="BA334" s="491">
        <f t="shared" si="186"/>
        <v>0</v>
      </c>
      <c r="BB334" s="490">
        <f t="shared" si="187"/>
        <v>0</v>
      </c>
      <c r="BC334" s="491">
        <f t="shared" si="188"/>
        <v>0</v>
      </c>
      <c r="BD334" s="494">
        <f t="shared" si="189"/>
        <v>0</v>
      </c>
      <c r="BF334" s="488" t="s">
        <v>37</v>
      </c>
      <c r="BG334" s="489">
        <f t="shared" si="214"/>
        <v>0</v>
      </c>
      <c r="BH334" s="490">
        <f t="shared" si="190"/>
        <v>0</v>
      </c>
      <c r="BI334" s="491">
        <f t="shared" si="191"/>
        <v>0</v>
      </c>
      <c r="BJ334" s="490">
        <f t="shared" si="192"/>
        <v>0</v>
      </c>
      <c r="BK334" s="491">
        <f t="shared" si="193"/>
        <v>0</v>
      </c>
      <c r="BL334" s="490">
        <f t="shared" si="194"/>
        <v>0</v>
      </c>
      <c r="BM334" s="491">
        <f t="shared" si="195"/>
        <v>0</v>
      </c>
      <c r="BN334" s="490">
        <f t="shared" si="196"/>
        <v>0</v>
      </c>
      <c r="BO334" s="491">
        <f t="shared" si="197"/>
        <v>0</v>
      </c>
      <c r="BP334" s="490">
        <f t="shared" si="198"/>
        <v>0</v>
      </c>
      <c r="BQ334" s="491">
        <f t="shared" si="199"/>
        <v>0</v>
      </c>
      <c r="BR334" s="490">
        <f t="shared" si="200"/>
        <v>0</v>
      </c>
      <c r="BS334" s="491">
        <f t="shared" si="201"/>
        <v>0</v>
      </c>
      <c r="BT334" s="490">
        <f t="shared" si="202"/>
        <v>0</v>
      </c>
      <c r="BU334" s="491">
        <f t="shared" si="203"/>
        <v>0</v>
      </c>
      <c r="BV334" s="490">
        <f t="shared" si="204"/>
        <v>0</v>
      </c>
      <c r="BW334" s="491">
        <f t="shared" si="205"/>
        <v>0</v>
      </c>
      <c r="BX334" s="546">
        <f t="shared" si="206"/>
        <v>0</v>
      </c>
      <c r="BY334" s="491">
        <f t="shared" si="207"/>
        <v>0</v>
      </c>
      <c r="BZ334" s="490">
        <f t="shared" si="208"/>
        <v>0</v>
      </c>
      <c r="CA334" s="491">
        <f t="shared" si="209"/>
        <v>0</v>
      </c>
      <c r="CB334" s="490">
        <f t="shared" si="210"/>
        <v>0</v>
      </c>
      <c r="CC334" s="491">
        <f t="shared" si="211"/>
        <v>0</v>
      </c>
      <c r="CD334" s="494">
        <f t="shared" si="212"/>
        <v>0</v>
      </c>
    </row>
    <row r="335" spans="1:82" s="478" customFormat="1" ht="18" hidden="1" customHeight="1" outlineLevel="1">
      <c r="A335" s="468"/>
      <c r="B335" s="488" t="s">
        <v>38</v>
      </c>
      <c r="C335" s="489">
        <f t="shared" si="142"/>
        <v>0</v>
      </c>
      <c r="D335" s="490">
        <f t="shared" si="143"/>
        <v>0</v>
      </c>
      <c r="E335" s="491">
        <f t="shared" si="213"/>
        <v>0</v>
      </c>
      <c r="F335" s="492">
        <f t="shared" si="144"/>
        <v>0</v>
      </c>
      <c r="G335" s="491">
        <f t="shared" si="145"/>
        <v>0</v>
      </c>
      <c r="H335" s="490">
        <f t="shared" si="146"/>
        <v>0</v>
      </c>
      <c r="I335" s="547">
        <f t="shared" si="147"/>
        <v>0</v>
      </c>
      <c r="J335" s="492">
        <f t="shared" si="148"/>
        <v>0</v>
      </c>
      <c r="K335" s="491">
        <f t="shared" si="149"/>
        <v>0</v>
      </c>
      <c r="L335" s="490">
        <f t="shared" si="150"/>
        <v>0</v>
      </c>
      <c r="M335" s="547">
        <f t="shared" si="151"/>
        <v>0</v>
      </c>
      <c r="N335" s="492">
        <f t="shared" si="152"/>
        <v>0</v>
      </c>
      <c r="O335" s="491">
        <f t="shared" si="153"/>
        <v>0</v>
      </c>
      <c r="P335" s="490">
        <f t="shared" si="154"/>
        <v>0</v>
      </c>
      <c r="Q335" s="547">
        <f t="shared" si="155"/>
        <v>0</v>
      </c>
      <c r="R335" s="492">
        <f t="shared" si="156"/>
        <v>0</v>
      </c>
      <c r="S335" s="491">
        <f t="shared" si="157"/>
        <v>0</v>
      </c>
      <c r="T335" s="490">
        <f t="shared" si="158"/>
        <v>0</v>
      </c>
      <c r="U335" s="547">
        <f t="shared" si="159"/>
        <v>0</v>
      </c>
      <c r="V335" s="492">
        <f t="shared" si="160"/>
        <v>0</v>
      </c>
      <c r="W335" s="491">
        <f t="shared" si="161"/>
        <v>0</v>
      </c>
      <c r="X335" s="490">
        <f t="shared" si="162"/>
        <v>0</v>
      </c>
      <c r="Y335" s="547">
        <f t="shared" si="163"/>
        <v>0</v>
      </c>
      <c r="Z335" s="494">
        <f t="shared" si="164"/>
        <v>0</v>
      </c>
      <c r="AA335" s="535">
        <f t="shared" si="165"/>
        <v>0</v>
      </c>
      <c r="AB335" s="494">
        <f t="shared" si="141"/>
        <v>0</v>
      </c>
      <c r="AC335" s="468"/>
      <c r="AD335" s="468"/>
      <c r="AE335" s="468"/>
      <c r="AF335" s="488" t="s">
        <v>38</v>
      </c>
      <c r="AG335" s="489">
        <f t="shared" si="166"/>
        <v>0</v>
      </c>
      <c r="AH335" s="490">
        <f t="shared" si="167"/>
        <v>0</v>
      </c>
      <c r="AI335" s="491">
        <f t="shared" si="168"/>
        <v>0</v>
      </c>
      <c r="AJ335" s="490">
        <f t="shared" si="169"/>
        <v>0</v>
      </c>
      <c r="AK335" s="491">
        <f t="shared" si="170"/>
        <v>0</v>
      </c>
      <c r="AL335" s="490">
        <f t="shared" si="171"/>
        <v>0</v>
      </c>
      <c r="AM335" s="491">
        <f t="shared" si="172"/>
        <v>0</v>
      </c>
      <c r="AN335" s="490">
        <f t="shared" si="173"/>
        <v>0</v>
      </c>
      <c r="AO335" s="491">
        <f t="shared" si="174"/>
        <v>0</v>
      </c>
      <c r="AP335" s="490">
        <f t="shared" si="175"/>
        <v>0</v>
      </c>
      <c r="AQ335" s="491">
        <f t="shared" si="176"/>
        <v>0</v>
      </c>
      <c r="AR335" s="490">
        <f t="shared" si="177"/>
        <v>0</v>
      </c>
      <c r="AS335" s="491">
        <f t="shared" si="178"/>
        <v>0</v>
      </c>
      <c r="AT335" s="490">
        <f t="shared" si="179"/>
        <v>0</v>
      </c>
      <c r="AU335" s="491">
        <f t="shared" si="180"/>
        <v>0</v>
      </c>
      <c r="AV335" s="490">
        <f t="shared" si="181"/>
        <v>0</v>
      </c>
      <c r="AW335" s="491">
        <f t="shared" si="182"/>
        <v>0</v>
      </c>
      <c r="AX335" s="548">
        <f t="shared" si="183"/>
        <v>0</v>
      </c>
      <c r="AY335" s="491">
        <f t="shared" si="184"/>
        <v>0</v>
      </c>
      <c r="AZ335" s="490">
        <f t="shared" si="185"/>
        <v>0</v>
      </c>
      <c r="BA335" s="491">
        <f t="shared" si="186"/>
        <v>0</v>
      </c>
      <c r="BB335" s="490">
        <f t="shared" si="187"/>
        <v>0</v>
      </c>
      <c r="BC335" s="491">
        <f t="shared" si="188"/>
        <v>0</v>
      </c>
      <c r="BD335" s="494">
        <f t="shared" si="189"/>
        <v>0</v>
      </c>
      <c r="BF335" s="488" t="s">
        <v>38</v>
      </c>
      <c r="BG335" s="489">
        <f t="shared" si="214"/>
        <v>0</v>
      </c>
      <c r="BH335" s="490">
        <f t="shared" si="190"/>
        <v>0</v>
      </c>
      <c r="BI335" s="491">
        <f t="shared" si="191"/>
        <v>0</v>
      </c>
      <c r="BJ335" s="490">
        <f t="shared" si="192"/>
        <v>0</v>
      </c>
      <c r="BK335" s="491">
        <f t="shared" si="193"/>
        <v>0</v>
      </c>
      <c r="BL335" s="490">
        <f t="shared" si="194"/>
        <v>0</v>
      </c>
      <c r="BM335" s="491">
        <f t="shared" si="195"/>
        <v>0</v>
      </c>
      <c r="BN335" s="490">
        <f t="shared" si="196"/>
        <v>0</v>
      </c>
      <c r="BO335" s="491">
        <f t="shared" si="197"/>
        <v>0</v>
      </c>
      <c r="BP335" s="490">
        <f t="shared" si="198"/>
        <v>0</v>
      </c>
      <c r="BQ335" s="491">
        <f t="shared" si="199"/>
        <v>0</v>
      </c>
      <c r="BR335" s="490">
        <f t="shared" si="200"/>
        <v>0</v>
      </c>
      <c r="BS335" s="491">
        <f t="shared" si="201"/>
        <v>0</v>
      </c>
      <c r="BT335" s="490">
        <f t="shared" si="202"/>
        <v>0</v>
      </c>
      <c r="BU335" s="491">
        <f t="shared" si="203"/>
        <v>0</v>
      </c>
      <c r="BV335" s="490">
        <f t="shared" si="204"/>
        <v>0</v>
      </c>
      <c r="BW335" s="491">
        <f t="shared" si="205"/>
        <v>0</v>
      </c>
      <c r="BX335" s="546">
        <f t="shared" si="206"/>
        <v>0</v>
      </c>
      <c r="BY335" s="491">
        <f t="shared" si="207"/>
        <v>0</v>
      </c>
      <c r="BZ335" s="490">
        <f t="shared" si="208"/>
        <v>0</v>
      </c>
      <c r="CA335" s="491">
        <f t="shared" si="209"/>
        <v>0</v>
      </c>
      <c r="CB335" s="490">
        <f t="shared" si="210"/>
        <v>0</v>
      </c>
      <c r="CC335" s="491">
        <f t="shared" si="211"/>
        <v>0</v>
      </c>
      <c r="CD335" s="494">
        <f t="shared" si="212"/>
        <v>0</v>
      </c>
    </row>
    <row r="336" spans="1:82" s="478" customFormat="1" ht="18" hidden="1" customHeight="1" outlineLevel="1">
      <c r="A336" s="468"/>
      <c r="B336" s="488" t="s">
        <v>39</v>
      </c>
      <c r="C336" s="489">
        <f t="shared" si="142"/>
        <v>0</v>
      </c>
      <c r="D336" s="490">
        <f t="shared" si="143"/>
        <v>0</v>
      </c>
      <c r="E336" s="491">
        <f t="shared" si="213"/>
        <v>0</v>
      </c>
      <c r="F336" s="492">
        <f t="shared" si="144"/>
        <v>0</v>
      </c>
      <c r="G336" s="491">
        <f t="shared" si="145"/>
        <v>0</v>
      </c>
      <c r="H336" s="490">
        <f t="shared" si="146"/>
        <v>0</v>
      </c>
      <c r="I336" s="547">
        <f t="shared" si="147"/>
        <v>0</v>
      </c>
      <c r="J336" s="492">
        <f t="shared" si="148"/>
        <v>0</v>
      </c>
      <c r="K336" s="491">
        <f t="shared" si="149"/>
        <v>0</v>
      </c>
      <c r="L336" s="490">
        <f t="shared" si="150"/>
        <v>0</v>
      </c>
      <c r="M336" s="547">
        <f t="shared" si="151"/>
        <v>0</v>
      </c>
      <c r="N336" s="492">
        <f t="shared" si="152"/>
        <v>0</v>
      </c>
      <c r="O336" s="491">
        <f t="shared" si="153"/>
        <v>0</v>
      </c>
      <c r="P336" s="490">
        <f t="shared" si="154"/>
        <v>0</v>
      </c>
      <c r="Q336" s="547">
        <f t="shared" si="155"/>
        <v>0</v>
      </c>
      <c r="R336" s="492">
        <f t="shared" si="156"/>
        <v>0</v>
      </c>
      <c r="S336" s="491">
        <f t="shared" si="157"/>
        <v>0</v>
      </c>
      <c r="T336" s="490">
        <f t="shared" si="158"/>
        <v>0</v>
      </c>
      <c r="U336" s="547">
        <f t="shared" si="159"/>
        <v>0</v>
      </c>
      <c r="V336" s="492">
        <f t="shared" si="160"/>
        <v>0</v>
      </c>
      <c r="W336" s="491">
        <f t="shared" si="161"/>
        <v>0</v>
      </c>
      <c r="X336" s="490">
        <f t="shared" si="162"/>
        <v>0</v>
      </c>
      <c r="Y336" s="547">
        <f t="shared" si="163"/>
        <v>0</v>
      </c>
      <c r="Z336" s="494">
        <f t="shared" si="164"/>
        <v>0</v>
      </c>
      <c r="AA336" s="535">
        <f t="shared" si="165"/>
        <v>0</v>
      </c>
      <c r="AB336" s="494">
        <f t="shared" si="141"/>
        <v>0</v>
      </c>
      <c r="AC336" s="468"/>
      <c r="AD336" s="468"/>
      <c r="AE336" s="468"/>
      <c r="AF336" s="488" t="s">
        <v>39</v>
      </c>
      <c r="AG336" s="489">
        <f t="shared" si="166"/>
        <v>0</v>
      </c>
      <c r="AH336" s="490">
        <f t="shared" si="167"/>
        <v>0</v>
      </c>
      <c r="AI336" s="491">
        <f t="shared" si="168"/>
        <v>0</v>
      </c>
      <c r="AJ336" s="490">
        <f t="shared" si="169"/>
        <v>0</v>
      </c>
      <c r="AK336" s="491">
        <f t="shared" si="170"/>
        <v>0</v>
      </c>
      <c r="AL336" s="490">
        <f t="shared" si="171"/>
        <v>0</v>
      </c>
      <c r="AM336" s="491">
        <f t="shared" si="172"/>
        <v>0</v>
      </c>
      <c r="AN336" s="490">
        <f t="shared" si="173"/>
        <v>0</v>
      </c>
      <c r="AO336" s="491">
        <f t="shared" si="174"/>
        <v>0</v>
      </c>
      <c r="AP336" s="490">
        <f t="shared" si="175"/>
        <v>0</v>
      </c>
      <c r="AQ336" s="491">
        <f t="shared" si="176"/>
        <v>0</v>
      </c>
      <c r="AR336" s="490">
        <f t="shared" si="177"/>
        <v>0</v>
      </c>
      <c r="AS336" s="491">
        <f t="shared" si="178"/>
        <v>0</v>
      </c>
      <c r="AT336" s="490">
        <f t="shared" si="179"/>
        <v>0</v>
      </c>
      <c r="AU336" s="491">
        <f t="shared" si="180"/>
        <v>0</v>
      </c>
      <c r="AV336" s="490">
        <f t="shared" si="181"/>
        <v>0</v>
      </c>
      <c r="AW336" s="491">
        <f t="shared" si="182"/>
        <v>0</v>
      </c>
      <c r="AX336" s="548">
        <f t="shared" si="183"/>
        <v>0</v>
      </c>
      <c r="AY336" s="491">
        <f t="shared" si="184"/>
        <v>0</v>
      </c>
      <c r="AZ336" s="490">
        <f t="shared" si="185"/>
        <v>0</v>
      </c>
      <c r="BA336" s="491">
        <f t="shared" si="186"/>
        <v>0</v>
      </c>
      <c r="BB336" s="490">
        <f t="shared" si="187"/>
        <v>0</v>
      </c>
      <c r="BC336" s="491">
        <f t="shared" si="188"/>
        <v>0</v>
      </c>
      <c r="BD336" s="494">
        <f t="shared" si="189"/>
        <v>0</v>
      </c>
      <c r="BF336" s="488" t="s">
        <v>39</v>
      </c>
      <c r="BG336" s="489">
        <f t="shared" si="214"/>
        <v>0</v>
      </c>
      <c r="BH336" s="490">
        <f t="shared" si="190"/>
        <v>0</v>
      </c>
      <c r="BI336" s="491">
        <f t="shared" si="191"/>
        <v>0</v>
      </c>
      <c r="BJ336" s="490">
        <f t="shared" si="192"/>
        <v>0</v>
      </c>
      <c r="BK336" s="491">
        <f t="shared" si="193"/>
        <v>0</v>
      </c>
      <c r="BL336" s="490">
        <f t="shared" si="194"/>
        <v>0</v>
      </c>
      <c r="BM336" s="491">
        <f t="shared" si="195"/>
        <v>0</v>
      </c>
      <c r="BN336" s="490">
        <f t="shared" si="196"/>
        <v>0</v>
      </c>
      <c r="BO336" s="491">
        <f t="shared" si="197"/>
        <v>0</v>
      </c>
      <c r="BP336" s="490">
        <f t="shared" si="198"/>
        <v>0</v>
      </c>
      <c r="BQ336" s="491">
        <f t="shared" si="199"/>
        <v>0</v>
      </c>
      <c r="BR336" s="490">
        <f t="shared" si="200"/>
        <v>0</v>
      </c>
      <c r="BS336" s="491">
        <f t="shared" si="201"/>
        <v>0</v>
      </c>
      <c r="BT336" s="490">
        <f t="shared" si="202"/>
        <v>0</v>
      </c>
      <c r="BU336" s="491">
        <f t="shared" si="203"/>
        <v>0</v>
      </c>
      <c r="BV336" s="490">
        <f t="shared" si="204"/>
        <v>0</v>
      </c>
      <c r="BW336" s="491">
        <f t="shared" si="205"/>
        <v>0</v>
      </c>
      <c r="BX336" s="546">
        <f t="shared" si="206"/>
        <v>0</v>
      </c>
      <c r="BY336" s="491">
        <f t="shared" si="207"/>
        <v>0</v>
      </c>
      <c r="BZ336" s="490">
        <f t="shared" si="208"/>
        <v>0</v>
      </c>
      <c r="CA336" s="491">
        <f t="shared" si="209"/>
        <v>0</v>
      </c>
      <c r="CB336" s="490">
        <f t="shared" si="210"/>
        <v>0</v>
      </c>
      <c r="CC336" s="491">
        <f t="shared" si="211"/>
        <v>0</v>
      </c>
      <c r="CD336" s="494">
        <f t="shared" si="212"/>
        <v>0</v>
      </c>
    </row>
    <row r="337" spans="1:82" s="478" customFormat="1" ht="18" hidden="1" customHeight="1" outlineLevel="1">
      <c r="A337" s="468"/>
      <c r="B337" s="488" t="s">
        <v>40</v>
      </c>
      <c r="C337" s="489">
        <f t="shared" si="142"/>
        <v>0</v>
      </c>
      <c r="D337" s="490">
        <f t="shared" si="143"/>
        <v>0</v>
      </c>
      <c r="E337" s="491">
        <f t="shared" si="213"/>
        <v>0</v>
      </c>
      <c r="F337" s="492">
        <f t="shared" si="144"/>
        <v>0</v>
      </c>
      <c r="G337" s="491">
        <f t="shared" si="145"/>
        <v>0</v>
      </c>
      <c r="H337" s="490">
        <f t="shared" si="146"/>
        <v>0</v>
      </c>
      <c r="I337" s="547">
        <f t="shared" si="147"/>
        <v>0</v>
      </c>
      <c r="J337" s="492">
        <f t="shared" si="148"/>
        <v>0</v>
      </c>
      <c r="K337" s="491">
        <f t="shared" si="149"/>
        <v>0</v>
      </c>
      <c r="L337" s="490">
        <f t="shared" si="150"/>
        <v>0</v>
      </c>
      <c r="M337" s="547">
        <f t="shared" si="151"/>
        <v>0</v>
      </c>
      <c r="N337" s="492">
        <f t="shared" si="152"/>
        <v>0</v>
      </c>
      <c r="O337" s="491">
        <f t="shared" si="153"/>
        <v>0</v>
      </c>
      <c r="P337" s="490">
        <f t="shared" si="154"/>
        <v>0</v>
      </c>
      <c r="Q337" s="547">
        <f t="shared" si="155"/>
        <v>0</v>
      </c>
      <c r="R337" s="492">
        <f t="shared" si="156"/>
        <v>0</v>
      </c>
      <c r="S337" s="491">
        <f t="shared" si="157"/>
        <v>0</v>
      </c>
      <c r="T337" s="490">
        <f t="shared" si="158"/>
        <v>0</v>
      </c>
      <c r="U337" s="547">
        <f t="shared" si="159"/>
        <v>0</v>
      </c>
      <c r="V337" s="492">
        <f t="shared" si="160"/>
        <v>0</v>
      </c>
      <c r="W337" s="491">
        <f t="shared" si="161"/>
        <v>0</v>
      </c>
      <c r="X337" s="490">
        <f t="shared" si="162"/>
        <v>0</v>
      </c>
      <c r="Y337" s="547">
        <f t="shared" si="163"/>
        <v>0</v>
      </c>
      <c r="Z337" s="494">
        <f t="shared" si="164"/>
        <v>0</v>
      </c>
      <c r="AA337" s="535">
        <f t="shared" si="165"/>
        <v>0</v>
      </c>
      <c r="AB337" s="494">
        <f t="shared" si="141"/>
        <v>0</v>
      </c>
      <c r="AC337" s="468"/>
      <c r="AD337" s="468"/>
      <c r="AE337" s="468"/>
      <c r="AF337" s="488" t="s">
        <v>40</v>
      </c>
      <c r="AG337" s="489">
        <f t="shared" si="166"/>
        <v>0</v>
      </c>
      <c r="AH337" s="490">
        <f t="shared" si="167"/>
        <v>0</v>
      </c>
      <c r="AI337" s="491">
        <f t="shared" si="168"/>
        <v>0</v>
      </c>
      <c r="AJ337" s="490">
        <f t="shared" si="169"/>
        <v>0</v>
      </c>
      <c r="AK337" s="491">
        <f t="shared" si="170"/>
        <v>0</v>
      </c>
      <c r="AL337" s="490">
        <f t="shared" si="171"/>
        <v>0</v>
      </c>
      <c r="AM337" s="491">
        <f t="shared" si="172"/>
        <v>0</v>
      </c>
      <c r="AN337" s="490">
        <f t="shared" si="173"/>
        <v>0</v>
      </c>
      <c r="AO337" s="491">
        <f t="shared" si="174"/>
        <v>0</v>
      </c>
      <c r="AP337" s="490">
        <f t="shared" si="175"/>
        <v>0</v>
      </c>
      <c r="AQ337" s="491">
        <f t="shared" si="176"/>
        <v>0</v>
      </c>
      <c r="AR337" s="490">
        <f t="shared" si="177"/>
        <v>0</v>
      </c>
      <c r="AS337" s="491">
        <f t="shared" si="178"/>
        <v>0</v>
      </c>
      <c r="AT337" s="490">
        <f t="shared" si="179"/>
        <v>0</v>
      </c>
      <c r="AU337" s="491">
        <f t="shared" si="180"/>
        <v>0</v>
      </c>
      <c r="AV337" s="490">
        <f t="shared" si="181"/>
        <v>0</v>
      </c>
      <c r="AW337" s="491">
        <f t="shared" si="182"/>
        <v>0</v>
      </c>
      <c r="AX337" s="548">
        <f t="shared" si="183"/>
        <v>0</v>
      </c>
      <c r="AY337" s="491">
        <f t="shared" si="184"/>
        <v>0</v>
      </c>
      <c r="AZ337" s="490">
        <f t="shared" si="185"/>
        <v>0</v>
      </c>
      <c r="BA337" s="491">
        <f t="shared" si="186"/>
        <v>0</v>
      </c>
      <c r="BB337" s="490">
        <f t="shared" si="187"/>
        <v>0</v>
      </c>
      <c r="BC337" s="491">
        <f t="shared" si="188"/>
        <v>0</v>
      </c>
      <c r="BD337" s="494">
        <f t="shared" si="189"/>
        <v>0</v>
      </c>
      <c r="BF337" s="488" t="s">
        <v>40</v>
      </c>
      <c r="BG337" s="489">
        <f t="shared" si="214"/>
        <v>0</v>
      </c>
      <c r="BH337" s="490">
        <f t="shared" si="190"/>
        <v>0</v>
      </c>
      <c r="BI337" s="491">
        <f t="shared" si="191"/>
        <v>0</v>
      </c>
      <c r="BJ337" s="490">
        <f t="shared" si="192"/>
        <v>0</v>
      </c>
      <c r="BK337" s="491">
        <f t="shared" si="193"/>
        <v>0</v>
      </c>
      <c r="BL337" s="490">
        <f t="shared" si="194"/>
        <v>0</v>
      </c>
      <c r="BM337" s="491">
        <f t="shared" si="195"/>
        <v>0</v>
      </c>
      <c r="BN337" s="490">
        <f t="shared" si="196"/>
        <v>0</v>
      </c>
      <c r="BO337" s="491">
        <f t="shared" si="197"/>
        <v>0</v>
      </c>
      <c r="BP337" s="490">
        <f t="shared" si="198"/>
        <v>0</v>
      </c>
      <c r="BQ337" s="491">
        <f t="shared" si="199"/>
        <v>0</v>
      </c>
      <c r="BR337" s="490">
        <f t="shared" si="200"/>
        <v>0</v>
      </c>
      <c r="BS337" s="491">
        <f t="shared" si="201"/>
        <v>0</v>
      </c>
      <c r="BT337" s="490">
        <f t="shared" si="202"/>
        <v>0</v>
      </c>
      <c r="BU337" s="491">
        <f t="shared" si="203"/>
        <v>0</v>
      </c>
      <c r="BV337" s="490">
        <f t="shared" si="204"/>
        <v>0</v>
      </c>
      <c r="BW337" s="491">
        <f t="shared" si="205"/>
        <v>0</v>
      </c>
      <c r="BX337" s="546">
        <f t="shared" si="206"/>
        <v>0</v>
      </c>
      <c r="BY337" s="491">
        <f t="shared" si="207"/>
        <v>0</v>
      </c>
      <c r="BZ337" s="490">
        <f t="shared" si="208"/>
        <v>0</v>
      </c>
      <c r="CA337" s="491">
        <f t="shared" si="209"/>
        <v>0</v>
      </c>
      <c r="CB337" s="490">
        <f t="shared" si="210"/>
        <v>0</v>
      </c>
      <c r="CC337" s="491">
        <f t="shared" si="211"/>
        <v>0</v>
      </c>
      <c r="CD337" s="494">
        <f t="shared" si="212"/>
        <v>0</v>
      </c>
    </row>
    <row r="338" spans="1:82" s="478" customFormat="1" ht="18" hidden="1" customHeight="1" outlineLevel="1">
      <c r="A338" s="468"/>
      <c r="B338" s="488" t="s">
        <v>41</v>
      </c>
      <c r="C338" s="489">
        <f t="shared" si="142"/>
        <v>0</v>
      </c>
      <c r="D338" s="490">
        <f t="shared" si="143"/>
        <v>0</v>
      </c>
      <c r="E338" s="491">
        <f t="shared" si="213"/>
        <v>0</v>
      </c>
      <c r="F338" s="492">
        <f t="shared" si="144"/>
        <v>0</v>
      </c>
      <c r="G338" s="491">
        <f t="shared" si="145"/>
        <v>0</v>
      </c>
      <c r="H338" s="490">
        <f t="shared" si="146"/>
        <v>0</v>
      </c>
      <c r="I338" s="547">
        <f t="shared" si="147"/>
        <v>0</v>
      </c>
      <c r="J338" s="492">
        <f t="shared" si="148"/>
        <v>0</v>
      </c>
      <c r="K338" s="491">
        <f t="shared" si="149"/>
        <v>0</v>
      </c>
      <c r="L338" s="490">
        <f t="shared" si="150"/>
        <v>0</v>
      </c>
      <c r="M338" s="547">
        <f t="shared" si="151"/>
        <v>0</v>
      </c>
      <c r="N338" s="492">
        <f t="shared" si="152"/>
        <v>0</v>
      </c>
      <c r="O338" s="491">
        <f t="shared" si="153"/>
        <v>0</v>
      </c>
      <c r="P338" s="490">
        <f t="shared" si="154"/>
        <v>0</v>
      </c>
      <c r="Q338" s="547">
        <f t="shared" si="155"/>
        <v>0</v>
      </c>
      <c r="R338" s="492">
        <f t="shared" si="156"/>
        <v>0</v>
      </c>
      <c r="S338" s="491">
        <f t="shared" si="157"/>
        <v>0</v>
      </c>
      <c r="T338" s="490">
        <f t="shared" si="158"/>
        <v>0</v>
      </c>
      <c r="U338" s="547">
        <f t="shared" si="159"/>
        <v>0</v>
      </c>
      <c r="V338" s="492">
        <f t="shared" si="160"/>
        <v>0</v>
      </c>
      <c r="W338" s="491">
        <f t="shared" si="161"/>
        <v>0</v>
      </c>
      <c r="X338" s="490">
        <f t="shared" si="162"/>
        <v>0</v>
      </c>
      <c r="Y338" s="547">
        <f t="shared" si="163"/>
        <v>0</v>
      </c>
      <c r="Z338" s="494">
        <f t="shared" si="164"/>
        <v>0</v>
      </c>
      <c r="AA338" s="535">
        <f t="shared" si="165"/>
        <v>0</v>
      </c>
      <c r="AB338" s="494">
        <f t="shared" si="141"/>
        <v>0</v>
      </c>
      <c r="AC338" s="468"/>
      <c r="AD338" s="468"/>
      <c r="AE338" s="468"/>
      <c r="AF338" s="488" t="s">
        <v>41</v>
      </c>
      <c r="AG338" s="489">
        <f t="shared" si="166"/>
        <v>0</v>
      </c>
      <c r="AH338" s="490">
        <f t="shared" si="167"/>
        <v>0</v>
      </c>
      <c r="AI338" s="491">
        <f t="shared" si="168"/>
        <v>0</v>
      </c>
      <c r="AJ338" s="490">
        <f t="shared" si="169"/>
        <v>0</v>
      </c>
      <c r="AK338" s="491">
        <f t="shared" si="170"/>
        <v>0</v>
      </c>
      <c r="AL338" s="490">
        <f t="shared" si="171"/>
        <v>0</v>
      </c>
      <c r="AM338" s="491">
        <f t="shared" si="172"/>
        <v>0</v>
      </c>
      <c r="AN338" s="490">
        <f t="shared" si="173"/>
        <v>0</v>
      </c>
      <c r="AO338" s="491">
        <f t="shared" si="174"/>
        <v>0</v>
      </c>
      <c r="AP338" s="490">
        <f t="shared" si="175"/>
        <v>0</v>
      </c>
      <c r="AQ338" s="491">
        <f t="shared" si="176"/>
        <v>0</v>
      </c>
      <c r="AR338" s="490">
        <f t="shared" si="177"/>
        <v>0</v>
      </c>
      <c r="AS338" s="491">
        <f t="shared" si="178"/>
        <v>0</v>
      </c>
      <c r="AT338" s="490">
        <f t="shared" si="179"/>
        <v>0</v>
      </c>
      <c r="AU338" s="491">
        <f t="shared" si="180"/>
        <v>0</v>
      </c>
      <c r="AV338" s="490">
        <f t="shared" si="181"/>
        <v>0</v>
      </c>
      <c r="AW338" s="491">
        <f t="shared" si="182"/>
        <v>0</v>
      </c>
      <c r="AX338" s="548">
        <f t="shared" si="183"/>
        <v>0</v>
      </c>
      <c r="AY338" s="491">
        <f t="shared" si="184"/>
        <v>0</v>
      </c>
      <c r="AZ338" s="490">
        <f t="shared" si="185"/>
        <v>0</v>
      </c>
      <c r="BA338" s="491">
        <f t="shared" si="186"/>
        <v>0</v>
      </c>
      <c r="BB338" s="490">
        <f t="shared" si="187"/>
        <v>0</v>
      </c>
      <c r="BC338" s="491">
        <f t="shared" si="188"/>
        <v>0</v>
      </c>
      <c r="BD338" s="494">
        <f t="shared" si="189"/>
        <v>0</v>
      </c>
      <c r="BF338" s="488" t="s">
        <v>41</v>
      </c>
      <c r="BG338" s="489">
        <f t="shared" si="214"/>
        <v>0</v>
      </c>
      <c r="BH338" s="490">
        <f t="shared" si="190"/>
        <v>0</v>
      </c>
      <c r="BI338" s="491">
        <f t="shared" si="191"/>
        <v>0</v>
      </c>
      <c r="BJ338" s="490">
        <f t="shared" si="192"/>
        <v>0</v>
      </c>
      <c r="BK338" s="491">
        <f t="shared" si="193"/>
        <v>0</v>
      </c>
      <c r="BL338" s="490">
        <f t="shared" si="194"/>
        <v>0</v>
      </c>
      <c r="BM338" s="491">
        <f t="shared" si="195"/>
        <v>0</v>
      </c>
      <c r="BN338" s="490">
        <f t="shared" si="196"/>
        <v>0</v>
      </c>
      <c r="BO338" s="491">
        <f t="shared" si="197"/>
        <v>0</v>
      </c>
      <c r="BP338" s="490">
        <f t="shared" si="198"/>
        <v>0</v>
      </c>
      <c r="BQ338" s="491">
        <f t="shared" si="199"/>
        <v>0</v>
      </c>
      <c r="BR338" s="490">
        <f t="shared" si="200"/>
        <v>0</v>
      </c>
      <c r="BS338" s="491">
        <f t="shared" si="201"/>
        <v>0</v>
      </c>
      <c r="BT338" s="490">
        <f t="shared" si="202"/>
        <v>0</v>
      </c>
      <c r="BU338" s="491">
        <f t="shared" si="203"/>
        <v>0</v>
      </c>
      <c r="BV338" s="490">
        <f t="shared" si="204"/>
        <v>0</v>
      </c>
      <c r="BW338" s="491">
        <f t="shared" si="205"/>
        <v>0</v>
      </c>
      <c r="BX338" s="546">
        <f t="shared" si="206"/>
        <v>0</v>
      </c>
      <c r="BY338" s="491">
        <f t="shared" si="207"/>
        <v>0</v>
      </c>
      <c r="BZ338" s="490">
        <f t="shared" si="208"/>
        <v>0</v>
      </c>
      <c r="CA338" s="491">
        <f t="shared" si="209"/>
        <v>0</v>
      </c>
      <c r="CB338" s="490">
        <f t="shared" si="210"/>
        <v>0</v>
      </c>
      <c r="CC338" s="491">
        <f t="shared" si="211"/>
        <v>0</v>
      </c>
      <c r="CD338" s="494">
        <f t="shared" si="212"/>
        <v>0</v>
      </c>
    </row>
    <row r="339" spans="1:82" s="478" customFormat="1" ht="18" hidden="1" customHeight="1" outlineLevel="1">
      <c r="A339" s="468"/>
      <c r="B339" s="488" t="s">
        <v>42</v>
      </c>
      <c r="C339" s="489">
        <f t="shared" si="142"/>
        <v>0</v>
      </c>
      <c r="D339" s="490">
        <f t="shared" si="143"/>
        <v>0</v>
      </c>
      <c r="E339" s="491">
        <f t="shared" si="213"/>
        <v>0</v>
      </c>
      <c r="F339" s="492">
        <f t="shared" si="144"/>
        <v>0</v>
      </c>
      <c r="G339" s="491">
        <f t="shared" si="145"/>
        <v>0</v>
      </c>
      <c r="H339" s="490">
        <f t="shared" si="146"/>
        <v>0</v>
      </c>
      <c r="I339" s="547">
        <f t="shared" si="147"/>
        <v>0</v>
      </c>
      <c r="J339" s="492">
        <f t="shared" si="148"/>
        <v>0</v>
      </c>
      <c r="K339" s="491">
        <f t="shared" si="149"/>
        <v>0</v>
      </c>
      <c r="L339" s="490">
        <f t="shared" si="150"/>
        <v>0</v>
      </c>
      <c r="M339" s="547">
        <f t="shared" si="151"/>
        <v>0</v>
      </c>
      <c r="N339" s="492">
        <f t="shared" si="152"/>
        <v>0</v>
      </c>
      <c r="O339" s="491">
        <f t="shared" si="153"/>
        <v>0</v>
      </c>
      <c r="P339" s="490">
        <f t="shared" si="154"/>
        <v>0</v>
      </c>
      <c r="Q339" s="547">
        <f t="shared" si="155"/>
        <v>0</v>
      </c>
      <c r="R339" s="492">
        <f t="shared" si="156"/>
        <v>0</v>
      </c>
      <c r="S339" s="491">
        <f t="shared" si="157"/>
        <v>0</v>
      </c>
      <c r="T339" s="490">
        <f t="shared" si="158"/>
        <v>0</v>
      </c>
      <c r="U339" s="547">
        <f t="shared" si="159"/>
        <v>0</v>
      </c>
      <c r="V339" s="492">
        <f t="shared" si="160"/>
        <v>0</v>
      </c>
      <c r="W339" s="491">
        <f t="shared" si="161"/>
        <v>0</v>
      </c>
      <c r="X339" s="490">
        <f t="shared" si="162"/>
        <v>0</v>
      </c>
      <c r="Y339" s="547">
        <f t="shared" si="163"/>
        <v>0</v>
      </c>
      <c r="Z339" s="494">
        <f t="shared" si="164"/>
        <v>0</v>
      </c>
      <c r="AA339" s="535">
        <f t="shared" si="165"/>
        <v>0</v>
      </c>
      <c r="AB339" s="494">
        <f t="shared" si="141"/>
        <v>0</v>
      </c>
      <c r="AC339" s="468"/>
      <c r="AD339" s="468"/>
      <c r="AE339" s="468"/>
      <c r="AF339" s="488" t="s">
        <v>42</v>
      </c>
      <c r="AG339" s="489">
        <f t="shared" si="166"/>
        <v>0</v>
      </c>
      <c r="AH339" s="490">
        <f t="shared" si="167"/>
        <v>0</v>
      </c>
      <c r="AI339" s="491">
        <f t="shared" si="168"/>
        <v>0</v>
      </c>
      <c r="AJ339" s="490">
        <f t="shared" si="169"/>
        <v>0</v>
      </c>
      <c r="AK339" s="491">
        <f t="shared" si="170"/>
        <v>0</v>
      </c>
      <c r="AL339" s="490">
        <f t="shared" si="171"/>
        <v>0</v>
      </c>
      <c r="AM339" s="491">
        <f t="shared" si="172"/>
        <v>0</v>
      </c>
      <c r="AN339" s="490">
        <f t="shared" si="173"/>
        <v>0</v>
      </c>
      <c r="AO339" s="491">
        <f t="shared" si="174"/>
        <v>0</v>
      </c>
      <c r="AP339" s="490">
        <f t="shared" si="175"/>
        <v>0</v>
      </c>
      <c r="AQ339" s="491">
        <f t="shared" si="176"/>
        <v>0</v>
      </c>
      <c r="AR339" s="490">
        <f t="shared" si="177"/>
        <v>0</v>
      </c>
      <c r="AS339" s="491">
        <f t="shared" si="178"/>
        <v>0</v>
      </c>
      <c r="AT339" s="490">
        <f t="shared" si="179"/>
        <v>0</v>
      </c>
      <c r="AU339" s="491">
        <f t="shared" si="180"/>
        <v>0</v>
      </c>
      <c r="AV339" s="490">
        <f t="shared" si="181"/>
        <v>0</v>
      </c>
      <c r="AW339" s="491">
        <f t="shared" si="182"/>
        <v>0</v>
      </c>
      <c r="AX339" s="548">
        <f t="shared" si="183"/>
        <v>0</v>
      </c>
      <c r="AY339" s="491">
        <f t="shared" si="184"/>
        <v>0</v>
      </c>
      <c r="AZ339" s="490">
        <f t="shared" si="185"/>
        <v>0</v>
      </c>
      <c r="BA339" s="491">
        <f t="shared" si="186"/>
        <v>0</v>
      </c>
      <c r="BB339" s="490">
        <f t="shared" si="187"/>
        <v>0</v>
      </c>
      <c r="BC339" s="491">
        <f t="shared" si="188"/>
        <v>0</v>
      </c>
      <c r="BD339" s="494">
        <f t="shared" si="189"/>
        <v>0</v>
      </c>
      <c r="BF339" s="488" t="s">
        <v>42</v>
      </c>
      <c r="BG339" s="489">
        <f t="shared" si="214"/>
        <v>0</v>
      </c>
      <c r="BH339" s="490">
        <f t="shared" si="190"/>
        <v>0</v>
      </c>
      <c r="BI339" s="491">
        <f t="shared" si="191"/>
        <v>0</v>
      </c>
      <c r="BJ339" s="490">
        <f t="shared" si="192"/>
        <v>0</v>
      </c>
      <c r="BK339" s="491">
        <f t="shared" si="193"/>
        <v>0</v>
      </c>
      <c r="BL339" s="490">
        <f t="shared" si="194"/>
        <v>0</v>
      </c>
      <c r="BM339" s="491">
        <f t="shared" si="195"/>
        <v>0</v>
      </c>
      <c r="BN339" s="490">
        <f t="shared" si="196"/>
        <v>0</v>
      </c>
      <c r="BO339" s="491">
        <f t="shared" si="197"/>
        <v>0</v>
      </c>
      <c r="BP339" s="490">
        <f t="shared" si="198"/>
        <v>0</v>
      </c>
      <c r="BQ339" s="491">
        <f t="shared" si="199"/>
        <v>0</v>
      </c>
      <c r="BR339" s="490">
        <f t="shared" si="200"/>
        <v>0</v>
      </c>
      <c r="BS339" s="491">
        <f t="shared" si="201"/>
        <v>0</v>
      </c>
      <c r="BT339" s="490">
        <f t="shared" si="202"/>
        <v>0</v>
      </c>
      <c r="BU339" s="491">
        <f t="shared" si="203"/>
        <v>0</v>
      </c>
      <c r="BV339" s="490">
        <f t="shared" si="204"/>
        <v>0</v>
      </c>
      <c r="BW339" s="491">
        <f t="shared" si="205"/>
        <v>0</v>
      </c>
      <c r="BX339" s="546">
        <f t="shared" si="206"/>
        <v>0</v>
      </c>
      <c r="BY339" s="491">
        <f t="shared" si="207"/>
        <v>0</v>
      </c>
      <c r="BZ339" s="490">
        <f t="shared" si="208"/>
        <v>0</v>
      </c>
      <c r="CA339" s="491">
        <f t="shared" si="209"/>
        <v>0</v>
      </c>
      <c r="CB339" s="490">
        <f t="shared" si="210"/>
        <v>0</v>
      </c>
      <c r="CC339" s="491">
        <f t="shared" si="211"/>
        <v>0</v>
      </c>
      <c r="CD339" s="494">
        <f t="shared" si="212"/>
        <v>0</v>
      </c>
    </row>
    <row r="340" spans="1:82" s="478" customFormat="1" ht="18" hidden="1" customHeight="1" outlineLevel="1">
      <c r="A340" s="468"/>
      <c r="B340" s="488" t="s">
        <v>43</v>
      </c>
      <c r="C340" s="489">
        <f t="shared" si="142"/>
        <v>0</v>
      </c>
      <c r="D340" s="490">
        <f t="shared" si="143"/>
        <v>0</v>
      </c>
      <c r="E340" s="491">
        <f t="shared" si="213"/>
        <v>0</v>
      </c>
      <c r="F340" s="492">
        <f t="shared" si="144"/>
        <v>0</v>
      </c>
      <c r="G340" s="491">
        <f t="shared" si="145"/>
        <v>0</v>
      </c>
      <c r="H340" s="490">
        <f t="shared" si="146"/>
        <v>0</v>
      </c>
      <c r="I340" s="547">
        <f t="shared" si="147"/>
        <v>0</v>
      </c>
      <c r="J340" s="492">
        <f t="shared" si="148"/>
        <v>0</v>
      </c>
      <c r="K340" s="491">
        <f t="shared" si="149"/>
        <v>0</v>
      </c>
      <c r="L340" s="490">
        <f t="shared" si="150"/>
        <v>0</v>
      </c>
      <c r="M340" s="547">
        <f t="shared" si="151"/>
        <v>0</v>
      </c>
      <c r="N340" s="492">
        <f t="shared" si="152"/>
        <v>0</v>
      </c>
      <c r="O340" s="491">
        <f t="shared" si="153"/>
        <v>0</v>
      </c>
      <c r="P340" s="490">
        <f t="shared" si="154"/>
        <v>0</v>
      </c>
      <c r="Q340" s="547">
        <f t="shared" si="155"/>
        <v>0</v>
      </c>
      <c r="R340" s="492">
        <f t="shared" si="156"/>
        <v>0</v>
      </c>
      <c r="S340" s="491">
        <f t="shared" si="157"/>
        <v>0</v>
      </c>
      <c r="T340" s="490">
        <f t="shared" si="158"/>
        <v>0</v>
      </c>
      <c r="U340" s="547">
        <f t="shared" si="159"/>
        <v>0</v>
      </c>
      <c r="V340" s="492">
        <f t="shared" si="160"/>
        <v>0</v>
      </c>
      <c r="W340" s="491">
        <f t="shared" si="161"/>
        <v>0</v>
      </c>
      <c r="X340" s="490">
        <f t="shared" si="162"/>
        <v>0</v>
      </c>
      <c r="Y340" s="547">
        <f t="shared" si="163"/>
        <v>0</v>
      </c>
      <c r="Z340" s="494">
        <f t="shared" si="164"/>
        <v>0</v>
      </c>
      <c r="AA340" s="535">
        <f t="shared" si="165"/>
        <v>0</v>
      </c>
      <c r="AB340" s="494">
        <f t="shared" si="141"/>
        <v>0</v>
      </c>
      <c r="AC340" s="468"/>
      <c r="AD340" s="468"/>
      <c r="AE340" s="468"/>
      <c r="AF340" s="488" t="s">
        <v>43</v>
      </c>
      <c r="AG340" s="489">
        <f t="shared" si="166"/>
        <v>0</v>
      </c>
      <c r="AH340" s="490">
        <f t="shared" si="167"/>
        <v>0</v>
      </c>
      <c r="AI340" s="491">
        <f t="shared" si="168"/>
        <v>0</v>
      </c>
      <c r="AJ340" s="490">
        <f t="shared" si="169"/>
        <v>0</v>
      </c>
      <c r="AK340" s="491">
        <f t="shared" si="170"/>
        <v>0</v>
      </c>
      <c r="AL340" s="490">
        <f t="shared" si="171"/>
        <v>0</v>
      </c>
      <c r="AM340" s="491">
        <f t="shared" si="172"/>
        <v>0</v>
      </c>
      <c r="AN340" s="490">
        <f t="shared" si="173"/>
        <v>0</v>
      </c>
      <c r="AO340" s="491">
        <f t="shared" si="174"/>
        <v>0</v>
      </c>
      <c r="AP340" s="490">
        <f t="shared" si="175"/>
        <v>0</v>
      </c>
      <c r="AQ340" s="491">
        <f t="shared" si="176"/>
        <v>0</v>
      </c>
      <c r="AR340" s="490">
        <f t="shared" si="177"/>
        <v>0</v>
      </c>
      <c r="AS340" s="491">
        <f t="shared" si="178"/>
        <v>0</v>
      </c>
      <c r="AT340" s="490">
        <f t="shared" si="179"/>
        <v>0</v>
      </c>
      <c r="AU340" s="491">
        <f t="shared" si="180"/>
        <v>0</v>
      </c>
      <c r="AV340" s="490">
        <f t="shared" si="181"/>
        <v>0</v>
      </c>
      <c r="AW340" s="491">
        <f t="shared" si="182"/>
        <v>0</v>
      </c>
      <c r="AX340" s="548">
        <f t="shared" si="183"/>
        <v>0</v>
      </c>
      <c r="AY340" s="491">
        <f t="shared" si="184"/>
        <v>0</v>
      </c>
      <c r="AZ340" s="490">
        <f t="shared" si="185"/>
        <v>0</v>
      </c>
      <c r="BA340" s="491">
        <f t="shared" si="186"/>
        <v>0</v>
      </c>
      <c r="BB340" s="490">
        <f t="shared" si="187"/>
        <v>0</v>
      </c>
      <c r="BC340" s="491">
        <f t="shared" si="188"/>
        <v>0</v>
      </c>
      <c r="BD340" s="494">
        <f t="shared" si="189"/>
        <v>0</v>
      </c>
      <c r="BF340" s="488" t="s">
        <v>43</v>
      </c>
      <c r="BG340" s="489">
        <f t="shared" si="214"/>
        <v>0</v>
      </c>
      <c r="BH340" s="490">
        <f t="shared" si="190"/>
        <v>0</v>
      </c>
      <c r="BI340" s="491">
        <f t="shared" si="191"/>
        <v>0</v>
      </c>
      <c r="BJ340" s="490">
        <f t="shared" si="192"/>
        <v>0</v>
      </c>
      <c r="BK340" s="491">
        <f t="shared" si="193"/>
        <v>0</v>
      </c>
      <c r="BL340" s="490">
        <f t="shared" si="194"/>
        <v>0</v>
      </c>
      <c r="BM340" s="491">
        <f t="shared" si="195"/>
        <v>0</v>
      </c>
      <c r="BN340" s="490">
        <f t="shared" si="196"/>
        <v>0</v>
      </c>
      <c r="BO340" s="491">
        <f t="shared" si="197"/>
        <v>0</v>
      </c>
      <c r="BP340" s="490">
        <f t="shared" si="198"/>
        <v>0</v>
      </c>
      <c r="BQ340" s="491">
        <f t="shared" si="199"/>
        <v>0</v>
      </c>
      <c r="BR340" s="490">
        <f t="shared" si="200"/>
        <v>0</v>
      </c>
      <c r="BS340" s="491">
        <f t="shared" si="201"/>
        <v>0</v>
      </c>
      <c r="BT340" s="490">
        <f t="shared" si="202"/>
        <v>0</v>
      </c>
      <c r="BU340" s="491">
        <f t="shared" si="203"/>
        <v>0</v>
      </c>
      <c r="BV340" s="490">
        <f t="shared" si="204"/>
        <v>0</v>
      </c>
      <c r="BW340" s="491">
        <f t="shared" si="205"/>
        <v>0</v>
      </c>
      <c r="BX340" s="546">
        <f t="shared" si="206"/>
        <v>0</v>
      </c>
      <c r="BY340" s="491">
        <f t="shared" si="207"/>
        <v>0</v>
      </c>
      <c r="BZ340" s="490">
        <f t="shared" si="208"/>
        <v>0</v>
      </c>
      <c r="CA340" s="491">
        <f t="shared" si="209"/>
        <v>0</v>
      </c>
      <c r="CB340" s="490">
        <f t="shared" si="210"/>
        <v>0</v>
      </c>
      <c r="CC340" s="491">
        <f t="shared" si="211"/>
        <v>0</v>
      </c>
      <c r="CD340" s="494">
        <f t="shared" si="212"/>
        <v>0</v>
      </c>
    </row>
    <row r="341" spans="1:82" s="478" customFormat="1" ht="18" hidden="1" customHeight="1" outlineLevel="1">
      <c r="A341" s="468"/>
      <c r="B341" s="488" t="s">
        <v>44</v>
      </c>
      <c r="C341" s="489">
        <f t="shared" si="142"/>
        <v>0</v>
      </c>
      <c r="D341" s="490">
        <f t="shared" si="143"/>
        <v>0</v>
      </c>
      <c r="E341" s="491">
        <f t="shared" si="213"/>
        <v>0</v>
      </c>
      <c r="F341" s="492">
        <f t="shared" si="144"/>
        <v>0</v>
      </c>
      <c r="G341" s="491">
        <f t="shared" si="145"/>
        <v>0</v>
      </c>
      <c r="H341" s="490">
        <f t="shared" si="146"/>
        <v>0</v>
      </c>
      <c r="I341" s="547">
        <f t="shared" si="147"/>
        <v>0</v>
      </c>
      <c r="J341" s="492">
        <f t="shared" si="148"/>
        <v>0</v>
      </c>
      <c r="K341" s="491">
        <f t="shared" si="149"/>
        <v>0</v>
      </c>
      <c r="L341" s="490">
        <f t="shared" si="150"/>
        <v>0</v>
      </c>
      <c r="M341" s="547">
        <f t="shared" si="151"/>
        <v>0</v>
      </c>
      <c r="N341" s="492">
        <f t="shared" si="152"/>
        <v>0</v>
      </c>
      <c r="O341" s="491">
        <f t="shared" si="153"/>
        <v>0</v>
      </c>
      <c r="P341" s="490">
        <f t="shared" si="154"/>
        <v>0</v>
      </c>
      <c r="Q341" s="547">
        <f t="shared" si="155"/>
        <v>0</v>
      </c>
      <c r="R341" s="492">
        <f t="shared" si="156"/>
        <v>0</v>
      </c>
      <c r="S341" s="491">
        <f t="shared" si="157"/>
        <v>0</v>
      </c>
      <c r="T341" s="490">
        <f t="shared" si="158"/>
        <v>0</v>
      </c>
      <c r="U341" s="547">
        <f t="shared" si="159"/>
        <v>0</v>
      </c>
      <c r="V341" s="492">
        <f t="shared" si="160"/>
        <v>0</v>
      </c>
      <c r="W341" s="491">
        <f t="shared" si="161"/>
        <v>0</v>
      </c>
      <c r="X341" s="490">
        <f t="shared" si="162"/>
        <v>0</v>
      </c>
      <c r="Y341" s="547">
        <f t="shared" si="163"/>
        <v>0</v>
      </c>
      <c r="Z341" s="494">
        <f t="shared" si="164"/>
        <v>0</v>
      </c>
      <c r="AA341" s="535">
        <f t="shared" si="165"/>
        <v>0</v>
      </c>
      <c r="AB341" s="494">
        <f t="shared" si="141"/>
        <v>0</v>
      </c>
      <c r="AC341" s="468"/>
      <c r="AD341" s="468"/>
      <c r="AE341" s="468"/>
      <c r="AF341" s="488" t="s">
        <v>44</v>
      </c>
      <c r="AG341" s="489">
        <f t="shared" si="166"/>
        <v>0</v>
      </c>
      <c r="AH341" s="490">
        <f t="shared" si="167"/>
        <v>0</v>
      </c>
      <c r="AI341" s="491">
        <f t="shared" si="168"/>
        <v>0</v>
      </c>
      <c r="AJ341" s="490">
        <f t="shared" si="169"/>
        <v>0</v>
      </c>
      <c r="AK341" s="491">
        <f t="shared" si="170"/>
        <v>0</v>
      </c>
      <c r="AL341" s="490">
        <f t="shared" si="171"/>
        <v>0</v>
      </c>
      <c r="AM341" s="491">
        <f t="shared" si="172"/>
        <v>0</v>
      </c>
      <c r="AN341" s="490">
        <f t="shared" si="173"/>
        <v>0</v>
      </c>
      <c r="AO341" s="491">
        <f t="shared" si="174"/>
        <v>0</v>
      </c>
      <c r="AP341" s="490">
        <f t="shared" si="175"/>
        <v>0</v>
      </c>
      <c r="AQ341" s="491">
        <f t="shared" si="176"/>
        <v>0</v>
      </c>
      <c r="AR341" s="490">
        <f t="shared" si="177"/>
        <v>0</v>
      </c>
      <c r="AS341" s="491">
        <f t="shared" si="178"/>
        <v>0</v>
      </c>
      <c r="AT341" s="490">
        <f t="shared" si="179"/>
        <v>0</v>
      </c>
      <c r="AU341" s="491">
        <f t="shared" si="180"/>
        <v>0</v>
      </c>
      <c r="AV341" s="490">
        <f t="shared" si="181"/>
        <v>0</v>
      </c>
      <c r="AW341" s="491">
        <f t="shared" si="182"/>
        <v>0</v>
      </c>
      <c r="AX341" s="548">
        <f t="shared" si="183"/>
        <v>0</v>
      </c>
      <c r="AY341" s="491">
        <f t="shared" si="184"/>
        <v>0</v>
      </c>
      <c r="AZ341" s="490">
        <f t="shared" si="185"/>
        <v>0</v>
      </c>
      <c r="BA341" s="491">
        <f t="shared" si="186"/>
        <v>0</v>
      </c>
      <c r="BB341" s="490">
        <f t="shared" si="187"/>
        <v>0</v>
      </c>
      <c r="BC341" s="491">
        <f t="shared" si="188"/>
        <v>0</v>
      </c>
      <c r="BD341" s="494">
        <f t="shared" si="189"/>
        <v>0</v>
      </c>
      <c r="BF341" s="488" t="s">
        <v>44</v>
      </c>
      <c r="BG341" s="489">
        <f t="shared" si="214"/>
        <v>0</v>
      </c>
      <c r="BH341" s="490">
        <f t="shared" si="190"/>
        <v>0</v>
      </c>
      <c r="BI341" s="491">
        <f t="shared" si="191"/>
        <v>0</v>
      </c>
      <c r="BJ341" s="490">
        <f t="shared" si="192"/>
        <v>0</v>
      </c>
      <c r="BK341" s="491">
        <f t="shared" si="193"/>
        <v>0</v>
      </c>
      <c r="BL341" s="490">
        <f t="shared" si="194"/>
        <v>0</v>
      </c>
      <c r="BM341" s="491">
        <f t="shared" si="195"/>
        <v>0</v>
      </c>
      <c r="BN341" s="490">
        <f t="shared" si="196"/>
        <v>0</v>
      </c>
      <c r="BO341" s="491">
        <f t="shared" si="197"/>
        <v>0</v>
      </c>
      <c r="BP341" s="490">
        <f t="shared" si="198"/>
        <v>0</v>
      </c>
      <c r="BQ341" s="491">
        <f t="shared" si="199"/>
        <v>0</v>
      </c>
      <c r="BR341" s="490">
        <f t="shared" si="200"/>
        <v>0</v>
      </c>
      <c r="BS341" s="491">
        <f t="shared" si="201"/>
        <v>0</v>
      </c>
      <c r="BT341" s="490">
        <f t="shared" si="202"/>
        <v>0</v>
      </c>
      <c r="BU341" s="491">
        <f t="shared" si="203"/>
        <v>0</v>
      </c>
      <c r="BV341" s="490">
        <f t="shared" si="204"/>
        <v>0</v>
      </c>
      <c r="BW341" s="491">
        <f t="shared" si="205"/>
        <v>0</v>
      </c>
      <c r="BX341" s="546">
        <f t="shared" si="206"/>
        <v>0</v>
      </c>
      <c r="BY341" s="491">
        <f t="shared" si="207"/>
        <v>0</v>
      </c>
      <c r="BZ341" s="490">
        <f t="shared" si="208"/>
        <v>0</v>
      </c>
      <c r="CA341" s="491">
        <f t="shared" si="209"/>
        <v>0</v>
      </c>
      <c r="CB341" s="490">
        <f t="shared" si="210"/>
        <v>0</v>
      </c>
      <c r="CC341" s="491">
        <f t="shared" si="211"/>
        <v>0</v>
      </c>
      <c r="CD341" s="494">
        <f t="shared" si="212"/>
        <v>0</v>
      </c>
    </row>
    <row r="342" spans="1:82" s="478" customFormat="1" ht="18" hidden="1" customHeight="1" outlineLevel="1">
      <c r="A342" s="468"/>
      <c r="B342" s="488" t="s">
        <v>45</v>
      </c>
      <c r="C342" s="489">
        <f t="shared" si="142"/>
        <v>0</v>
      </c>
      <c r="D342" s="490">
        <f t="shared" si="143"/>
        <v>0</v>
      </c>
      <c r="E342" s="491">
        <f t="shared" si="213"/>
        <v>0</v>
      </c>
      <c r="F342" s="492">
        <f t="shared" si="144"/>
        <v>0</v>
      </c>
      <c r="G342" s="491">
        <f t="shared" si="145"/>
        <v>0</v>
      </c>
      <c r="H342" s="490">
        <f t="shared" si="146"/>
        <v>0</v>
      </c>
      <c r="I342" s="547">
        <f t="shared" si="147"/>
        <v>0</v>
      </c>
      <c r="J342" s="492">
        <f t="shared" si="148"/>
        <v>0</v>
      </c>
      <c r="K342" s="491">
        <f t="shared" si="149"/>
        <v>0</v>
      </c>
      <c r="L342" s="490">
        <f t="shared" si="150"/>
        <v>0</v>
      </c>
      <c r="M342" s="547">
        <f t="shared" si="151"/>
        <v>0</v>
      </c>
      <c r="N342" s="492">
        <f t="shared" si="152"/>
        <v>0</v>
      </c>
      <c r="O342" s="491">
        <f t="shared" si="153"/>
        <v>0</v>
      </c>
      <c r="P342" s="490">
        <f t="shared" si="154"/>
        <v>0</v>
      </c>
      <c r="Q342" s="547">
        <f t="shared" si="155"/>
        <v>0</v>
      </c>
      <c r="R342" s="492">
        <f t="shared" si="156"/>
        <v>0</v>
      </c>
      <c r="S342" s="491">
        <f t="shared" si="157"/>
        <v>0</v>
      </c>
      <c r="T342" s="490">
        <f t="shared" si="158"/>
        <v>0</v>
      </c>
      <c r="U342" s="547">
        <f t="shared" si="159"/>
        <v>0</v>
      </c>
      <c r="V342" s="492">
        <f t="shared" si="160"/>
        <v>0</v>
      </c>
      <c r="W342" s="491">
        <f t="shared" si="161"/>
        <v>0</v>
      </c>
      <c r="X342" s="490">
        <f t="shared" si="162"/>
        <v>0</v>
      </c>
      <c r="Y342" s="547">
        <f t="shared" si="163"/>
        <v>0</v>
      </c>
      <c r="Z342" s="494">
        <f t="shared" si="164"/>
        <v>0</v>
      </c>
      <c r="AA342" s="535">
        <f t="shared" si="165"/>
        <v>0</v>
      </c>
      <c r="AB342" s="494">
        <f t="shared" si="141"/>
        <v>0</v>
      </c>
      <c r="AC342" s="468"/>
      <c r="AD342" s="468"/>
      <c r="AE342" s="468"/>
      <c r="AF342" s="488" t="s">
        <v>45</v>
      </c>
      <c r="AG342" s="489">
        <f t="shared" si="166"/>
        <v>0</v>
      </c>
      <c r="AH342" s="490">
        <f t="shared" si="167"/>
        <v>0</v>
      </c>
      <c r="AI342" s="491">
        <f t="shared" si="168"/>
        <v>0</v>
      </c>
      <c r="AJ342" s="490">
        <f t="shared" si="169"/>
        <v>0</v>
      </c>
      <c r="AK342" s="491">
        <f t="shared" si="170"/>
        <v>0</v>
      </c>
      <c r="AL342" s="490">
        <f t="shared" si="171"/>
        <v>0</v>
      </c>
      <c r="AM342" s="491">
        <f t="shared" si="172"/>
        <v>0</v>
      </c>
      <c r="AN342" s="490">
        <f t="shared" si="173"/>
        <v>0</v>
      </c>
      <c r="AO342" s="491">
        <f t="shared" si="174"/>
        <v>0</v>
      </c>
      <c r="AP342" s="490">
        <f t="shared" si="175"/>
        <v>0</v>
      </c>
      <c r="AQ342" s="491">
        <f t="shared" si="176"/>
        <v>0</v>
      </c>
      <c r="AR342" s="490">
        <f t="shared" si="177"/>
        <v>0</v>
      </c>
      <c r="AS342" s="491">
        <f t="shared" si="178"/>
        <v>0</v>
      </c>
      <c r="AT342" s="490">
        <f t="shared" si="179"/>
        <v>0</v>
      </c>
      <c r="AU342" s="491">
        <f t="shared" si="180"/>
        <v>0</v>
      </c>
      <c r="AV342" s="490">
        <f t="shared" si="181"/>
        <v>0</v>
      </c>
      <c r="AW342" s="491">
        <f t="shared" si="182"/>
        <v>0</v>
      </c>
      <c r="AX342" s="548">
        <f t="shared" si="183"/>
        <v>0</v>
      </c>
      <c r="AY342" s="491">
        <f t="shared" si="184"/>
        <v>0</v>
      </c>
      <c r="AZ342" s="490">
        <f t="shared" si="185"/>
        <v>0</v>
      </c>
      <c r="BA342" s="491">
        <f t="shared" si="186"/>
        <v>0</v>
      </c>
      <c r="BB342" s="490">
        <f t="shared" si="187"/>
        <v>0</v>
      </c>
      <c r="BC342" s="491">
        <f t="shared" si="188"/>
        <v>0</v>
      </c>
      <c r="BD342" s="494">
        <f t="shared" si="189"/>
        <v>0</v>
      </c>
      <c r="BF342" s="488" t="s">
        <v>45</v>
      </c>
      <c r="BG342" s="489">
        <f t="shared" si="214"/>
        <v>0</v>
      </c>
      <c r="BH342" s="490">
        <f t="shared" si="190"/>
        <v>0</v>
      </c>
      <c r="BI342" s="491">
        <f t="shared" si="191"/>
        <v>0</v>
      </c>
      <c r="BJ342" s="490">
        <f t="shared" si="192"/>
        <v>0</v>
      </c>
      <c r="BK342" s="491">
        <f t="shared" si="193"/>
        <v>0</v>
      </c>
      <c r="BL342" s="490">
        <f t="shared" si="194"/>
        <v>0</v>
      </c>
      <c r="BM342" s="491">
        <f t="shared" si="195"/>
        <v>0</v>
      </c>
      <c r="BN342" s="490">
        <f t="shared" si="196"/>
        <v>0</v>
      </c>
      <c r="BO342" s="491">
        <f t="shared" si="197"/>
        <v>0</v>
      </c>
      <c r="BP342" s="490">
        <f t="shared" si="198"/>
        <v>0</v>
      </c>
      <c r="BQ342" s="491">
        <f t="shared" si="199"/>
        <v>0</v>
      </c>
      <c r="BR342" s="490">
        <f t="shared" si="200"/>
        <v>0</v>
      </c>
      <c r="BS342" s="491">
        <f t="shared" si="201"/>
        <v>0</v>
      </c>
      <c r="BT342" s="490">
        <f t="shared" si="202"/>
        <v>0</v>
      </c>
      <c r="BU342" s="491">
        <f t="shared" si="203"/>
        <v>0</v>
      </c>
      <c r="BV342" s="490">
        <f t="shared" si="204"/>
        <v>0</v>
      </c>
      <c r="BW342" s="491">
        <f t="shared" si="205"/>
        <v>0</v>
      </c>
      <c r="BX342" s="546">
        <f t="shared" si="206"/>
        <v>0</v>
      </c>
      <c r="BY342" s="491">
        <f t="shared" si="207"/>
        <v>0</v>
      </c>
      <c r="BZ342" s="490">
        <f t="shared" si="208"/>
        <v>0</v>
      </c>
      <c r="CA342" s="491">
        <f t="shared" si="209"/>
        <v>0</v>
      </c>
      <c r="CB342" s="490">
        <f t="shared" si="210"/>
        <v>0</v>
      </c>
      <c r="CC342" s="491">
        <f t="shared" si="211"/>
        <v>0</v>
      </c>
      <c r="CD342" s="494">
        <f t="shared" si="212"/>
        <v>0</v>
      </c>
    </row>
    <row r="343" spans="1:82" s="478" customFormat="1" ht="18" hidden="1" customHeight="1" outlineLevel="1">
      <c r="A343" s="468"/>
      <c r="B343" s="488" t="s">
        <v>46</v>
      </c>
      <c r="C343" s="489">
        <f t="shared" si="142"/>
        <v>0</v>
      </c>
      <c r="D343" s="490">
        <f t="shared" si="143"/>
        <v>0</v>
      </c>
      <c r="E343" s="491">
        <f t="shared" si="213"/>
        <v>0</v>
      </c>
      <c r="F343" s="492">
        <f t="shared" si="144"/>
        <v>0</v>
      </c>
      <c r="G343" s="491">
        <f t="shared" si="145"/>
        <v>0</v>
      </c>
      <c r="H343" s="490">
        <f t="shared" si="146"/>
        <v>0</v>
      </c>
      <c r="I343" s="547">
        <f t="shared" si="147"/>
        <v>0</v>
      </c>
      <c r="J343" s="492">
        <f t="shared" si="148"/>
        <v>0</v>
      </c>
      <c r="K343" s="491">
        <f t="shared" si="149"/>
        <v>0</v>
      </c>
      <c r="L343" s="490">
        <f t="shared" si="150"/>
        <v>0</v>
      </c>
      <c r="M343" s="547">
        <f t="shared" si="151"/>
        <v>0</v>
      </c>
      <c r="N343" s="492">
        <f t="shared" si="152"/>
        <v>0</v>
      </c>
      <c r="O343" s="491">
        <f t="shared" si="153"/>
        <v>0</v>
      </c>
      <c r="P343" s="490">
        <f t="shared" si="154"/>
        <v>0</v>
      </c>
      <c r="Q343" s="547">
        <f t="shared" si="155"/>
        <v>0</v>
      </c>
      <c r="R343" s="492">
        <f t="shared" si="156"/>
        <v>0</v>
      </c>
      <c r="S343" s="491">
        <f t="shared" si="157"/>
        <v>0</v>
      </c>
      <c r="T343" s="490">
        <f t="shared" si="158"/>
        <v>0</v>
      </c>
      <c r="U343" s="547">
        <f t="shared" si="159"/>
        <v>0</v>
      </c>
      <c r="V343" s="492">
        <f t="shared" si="160"/>
        <v>0</v>
      </c>
      <c r="W343" s="491">
        <f t="shared" si="161"/>
        <v>0</v>
      </c>
      <c r="X343" s="490">
        <f t="shared" si="162"/>
        <v>0</v>
      </c>
      <c r="Y343" s="547">
        <f t="shared" si="163"/>
        <v>0</v>
      </c>
      <c r="Z343" s="494">
        <f t="shared" si="164"/>
        <v>0</v>
      </c>
      <c r="AA343" s="535">
        <f t="shared" si="165"/>
        <v>0</v>
      </c>
      <c r="AB343" s="494">
        <f t="shared" si="141"/>
        <v>0</v>
      </c>
      <c r="AC343" s="468"/>
      <c r="AD343" s="468"/>
      <c r="AE343" s="468"/>
      <c r="AF343" s="488" t="s">
        <v>46</v>
      </c>
      <c r="AG343" s="489">
        <f t="shared" si="166"/>
        <v>0</v>
      </c>
      <c r="AH343" s="490">
        <f t="shared" si="167"/>
        <v>0</v>
      </c>
      <c r="AI343" s="491">
        <f t="shared" si="168"/>
        <v>0</v>
      </c>
      <c r="AJ343" s="490">
        <f t="shared" si="169"/>
        <v>0</v>
      </c>
      <c r="AK343" s="491">
        <f t="shared" si="170"/>
        <v>0</v>
      </c>
      <c r="AL343" s="490">
        <f t="shared" si="171"/>
        <v>0</v>
      </c>
      <c r="AM343" s="491">
        <f t="shared" si="172"/>
        <v>0</v>
      </c>
      <c r="AN343" s="490">
        <f t="shared" si="173"/>
        <v>0</v>
      </c>
      <c r="AO343" s="491">
        <f t="shared" si="174"/>
        <v>0</v>
      </c>
      <c r="AP343" s="490">
        <f t="shared" si="175"/>
        <v>0</v>
      </c>
      <c r="AQ343" s="491">
        <f t="shared" si="176"/>
        <v>0</v>
      </c>
      <c r="AR343" s="490">
        <f t="shared" si="177"/>
        <v>0</v>
      </c>
      <c r="AS343" s="491">
        <f t="shared" si="178"/>
        <v>0</v>
      </c>
      <c r="AT343" s="490">
        <f t="shared" si="179"/>
        <v>0</v>
      </c>
      <c r="AU343" s="491">
        <f t="shared" si="180"/>
        <v>0</v>
      </c>
      <c r="AV343" s="490">
        <f t="shared" si="181"/>
        <v>0</v>
      </c>
      <c r="AW343" s="491">
        <f t="shared" si="182"/>
        <v>0</v>
      </c>
      <c r="AX343" s="548">
        <f t="shared" si="183"/>
        <v>0</v>
      </c>
      <c r="AY343" s="491">
        <f t="shared" si="184"/>
        <v>0</v>
      </c>
      <c r="AZ343" s="490">
        <f t="shared" si="185"/>
        <v>0</v>
      </c>
      <c r="BA343" s="491">
        <f t="shared" si="186"/>
        <v>0</v>
      </c>
      <c r="BB343" s="490">
        <f t="shared" si="187"/>
        <v>0</v>
      </c>
      <c r="BC343" s="491">
        <f t="shared" si="188"/>
        <v>0</v>
      </c>
      <c r="BD343" s="494">
        <f t="shared" si="189"/>
        <v>0</v>
      </c>
      <c r="BF343" s="488" t="s">
        <v>46</v>
      </c>
      <c r="BG343" s="489">
        <f t="shared" si="214"/>
        <v>0</v>
      </c>
      <c r="BH343" s="490">
        <f t="shared" si="190"/>
        <v>0</v>
      </c>
      <c r="BI343" s="491">
        <f t="shared" si="191"/>
        <v>0</v>
      </c>
      <c r="BJ343" s="490">
        <f t="shared" si="192"/>
        <v>0</v>
      </c>
      <c r="BK343" s="491">
        <f t="shared" si="193"/>
        <v>0</v>
      </c>
      <c r="BL343" s="490">
        <f t="shared" si="194"/>
        <v>0</v>
      </c>
      <c r="BM343" s="491">
        <f t="shared" si="195"/>
        <v>0</v>
      </c>
      <c r="BN343" s="490">
        <f t="shared" si="196"/>
        <v>0</v>
      </c>
      <c r="BO343" s="491">
        <f t="shared" si="197"/>
        <v>0</v>
      </c>
      <c r="BP343" s="490">
        <f t="shared" si="198"/>
        <v>0</v>
      </c>
      <c r="BQ343" s="491">
        <f t="shared" si="199"/>
        <v>0</v>
      </c>
      <c r="BR343" s="490">
        <f t="shared" si="200"/>
        <v>0</v>
      </c>
      <c r="BS343" s="491">
        <f t="shared" si="201"/>
        <v>0</v>
      </c>
      <c r="BT343" s="490">
        <f t="shared" si="202"/>
        <v>0</v>
      </c>
      <c r="BU343" s="491">
        <f t="shared" si="203"/>
        <v>0</v>
      </c>
      <c r="BV343" s="490">
        <f t="shared" si="204"/>
        <v>0</v>
      </c>
      <c r="BW343" s="491">
        <f t="shared" si="205"/>
        <v>0</v>
      </c>
      <c r="BX343" s="546">
        <f t="shared" si="206"/>
        <v>0</v>
      </c>
      <c r="BY343" s="491">
        <f t="shared" si="207"/>
        <v>0</v>
      </c>
      <c r="BZ343" s="490">
        <f t="shared" si="208"/>
        <v>0</v>
      </c>
      <c r="CA343" s="491">
        <f t="shared" si="209"/>
        <v>0</v>
      </c>
      <c r="CB343" s="490">
        <f t="shared" si="210"/>
        <v>0</v>
      </c>
      <c r="CC343" s="491">
        <f t="shared" si="211"/>
        <v>0</v>
      </c>
      <c r="CD343" s="494">
        <f t="shared" si="212"/>
        <v>0</v>
      </c>
    </row>
    <row r="344" spans="1:82" s="478" customFormat="1" ht="18" hidden="1" customHeight="1" outlineLevel="1">
      <c r="A344" s="468"/>
      <c r="B344" s="488" t="s">
        <v>47</v>
      </c>
      <c r="C344" s="489">
        <f t="shared" si="142"/>
        <v>0</v>
      </c>
      <c r="D344" s="490">
        <f t="shared" si="143"/>
        <v>0</v>
      </c>
      <c r="E344" s="491">
        <f t="shared" si="213"/>
        <v>0</v>
      </c>
      <c r="F344" s="492">
        <f t="shared" si="144"/>
        <v>0</v>
      </c>
      <c r="G344" s="491">
        <f t="shared" si="145"/>
        <v>0</v>
      </c>
      <c r="H344" s="490">
        <f t="shared" si="146"/>
        <v>0</v>
      </c>
      <c r="I344" s="547">
        <f t="shared" si="147"/>
        <v>0</v>
      </c>
      <c r="J344" s="492">
        <f t="shared" si="148"/>
        <v>0</v>
      </c>
      <c r="K344" s="491">
        <f t="shared" si="149"/>
        <v>0</v>
      </c>
      <c r="L344" s="490">
        <f t="shared" si="150"/>
        <v>0</v>
      </c>
      <c r="M344" s="547">
        <f t="shared" si="151"/>
        <v>0</v>
      </c>
      <c r="N344" s="492">
        <f t="shared" si="152"/>
        <v>0</v>
      </c>
      <c r="O344" s="491">
        <f t="shared" si="153"/>
        <v>0</v>
      </c>
      <c r="P344" s="490">
        <f t="shared" si="154"/>
        <v>0</v>
      </c>
      <c r="Q344" s="547">
        <f t="shared" si="155"/>
        <v>0</v>
      </c>
      <c r="R344" s="492">
        <f t="shared" si="156"/>
        <v>0</v>
      </c>
      <c r="S344" s="491">
        <f t="shared" si="157"/>
        <v>0</v>
      </c>
      <c r="T344" s="490">
        <f t="shared" si="158"/>
        <v>0</v>
      </c>
      <c r="U344" s="547">
        <f t="shared" si="159"/>
        <v>0</v>
      </c>
      <c r="V344" s="492">
        <f t="shared" si="160"/>
        <v>0</v>
      </c>
      <c r="W344" s="491">
        <f t="shared" si="161"/>
        <v>0</v>
      </c>
      <c r="X344" s="490">
        <f t="shared" si="162"/>
        <v>0</v>
      </c>
      <c r="Y344" s="547">
        <f t="shared" si="163"/>
        <v>0</v>
      </c>
      <c r="Z344" s="494">
        <f t="shared" si="164"/>
        <v>0</v>
      </c>
      <c r="AA344" s="535">
        <f t="shared" si="165"/>
        <v>0</v>
      </c>
      <c r="AB344" s="494">
        <f t="shared" si="141"/>
        <v>0</v>
      </c>
      <c r="AC344" s="468"/>
      <c r="AD344" s="468"/>
      <c r="AE344" s="468"/>
      <c r="AF344" s="488" t="s">
        <v>47</v>
      </c>
      <c r="AG344" s="489">
        <f t="shared" si="166"/>
        <v>0</v>
      </c>
      <c r="AH344" s="490">
        <f t="shared" si="167"/>
        <v>0</v>
      </c>
      <c r="AI344" s="491">
        <f t="shared" si="168"/>
        <v>0</v>
      </c>
      <c r="AJ344" s="490">
        <f t="shared" si="169"/>
        <v>0</v>
      </c>
      <c r="AK344" s="491">
        <f t="shared" si="170"/>
        <v>0</v>
      </c>
      <c r="AL344" s="490">
        <f t="shared" si="171"/>
        <v>0</v>
      </c>
      <c r="AM344" s="491">
        <f t="shared" si="172"/>
        <v>0</v>
      </c>
      <c r="AN344" s="490">
        <f t="shared" si="173"/>
        <v>0</v>
      </c>
      <c r="AO344" s="491">
        <f t="shared" si="174"/>
        <v>0</v>
      </c>
      <c r="AP344" s="490">
        <f t="shared" si="175"/>
        <v>0</v>
      </c>
      <c r="AQ344" s="491">
        <f t="shared" si="176"/>
        <v>0</v>
      </c>
      <c r="AR344" s="490">
        <f t="shared" si="177"/>
        <v>0</v>
      </c>
      <c r="AS344" s="491">
        <f t="shared" si="178"/>
        <v>0</v>
      </c>
      <c r="AT344" s="490">
        <f t="shared" si="179"/>
        <v>0</v>
      </c>
      <c r="AU344" s="491">
        <f t="shared" si="180"/>
        <v>0</v>
      </c>
      <c r="AV344" s="490">
        <f t="shared" si="181"/>
        <v>0</v>
      </c>
      <c r="AW344" s="491">
        <f t="shared" si="182"/>
        <v>0</v>
      </c>
      <c r="AX344" s="548">
        <f t="shared" si="183"/>
        <v>0</v>
      </c>
      <c r="AY344" s="491">
        <f t="shared" si="184"/>
        <v>0</v>
      </c>
      <c r="AZ344" s="490">
        <f t="shared" si="185"/>
        <v>0</v>
      </c>
      <c r="BA344" s="491">
        <f t="shared" si="186"/>
        <v>0</v>
      </c>
      <c r="BB344" s="490">
        <f t="shared" si="187"/>
        <v>0</v>
      </c>
      <c r="BC344" s="491">
        <f t="shared" si="188"/>
        <v>0</v>
      </c>
      <c r="BD344" s="494">
        <f t="shared" si="189"/>
        <v>0</v>
      </c>
      <c r="BF344" s="488" t="s">
        <v>47</v>
      </c>
      <c r="BG344" s="489">
        <f t="shared" si="214"/>
        <v>0</v>
      </c>
      <c r="BH344" s="490">
        <f t="shared" si="190"/>
        <v>0</v>
      </c>
      <c r="BI344" s="491">
        <f t="shared" si="191"/>
        <v>0</v>
      </c>
      <c r="BJ344" s="490">
        <f t="shared" si="192"/>
        <v>0</v>
      </c>
      <c r="BK344" s="491">
        <f t="shared" si="193"/>
        <v>0</v>
      </c>
      <c r="BL344" s="490">
        <f t="shared" si="194"/>
        <v>0</v>
      </c>
      <c r="BM344" s="491">
        <f t="shared" si="195"/>
        <v>0</v>
      </c>
      <c r="BN344" s="490">
        <f t="shared" si="196"/>
        <v>0</v>
      </c>
      <c r="BO344" s="491">
        <f t="shared" si="197"/>
        <v>0</v>
      </c>
      <c r="BP344" s="490">
        <f t="shared" si="198"/>
        <v>0</v>
      </c>
      <c r="BQ344" s="491">
        <f t="shared" si="199"/>
        <v>0</v>
      </c>
      <c r="BR344" s="490">
        <f t="shared" si="200"/>
        <v>0</v>
      </c>
      <c r="BS344" s="491">
        <f t="shared" si="201"/>
        <v>0</v>
      </c>
      <c r="BT344" s="490">
        <f t="shared" si="202"/>
        <v>0</v>
      </c>
      <c r="BU344" s="491">
        <f t="shared" si="203"/>
        <v>0</v>
      </c>
      <c r="BV344" s="490">
        <f t="shared" si="204"/>
        <v>0</v>
      </c>
      <c r="BW344" s="491">
        <f t="shared" si="205"/>
        <v>0</v>
      </c>
      <c r="BX344" s="546">
        <f t="shared" si="206"/>
        <v>0</v>
      </c>
      <c r="BY344" s="491">
        <f t="shared" si="207"/>
        <v>0</v>
      </c>
      <c r="BZ344" s="490">
        <f t="shared" si="208"/>
        <v>0</v>
      </c>
      <c r="CA344" s="491">
        <f t="shared" si="209"/>
        <v>0</v>
      </c>
      <c r="CB344" s="490">
        <f t="shared" si="210"/>
        <v>0</v>
      </c>
      <c r="CC344" s="491">
        <f t="shared" si="211"/>
        <v>0</v>
      </c>
      <c r="CD344" s="494">
        <f t="shared" si="212"/>
        <v>0</v>
      </c>
    </row>
    <row r="345" spans="1:82" s="478" customFormat="1" ht="18" hidden="1" customHeight="1" outlineLevel="1">
      <c r="A345" s="468"/>
      <c r="B345" s="488" t="s">
        <v>48</v>
      </c>
      <c r="C345" s="489">
        <f t="shared" si="142"/>
        <v>0</v>
      </c>
      <c r="D345" s="490">
        <f t="shared" si="143"/>
        <v>0</v>
      </c>
      <c r="E345" s="491">
        <f t="shared" si="213"/>
        <v>0</v>
      </c>
      <c r="F345" s="492">
        <f t="shared" si="144"/>
        <v>0</v>
      </c>
      <c r="G345" s="491">
        <f t="shared" si="145"/>
        <v>0</v>
      </c>
      <c r="H345" s="490">
        <f t="shared" si="146"/>
        <v>0</v>
      </c>
      <c r="I345" s="547">
        <f t="shared" si="147"/>
        <v>0</v>
      </c>
      <c r="J345" s="492">
        <f t="shared" si="148"/>
        <v>0</v>
      </c>
      <c r="K345" s="491">
        <f t="shared" si="149"/>
        <v>0</v>
      </c>
      <c r="L345" s="490">
        <f t="shared" si="150"/>
        <v>0</v>
      </c>
      <c r="M345" s="547">
        <f t="shared" si="151"/>
        <v>0</v>
      </c>
      <c r="N345" s="492">
        <f t="shared" si="152"/>
        <v>0</v>
      </c>
      <c r="O345" s="491">
        <f t="shared" si="153"/>
        <v>0</v>
      </c>
      <c r="P345" s="490">
        <f t="shared" si="154"/>
        <v>0</v>
      </c>
      <c r="Q345" s="547">
        <f t="shared" si="155"/>
        <v>0</v>
      </c>
      <c r="R345" s="492">
        <f t="shared" si="156"/>
        <v>0</v>
      </c>
      <c r="S345" s="491">
        <f t="shared" si="157"/>
        <v>0</v>
      </c>
      <c r="T345" s="490">
        <f t="shared" si="158"/>
        <v>0</v>
      </c>
      <c r="U345" s="547">
        <f t="shared" si="159"/>
        <v>0</v>
      </c>
      <c r="V345" s="492">
        <f t="shared" si="160"/>
        <v>0</v>
      </c>
      <c r="W345" s="491">
        <f t="shared" si="161"/>
        <v>0</v>
      </c>
      <c r="X345" s="490">
        <f t="shared" si="162"/>
        <v>0</v>
      </c>
      <c r="Y345" s="547">
        <f t="shared" si="163"/>
        <v>0</v>
      </c>
      <c r="Z345" s="494">
        <f t="shared" si="164"/>
        <v>0</v>
      </c>
      <c r="AA345" s="535">
        <f t="shared" si="165"/>
        <v>0</v>
      </c>
      <c r="AB345" s="494">
        <f t="shared" si="141"/>
        <v>0</v>
      </c>
      <c r="AC345" s="468"/>
      <c r="AD345" s="468"/>
      <c r="AE345" s="468"/>
      <c r="AF345" s="488" t="s">
        <v>48</v>
      </c>
      <c r="AG345" s="489">
        <f t="shared" si="166"/>
        <v>0</v>
      </c>
      <c r="AH345" s="490">
        <f t="shared" si="167"/>
        <v>0</v>
      </c>
      <c r="AI345" s="491">
        <f t="shared" si="168"/>
        <v>0</v>
      </c>
      <c r="AJ345" s="490">
        <f t="shared" si="169"/>
        <v>0</v>
      </c>
      <c r="AK345" s="491">
        <f t="shared" si="170"/>
        <v>0</v>
      </c>
      <c r="AL345" s="490">
        <f t="shared" si="171"/>
        <v>0</v>
      </c>
      <c r="AM345" s="491">
        <f t="shared" si="172"/>
        <v>0</v>
      </c>
      <c r="AN345" s="490">
        <f t="shared" si="173"/>
        <v>0</v>
      </c>
      <c r="AO345" s="491">
        <f t="shared" si="174"/>
        <v>0</v>
      </c>
      <c r="AP345" s="490">
        <f t="shared" si="175"/>
        <v>0</v>
      </c>
      <c r="AQ345" s="491">
        <f t="shared" si="176"/>
        <v>0</v>
      </c>
      <c r="AR345" s="490">
        <f t="shared" si="177"/>
        <v>0</v>
      </c>
      <c r="AS345" s="491">
        <f t="shared" si="178"/>
        <v>0</v>
      </c>
      <c r="AT345" s="490">
        <f t="shared" si="179"/>
        <v>0</v>
      </c>
      <c r="AU345" s="491">
        <f t="shared" si="180"/>
        <v>0</v>
      </c>
      <c r="AV345" s="490">
        <f t="shared" si="181"/>
        <v>0</v>
      </c>
      <c r="AW345" s="491">
        <f t="shared" si="182"/>
        <v>0</v>
      </c>
      <c r="AX345" s="548">
        <f t="shared" si="183"/>
        <v>0</v>
      </c>
      <c r="AY345" s="491">
        <f t="shared" si="184"/>
        <v>0</v>
      </c>
      <c r="AZ345" s="490">
        <f t="shared" si="185"/>
        <v>0</v>
      </c>
      <c r="BA345" s="491">
        <f t="shared" si="186"/>
        <v>0</v>
      </c>
      <c r="BB345" s="490">
        <f t="shared" si="187"/>
        <v>0</v>
      </c>
      <c r="BC345" s="491">
        <f t="shared" si="188"/>
        <v>0</v>
      </c>
      <c r="BD345" s="494">
        <f t="shared" si="189"/>
        <v>0</v>
      </c>
      <c r="BF345" s="488" t="s">
        <v>48</v>
      </c>
      <c r="BG345" s="489">
        <f t="shared" si="214"/>
        <v>0</v>
      </c>
      <c r="BH345" s="490">
        <f t="shared" si="190"/>
        <v>0</v>
      </c>
      <c r="BI345" s="491">
        <f t="shared" si="191"/>
        <v>0</v>
      </c>
      <c r="BJ345" s="490">
        <f t="shared" si="192"/>
        <v>0</v>
      </c>
      <c r="BK345" s="491">
        <f t="shared" si="193"/>
        <v>0</v>
      </c>
      <c r="BL345" s="490">
        <f t="shared" si="194"/>
        <v>0</v>
      </c>
      <c r="BM345" s="491">
        <f t="shared" si="195"/>
        <v>0</v>
      </c>
      <c r="BN345" s="490">
        <f t="shared" si="196"/>
        <v>0</v>
      </c>
      <c r="BO345" s="491">
        <f t="shared" si="197"/>
        <v>0</v>
      </c>
      <c r="BP345" s="490">
        <f t="shared" si="198"/>
        <v>0</v>
      </c>
      <c r="BQ345" s="491">
        <f t="shared" si="199"/>
        <v>0</v>
      </c>
      <c r="BR345" s="490">
        <f t="shared" si="200"/>
        <v>0</v>
      </c>
      <c r="BS345" s="491">
        <f t="shared" si="201"/>
        <v>0</v>
      </c>
      <c r="BT345" s="490">
        <f t="shared" si="202"/>
        <v>0</v>
      </c>
      <c r="BU345" s="491">
        <f t="shared" si="203"/>
        <v>0</v>
      </c>
      <c r="BV345" s="490">
        <f t="shared" si="204"/>
        <v>0</v>
      </c>
      <c r="BW345" s="491">
        <f t="shared" si="205"/>
        <v>0</v>
      </c>
      <c r="BX345" s="546">
        <f t="shared" si="206"/>
        <v>0</v>
      </c>
      <c r="BY345" s="491">
        <f t="shared" si="207"/>
        <v>0</v>
      </c>
      <c r="BZ345" s="490">
        <f t="shared" si="208"/>
        <v>0</v>
      </c>
      <c r="CA345" s="491">
        <f t="shared" si="209"/>
        <v>0</v>
      </c>
      <c r="CB345" s="490">
        <f t="shared" si="210"/>
        <v>0</v>
      </c>
      <c r="CC345" s="491">
        <f t="shared" si="211"/>
        <v>0</v>
      </c>
      <c r="CD345" s="494">
        <f t="shared" si="212"/>
        <v>0</v>
      </c>
    </row>
    <row r="346" spans="1:82" s="478" customFormat="1" ht="18" hidden="1" customHeight="1" outlineLevel="1">
      <c r="A346" s="468"/>
      <c r="B346" s="488" t="s">
        <v>49</v>
      </c>
      <c r="C346" s="489">
        <f t="shared" si="142"/>
        <v>0</v>
      </c>
      <c r="D346" s="490">
        <f t="shared" si="143"/>
        <v>0</v>
      </c>
      <c r="E346" s="491">
        <f t="shared" si="213"/>
        <v>0</v>
      </c>
      <c r="F346" s="492">
        <f t="shared" si="144"/>
        <v>0</v>
      </c>
      <c r="G346" s="491">
        <f t="shared" si="145"/>
        <v>0</v>
      </c>
      <c r="H346" s="490">
        <f t="shared" si="146"/>
        <v>0</v>
      </c>
      <c r="I346" s="547">
        <f t="shared" si="147"/>
        <v>0</v>
      </c>
      <c r="J346" s="492">
        <f t="shared" si="148"/>
        <v>0</v>
      </c>
      <c r="K346" s="491">
        <f t="shared" si="149"/>
        <v>0</v>
      </c>
      <c r="L346" s="490">
        <f t="shared" si="150"/>
        <v>0</v>
      </c>
      <c r="M346" s="547">
        <f t="shared" si="151"/>
        <v>0</v>
      </c>
      <c r="N346" s="492">
        <f t="shared" si="152"/>
        <v>0</v>
      </c>
      <c r="O346" s="491">
        <f t="shared" si="153"/>
        <v>0</v>
      </c>
      <c r="P346" s="490">
        <f t="shared" si="154"/>
        <v>0</v>
      </c>
      <c r="Q346" s="547">
        <f t="shared" si="155"/>
        <v>0</v>
      </c>
      <c r="R346" s="492">
        <f t="shared" si="156"/>
        <v>0</v>
      </c>
      <c r="S346" s="491">
        <f t="shared" si="157"/>
        <v>0</v>
      </c>
      <c r="T346" s="490">
        <f t="shared" si="158"/>
        <v>0</v>
      </c>
      <c r="U346" s="547">
        <f t="shared" si="159"/>
        <v>0</v>
      </c>
      <c r="V346" s="492">
        <f t="shared" si="160"/>
        <v>0</v>
      </c>
      <c r="W346" s="491">
        <f t="shared" si="161"/>
        <v>0</v>
      </c>
      <c r="X346" s="490">
        <f t="shared" si="162"/>
        <v>0</v>
      </c>
      <c r="Y346" s="547">
        <f t="shared" si="163"/>
        <v>0</v>
      </c>
      <c r="Z346" s="494">
        <f t="shared" si="164"/>
        <v>0</v>
      </c>
      <c r="AA346" s="535">
        <f t="shared" si="165"/>
        <v>0</v>
      </c>
      <c r="AB346" s="494">
        <f t="shared" si="141"/>
        <v>0</v>
      </c>
      <c r="AC346" s="468"/>
      <c r="AD346" s="468"/>
      <c r="AE346" s="468"/>
      <c r="AF346" s="488" t="s">
        <v>49</v>
      </c>
      <c r="AG346" s="489">
        <f t="shared" si="166"/>
        <v>0</v>
      </c>
      <c r="AH346" s="490">
        <f t="shared" si="167"/>
        <v>0</v>
      </c>
      <c r="AI346" s="491">
        <f t="shared" si="168"/>
        <v>0</v>
      </c>
      <c r="AJ346" s="490">
        <f t="shared" si="169"/>
        <v>0</v>
      </c>
      <c r="AK346" s="491">
        <f t="shared" si="170"/>
        <v>0</v>
      </c>
      <c r="AL346" s="490">
        <f t="shared" si="171"/>
        <v>0</v>
      </c>
      <c r="AM346" s="491">
        <f t="shared" si="172"/>
        <v>0</v>
      </c>
      <c r="AN346" s="490">
        <f t="shared" si="173"/>
        <v>0</v>
      </c>
      <c r="AO346" s="491">
        <f t="shared" si="174"/>
        <v>0</v>
      </c>
      <c r="AP346" s="490">
        <f t="shared" si="175"/>
        <v>0</v>
      </c>
      <c r="AQ346" s="491">
        <f t="shared" si="176"/>
        <v>0</v>
      </c>
      <c r="AR346" s="490">
        <f t="shared" si="177"/>
        <v>0</v>
      </c>
      <c r="AS346" s="491">
        <f t="shared" si="178"/>
        <v>0</v>
      </c>
      <c r="AT346" s="490">
        <f t="shared" si="179"/>
        <v>0</v>
      </c>
      <c r="AU346" s="491">
        <f t="shared" si="180"/>
        <v>0</v>
      </c>
      <c r="AV346" s="490">
        <f t="shared" si="181"/>
        <v>0</v>
      </c>
      <c r="AW346" s="491">
        <f t="shared" si="182"/>
        <v>0</v>
      </c>
      <c r="AX346" s="548">
        <f t="shared" si="183"/>
        <v>0</v>
      </c>
      <c r="AY346" s="491">
        <f t="shared" si="184"/>
        <v>0</v>
      </c>
      <c r="AZ346" s="490">
        <f t="shared" si="185"/>
        <v>0</v>
      </c>
      <c r="BA346" s="491">
        <f t="shared" si="186"/>
        <v>0</v>
      </c>
      <c r="BB346" s="490">
        <f t="shared" si="187"/>
        <v>0</v>
      </c>
      <c r="BC346" s="491">
        <f t="shared" si="188"/>
        <v>0</v>
      </c>
      <c r="BD346" s="494">
        <f t="shared" si="189"/>
        <v>0</v>
      </c>
      <c r="BF346" s="488" t="s">
        <v>49</v>
      </c>
      <c r="BG346" s="489">
        <f t="shared" si="214"/>
        <v>0</v>
      </c>
      <c r="BH346" s="490">
        <f t="shared" si="190"/>
        <v>0</v>
      </c>
      <c r="BI346" s="491">
        <f t="shared" si="191"/>
        <v>0</v>
      </c>
      <c r="BJ346" s="490">
        <f t="shared" si="192"/>
        <v>0</v>
      </c>
      <c r="BK346" s="491">
        <f t="shared" si="193"/>
        <v>0</v>
      </c>
      <c r="BL346" s="490">
        <f t="shared" si="194"/>
        <v>0</v>
      </c>
      <c r="BM346" s="491">
        <f t="shared" si="195"/>
        <v>0</v>
      </c>
      <c r="BN346" s="490">
        <f t="shared" si="196"/>
        <v>0</v>
      </c>
      <c r="BO346" s="491">
        <f t="shared" si="197"/>
        <v>0</v>
      </c>
      <c r="BP346" s="490">
        <f t="shared" si="198"/>
        <v>0</v>
      </c>
      <c r="BQ346" s="491">
        <f t="shared" si="199"/>
        <v>0</v>
      </c>
      <c r="BR346" s="490">
        <f t="shared" si="200"/>
        <v>0</v>
      </c>
      <c r="BS346" s="491">
        <f t="shared" si="201"/>
        <v>0</v>
      </c>
      <c r="BT346" s="490">
        <f t="shared" si="202"/>
        <v>0</v>
      </c>
      <c r="BU346" s="491">
        <f t="shared" si="203"/>
        <v>0</v>
      </c>
      <c r="BV346" s="490">
        <f t="shared" si="204"/>
        <v>0</v>
      </c>
      <c r="BW346" s="491">
        <f t="shared" si="205"/>
        <v>0</v>
      </c>
      <c r="BX346" s="546">
        <f t="shared" si="206"/>
        <v>0</v>
      </c>
      <c r="BY346" s="491">
        <f t="shared" si="207"/>
        <v>0</v>
      </c>
      <c r="BZ346" s="490">
        <f t="shared" si="208"/>
        <v>0</v>
      </c>
      <c r="CA346" s="491">
        <f t="shared" si="209"/>
        <v>0</v>
      </c>
      <c r="CB346" s="490">
        <f t="shared" si="210"/>
        <v>0</v>
      </c>
      <c r="CC346" s="491">
        <f t="shared" si="211"/>
        <v>0</v>
      </c>
      <c r="CD346" s="494">
        <f t="shared" si="212"/>
        <v>0</v>
      </c>
    </row>
    <row r="347" spans="1:82" s="478" customFormat="1" ht="18" hidden="1" customHeight="1" outlineLevel="1">
      <c r="A347" s="468"/>
      <c r="B347" s="488" t="s">
        <v>50</v>
      </c>
      <c r="C347" s="489">
        <f t="shared" si="142"/>
        <v>0</v>
      </c>
      <c r="D347" s="490">
        <f t="shared" si="143"/>
        <v>0</v>
      </c>
      <c r="E347" s="491">
        <f t="shared" si="213"/>
        <v>0</v>
      </c>
      <c r="F347" s="492">
        <f t="shared" si="144"/>
        <v>0</v>
      </c>
      <c r="G347" s="491">
        <f t="shared" si="145"/>
        <v>0</v>
      </c>
      <c r="H347" s="490">
        <f t="shared" si="146"/>
        <v>0</v>
      </c>
      <c r="I347" s="547">
        <f t="shared" si="147"/>
        <v>0</v>
      </c>
      <c r="J347" s="492">
        <f t="shared" si="148"/>
        <v>0</v>
      </c>
      <c r="K347" s="491">
        <f t="shared" si="149"/>
        <v>0</v>
      </c>
      <c r="L347" s="490">
        <f t="shared" si="150"/>
        <v>0</v>
      </c>
      <c r="M347" s="547">
        <f t="shared" si="151"/>
        <v>0</v>
      </c>
      <c r="N347" s="492">
        <f t="shared" si="152"/>
        <v>0</v>
      </c>
      <c r="O347" s="491">
        <f t="shared" si="153"/>
        <v>0</v>
      </c>
      <c r="P347" s="490">
        <f t="shared" si="154"/>
        <v>0</v>
      </c>
      <c r="Q347" s="547">
        <f t="shared" si="155"/>
        <v>0</v>
      </c>
      <c r="R347" s="492">
        <f t="shared" si="156"/>
        <v>0</v>
      </c>
      <c r="S347" s="491">
        <f t="shared" si="157"/>
        <v>0</v>
      </c>
      <c r="T347" s="490">
        <f t="shared" si="158"/>
        <v>0</v>
      </c>
      <c r="U347" s="547">
        <f t="shared" si="159"/>
        <v>0</v>
      </c>
      <c r="V347" s="492">
        <f t="shared" si="160"/>
        <v>0</v>
      </c>
      <c r="W347" s="491">
        <f t="shared" si="161"/>
        <v>0</v>
      </c>
      <c r="X347" s="490">
        <f t="shared" si="162"/>
        <v>0</v>
      </c>
      <c r="Y347" s="547">
        <f t="shared" si="163"/>
        <v>0</v>
      </c>
      <c r="Z347" s="494">
        <f t="shared" si="164"/>
        <v>0</v>
      </c>
      <c r="AA347" s="535">
        <f t="shared" si="165"/>
        <v>0</v>
      </c>
      <c r="AB347" s="494">
        <f t="shared" si="141"/>
        <v>0</v>
      </c>
      <c r="AC347" s="468"/>
      <c r="AD347" s="468"/>
      <c r="AE347" s="468"/>
      <c r="AF347" s="488" t="s">
        <v>50</v>
      </c>
      <c r="AG347" s="489">
        <f t="shared" si="166"/>
        <v>0</v>
      </c>
      <c r="AH347" s="490">
        <f t="shared" si="167"/>
        <v>0</v>
      </c>
      <c r="AI347" s="491">
        <f t="shared" si="168"/>
        <v>0</v>
      </c>
      <c r="AJ347" s="490">
        <f t="shared" si="169"/>
        <v>0</v>
      </c>
      <c r="AK347" s="491">
        <f t="shared" si="170"/>
        <v>0</v>
      </c>
      <c r="AL347" s="490">
        <f t="shared" si="171"/>
        <v>0</v>
      </c>
      <c r="AM347" s="491">
        <f t="shared" si="172"/>
        <v>0</v>
      </c>
      <c r="AN347" s="490">
        <f t="shared" si="173"/>
        <v>0</v>
      </c>
      <c r="AO347" s="491">
        <f t="shared" si="174"/>
        <v>0</v>
      </c>
      <c r="AP347" s="490">
        <f t="shared" si="175"/>
        <v>0</v>
      </c>
      <c r="AQ347" s="491">
        <f t="shared" si="176"/>
        <v>0</v>
      </c>
      <c r="AR347" s="490">
        <f t="shared" si="177"/>
        <v>0</v>
      </c>
      <c r="AS347" s="491">
        <f t="shared" si="178"/>
        <v>0</v>
      </c>
      <c r="AT347" s="490">
        <f t="shared" si="179"/>
        <v>0</v>
      </c>
      <c r="AU347" s="491">
        <f t="shared" si="180"/>
        <v>0</v>
      </c>
      <c r="AV347" s="490">
        <f t="shared" si="181"/>
        <v>0</v>
      </c>
      <c r="AW347" s="491">
        <f t="shared" si="182"/>
        <v>0</v>
      </c>
      <c r="AX347" s="548">
        <f t="shared" si="183"/>
        <v>0</v>
      </c>
      <c r="AY347" s="491">
        <f t="shared" si="184"/>
        <v>0</v>
      </c>
      <c r="AZ347" s="490">
        <f t="shared" si="185"/>
        <v>0</v>
      </c>
      <c r="BA347" s="491">
        <f t="shared" si="186"/>
        <v>0</v>
      </c>
      <c r="BB347" s="490">
        <f t="shared" si="187"/>
        <v>0</v>
      </c>
      <c r="BC347" s="491">
        <f t="shared" si="188"/>
        <v>0</v>
      </c>
      <c r="BD347" s="494">
        <f t="shared" si="189"/>
        <v>0</v>
      </c>
      <c r="BF347" s="488" t="s">
        <v>50</v>
      </c>
      <c r="BG347" s="489">
        <f t="shared" si="214"/>
        <v>0</v>
      </c>
      <c r="BH347" s="490">
        <f t="shared" si="190"/>
        <v>0</v>
      </c>
      <c r="BI347" s="491">
        <f t="shared" si="191"/>
        <v>0</v>
      </c>
      <c r="BJ347" s="490">
        <f t="shared" si="192"/>
        <v>0</v>
      </c>
      <c r="BK347" s="491">
        <f t="shared" si="193"/>
        <v>0</v>
      </c>
      <c r="BL347" s="490">
        <f t="shared" si="194"/>
        <v>0</v>
      </c>
      <c r="BM347" s="491">
        <f t="shared" si="195"/>
        <v>0</v>
      </c>
      <c r="BN347" s="490">
        <f t="shared" si="196"/>
        <v>0</v>
      </c>
      <c r="BO347" s="491">
        <f t="shared" si="197"/>
        <v>0</v>
      </c>
      <c r="BP347" s="490">
        <f t="shared" si="198"/>
        <v>0</v>
      </c>
      <c r="BQ347" s="491">
        <f t="shared" si="199"/>
        <v>0</v>
      </c>
      <c r="BR347" s="490">
        <f t="shared" si="200"/>
        <v>0</v>
      </c>
      <c r="BS347" s="491">
        <f t="shared" si="201"/>
        <v>0</v>
      </c>
      <c r="BT347" s="490">
        <f t="shared" si="202"/>
        <v>0</v>
      </c>
      <c r="BU347" s="491">
        <f t="shared" si="203"/>
        <v>0</v>
      </c>
      <c r="BV347" s="490">
        <f t="shared" si="204"/>
        <v>0</v>
      </c>
      <c r="BW347" s="491">
        <f t="shared" si="205"/>
        <v>0</v>
      </c>
      <c r="BX347" s="546">
        <f t="shared" si="206"/>
        <v>0</v>
      </c>
      <c r="BY347" s="491">
        <f t="shared" si="207"/>
        <v>0</v>
      </c>
      <c r="BZ347" s="490">
        <f t="shared" si="208"/>
        <v>0</v>
      </c>
      <c r="CA347" s="491">
        <f t="shared" si="209"/>
        <v>0</v>
      </c>
      <c r="CB347" s="490">
        <f t="shared" si="210"/>
        <v>0</v>
      </c>
      <c r="CC347" s="491">
        <f t="shared" si="211"/>
        <v>0</v>
      </c>
      <c r="CD347" s="494">
        <f t="shared" si="212"/>
        <v>0</v>
      </c>
    </row>
    <row r="348" spans="1:82" s="478" customFormat="1" ht="18" hidden="1" customHeight="1" outlineLevel="1">
      <c r="A348" s="468"/>
      <c r="B348" s="488" t="s">
        <v>51</v>
      </c>
      <c r="C348" s="489">
        <f t="shared" si="142"/>
        <v>0</v>
      </c>
      <c r="D348" s="490">
        <f t="shared" si="143"/>
        <v>0</v>
      </c>
      <c r="E348" s="491">
        <f t="shared" si="213"/>
        <v>0</v>
      </c>
      <c r="F348" s="492">
        <f t="shared" si="144"/>
        <v>0</v>
      </c>
      <c r="G348" s="491">
        <f t="shared" si="145"/>
        <v>0</v>
      </c>
      <c r="H348" s="490">
        <f t="shared" si="146"/>
        <v>0</v>
      </c>
      <c r="I348" s="547">
        <f t="shared" si="147"/>
        <v>0</v>
      </c>
      <c r="J348" s="492">
        <f t="shared" si="148"/>
        <v>0</v>
      </c>
      <c r="K348" s="491">
        <f t="shared" si="149"/>
        <v>0</v>
      </c>
      <c r="L348" s="490">
        <f t="shared" si="150"/>
        <v>0</v>
      </c>
      <c r="M348" s="547">
        <f t="shared" si="151"/>
        <v>0</v>
      </c>
      <c r="N348" s="492">
        <f t="shared" si="152"/>
        <v>0</v>
      </c>
      <c r="O348" s="491">
        <f t="shared" si="153"/>
        <v>0</v>
      </c>
      <c r="P348" s="490">
        <f t="shared" si="154"/>
        <v>0</v>
      </c>
      <c r="Q348" s="547">
        <f t="shared" si="155"/>
        <v>0</v>
      </c>
      <c r="R348" s="492">
        <f t="shared" si="156"/>
        <v>0</v>
      </c>
      <c r="S348" s="491">
        <f t="shared" si="157"/>
        <v>0</v>
      </c>
      <c r="T348" s="490">
        <f t="shared" si="158"/>
        <v>0</v>
      </c>
      <c r="U348" s="547">
        <f t="shared" si="159"/>
        <v>0</v>
      </c>
      <c r="V348" s="492">
        <f t="shared" si="160"/>
        <v>0</v>
      </c>
      <c r="W348" s="491">
        <f t="shared" si="161"/>
        <v>0</v>
      </c>
      <c r="X348" s="490">
        <f t="shared" si="162"/>
        <v>0</v>
      </c>
      <c r="Y348" s="547">
        <f t="shared" si="163"/>
        <v>0</v>
      </c>
      <c r="Z348" s="494">
        <f t="shared" si="164"/>
        <v>0</v>
      </c>
      <c r="AA348" s="535">
        <f t="shared" si="165"/>
        <v>0</v>
      </c>
      <c r="AB348" s="494">
        <f t="shared" si="141"/>
        <v>0</v>
      </c>
      <c r="AC348" s="468"/>
      <c r="AD348" s="468"/>
      <c r="AE348" s="468"/>
      <c r="AF348" s="488" t="s">
        <v>51</v>
      </c>
      <c r="AG348" s="489">
        <f t="shared" si="166"/>
        <v>0</v>
      </c>
      <c r="AH348" s="490">
        <f t="shared" si="167"/>
        <v>0</v>
      </c>
      <c r="AI348" s="491">
        <f t="shared" si="168"/>
        <v>0</v>
      </c>
      <c r="AJ348" s="490">
        <f t="shared" si="169"/>
        <v>0</v>
      </c>
      <c r="AK348" s="491">
        <f t="shared" si="170"/>
        <v>0</v>
      </c>
      <c r="AL348" s="490">
        <f t="shared" si="171"/>
        <v>0</v>
      </c>
      <c r="AM348" s="491">
        <f t="shared" si="172"/>
        <v>0</v>
      </c>
      <c r="AN348" s="490">
        <f t="shared" si="173"/>
        <v>0</v>
      </c>
      <c r="AO348" s="491">
        <f t="shared" si="174"/>
        <v>0</v>
      </c>
      <c r="AP348" s="490">
        <f t="shared" si="175"/>
        <v>0</v>
      </c>
      <c r="AQ348" s="491">
        <f t="shared" si="176"/>
        <v>0</v>
      </c>
      <c r="AR348" s="490">
        <f t="shared" si="177"/>
        <v>0</v>
      </c>
      <c r="AS348" s="491">
        <f t="shared" si="178"/>
        <v>0</v>
      </c>
      <c r="AT348" s="490">
        <f t="shared" si="179"/>
        <v>0</v>
      </c>
      <c r="AU348" s="491">
        <f t="shared" si="180"/>
        <v>0</v>
      </c>
      <c r="AV348" s="490">
        <f t="shared" si="181"/>
        <v>0</v>
      </c>
      <c r="AW348" s="491">
        <f t="shared" si="182"/>
        <v>0</v>
      </c>
      <c r="AX348" s="548">
        <f t="shared" si="183"/>
        <v>0</v>
      </c>
      <c r="AY348" s="491">
        <f t="shared" si="184"/>
        <v>0</v>
      </c>
      <c r="AZ348" s="490">
        <f t="shared" si="185"/>
        <v>0</v>
      </c>
      <c r="BA348" s="491">
        <f t="shared" si="186"/>
        <v>0</v>
      </c>
      <c r="BB348" s="490">
        <f t="shared" si="187"/>
        <v>0</v>
      </c>
      <c r="BC348" s="491">
        <f t="shared" si="188"/>
        <v>0</v>
      </c>
      <c r="BD348" s="494">
        <f t="shared" si="189"/>
        <v>0</v>
      </c>
      <c r="BF348" s="488" t="s">
        <v>51</v>
      </c>
      <c r="BG348" s="489">
        <f t="shared" si="214"/>
        <v>0</v>
      </c>
      <c r="BH348" s="490">
        <f t="shared" si="190"/>
        <v>0</v>
      </c>
      <c r="BI348" s="491">
        <f t="shared" si="191"/>
        <v>0</v>
      </c>
      <c r="BJ348" s="490">
        <f t="shared" si="192"/>
        <v>0</v>
      </c>
      <c r="BK348" s="491">
        <f t="shared" si="193"/>
        <v>0</v>
      </c>
      <c r="BL348" s="490">
        <f t="shared" si="194"/>
        <v>0</v>
      </c>
      <c r="BM348" s="491">
        <f t="shared" si="195"/>
        <v>0</v>
      </c>
      <c r="BN348" s="490">
        <f t="shared" si="196"/>
        <v>0</v>
      </c>
      <c r="BO348" s="491">
        <f t="shared" si="197"/>
        <v>0</v>
      </c>
      <c r="BP348" s="490">
        <f t="shared" si="198"/>
        <v>0</v>
      </c>
      <c r="BQ348" s="491">
        <f t="shared" si="199"/>
        <v>0</v>
      </c>
      <c r="BR348" s="490">
        <f t="shared" si="200"/>
        <v>0</v>
      </c>
      <c r="BS348" s="491">
        <f t="shared" si="201"/>
        <v>0</v>
      </c>
      <c r="BT348" s="490">
        <f t="shared" si="202"/>
        <v>0</v>
      </c>
      <c r="BU348" s="491">
        <f t="shared" si="203"/>
        <v>0</v>
      </c>
      <c r="BV348" s="490">
        <f t="shared" si="204"/>
        <v>0</v>
      </c>
      <c r="BW348" s="491">
        <f t="shared" si="205"/>
        <v>0</v>
      </c>
      <c r="BX348" s="546">
        <f t="shared" si="206"/>
        <v>0</v>
      </c>
      <c r="BY348" s="491">
        <f t="shared" si="207"/>
        <v>0</v>
      </c>
      <c r="BZ348" s="490">
        <f t="shared" si="208"/>
        <v>0</v>
      </c>
      <c r="CA348" s="491">
        <f t="shared" si="209"/>
        <v>0</v>
      </c>
      <c r="CB348" s="490">
        <f t="shared" si="210"/>
        <v>0</v>
      </c>
      <c r="CC348" s="491">
        <f t="shared" si="211"/>
        <v>0</v>
      </c>
      <c r="CD348" s="494">
        <f t="shared" si="212"/>
        <v>0</v>
      </c>
    </row>
    <row r="349" spans="1:82" s="478" customFormat="1" ht="18" hidden="1" customHeight="1" outlineLevel="1">
      <c r="A349" s="468"/>
      <c r="B349" s="488" t="s">
        <v>52</v>
      </c>
      <c r="C349" s="489">
        <f t="shared" si="142"/>
        <v>0</v>
      </c>
      <c r="D349" s="490">
        <f t="shared" si="143"/>
        <v>0</v>
      </c>
      <c r="E349" s="491">
        <f t="shared" si="213"/>
        <v>0</v>
      </c>
      <c r="F349" s="492">
        <f t="shared" si="144"/>
        <v>0</v>
      </c>
      <c r="G349" s="491">
        <f t="shared" si="145"/>
        <v>0</v>
      </c>
      <c r="H349" s="490">
        <f t="shared" si="146"/>
        <v>0</v>
      </c>
      <c r="I349" s="547">
        <f t="shared" si="147"/>
        <v>0</v>
      </c>
      <c r="J349" s="492">
        <f t="shared" si="148"/>
        <v>0</v>
      </c>
      <c r="K349" s="491">
        <f t="shared" si="149"/>
        <v>0</v>
      </c>
      <c r="L349" s="490">
        <f t="shared" si="150"/>
        <v>0</v>
      </c>
      <c r="M349" s="547">
        <f t="shared" si="151"/>
        <v>0</v>
      </c>
      <c r="N349" s="492">
        <f t="shared" si="152"/>
        <v>0</v>
      </c>
      <c r="O349" s="491">
        <f t="shared" si="153"/>
        <v>0</v>
      </c>
      <c r="P349" s="490">
        <f t="shared" si="154"/>
        <v>0</v>
      </c>
      <c r="Q349" s="547">
        <f t="shared" si="155"/>
        <v>0</v>
      </c>
      <c r="R349" s="492">
        <f t="shared" si="156"/>
        <v>0</v>
      </c>
      <c r="S349" s="491">
        <f t="shared" si="157"/>
        <v>0</v>
      </c>
      <c r="T349" s="490">
        <f t="shared" si="158"/>
        <v>0</v>
      </c>
      <c r="U349" s="547">
        <f t="shared" si="159"/>
        <v>0</v>
      </c>
      <c r="V349" s="492">
        <f t="shared" si="160"/>
        <v>0</v>
      </c>
      <c r="W349" s="491">
        <f t="shared" si="161"/>
        <v>0</v>
      </c>
      <c r="X349" s="490">
        <f t="shared" si="162"/>
        <v>0</v>
      </c>
      <c r="Y349" s="547">
        <f t="shared" si="163"/>
        <v>0</v>
      </c>
      <c r="Z349" s="494">
        <f t="shared" si="164"/>
        <v>0</v>
      </c>
      <c r="AA349" s="535">
        <f t="shared" si="165"/>
        <v>0</v>
      </c>
      <c r="AB349" s="494">
        <f t="shared" si="141"/>
        <v>0</v>
      </c>
      <c r="AC349" s="468"/>
      <c r="AD349" s="468"/>
      <c r="AE349" s="468"/>
      <c r="AF349" s="488" t="s">
        <v>52</v>
      </c>
      <c r="AG349" s="489">
        <f t="shared" si="166"/>
        <v>0</v>
      </c>
      <c r="AH349" s="490">
        <f t="shared" si="167"/>
        <v>0</v>
      </c>
      <c r="AI349" s="491">
        <f t="shared" si="168"/>
        <v>0</v>
      </c>
      <c r="AJ349" s="490">
        <f t="shared" si="169"/>
        <v>0</v>
      </c>
      <c r="AK349" s="491">
        <f t="shared" si="170"/>
        <v>0</v>
      </c>
      <c r="AL349" s="490">
        <f t="shared" si="171"/>
        <v>0</v>
      </c>
      <c r="AM349" s="491">
        <f t="shared" si="172"/>
        <v>0</v>
      </c>
      <c r="AN349" s="490">
        <f t="shared" si="173"/>
        <v>0</v>
      </c>
      <c r="AO349" s="491">
        <f t="shared" si="174"/>
        <v>0</v>
      </c>
      <c r="AP349" s="490">
        <f t="shared" si="175"/>
        <v>0</v>
      </c>
      <c r="AQ349" s="491">
        <f t="shared" si="176"/>
        <v>0</v>
      </c>
      <c r="AR349" s="490">
        <f t="shared" si="177"/>
        <v>0</v>
      </c>
      <c r="AS349" s="491">
        <f t="shared" si="178"/>
        <v>0</v>
      </c>
      <c r="AT349" s="490">
        <f t="shared" si="179"/>
        <v>0</v>
      </c>
      <c r="AU349" s="491">
        <f t="shared" si="180"/>
        <v>0</v>
      </c>
      <c r="AV349" s="490">
        <f t="shared" si="181"/>
        <v>0</v>
      </c>
      <c r="AW349" s="491">
        <f t="shared" si="182"/>
        <v>0</v>
      </c>
      <c r="AX349" s="548">
        <f t="shared" si="183"/>
        <v>0</v>
      </c>
      <c r="AY349" s="491">
        <f t="shared" si="184"/>
        <v>0</v>
      </c>
      <c r="AZ349" s="490">
        <f t="shared" si="185"/>
        <v>0</v>
      </c>
      <c r="BA349" s="491">
        <f t="shared" si="186"/>
        <v>0</v>
      </c>
      <c r="BB349" s="490">
        <f t="shared" si="187"/>
        <v>0</v>
      </c>
      <c r="BC349" s="491">
        <f t="shared" si="188"/>
        <v>0</v>
      </c>
      <c r="BD349" s="494">
        <f t="shared" si="189"/>
        <v>0</v>
      </c>
      <c r="BF349" s="488" t="s">
        <v>52</v>
      </c>
      <c r="BG349" s="489">
        <f t="shared" si="214"/>
        <v>0</v>
      </c>
      <c r="BH349" s="490">
        <f t="shared" si="190"/>
        <v>0</v>
      </c>
      <c r="BI349" s="491">
        <f t="shared" si="191"/>
        <v>0</v>
      </c>
      <c r="BJ349" s="490">
        <f t="shared" si="192"/>
        <v>0</v>
      </c>
      <c r="BK349" s="491">
        <f t="shared" si="193"/>
        <v>0</v>
      </c>
      <c r="BL349" s="490">
        <f t="shared" si="194"/>
        <v>0</v>
      </c>
      <c r="BM349" s="491">
        <f t="shared" si="195"/>
        <v>0</v>
      </c>
      <c r="BN349" s="490">
        <f t="shared" si="196"/>
        <v>0</v>
      </c>
      <c r="BO349" s="491">
        <f t="shared" si="197"/>
        <v>0</v>
      </c>
      <c r="BP349" s="490">
        <f t="shared" si="198"/>
        <v>0</v>
      </c>
      <c r="BQ349" s="491">
        <f t="shared" si="199"/>
        <v>0</v>
      </c>
      <c r="BR349" s="490">
        <f t="shared" si="200"/>
        <v>0</v>
      </c>
      <c r="BS349" s="491">
        <f t="shared" si="201"/>
        <v>0</v>
      </c>
      <c r="BT349" s="490">
        <f t="shared" si="202"/>
        <v>0</v>
      </c>
      <c r="BU349" s="491">
        <f t="shared" si="203"/>
        <v>0</v>
      </c>
      <c r="BV349" s="490">
        <f t="shared" si="204"/>
        <v>0</v>
      </c>
      <c r="BW349" s="491">
        <f t="shared" si="205"/>
        <v>0</v>
      </c>
      <c r="BX349" s="546">
        <f t="shared" si="206"/>
        <v>0</v>
      </c>
      <c r="BY349" s="491">
        <f t="shared" si="207"/>
        <v>0</v>
      </c>
      <c r="BZ349" s="490">
        <f t="shared" si="208"/>
        <v>0</v>
      </c>
      <c r="CA349" s="491">
        <f t="shared" si="209"/>
        <v>0</v>
      </c>
      <c r="CB349" s="490">
        <f t="shared" si="210"/>
        <v>0</v>
      </c>
      <c r="CC349" s="491">
        <f t="shared" si="211"/>
        <v>0</v>
      </c>
      <c r="CD349" s="494">
        <f t="shared" si="212"/>
        <v>0</v>
      </c>
    </row>
    <row r="350" spans="1:82" s="478" customFormat="1" ht="18" hidden="1" customHeight="1" outlineLevel="1">
      <c r="A350" s="468"/>
      <c r="B350" s="488" t="s">
        <v>53</v>
      </c>
      <c r="C350" s="489">
        <f>$AG350+$BG350</f>
        <v>0</v>
      </c>
      <c r="D350" s="490">
        <f t="shared" si="143"/>
        <v>0</v>
      </c>
      <c r="E350" s="491">
        <f t="shared" si="213"/>
        <v>0</v>
      </c>
      <c r="F350" s="492">
        <f t="shared" si="144"/>
        <v>0</v>
      </c>
      <c r="G350" s="491">
        <f t="shared" si="145"/>
        <v>0</v>
      </c>
      <c r="H350" s="490">
        <f t="shared" si="146"/>
        <v>0</v>
      </c>
      <c r="I350" s="547">
        <f t="shared" si="147"/>
        <v>0</v>
      </c>
      <c r="J350" s="492">
        <f t="shared" si="148"/>
        <v>0</v>
      </c>
      <c r="K350" s="491">
        <f t="shared" si="149"/>
        <v>0</v>
      </c>
      <c r="L350" s="490">
        <f t="shared" si="150"/>
        <v>0</v>
      </c>
      <c r="M350" s="547">
        <f t="shared" si="151"/>
        <v>0</v>
      </c>
      <c r="N350" s="492">
        <f t="shared" si="152"/>
        <v>0</v>
      </c>
      <c r="O350" s="491">
        <f t="shared" si="153"/>
        <v>0</v>
      </c>
      <c r="P350" s="490">
        <f t="shared" si="154"/>
        <v>0</v>
      </c>
      <c r="Q350" s="547">
        <f t="shared" si="155"/>
        <v>0</v>
      </c>
      <c r="R350" s="492">
        <f t="shared" si="156"/>
        <v>0</v>
      </c>
      <c r="S350" s="491">
        <f t="shared" si="157"/>
        <v>0</v>
      </c>
      <c r="T350" s="490">
        <f t="shared" si="158"/>
        <v>0</v>
      </c>
      <c r="U350" s="547">
        <f t="shared" si="159"/>
        <v>0</v>
      </c>
      <c r="V350" s="492">
        <f t="shared" si="160"/>
        <v>0</v>
      </c>
      <c r="W350" s="491">
        <f t="shared" si="161"/>
        <v>0</v>
      </c>
      <c r="X350" s="490">
        <f t="shared" si="162"/>
        <v>0</v>
      </c>
      <c r="Y350" s="547">
        <f t="shared" si="163"/>
        <v>0</v>
      </c>
      <c r="Z350" s="494">
        <f t="shared" si="164"/>
        <v>0</v>
      </c>
      <c r="AA350" s="535">
        <f t="shared" si="165"/>
        <v>0</v>
      </c>
      <c r="AB350" s="494">
        <f t="shared" si="141"/>
        <v>0</v>
      </c>
      <c r="AC350" s="468"/>
      <c r="AD350" s="468"/>
      <c r="AE350" s="468"/>
      <c r="AF350" s="488" t="s">
        <v>53</v>
      </c>
      <c r="AG350" s="489">
        <f t="shared" si="166"/>
        <v>0</v>
      </c>
      <c r="AH350" s="490">
        <f t="shared" si="167"/>
        <v>0</v>
      </c>
      <c r="AI350" s="491">
        <f t="shared" si="168"/>
        <v>0</v>
      </c>
      <c r="AJ350" s="490">
        <f t="shared" si="169"/>
        <v>0</v>
      </c>
      <c r="AK350" s="491">
        <f t="shared" si="170"/>
        <v>0</v>
      </c>
      <c r="AL350" s="490">
        <f t="shared" si="171"/>
        <v>0</v>
      </c>
      <c r="AM350" s="491">
        <f t="shared" si="172"/>
        <v>0</v>
      </c>
      <c r="AN350" s="490">
        <f t="shared" si="173"/>
        <v>0</v>
      </c>
      <c r="AO350" s="491">
        <f t="shared" si="174"/>
        <v>0</v>
      </c>
      <c r="AP350" s="490">
        <f t="shared" si="175"/>
        <v>0</v>
      </c>
      <c r="AQ350" s="491">
        <f t="shared" si="176"/>
        <v>0</v>
      </c>
      <c r="AR350" s="490">
        <f t="shared" si="177"/>
        <v>0</v>
      </c>
      <c r="AS350" s="491">
        <f t="shared" si="178"/>
        <v>0</v>
      </c>
      <c r="AT350" s="490">
        <f t="shared" si="179"/>
        <v>0</v>
      </c>
      <c r="AU350" s="491">
        <f t="shared" si="180"/>
        <v>0</v>
      </c>
      <c r="AV350" s="490">
        <f t="shared" si="181"/>
        <v>0</v>
      </c>
      <c r="AW350" s="491">
        <f t="shared" si="182"/>
        <v>0</v>
      </c>
      <c r="AX350" s="548">
        <f t="shared" si="183"/>
        <v>0</v>
      </c>
      <c r="AY350" s="491">
        <f t="shared" si="184"/>
        <v>0</v>
      </c>
      <c r="AZ350" s="490">
        <f t="shared" si="185"/>
        <v>0</v>
      </c>
      <c r="BA350" s="491">
        <f t="shared" si="186"/>
        <v>0</v>
      </c>
      <c r="BB350" s="490">
        <f t="shared" si="187"/>
        <v>0</v>
      </c>
      <c r="BC350" s="491">
        <f t="shared" si="188"/>
        <v>0</v>
      </c>
      <c r="BD350" s="494">
        <f t="shared" si="189"/>
        <v>0</v>
      </c>
      <c r="BF350" s="488" t="s">
        <v>53</v>
      </c>
      <c r="BG350" s="489">
        <f t="shared" si="214"/>
        <v>0</v>
      </c>
      <c r="BH350" s="490">
        <f t="shared" si="190"/>
        <v>0</v>
      </c>
      <c r="BI350" s="491">
        <f t="shared" si="191"/>
        <v>0</v>
      </c>
      <c r="BJ350" s="490">
        <f t="shared" si="192"/>
        <v>0</v>
      </c>
      <c r="BK350" s="491">
        <f t="shared" si="193"/>
        <v>0</v>
      </c>
      <c r="BL350" s="490">
        <f t="shared" si="194"/>
        <v>0</v>
      </c>
      <c r="BM350" s="491">
        <f t="shared" si="195"/>
        <v>0</v>
      </c>
      <c r="BN350" s="490">
        <f t="shared" si="196"/>
        <v>0</v>
      </c>
      <c r="BO350" s="491">
        <f t="shared" si="197"/>
        <v>0</v>
      </c>
      <c r="BP350" s="490">
        <f t="shared" si="198"/>
        <v>0</v>
      </c>
      <c r="BQ350" s="491">
        <f t="shared" si="199"/>
        <v>0</v>
      </c>
      <c r="BR350" s="490">
        <f t="shared" si="200"/>
        <v>0</v>
      </c>
      <c r="BS350" s="491">
        <f t="shared" si="201"/>
        <v>0</v>
      </c>
      <c r="BT350" s="490">
        <f t="shared" si="202"/>
        <v>0</v>
      </c>
      <c r="BU350" s="491">
        <f t="shared" si="203"/>
        <v>0</v>
      </c>
      <c r="BV350" s="490">
        <f t="shared" si="204"/>
        <v>0</v>
      </c>
      <c r="BW350" s="491">
        <f t="shared" si="205"/>
        <v>0</v>
      </c>
      <c r="BX350" s="546">
        <f t="shared" si="206"/>
        <v>0</v>
      </c>
      <c r="BY350" s="491">
        <f t="shared" si="207"/>
        <v>0</v>
      </c>
      <c r="BZ350" s="490">
        <f t="shared" si="208"/>
        <v>0</v>
      </c>
      <c r="CA350" s="491">
        <f t="shared" si="209"/>
        <v>0</v>
      </c>
      <c r="CB350" s="490">
        <f t="shared" si="210"/>
        <v>0</v>
      </c>
      <c r="CC350" s="491">
        <f t="shared" si="211"/>
        <v>0</v>
      </c>
      <c r="CD350" s="494">
        <f t="shared" si="212"/>
        <v>0</v>
      </c>
    </row>
    <row r="351" spans="1:82" s="478" customFormat="1" ht="18" hidden="1" customHeight="1" outlineLevel="1">
      <c r="A351" s="468"/>
      <c r="B351" s="488" t="s">
        <v>54</v>
      </c>
      <c r="C351" s="489">
        <f t="shared" si="142"/>
        <v>0</v>
      </c>
      <c r="D351" s="490">
        <f t="shared" si="143"/>
        <v>0</v>
      </c>
      <c r="E351" s="491">
        <f t="shared" si="213"/>
        <v>0</v>
      </c>
      <c r="F351" s="492">
        <f t="shared" si="144"/>
        <v>0</v>
      </c>
      <c r="G351" s="491">
        <f t="shared" si="145"/>
        <v>0</v>
      </c>
      <c r="H351" s="490">
        <f t="shared" si="146"/>
        <v>0</v>
      </c>
      <c r="I351" s="547">
        <f t="shared" si="147"/>
        <v>0</v>
      </c>
      <c r="J351" s="492">
        <f t="shared" si="148"/>
        <v>0</v>
      </c>
      <c r="K351" s="491">
        <f t="shared" si="149"/>
        <v>0</v>
      </c>
      <c r="L351" s="490">
        <f t="shared" si="150"/>
        <v>0</v>
      </c>
      <c r="M351" s="547">
        <f t="shared" si="151"/>
        <v>0</v>
      </c>
      <c r="N351" s="492">
        <f t="shared" si="152"/>
        <v>0</v>
      </c>
      <c r="O351" s="491">
        <f t="shared" si="153"/>
        <v>0</v>
      </c>
      <c r="P351" s="490">
        <f t="shared" si="154"/>
        <v>0</v>
      </c>
      <c r="Q351" s="547">
        <f t="shared" si="155"/>
        <v>0</v>
      </c>
      <c r="R351" s="492">
        <f t="shared" si="156"/>
        <v>0</v>
      </c>
      <c r="S351" s="491">
        <f t="shared" si="157"/>
        <v>0</v>
      </c>
      <c r="T351" s="490">
        <f t="shared" si="158"/>
        <v>0</v>
      </c>
      <c r="U351" s="547">
        <f t="shared" si="159"/>
        <v>0</v>
      </c>
      <c r="V351" s="492">
        <f t="shared" si="160"/>
        <v>0</v>
      </c>
      <c r="W351" s="491">
        <f t="shared" si="161"/>
        <v>0</v>
      </c>
      <c r="X351" s="490">
        <f t="shared" si="162"/>
        <v>0</v>
      </c>
      <c r="Y351" s="547">
        <f t="shared" si="163"/>
        <v>0</v>
      </c>
      <c r="Z351" s="494">
        <f t="shared" si="164"/>
        <v>0</v>
      </c>
      <c r="AA351" s="535">
        <f t="shared" si="165"/>
        <v>0</v>
      </c>
      <c r="AB351" s="494">
        <f t="shared" si="141"/>
        <v>0</v>
      </c>
      <c r="AC351" s="468"/>
      <c r="AD351" s="468"/>
      <c r="AE351" s="468"/>
      <c r="AF351" s="488" t="s">
        <v>54</v>
      </c>
      <c r="AG351" s="489">
        <f t="shared" si="166"/>
        <v>0</v>
      </c>
      <c r="AH351" s="490">
        <f t="shared" si="167"/>
        <v>0</v>
      </c>
      <c r="AI351" s="491">
        <f t="shared" si="168"/>
        <v>0</v>
      </c>
      <c r="AJ351" s="490">
        <f t="shared" si="169"/>
        <v>0</v>
      </c>
      <c r="AK351" s="491">
        <f t="shared" si="170"/>
        <v>0</v>
      </c>
      <c r="AL351" s="490">
        <f t="shared" si="171"/>
        <v>0</v>
      </c>
      <c r="AM351" s="491">
        <f t="shared" si="172"/>
        <v>0</v>
      </c>
      <c r="AN351" s="490">
        <f t="shared" si="173"/>
        <v>0</v>
      </c>
      <c r="AO351" s="491">
        <f t="shared" si="174"/>
        <v>0</v>
      </c>
      <c r="AP351" s="490">
        <f t="shared" si="175"/>
        <v>0</v>
      </c>
      <c r="AQ351" s="491">
        <f t="shared" si="176"/>
        <v>0</v>
      </c>
      <c r="AR351" s="490">
        <f t="shared" si="177"/>
        <v>0</v>
      </c>
      <c r="AS351" s="491">
        <f t="shared" si="178"/>
        <v>0</v>
      </c>
      <c r="AT351" s="490">
        <f t="shared" si="179"/>
        <v>0</v>
      </c>
      <c r="AU351" s="491">
        <f t="shared" si="180"/>
        <v>0</v>
      </c>
      <c r="AV351" s="490">
        <f t="shared" si="181"/>
        <v>0</v>
      </c>
      <c r="AW351" s="491">
        <f t="shared" si="182"/>
        <v>0</v>
      </c>
      <c r="AX351" s="548">
        <f t="shared" si="183"/>
        <v>0</v>
      </c>
      <c r="AY351" s="491">
        <f t="shared" si="184"/>
        <v>0</v>
      </c>
      <c r="AZ351" s="490">
        <f t="shared" si="185"/>
        <v>0</v>
      </c>
      <c r="BA351" s="491">
        <f t="shared" si="186"/>
        <v>0</v>
      </c>
      <c r="BB351" s="490">
        <f t="shared" si="187"/>
        <v>0</v>
      </c>
      <c r="BC351" s="491">
        <f t="shared" si="188"/>
        <v>0</v>
      </c>
      <c r="BD351" s="494">
        <f t="shared" si="189"/>
        <v>0</v>
      </c>
      <c r="BF351" s="488" t="s">
        <v>54</v>
      </c>
      <c r="BG351" s="489">
        <f t="shared" si="214"/>
        <v>0</v>
      </c>
      <c r="BH351" s="490">
        <f t="shared" si="190"/>
        <v>0</v>
      </c>
      <c r="BI351" s="491">
        <f t="shared" si="191"/>
        <v>0</v>
      </c>
      <c r="BJ351" s="490">
        <f t="shared" si="192"/>
        <v>0</v>
      </c>
      <c r="BK351" s="491">
        <f t="shared" si="193"/>
        <v>0</v>
      </c>
      <c r="BL351" s="490">
        <f t="shared" si="194"/>
        <v>0</v>
      </c>
      <c r="BM351" s="491">
        <f t="shared" si="195"/>
        <v>0</v>
      </c>
      <c r="BN351" s="490">
        <f t="shared" si="196"/>
        <v>0</v>
      </c>
      <c r="BO351" s="491">
        <f t="shared" si="197"/>
        <v>0</v>
      </c>
      <c r="BP351" s="490">
        <f t="shared" si="198"/>
        <v>0</v>
      </c>
      <c r="BQ351" s="491">
        <f t="shared" si="199"/>
        <v>0</v>
      </c>
      <c r="BR351" s="490">
        <f t="shared" si="200"/>
        <v>0</v>
      </c>
      <c r="BS351" s="491">
        <f t="shared" si="201"/>
        <v>0</v>
      </c>
      <c r="BT351" s="490">
        <f t="shared" si="202"/>
        <v>0</v>
      </c>
      <c r="BU351" s="491">
        <f t="shared" si="203"/>
        <v>0</v>
      </c>
      <c r="BV351" s="490">
        <f t="shared" si="204"/>
        <v>0</v>
      </c>
      <c r="BW351" s="491">
        <f t="shared" si="205"/>
        <v>0</v>
      </c>
      <c r="BX351" s="546">
        <f t="shared" si="206"/>
        <v>0</v>
      </c>
      <c r="BY351" s="491">
        <f t="shared" si="207"/>
        <v>0</v>
      </c>
      <c r="BZ351" s="490">
        <f t="shared" si="208"/>
        <v>0</v>
      </c>
      <c r="CA351" s="491">
        <f t="shared" si="209"/>
        <v>0</v>
      </c>
      <c r="CB351" s="490">
        <f t="shared" si="210"/>
        <v>0</v>
      </c>
      <c r="CC351" s="491">
        <f t="shared" si="211"/>
        <v>0</v>
      </c>
      <c r="CD351" s="494">
        <f t="shared" si="212"/>
        <v>0</v>
      </c>
    </row>
    <row r="352" spans="1:82" s="478" customFormat="1" ht="18" hidden="1" customHeight="1" outlineLevel="1">
      <c r="A352" s="468"/>
      <c r="B352" s="488" t="s">
        <v>55</v>
      </c>
      <c r="C352" s="489">
        <f t="shared" si="142"/>
        <v>0</v>
      </c>
      <c r="D352" s="490">
        <f t="shared" si="143"/>
        <v>0</v>
      </c>
      <c r="E352" s="491">
        <f t="shared" si="213"/>
        <v>0</v>
      </c>
      <c r="F352" s="492">
        <f t="shared" si="144"/>
        <v>0</v>
      </c>
      <c r="G352" s="491">
        <f t="shared" si="145"/>
        <v>0</v>
      </c>
      <c r="H352" s="490">
        <f t="shared" si="146"/>
        <v>0</v>
      </c>
      <c r="I352" s="547">
        <f t="shared" si="147"/>
        <v>0</v>
      </c>
      <c r="J352" s="492">
        <f t="shared" si="148"/>
        <v>0</v>
      </c>
      <c r="K352" s="491">
        <f t="shared" si="149"/>
        <v>0</v>
      </c>
      <c r="L352" s="490">
        <f t="shared" si="150"/>
        <v>0</v>
      </c>
      <c r="M352" s="547">
        <f t="shared" si="151"/>
        <v>0</v>
      </c>
      <c r="N352" s="492">
        <f t="shared" si="152"/>
        <v>0</v>
      </c>
      <c r="O352" s="491">
        <f t="shared" si="153"/>
        <v>0</v>
      </c>
      <c r="P352" s="490">
        <f t="shared" si="154"/>
        <v>0</v>
      </c>
      <c r="Q352" s="547">
        <f t="shared" si="155"/>
        <v>0</v>
      </c>
      <c r="R352" s="492">
        <f t="shared" si="156"/>
        <v>0</v>
      </c>
      <c r="S352" s="491">
        <f t="shared" si="157"/>
        <v>0</v>
      </c>
      <c r="T352" s="490">
        <f t="shared" si="158"/>
        <v>0</v>
      </c>
      <c r="U352" s="547">
        <f t="shared" si="159"/>
        <v>0</v>
      </c>
      <c r="V352" s="492">
        <f t="shared" si="160"/>
        <v>0</v>
      </c>
      <c r="W352" s="491">
        <f t="shared" si="161"/>
        <v>0</v>
      </c>
      <c r="X352" s="490">
        <f t="shared" si="162"/>
        <v>0</v>
      </c>
      <c r="Y352" s="547">
        <f t="shared" si="163"/>
        <v>0</v>
      </c>
      <c r="Z352" s="494">
        <f t="shared" si="164"/>
        <v>0</v>
      </c>
      <c r="AA352" s="535">
        <f t="shared" si="165"/>
        <v>0</v>
      </c>
      <c r="AB352" s="494">
        <f t="shared" si="141"/>
        <v>0</v>
      </c>
      <c r="AC352" s="468"/>
      <c r="AD352" s="468"/>
      <c r="AE352" s="468"/>
      <c r="AF352" s="488" t="s">
        <v>55</v>
      </c>
      <c r="AG352" s="489">
        <f t="shared" si="166"/>
        <v>0</v>
      </c>
      <c r="AH352" s="490">
        <f t="shared" si="167"/>
        <v>0</v>
      </c>
      <c r="AI352" s="491">
        <f t="shared" si="168"/>
        <v>0</v>
      </c>
      <c r="AJ352" s="490">
        <f t="shared" si="169"/>
        <v>0</v>
      </c>
      <c r="AK352" s="491">
        <f t="shared" si="170"/>
        <v>0</v>
      </c>
      <c r="AL352" s="490">
        <f t="shared" si="171"/>
        <v>0</v>
      </c>
      <c r="AM352" s="491">
        <f t="shared" si="172"/>
        <v>0</v>
      </c>
      <c r="AN352" s="490">
        <f t="shared" si="173"/>
        <v>0</v>
      </c>
      <c r="AO352" s="491">
        <f t="shared" si="174"/>
        <v>0</v>
      </c>
      <c r="AP352" s="490">
        <f t="shared" si="175"/>
        <v>0</v>
      </c>
      <c r="AQ352" s="491">
        <f t="shared" si="176"/>
        <v>0</v>
      </c>
      <c r="AR352" s="490">
        <f t="shared" si="177"/>
        <v>0</v>
      </c>
      <c r="AS352" s="491">
        <f t="shared" si="178"/>
        <v>0</v>
      </c>
      <c r="AT352" s="490">
        <f t="shared" si="179"/>
        <v>0</v>
      </c>
      <c r="AU352" s="491">
        <f t="shared" si="180"/>
        <v>0</v>
      </c>
      <c r="AV352" s="490">
        <f t="shared" si="181"/>
        <v>0</v>
      </c>
      <c r="AW352" s="491">
        <f t="shared" si="182"/>
        <v>0</v>
      </c>
      <c r="AX352" s="548">
        <f t="shared" si="183"/>
        <v>0</v>
      </c>
      <c r="AY352" s="491">
        <f t="shared" si="184"/>
        <v>0</v>
      </c>
      <c r="AZ352" s="490">
        <f t="shared" si="185"/>
        <v>0</v>
      </c>
      <c r="BA352" s="491">
        <f t="shared" si="186"/>
        <v>0</v>
      </c>
      <c r="BB352" s="490">
        <f t="shared" si="187"/>
        <v>0</v>
      </c>
      <c r="BC352" s="491">
        <f t="shared" si="188"/>
        <v>0</v>
      </c>
      <c r="BD352" s="494">
        <f t="shared" si="189"/>
        <v>0</v>
      </c>
      <c r="BF352" s="488" t="s">
        <v>55</v>
      </c>
      <c r="BG352" s="489">
        <f t="shared" si="214"/>
        <v>0</v>
      </c>
      <c r="BH352" s="490">
        <f t="shared" si="190"/>
        <v>0</v>
      </c>
      <c r="BI352" s="491">
        <f t="shared" si="191"/>
        <v>0</v>
      </c>
      <c r="BJ352" s="490">
        <f t="shared" si="192"/>
        <v>0</v>
      </c>
      <c r="BK352" s="491">
        <f t="shared" si="193"/>
        <v>0</v>
      </c>
      <c r="BL352" s="490">
        <f t="shared" si="194"/>
        <v>0</v>
      </c>
      <c r="BM352" s="491">
        <f t="shared" si="195"/>
        <v>0</v>
      </c>
      <c r="BN352" s="490">
        <f t="shared" si="196"/>
        <v>0</v>
      </c>
      <c r="BO352" s="491">
        <f t="shared" si="197"/>
        <v>0</v>
      </c>
      <c r="BP352" s="490">
        <f t="shared" si="198"/>
        <v>0</v>
      </c>
      <c r="BQ352" s="491">
        <f t="shared" si="199"/>
        <v>0</v>
      </c>
      <c r="BR352" s="490">
        <f t="shared" si="200"/>
        <v>0</v>
      </c>
      <c r="BS352" s="491">
        <f t="shared" si="201"/>
        <v>0</v>
      </c>
      <c r="BT352" s="490">
        <f t="shared" si="202"/>
        <v>0</v>
      </c>
      <c r="BU352" s="491">
        <f t="shared" si="203"/>
        <v>0</v>
      </c>
      <c r="BV352" s="490">
        <f t="shared" si="204"/>
        <v>0</v>
      </c>
      <c r="BW352" s="491">
        <f t="shared" si="205"/>
        <v>0</v>
      </c>
      <c r="BX352" s="546">
        <f t="shared" si="206"/>
        <v>0</v>
      </c>
      <c r="BY352" s="491">
        <f t="shared" si="207"/>
        <v>0</v>
      </c>
      <c r="BZ352" s="490">
        <f t="shared" si="208"/>
        <v>0</v>
      </c>
      <c r="CA352" s="491">
        <f t="shared" si="209"/>
        <v>0</v>
      </c>
      <c r="CB352" s="490">
        <f t="shared" si="210"/>
        <v>0</v>
      </c>
      <c r="CC352" s="491">
        <f t="shared" si="211"/>
        <v>0</v>
      </c>
      <c r="CD352" s="494">
        <f t="shared" si="212"/>
        <v>0</v>
      </c>
    </row>
    <row r="353" spans="1:82" s="478" customFormat="1" ht="18" hidden="1" customHeight="1" outlineLevel="1">
      <c r="A353" s="468"/>
      <c r="B353" s="488" t="s">
        <v>56</v>
      </c>
      <c r="C353" s="489">
        <f t="shared" si="142"/>
        <v>0</v>
      </c>
      <c r="D353" s="490">
        <f t="shared" si="143"/>
        <v>0</v>
      </c>
      <c r="E353" s="491">
        <f t="shared" si="213"/>
        <v>0</v>
      </c>
      <c r="F353" s="492">
        <f t="shared" si="144"/>
        <v>0</v>
      </c>
      <c r="G353" s="491">
        <f t="shared" si="145"/>
        <v>0</v>
      </c>
      <c r="H353" s="490">
        <f t="shared" si="146"/>
        <v>0</v>
      </c>
      <c r="I353" s="547">
        <f t="shared" si="147"/>
        <v>0</v>
      </c>
      <c r="J353" s="492">
        <f t="shared" si="148"/>
        <v>0</v>
      </c>
      <c r="K353" s="491">
        <f t="shared" si="149"/>
        <v>0</v>
      </c>
      <c r="L353" s="490">
        <f t="shared" si="150"/>
        <v>0</v>
      </c>
      <c r="M353" s="547">
        <f t="shared" si="151"/>
        <v>0</v>
      </c>
      <c r="N353" s="492">
        <f t="shared" si="152"/>
        <v>0</v>
      </c>
      <c r="O353" s="491">
        <f t="shared" si="153"/>
        <v>0</v>
      </c>
      <c r="P353" s="490">
        <f t="shared" si="154"/>
        <v>0</v>
      </c>
      <c r="Q353" s="547">
        <f t="shared" si="155"/>
        <v>0</v>
      </c>
      <c r="R353" s="492">
        <f t="shared" si="156"/>
        <v>0</v>
      </c>
      <c r="S353" s="491">
        <f t="shared" si="157"/>
        <v>0</v>
      </c>
      <c r="T353" s="490">
        <f t="shared" si="158"/>
        <v>0</v>
      </c>
      <c r="U353" s="547">
        <f t="shared" si="159"/>
        <v>0</v>
      </c>
      <c r="V353" s="492">
        <f t="shared" si="160"/>
        <v>0</v>
      </c>
      <c r="W353" s="491">
        <f t="shared" si="161"/>
        <v>0</v>
      </c>
      <c r="X353" s="490">
        <f t="shared" si="162"/>
        <v>0</v>
      </c>
      <c r="Y353" s="547">
        <f t="shared" si="163"/>
        <v>0</v>
      </c>
      <c r="Z353" s="494">
        <f t="shared" si="164"/>
        <v>0</v>
      </c>
      <c r="AA353" s="535">
        <f t="shared" si="165"/>
        <v>0</v>
      </c>
      <c r="AB353" s="494">
        <f t="shared" si="141"/>
        <v>0</v>
      </c>
      <c r="AC353" s="468"/>
      <c r="AD353" s="468"/>
      <c r="AE353" s="468"/>
      <c r="AF353" s="488" t="s">
        <v>56</v>
      </c>
      <c r="AG353" s="489">
        <f t="shared" si="166"/>
        <v>0</v>
      </c>
      <c r="AH353" s="490">
        <f t="shared" si="167"/>
        <v>0</v>
      </c>
      <c r="AI353" s="491">
        <f t="shared" si="168"/>
        <v>0</v>
      </c>
      <c r="AJ353" s="490">
        <f t="shared" si="169"/>
        <v>0</v>
      </c>
      <c r="AK353" s="491">
        <f t="shared" si="170"/>
        <v>0</v>
      </c>
      <c r="AL353" s="490">
        <f t="shared" si="171"/>
        <v>0</v>
      </c>
      <c r="AM353" s="491">
        <f t="shared" si="172"/>
        <v>0</v>
      </c>
      <c r="AN353" s="490">
        <f t="shared" si="173"/>
        <v>0</v>
      </c>
      <c r="AO353" s="491">
        <f t="shared" si="174"/>
        <v>0</v>
      </c>
      <c r="AP353" s="490">
        <f t="shared" si="175"/>
        <v>0</v>
      </c>
      <c r="AQ353" s="491">
        <f t="shared" si="176"/>
        <v>0</v>
      </c>
      <c r="AR353" s="490">
        <f t="shared" si="177"/>
        <v>0</v>
      </c>
      <c r="AS353" s="491">
        <f t="shared" si="178"/>
        <v>0</v>
      </c>
      <c r="AT353" s="490">
        <f t="shared" si="179"/>
        <v>0</v>
      </c>
      <c r="AU353" s="491">
        <f t="shared" si="180"/>
        <v>0</v>
      </c>
      <c r="AV353" s="490">
        <f t="shared" si="181"/>
        <v>0</v>
      </c>
      <c r="AW353" s="491">
        <f t="shared" si="182"/>
        <v>0</v>
      </c>
      <c r="AX353" s="548">
        <f t="shared" si="183"/>
        <v>0</v>
      </c>
      <c r="AY353" s="491">
        <f t="shared" si="184"/>
        <v>0</v>
      </c>
      <c r="AZ353" s="490">
        <f t="shared" si="185"/>
        <v>0</v>
      </c>
      <c r="BA353" s="491">
        <f t="shared" si="186"/>
        <v>0</v>
      </c>
      <c r="BB353" s="490">
        <f t="shared" si="187"/>
        <v>0</v>
      </c>
      <c r="BC353" s="491">
        <f t="shared" si="188"/>
        <v>0</v>
      </c>
      <c r="BD353" s="494">
        <f t="shared" si="189"/>
        <v>0</v>
      </c>
      <c r="BF353" s="488" t="s">
        <v>56</v>
      </c>
      <c r="BG353" s="489">
        <f t="shared" si="214"/>
        <v>0</v>
      </c>
      <c r="BH353" s="490">
        <f t="shared" si="190"/>
        <v>0</v>
      </c>
      <c r="BI353" s="491">
        <f t="shared" si="191"/>
        <v>0</v>
      </c>
      <c r="BJ353" s="490">
        <f t="shared" si="192"/>
        <v>0</v>
      </c>
      <c r="BK353" s="491">
        <f t="shared" si="193"/>
        <v>0</v>
      </c>
      <c r="BL353" s="490">
        <f t="shared" si="194"/>
        <v>0</v>
      </c>
      <c r="BM353" s="491">
        <f t="shared" si="195"/>
        <v>0</v>
      </c>
      <c r="BN353" s="490">
        <f t="shared" si="196"/>
        <v>0</v>
      </c>
      <c r="BO353" s="491">
        <f t="shared" si="197"/>
        <v>0</v>
      </c>
      <c r="BP353" s="490">
        <f t="shared" si="198"/>
        <v>0</v>
      </c>
      <c r="BQ353" s="491">
        <f t="shared" si="199"/>
        <v>0</v>
      </c>
      <c r="BR353" s="490">
        <f t="shared" si="200"/>
        <v>0</v>
      </c>
      <c r="BS353" s="491">
        <f t="shared" si="201"/>
        <v>0</v>
      </c>
      <c r="BT353" s="490">
        <f t="shared" si="202"/>
        <v>0</v>
      </c>
      <c r="BU353" s="491">
        <f t="shared" si="203"/>
        <v>0</v>
      </c>
      <c r="BV353" s="490">
        <f t="shared" si="204"/>
        <v>0</v>
      </c>
      <c r="BW353" s="491">
        <f t="shared" si="205"/>
        <v>0</v>
      </c>
      <c r="BX353" s="546">
        <f t="shared" si="206"/>
        <v>0</v>
      </c>
      <c r="BY353" s="491">
        <f t="shared" si="207"/>
        <v>0</v>
      </c>
      <c r="BZ353" s="490">
        <f t="shared" si="208"/>
        <v>0</v>
      </c>
      <c r="CA353" s="491">
        <f t="shared" si="209"/>
        <v>0</v>
      </c>
      <c r="CB353" s="490">
        <f t="shared" si="210"/>
        <v>0</v>
      </c>
      <c r="CC353" s="491">
        <f t="shared" si="211"/>
        <v>0</v>
      </c>
      <c r="CD353" s="494">
        <f t="shared" si="212"/>
        <v>0</v>
      </c>
    </row>
    <row r="354" spans="1:82" s="478" customFormat="1" ht="18" hidden="1" customHeight="1" outlineLevel="1">
      <c r="A354" s="468"/>
      <c r="B354" s="488" t="s">
        <v>57</v>
      </c>
      <c r="C354" s="489">
        <f t="shared" si="142"/>
        <v>0</v>
      </c>
      <c r="D354" s="490">
        <f t="shared" si="143"/>
        <v>0</v>
      </c>
      <c r="E354" s="491">
        <f t="shared" si="213"/>
        <v>0</v>
      </c>
      <c r="F354" s="492">
        <f t="shared" si="144"/>
        <v>0</v>
      </c>
      <c r="G354" s="491">
        <f t="shared" si="145"/>
        <v>0</v>
      </c>
      <c r="H354" s="490">
        <f t="shared" si="146"/>
        <v>0</v>
      </c>
      <c r="I354" s="547">
        <f t="shared" si="147"/>
        <v>0</v>
      </c>
      <c r="J354" s="492">
        <f t="shared" si="148"/>
        <v>0</v>
      </c>
      <c r="K354" s="491">
        <f>$AO354+$BO354</f>
        <v>0</v>
      </c>
      <c r="L354" s="490">
        <f t="shared" si="150"/>
        <v>0</v>
      </c>
      <c r="M354" s="547">
        <f t="shared" si="151"/>
        <v>0</v>
      </c>
      <c r="N354" s="492">
        <f t="shared" si="152"/>
        <v>0</v>
      </c>
      <c r="O354" s="491">
        <f t="shared" si="153"/>
        <v>0</v>
      </c>
      <c r="P354" s="490">
        <f t="shared" si="154"/>
        <v>0</v>
      </c>
      <c r="Q354" s="547">
        <f t="shared" si="155"/>
        <v>0</v>
      </c>
      <c r="R354" s="492">
        <f t="shared" si="156"/>
        <v>0</v>
      </c>
      <c r="S354" s="491">
        <f t="shared" si="157"/>
        <v>0</v>
      </c>
      <c r="T354" s="490">
        <f t="shared" si="158"/>
        <v>0</v>
      </c>
      <c r="U354" s="547">
        <f t="shared" si="159"/>
        <v>0</v>
      </c>
      <c r="V354" s="492">
        <f t="shared" si="160"/>
        <v>0</v>
      </c>
      <c r="W354" s="491">
        <f t="shared" si="161"/>
        <v>0</v>
      </c>
      <c r="X354" s="490">
        <f t="shared" si="162"/>
        <v>0</v>
      </c>
      <c r="Y354" s="547">
        <f t="shared" si="163"/>
        <v>0</v>
      </c>
      <c r="Z354" s="494">
        <f t="shared" si="164"/>
        <v>0</v>
      </c>
      <c r="AA354" s="535">
        <f t="shared" si="165"/>
        <v>0</v>
      </c>
      <c r="AB354" s="494">
        <f t="shared" si="141"/>
        <v>0</v>
      </c>
      <c r="AC354" s="468"/>
      <c r="AD354" s="468"/>
      <c r="AE354" s="468"/>
      <c r="AF354" s="488" t="s">
        <v>57</v>
      </c>
      <c r="AG354" s="489">
        <f t="shared" si="166"/>
        <v>0</v>
      </c>
      <c r="AH354" s="490">
        <f t="shared" si="167"/>
        <v>0</v>
      </c>
      <c r="AI354" s="491">
        <f t="shared" si="168"/>
        <v>0</v>
      </c>
      <c r="AJ354" s="490">
        <f t="shared" si="169"/>
        <v>0</v>
      </c>
      <c r="AK354" s="491">
        <f t="shared" si="170"/>
        <v>0</v>
      </c>
      <c r="AL354" s="490">
        <f t="shared" si="171"/>
        <v>0</v>
      </c>
      <c r="AM354" s="491">
        <f t="shared" si="172"/>
        <v>0</v>
      </c>
      <c r="AN354" s="490">
        <f t="shared" si="173"/>
        <v>0</v>
      </c>
      <c r="AO354" s="491">
        <f t="shared" si="174"/>
        <v>0</v>
      </c>
      <c r="AP354" s="490">
        <f t="shared" si="175"/>
        <v>0</v>
      </c>
      <c r="AQ354" s="491">
        <f t="shared" si="176"/>
        <v>0</v>
      </c>
      <c r="AR354" s="490">
        <f t="shared" si="177"/>
        <v>0</v>
      </c>
      <c r="AS354" s="491">
        <f t="shared" si="178"/>
        <v>0</v>
      </c>
      <c r="AT354" s="490">
        <f t="shared" si="179"/>
        <v>0</v>
      </c>
      <c r="AU354" s="491">
        <f t="shared" si="180"/>
        <v>0</v>
      </c>
      <c r="AV354" s="490">
        <f t="shared" si="181"/>
        <v>0</v>
      </c>
      <c r="AW354" s="491">
        <f t="shared" si="182"/>
        <v>0</v>
      </c>
      <c r="AX354" s="548">
        <f t="shared" si="183"/>
        <v>0</v>
      </c>
      <c r="AY354" s="491">
        <f t="shared" si="184"/>
        <v>0</v>
      </c>
      <c r="AZ354" s="490">
        <f t="shared" si="185"/>
        <v>0</v>
      </c>
      <c r="BA354" s="491">
        <f t="shared" si="186"/>
        <v>0</v>
      </c>
      <c r="BB354" s="490">
        <f t="shared" si="187"/>
        <v>0</v>
      </c>
      <c r="BC354" s="491">
        <f t="shared" si="188"/>
        <v>0</v>
      </c>
      <c r="BD354" s="494">
        <f t="shared" si="189"/>
        <v>0</v>
      </c>
      <c r="BF354" s="488" t="s">
        <v>57</v>
      </c>
      <c r="BG354" s="489">
        <f t="shared" si="214"/>
        <v>0</v>
      </c>
      <c r="BH354" s="490">
        <f t="shared" si="190"/>
        <v>0</v>
      </c>
      <c r="BI354" s="491">
        <f t="shared" si="191"/>
        <v>0</v>
      </c>
      <c r="BJ354" s="490">
        <f t="shared" si="192"/>
        <v>0</v>
      </c>
      <c r="BK354" s="491">
        <f t="shared" si="193"/>
        <v>0</v>
      </c>
      <c r="BL354" s="490">
        <f t="shared" si="194"/>
        <v>0</v>
      </c>
      <c r="BM354" s="491">
        <f t="shared" si="195"/>
        <v>0</v>
      </c>
      <c r="BN354" s="490">
        <f t="shared" si="196"/>
        <v>0</v>
      </c>
      <c r="BO354" s="491">
        <f t="shared" si="197"/>
        <v>0</v>
      </c>
      <c r="BP354" s="490">
        <f t="shared" si="198"/>
        <v>0</v>
      </c>
      <c r="BQ354" s="491">
        <f t="shared" si="199"/>
        <v>0</v>
      </c>
      <c r="BR354" s="490">
        <f t="shared" si="200"/>
        <v>0</v>
      </c>
      <c r="BS354" s="491">
        <f t="shared" si="201"/>
        <v>0</v>
      </c>
      <c r="BT354" s="490">
        <f t="shared" si="202"/>
        <v>0</v>
      </c>
      <c r="BU354" s="491">
        <f t="shared" si="203"/>
        <v>0</v>
      </c>
      <c r="BV354" s="490">
        <f t="shared" si="204"/>
        <v>0</v>
      </c>
      <c r="BW354" s="491">
        <f t="shared" si="205"/>
        <v>0</v>
      </c>
      <c r="BX354" s="546">
        <f t="shared" si="206"/>
        <v>0</v>
      </c>
      <c r="BY354" s="491">
        <f t="shared" si="207"/>
        <v>0</v>
      </c>
      <c r="BZ354" s="490">
        <f t="shared" si="208"/>
        <v>0</v>
      </c>
      <c r="CA354" s="491">
        <f t="shared" si="209"/>
        <v>0</v>
      </c>
      <c r="CB354" s="490">
        <f t="shared" si="210"/>
        <v>0</v>
      </c>
      <c r="CC354" s="491">
        <f t="shared" si="211"/>
        <v>0</v>
      </c>
      <c r="CD354" s="494">
        <f t="shared" si="212"/>
        <v>0</v>
      </c>
    </row>
    <row r="355" spans="1:82" s="478" customFormat="1" ht="18" hidden="1" customHeight="1" outlineLevel="1">
      <c r="A355" s="468"/>
      <c r="B355" s="488" t="s">
        <v>58</v>
      </c>
      <c r="C355" s="489">
        <f t="shared" si="142"/>
        <v>0</v>
      </c>
      <c r="D355" s="490">
        <f t="shared" si="143"/>
        <v>0</v>
      </c>
      <c r="E355" s="491">
        <f t="shared" si="213"/>
        <v>0</v>
      </c>
      <c r="F355" s="492">
        <f t="shared" si="144"/>
        <v>0</v>
      </c>
      <c r="G355" s="491">
        <f t="shared" si="145"/>
        <v>0</v>
      </c>
      <c r="H355" s="490">
        <f t="shared" si="146"/>
        <v>0</v>
      </c>
      <c r="I355" s="547">
        <f t="shared" si="147"/>
        <v>0</v>
      </c>
      <c r="J355" s="492">
        <f t="shared" si="148"/>
        <v>0</v>
      </c>
      <c r="K355" s="491">
        <f t="shared" si="149"/>
        <v>0</v>
      </c>
      <c r="L355" s="490">
        <f t="shared" si="150"/>
        <v>0</v>
      </c>
      <c r="M355" s="547">
        <f t="shared" si="151"/>
        <v>0</v>
      </c>
      <c r="N355" s="492">
        <f t="shared" si="152"/>
        <v>0</v>
      </c>
      <c r="O355" s="491">
        <f t="shared" si="153"/>
        <v>0</v>
      </c>
      <c r="P355" s="490">
        <f t="shared" si="154"/>
        <v>0</v>
      </c>
      <c r="Q355" s="547">
        <f t="shared" si="155"/>
        <v>0</v>
      </c>
      <c r="R355" s="492">
        <f t="shared" si="156"/>
        <v>0</v>
      </c>
      <c r="S355" s="491">
        <f t="shared" si="157"/>
        <v>0</v>
      </c>
      <c r="T355" s="490">
        <f t="shared" si="158"/>
        <v>0</v>
      </c>
      <c r="U355" s="547">
        <f t="shared" si="159"/>
        <v>0</v>
      </c>
      <c r="V355" s="492">
        <f t="shared" si="160"/>
        <v>0</v>
      </c>
      <c r="W355" s="491">
        <f t="shared" si="161"/>
        <v>0</v>
      </c>
      <c r="X355" s="490">
        <f t="shared" si="162"/>
        <v>0</v>
      </c>
      <c r="Y355" s="547">
        <f t="shared" si="163"/>
        <v>0</v>
      </c>
      <c r="Z355" s="494">
        <f t="shared" si="164"/>
        <v>0</v>
      </c>
      <c r="AA355" s="535">
        <f t="shared" si="165"/>
        <v>0</v>
      </c>
      <c r="AB355" s="494">
        <f t="shared" si="141"/>
        <v>0</v>
      </c>
      <c r="AC355" s="468"/>
      <c r="AD355" s="468"/>
      <c r="AE355" s="468"/>
      <c r="AF355" s="488" t="s">
        <v>58</v>
      </c>
      <c r="AG355" s="489">
        <f t="shared" si="166"/>
        <v>0</v>
      </c>
      <c r="AH355" s="490">
        <f t="shared" si="167"/>
        <v>0</v>
      </c>
      <c r="AI355" s="491">
        <f t="shared" si="168"/>
        <v>0</v>
      </c>
      <c r="AJ355" s="490">
        <f t="shared" si="169"/>
        <v>0</v>
      </c>
      <c r="AK355" s="491">
        <f t="shared" si="170"/>
        <v>0</v>
      </c>
      <c r="AL355" s="490">
        <f t="shared" si="171"/>
        <v>0</v>
      </c>
      <c r="AM355" s="491">
        <f t="shared" si="172"/>
        <v>0</v>
      </c>
      <c r="AN355" s="490">
        <f t="shared" si="173"/>
        <v>0</v>
      </c>
      <c r="AO355" s="491">
        <f t="shared" si="174"/>
        <v>0</v>
      </c>
      <c r="AP355" s="490">
        <f t="shared" si="175"/>
        <v>0</v>
      </c>
      <c r="AQ355" s="491">
        <f t="shared" si="176"/>
        <v>0</v>
      </c>
      <c r="AR355" s="490">
        <f t="shared" si="177"/>
        <v>0</v>
      </c>
      <c r="AS355" s="491">
        <f t="shared" si="178"/>
        <v>0</v>
      </c>
      <c r="AT355" s="490">
        <f t="shared" si="179"/>
        <v>0</v>
      </c>
      <c r="AU355" s="491">
        <f t="shared" si="180"/>
        <v>0</v>
      </c>
      <c r="AV355" s="490">
        <f t="shared" si="181"/>
        <v>0</v>
      </c>
      <c r="AW355" s="491">
        <f t="shared" si="182"/>
        <v>0</v>
      </c>
      <c r="AX355" s="548">
        <f t="shared" si="183"/>
        <v>0</v>
      </c>
      <c r="AY355" s="491">
        <f t="shared" si="184"/>
        <v>0</v>
      </c>
      <c r="AZ355" s="490">
        <f t="shared" si="185"/>
        <v>0</v>
      </c>
      <c r="BA355" s="491">
        <f t="shared" si="186"/>
        <v>0</v>
      </c>
      <c r="BB355" s="490">
        <f t="shared" si="187"/>
        <v>0</v>
      </c>
      <c r="BC355" s="491">
        <f t="shared" si="188"/>
        <v>0</v>
      </c>
      <c r="BD355" s="494">
        <f t="shared" si="189"/>
        <v>0</v>
      </c>
      <c r="BF355" s="488" t="s">
        <v>58</v>
      </c>
      <c r="BG355" s="489">
        <f t="shared" si="214"/>
        <v>0</v>
      </c>
      <c r="BH355" s="490">
        <f t="shared" si="190"/>
        <v>0</v>
      </c>
      <c r="BI355" s="491">
        <f t="shared" si="191"/>
        <v>0</v>
      </c>
      <c r="BJ355" s="490">
        <f t="shared" si="192"/>
        <v>0</v>
      </c>
      <c r="BK355" s="491">
        <f t="shared" si="193"/>
        <v>0</v>
      </c>
      <c r="BL355" s="490">
        <f t="shared" si="194"/>
        <v>0</v>
      </c>
      <c r="BM355" s="491">
        <f t="shared" si="195"/>
        <v>0</v>
      </c>
      <c r="BN355" s="490">
        <f t="shared" si="196"/>
        <v>0</v>
      </c>
      <c r="BO355" s="491">
        <f t="shared" si="197"/>
        <v>0</v>
      </c>
      <c r="BP355" s="490">
        <f t="shared" si="198"/>
        <v>0</v>
      </c>
      <c r="BQ355" s="491">
        <f t="shared" si="199"/>
        <v>0</v>
      </c>
      <c r="BR355" s="490">
        <f t="shared" si="200"/>
        <v>0</v>
      </c>
      <c r="BS355" s="491">
        <f t="shared" si="201"/>
        <v>0</v>
      </c>
      <c r="BT355" s="490">
        <f t="shared" si="202"/>
        <v>0</v>
      </c>
      <c r="BU355" s="491">
        <f t="shared" si="203"/>
        <v>0</v>
      </c>
      <c r="BV355" s="490">
        <f t="shared" si="204"/>
        <v>0</v>
      </c>
      <c r="BW355" s="491">
        <f t="shared" si="205"/>
        <v>0</v>
      </c>
      <c r="BX355" s="546">
        <f t="shared" si="206"/>
        <v>0</v>
      </c>
      <c r="BY355" s="491">
        <f t="shared" si="207"/>
        <v>0</v>
      </c>
      <c r="BZ355" s="490">
        <f t="shared" si="208"/>
        <v>0</v>
      </c>
      <c r="CA355" s="491">
        <f t="shared" si="209"/>
        <v>0</v>
      </c>
      <c r="CB355" s="490">
        <f t="shared" si="210"/>
        <v>0</v>
      </c>
      <c r="CC355" s="491">
        <f t="shared" si="211"/>
        <v>0</v>
      </c>
      <c r="CD355" s="494">
        <f t="shared" si="212"/>
        <v>0</v>
      </c>
    </row>
    <row r="356" spans="1:82" s="478" customFormat="1" ht="18" hidden="1" customHeight="1" outlineLevel="1">
      <c r="A356" s="468"/>
      <c r="B356" s="488" t="s">
        <v>59</v>
      </c>
      <c r="C356" s="489">
        <f t="shared" si="142"/>
        <v>0</v>
      </c>
      <c r="D356" s="490">
        <f t="shared" si="143"/>
        <v>0</v>
      </c>
      <c r="E356" s="491">
        <f t="shared" si="213"/>
        <v>0</v>
      </c>
      <c r="F356" s="492">
        <f t="shared" si="144"/>
        <v>0</v>
      </c>
      <c r="G356" s="491">
        <f t="shared" si="145"/>
        <v>0</v>
      </c>
      <c r="H356" s="490">
        <f t="shared" si="146"/>
        <v>0</v>
      </c>
      <c r="I356" s="547">
        <f t="shared" si="147"/>
        <v>0</v>
      </c>
      <c r="J356" s="492">
        <f t="shared" si="148"/>
        <v>0</v>
      </c>
      <c r="K356" s="491">
        <f t="shared" si="149"/>
        <v>0</v>
      </c>
      <c r="L356" s="490">
        <f t="shared" si="150"/>
        <v>0</v>
      </c>
      <c r="M356" s="547">
        <f t="shared" si="151"/>
        <v>0</v>
      </c>
      <c r="N356" s="492">
        <f t="shared" si="152"/>
        <v>0</v>
      </c>
      <c r="O356" s="491">
        <f t="shared" si="153"/>
        <v>0</v>
      </c>
      <c r="P356" s="490">
        <f t="shared" si="154"/>
        <v>0</v>
      </c>
      <c r="Q356" s="547">
        <f t="shared" si="155"/>
        <v>0</v>
      </c>
      <c r="R356" s="492">
        <f t="shared" si="156"/>
        <v>0</v>
      </c>
      <c r="S356" s="491">
        <f t="shared" si="157"/>
        <v>0</v>
      </c>
      <c r="T356" s="490">
        <f t="shared" si="158"/>
        <v>0</v>
      </c>
      <c r="U356" s="547">
        <f t="shared" si="159"/>
        <v>0</v>
      </c>
      <c r="V356" s="492">
        <f t="shared" si="160"/>
        <v>0</v>
      </c>
      <c r="W356" s="491">
        <f t="shared" si="161"/>
        <v>0</v>
      </c>
      <c r="X356" s="490">
        <f t="shared" si="162"/>
        <v>0</v>
      </c>
      <c r="Y356" s="547">
        <f t="shared" si="163"/>
        <v>0</v>
      </c>
      <c r="Z356" s="494">
        <f t="shared" si="164"/>
        <v>0</v>
      </c>
      <c r="AA356" s="535">
        <f t="shared" si="165"/>
        <v>0</v>
      </c>
      <c r="AB356" s="494">
        <f t="shared" si="141"/>
        <v>0</v>
      </c>
      <c r="AC356" s="468"/>
      <c r="AD356" s="468"/>
      <c r="AE356" s="468"/>
      <c r="AF356" s="488" t="s">
        <v>59</v>
      </c>
      <c r="AG356" s="489">
        <f t="shared" si="166"/>
        <v>0</v>
      </c>
      <c r="AH356" s="490">
        <f t="shared" si="167"/>
        <v>0</v>
      </c>
      <c r="AI356" s="491">
        <f t="shared" si="168"/>
        <v>0</v>
      </c>
      <c r="AJ356" s="490">
        <f t="shared" si="169"/>
        <v>0</v>
      </c>
      <c r="AK356" s="491">
        <f t="shared" si="170"/>
        <v>0</v>
      </c>
      <c r="AL356" s="490">
        <f t="shared" si="171"/>
        <v>0</v>
      </c>
      <c r="AM356" s="491">
        <f t="shared" si="172"/>
        <v>0</v>
      </c>
      <c r="AN356" s="490">
        <f t="shared" si="173"/>
        <v>0</v>
      </c>
      <c r="AO356" s="491">
        <f t="shared" si="174"/>
        <v>0</v>
      </c>
      <c r="AP356" s="490">
        <f t="shared" si="175"/>
        <v>0</v>
      </c>
      <c r="AQ356" s="491">
        <f t="shared" si="176"/>
        <v>0</v>
      </c>
      <c r="AR356" s="490">
        <f t="shared" si="177"/>
        <v>0</v>
      </c>
      <c r="AS356" s="491">
        <f t="shared" si="178"/>
        <v>0</v>
      </c>
      <c r="AT356" s="490">
        <f t="shared" si="179"/>
        <v>0</v>
      </c>
      <c r="AU356" s="491">
        <f t="shared" si="180"/>
        <v>0</v>
      </c>
      <c r="AV356" s="490">
        <f t="shared" si="181"/>
        <v>0</v>
      </c>
      <c r="AW356" s="491">
        <f t="shared" si="182"/>
        <v>0</v>
      </c>
      <c r="AX356" s="548">
        <f t="shared" si="183"/>
        <v>0</v>
      </c>
      <c r="AY356" s="491">
        <f t="shared" si="184"/>
        <v>0</v>
      </c>
      <c r="AZ356" s="490">
        <f t="shared" si="185"/>
        <v>0</v>
      </c>
      <c r="BA356" s="491">
        <f t="shared" si="186"/>
        <v>0</v>
      </c>
      <c r="BB356" s="490">
        <f t="shared" si="187"/>
        <v>0</v>
      </c>
      <c r="BC356" s="491">
        <f t="shared" si="188"/>
        <v>0</v>
      </c>
      <c r="BD356" s="494">
        <f t="shared" si="189"/>
        <v>0</v>
      </c>
      <c r="BF356" s="488" t="s">
        <v>59</v>
      </c>
      <c r="BG356" s="489">
        <f t="shared" si="214"/>
        <v>0</v>
      </c>
      <c r="BH356" s="490">
        <f t="shared" si="190"/>
        <v>0</v>
      </c>
      <c r="BI356" s="491">
        <f t="shared" si="191"/>
        <v>0</v>
      </c>
      <c r="BJ356" s="490">
        <f t="shared" si="192"/>
        <v>0</v>
      </c>
      <c r="BK356" s="491">
        <f t="shared" si="193"/>
        <v>0</v>
      </c>
      <c r="BL356" s="490">
        <f t="shared" si="194"/>
        <v>0</v>
      </c>
      <c r="BM356" s="491">
        <f t="shared" si="195"/>
        <v>0</v>
      </c>
      <c r="BN356" s="490">
        <f t="shared" si="196"/>
        <v>0</v>
      </c>
      <c r="BO356" s="491">
        <f t="shared" si="197"/>
        <v>0</v>
      </c>
      <c r="BP356" s="490">
        <f t="shared" si="198"/>
        <v>0</v>
      </c>
      <c r="BQ356" s="491">
        <f t="shared" si="199"/>
        <v>0</v>
      </c>
      <c r="BR356" s="490">
        <f t="shared" si="200"/>
        <v>0</v>
      </c>
      <c r="BS356" s="491">
        <f t="shared" si="201"/>
        <v>0</v>
      </c>
      <c r="BT356" s="490">
        <f t="shared" si="202"/>
        <v>0</v>
      </c>
      <c r="BU356" s="491">
        <f t="shared" si="203"/>
        <v>0</v>
      </c>
      <c r="BV356" s="490">
        <f t="shared" si="204"/>
        <v>0</v>
      </c>
      <c r="BW356" s="491">
        <f t="shared" si="205"/>
        <v>0</v>
      </c>
      <c r="BX356" s="546">
        <f t="shared" si="206"/>
        <v>0</v>
      </c>
      <c r="BY356" s="491">
        <f t="shared" si="207"/>
        <v>0</v>
      </c>
      <c r="BZ356" s="490">
        <f t="shared" si="208"/>
        <v>0</v>
      </c>
      <c r="CA356" s="491">
        <f t="shared" si="209"/>
        <v>0</v>
      </c>
      <c r="CB356" s="490">
        <f t="shared" si="210"/>
        <v>0</v>
      </c>
      <c r="CC356" s="491">
        <f t="shared" si="211"/>
        <v>0</v>
      </c>
      <c r="CD356" s="494">
        <f t="shared" si="212"/>
        <v>0</v>
      </c>
    </row>
    <row r="357" spans="1:82" s="478" customFormat="1" ht="18" hidden="1" customHeight="1" outlineLevel="1">
      <c r="A357" s="468"/>
      <c r="B357" s="488" t="s">
        <v>60</v>
      </c>
      <c r="C357" s="489">
        <f t="shared" si="142"/>
        <v>0</v>
      </c>
      <c r="D357" s="490">
        <f t="shared" si="143"/>
        <v>0</v>
      </c>
      <c r="E357" s="491">
        <f t="shared" si="213"/>
        <v>0</v>
      </c>
      <c r="F357" s="492">
        <f t="shared" si="144"/>
        <v>0</v>
      </c>
      <c r="G357" s="491">
        <f t="shared" si="145"/>
        <v>0</v>
      </c>
      <c r="H357" s="490">
        <f t="shared" si="146"/>
        <v>0</v>
      </c>
      <c r="I357" s="547">
        <f t="shared" si="147"/>
        <v>0</v>
      </c>
      <c r="J357" s="492">
        <f t="shared" si="148"/>
        <v>0</v>
      </c>
      <c r="K357" s="491">
        <f t="shared" si="149"/>
        <v>0</v>
      </c>
      <c r="L357" s="490">
        <f t="shared" si="150"/>
        <v>0</v>
      </c>
      <c r="M357" s="547">
        <f t="shared" si="151"/>
        <v>0</v>
      </c>
      <c r="N357" s="492">
        <f t="shared" si="152"/>
        <v>0</v>
      </c>
      <c r="O357" s="491">
        <f t="shared" si="153"/>
        <v>0</v>
      </c>
      <c r="P357" s="490">
        <f t="shared" si="154"/>
        <v>0</v>
      </c>
      <c r="Q357" s="547">
        <f t="shared" si="155"/>
        <v>0</v>
      </c>
      <c r="R357" s="492">
        <f t="shared" si="156"/>
        <v>0</v>
      </c>
      <c r="S357" s="491">
        <f t="shared" si="157"/>
        <v>0</v>
      </c>
      <c r="T357" s="490">
        <f t="shared" si="158"/>
        <v>0</v>
      </c>
      <c r="U357" s="547">
        <f t="shared" si="159"/>
        <v>0</v>
      </c>
      <c r="V357" s="492">
        <f t="shared" si="160"/>
        <v>0</v>
      </c>
      <c r="W357" s="491">
        <f t="shared" si="161"/>
        <v>0</v>
      </c>
      <c r="X357" s="490">
        <f t="shared" si="162"/>
        <v>0</v>
      </c>
      <c r="Y357" s="547">
        <f t="shared" si="163"/>
        <v>0</v>
      </c>
      <c r="Z357" s="494">
        <f t="shared" si="164"/>
        <v>0</v>
      </c>
      <c r="AA357" s="535">
        <f>C357+E357+G357+I357+K357+M357+O357+Q357+S357+U357+W357+Y357</f>
        <v>0</v>
      </c>
      <c r="AB357" s="494">
        <f t="shared" si="141"/>
        <v>0</v>
      </c>
      <c r="AC357" s="468"/>
      <c r="AD357" s="468"/>
      <c r="AE357" s="468"/>
      <c r="AF357" s="488" t="s">
        <v>60</v>
      </c>
      <c r="AG357" s="489">
        <f t="shared" si="166"/>
        <v>0</v>
      </c>
      <c r="AH357" s="490">
        <f t="shared" si="167"/>
        <v>0</v>
      </c>
      <c r="AI357" s="491">
        <f t="shared" si="168"/>
        <v>0</v>
      </c>
      <c r="AJ357" s="490">
        <f t="shared" si="169"/>
        <v>0</v>
      </c>
      <c r="AK357" s="491">
        <f t="shared" si="170"/>
        <v>0</v>
      </c>
      <c r="AL357" s="490">
        <f t="shared" si="171"/>
        <v>0</v>
      </c>
      <c r="AM357" s="491">
        <f t="shared" si="172"/>
        <v>0</v>
      </c>
      <c r="AN357" s="490">
        <f t="shared" si="173"/>
        <v>0</v>
      </c>
      <c r="AO357" s="491">
        <f t="shared" si="174"/>
        <v>0</v>
      </c>
      <c r="AP357" s="490">
        <f t="shared" si="175"/>
        <v>0</v>
      </c>
      <c r="AQ357" s="491">
        <f t="shared" si="176"/>
        <v>0</v>
      </c>
      <c r="AR357" s="490">
        <f t="shared" si="177"/>
        <v>0</v>
      </c>
      <c r="AS357" s="491">
        <f t="shared" si="178"/>
        <v>0</v>
      </c>
      <c r="AT357" s="490">
        <f t="shared" si="179"/>
        <v>0</v>
      </c>
      <c r="AU357" s="491">
        <f t="shared" si="180"/>
        <v>0</v>
      </c>
      <c r="AV357" s="490">
        <f t="shared" si="181"/>
        <v>0</v>
      </c>
      <c r="AW357" s="491">
        <f t="shared" si="182"/>
        <v>0</v>
      </c>
      <c r="AX357" s="548">
        <f t="shared" si="183"/>
        <v>0</v>
      </c>
      <c r="AY357" s="491">
        <f t="shared" si="184"/>
        <v>0</v>
      </c>
      <c r="AZ357" s="490">
        <f t="shared" si="185"/>
        <v>0</v>
      </c>
      <c r="BA357" s="491">
        <f t="shared" si="186"/>
        <v>0</v>
      </c>
      <c r="BB357" s="490">
        <f t="shared" si="187"/>
        <v>0</v>
      </c>
      <c r="BC357" s="491">
        <f t="shared" si="188"/>
        <v>0</v>
      </c>
      <c r="BD357" s="494">
        <f t="shared" si="189"/>
        <v>0</v>
      </c>
      <c r="BF357" s="488" t="s">
        <v>60</v>
      </c>
      <c r="BG357" s="489">
        <f t="shared" si="214"/>
        <v>0</v>
      </c>
      <c r="BH357" s="490">
        <f t="shared" si="190"/>
        <v>0</v>
      </c>
      <c r="BI357" s="491">
        <f t="shared" si="191"/>
        <v>0</v>
      </c>
      <c r="BJ357" s="490">
        <f t="shared" si="192"/>
        <v>0</v>
      </c>
      <c r="BK357" s="491">
        <f t="shared" si="193"/>
        <v>0</v>
      </c>
      <c r="BL357" s="490">
        <f t="shared" si="194"/>
        <v>0</v>
      </c>
      <c r="BM357" s="491">
        <f t="shared" si="195"/>
        <v>0</v>
      </c>
      <c r="BN357" s="490">
        <f t="shared" si="196"/>
        <v>0</v>
      </c>
      <c r="BO357" s="491">
        <f t="shared" si="197"/>
        <v>0</v>
      </c>
      <c r="BP357" s="490">
        <f t="shared" si="198"/>
        <v>0</v>
      </c>
      <c r="BQ357" s="491">
        <f t="shared" si="199"/>
        <v>0</v>
      </c>
      <c r="BR357" s="490">
        <f t="shared" si="200"/>
        <v>0</v>
      </c>
      <c r="BS357" s="491">
        <f t="shared" si="201"/>
        <v>0</v>
      </c>
      <c r="BT357" s="490">
        <f t="shared" si="202"/>
        <v>0</v>
      </c>
      <c r="BU357" s="491">
        <f t="shared" si="203"/>
        <v>0</v>
      </c>
      <c r="BV357" s="490">
        <f t="shared" si="204"/>
        <v>0</v>
      </c>
      <c r="BW357" s="491">
        <f t="shared" si="205"/>
        <v>0</v>
      </c>
      <c r="BX357" s="546">
        <f t="shared" si="206"/>
        <v>0</v>
      </c>
      <c r="BY357" s="491">
        <f t="shared" si="207"/>
        <v>0</v>
      </c>
      <c r="BZ357" s="490">
        <f t="shared" si="208"/>
        <v>0</v>
      </c>
      <c r="CA357" s="491">
        <f t="shared" si="209"/>
        <v>0</v>
      </c>
      <c r="CB357" s="490">
        <f t="shared" si="210"/>
        <v>0</v>
      </c>
      <c r="CC357" s="491">
        <f t="shared" si="211"/>
        <v>0</v>
      </c>
      <c r="CD357" s="494">
        <f t="shared" si="212"/>
        <v>0</v>
      </c>
    </row>
    <row r="358" spans="1:82" s="478" customFormat="1" ht="18" hidden="1" customHeight="1" outlineLevel="1" thickBot="1">
      <c r="A358" s="468"/>
      <c r="B358" s="495" t="s">
        <v>61</v>
      </c>
      <c r="C358" s="496">
        <f t="shared" si="142"/>
        <v>0</v>
      </c>
      <c r="D358" s="497">
        <f t="shared" si="143"/>
        <v>0</v>
      </c>
      <c r="E358" s="498">
        <f t="shared" si="213"/>
        <v>0</v>
      </c>
      <c r="F358" s="499">
        <f t="shared" si="144"/>
        <v>0</v>
      </c>
      <c r="G358" s="498">
        <f>$AK358+$BK358</f>
        <v>0</v>
      </c>
      <c r="H358" s="497">
        <f t="shared" si="146"/>
        <v>0</v>
      </c>
      <c r="I358" s="549">
        <f t="shared" si="147"/>
        <v>0</v>
      </c>
      <c r="J358" s="499">
        <f t="shared" si="148"/>
        <v>0</v>
      </c>
      <c r="K358" s="498">
        <f t="shared" si="149"/>
        <v>0</v>
      </c>
      <c r="L358" s="497">
        <f t="shared" si="150"/>
        <v>0</v>
      </c>
      <c r="M358" s="549">
        <f t="shared" si="151"/>
        <v>0</v>
      </c>
      <c r="N358" s="499">
        <f t="shared" si="152"/>
        <v>0</v>
      </c>
      <c r="O358" s="498">
        <f t="shared" si="153"/>
        <v>0</v>
      </c>
      <c r="P358" s="497">
        <f>$AT358+$BT358</f>
        <v>0</v>
      </c>
      <c r="Q358" s="549">
        <f t="shared" si="155"/>
        <v>0</v>
      </c>
      <c r="R358" s="499">
        <f t="shared" si="156"/>
        <v>0</v>
      </c>
      <c r="S358" s="498">
        <f t="shared" si="157"/>
        <v>0</v>
      </c>
      <c r="T358" s="497">
        <f t="shared" si="158"/>
        <v>0</v>
      </c>
      <c r="U358" s="549">
        <f t="shared" si="159"/>
        <v>0</v>
      </c>
      <c r="V358" s="499">
        <f t="shared" si="160"/>
        <v>0</v>
      </c>
      <c r="W358" s="498">
        <f t="shared" si="161"/>
        <v>0</v>
      </c>
      <c r="X358" s="497">
        <f t="shared" si="162"/>
        <v>0</v>
      </c>
      <c r="Y358" s="549">
        <f t="shared" si="163"/>
        <v>0</v>
      </c>
      <c r="Z358" s="501">
        <f t="shared" si="164"/>
        <v>0</v>
      </c>
      <c r="AA358" s="536">
        <f t="shared" si="165"/>
        <v>0</v>
      </c>
      <c r="AB358" s="501">
        <f t="shared" si="141"/>
        <v>0</v>
      </c>
      <c r="AC358" s="468"/>
      <c r="AD358" s="468"/>
      <c r="AE358" s="468"/>
      <c r="AF358" s="495" t="s">
        <v>61</v>
      </c>
      <c r="AG358" s="496">
        <f t="shared" si="166"/>
        <v>0</v>
      </c>
      <c r="AH358" s="497">
        <f t="shared" si="167"/>
        <v>0</v>
      </c>
      <c r="AI358" s="498">
        <f t="shared" si="168"/>
        <v>0</v>
      </c>
      <c r="AJ358" s="497">
        <f t="shared" si="169"/>
        <v>0</v>
      </c>
      <c r="AK358" s="498">
        <f t="shared" si="170"/>
        <v>0</v>
      </c>
      <c r="AL358" s="497">
        <f t="shared" si="171"/>
        <v>0</v>
      </c>
      <c r="AM358" s="498">
        <f t="shared" si="172"/>
        <v>0</v>
      </c>
      <c r="AN358" s="497">
        <f t="shared" si="173"/>
        <v>0</v>
      </c>
      <c r="AO358" s="498">
        <f t="shared" si="174"/>
        <v>0</v>
      </c>
      <c r="AP358" s="497">
        <f t="shared" si="175"/>
        <v>0</v>
      </c>
      <c r="AQ358" s="498">
        <f t="shared" si="176"/>
        <v>0</v>
      </c>
      <c r="AR358" s="497">
        <f t="shared" si="177"/>
        <v>0</v>
      </c>
      <c r="AS358" s="498">
        <f t="shared" si="178"/>
        <v>0</v>
      </c>
      <c r="AT358" s="497">
        <f t="shared" si="179"/>
        <v>0</v>
      </c>
      <c r="AU358" s="498">
        <f t="shared" si="180"/>
        <v>0</v>
      </c>
      <c r="AV358" s="497">
        <f t="shared" si="181"/>
        <v>0</v>
      </c>
      <c r="AW358" s="498">
        <f t="shared" si="182"/>
        <v>0</v>
      </c>
      <c r="AX358" s="550">
        <f t="shared" si="183"/>
        <v>0</v>
      </c>
      <c r="AY358" s="498">
        <f t="shared" si="184"/>
        <v>0</v>
      </c>
      <c r="AZ358" s="497">
        <f t="shared" si="185"/>
        <v>0</v>
      </c>
      <c r="BA358" s="498">
        <f t="shared" si="186"/>
        <v>0</v>
      </c>
      <c r="BB358" s="497">
        <f t="shared" si="187"/>
        <v>0</v>
      </c>
      <c r="BC358" s="498">
        <f t="shared" si="188"/>
        <v>0</v>
      </c>
      <c r="BD358" s="501">
        <f t="shared" si="189"/>
        <v>0</v>
      </c>
      <c r="BF358" s="495" t="s">
        <v>61</v>
      </c>
      <c r="BG358" s="496">
        <f>COUNTIFS($B$539:$B$588,BF358,$M$539:$M$588,"幼",$O$539:$O$588,"休校")</f>
        <v>0</v>
      </c>
      <c r="BH358" s="497">
        <f t="shared" si="190"/>
        <v>0</v>
      </c>
      <c r="BI358" s="498">
        <f t="shared" si="191"/>
        <v>0</v>
      </c>
      <c r="BJ358" s="497">
        <f t="shared" si="192"/>
        <v>0</v>
      </c>
      <c r="BK358" s="498">
        <f t="shared" si="193"/>
        <v>0</v>
      </c>
      <c r="BL358" s="497">
        <f t="shared" si="194"/>
        <v>0</v>
      </c>
      <c r="BM358" s="498">
        <f t="shared" si="195"/>
        <v>0</v>
      </c>
      <c r="BN358" s="497">
        <f t="shared" si="196"/>
        <v>0</v>
      </c>
      <c r="BO358" s="498">
        <f t="shared" si="197"/>
        <v>0</v>
      </c>
      <c r="BP358" s="497">
        <f t="shared" si="198"/>
        <v>0</v>
      </c>
      <c r="BQ358" s="498">
        <f t="shared" si="199"/>
        <v>0</v>
      </c>
      <c r="BR358" s="497">
        <f t="shared" si="200"/>
        <v>0</v>
      </c>
      <c r="BS358" s="498">
        <f t="shared" si="201"/>
        <v>0</v>
      </c>
      <c r="BT358" s="497">
        <f t="shared" si="202"/>
        <v>0</v>
      </c>
      <c r="BU358" s="498">
        <f t="shared" si="203"/>
        <v>0</v>
      </c>
      <c r="BV358" s="497">
        <f t="shared" si="204"/>
        <v>0</v>
      </c>
      <c r="BW358" s="498">
        <f t="shared" si="205"/>
        <v>0</v>
      </c>
      <c r="BX358" s="497">
        <f t="shared" si="206"/>
        <v>0</v>
      </c>
      <c r="BY358" s="498">
        <f t="shared" si="207"/>
        <v>0</v>
      </c>
      <c r="BZ358" s="497">
        <f t="shared" si="208"/>
        <v>0</v>
      </c>
      <c r="CA358" s="498">
        <f t="shared" si="209"/>
        <v>0</v>
      </c>
      <c r="CB358" s="497">
        <f t="shared" si="210"/>
        <v>0</v>
      </c>
      <c r="CC358" s="498">
        <f t="shared" si="211"/>
        <v>0</v>
      </c>
      <c r="CD358" s="501">
        <f t="shared" si="212"/>
        <v>0</v>
      </c>
    </row>
    <row r="359" spans="1:82" s="478" customFormat="1" ht="18" customHeight="1" collapsed="1" thickBot="1">
      <c r="A359" s="468"/>
      <c r="B359" s="503"/>
      <c r="C359" s="509"/>
      <c r="D359" s="509"/>
      <c r="E359" s="509"/>
      <c r="F359" s="509"/>
      <c r="G359" s="509"/>
      <c r="H359" s="509"/>
      <c r="I359" s="509"/>
      <c r="J359" s="509"/>
      <c r="K359" s="509"/>
      <c r="L359" s="509"/>
      <c r="M359" s="509"/>
      <c r="N359" s="509"/>
      <c r="O359" s="509"/>
      <c r="P359" s="509"/>
      <c r="Q359" s="509"/>
      <c r="R359" s="509"/>
      <c r="S359" s="509"/>
      <c r="T359" s="509"/>
      <c r="U359" s="509"/>
      <c r="V359" s="509"/>
      <c r="W359" s="509"/>
      <c r="X359" s="509"/>
      <c r="Y359" s="509"/>
      <c r="Z359" s="509"/>
      <c r="AA359" s="509"/>
      <c r="AB359" s="509"/>
      <c r="AC359" s="502"/>
      <c r="AD359" s="503"/>
      <c r="AE359" s="503"/>
      <c r="AF359" s="468"/>
      <c r="AG359" s="468"/>
      <c r="AH359" s="468"/>
      <c r="AI359" s="468"/>
      <c r="AJ359" s="468"/>
      <c r="AK359" s="468"/>
      <c r="AL359" s="468"/>
      <c r="AM359" s="468"/>
      <c r="AN359" s="468"/>
      <c r="AO359" s="468"/>
      <c r="AP359" s="468"/>
      <c r="AQ359" s="468"/>
      <c r="AR359" s="468"/>
      <c r="AS359" s="468"/>
      <c r="AT359" s="468"/>
    </row>
    <row r="360" spans="1:82" s="478" customFormat="1" ht="18" customHeight="1" thickBot="1">
      <c r="A360" s="468"/>
      <c r="B360" s="509"/>
      <c r="C360" s="538" t="s">
        <v>76</v>
      </c>
      <c r="D360" s="551"/>
      <c r="E360" s="551"/>
      <c r="F360" s="551"/>
      <c r="G360" s="551"/>
      <c r="H360" s="551"/>
      <c r="I360" s="551"/>
      <c r="J360" s="551"/>
      <c r="K360" s="551"/>
      <c r="L360" s="551"/>
      <c r="M360" s="551"/>
      <c r="N360" s="551"/>
      <c r="O360" s="551"/>
      <c r="P360" s="551"/>
      <c r="Q360" s="551"/>
      <c r="R360" s="551"/>
      <c r="S360" s="551"/>
      <c r="T360" s="551"/>
      <c r="U360" s="551"/>
      <c r="V360" s="551"/>
      <c r="W360" s="551"/>
      <c r="X360" s="551"/>
      <c r="Y360" s="551"/>
      <c r="Z360" s="551"/>
      <c r="AA360" s="551"/>
      <c r="AB360" s="552"/>
      <c r="AC360" s="502"/>
      <c r="AD360" s="503"/>
      <c r="AE360" s="503"/>
      <c r="AF360" s="504"/>
      <c r="AG360" s="504"/>
      <c r="AH360" s="504"/>
      <c r="AI360" s="504"/>
      <c r="AJ360" s="504"/>
      <c r="AK360" s="504"/>
      <c r="AL360" s="504"/>
      <c r="AM360" s="504"/>
      <c r="AN360" s="504"/>
      <c r="AO360" s="504"/>
      <c r="AP360" s="504"/>
      <c r="AQ360" s="504"/>
      <c r="AR360" s="504"/>
      <c r="AS360" s="504"/>
      <c r="AT360" s="468"/>
    </row>
    <row r="361" spans="1:82" s="478" customFormat="1" ht="18" customHeight="1" thickBot="1">
      <c r="A361" s="468"/>
      <c r="B361" s="453"/>
      <c r="C361" s="553" t="s">
        <v>1</v>
      </c>
      <c r="D361" s="554"/>
      <c r="E361" s="555" t="s">
        <v>2</v>
      </c>
      <c r="F361" s="554"/>
      <c r="G361" s="555" t="s">
        <v>3</v>
      </c>
      <c r="H361" s="554"/>
      <c r="I361" s="555"/>
      <c r="J361" s="554"/>
      <c r="K361" s="555"/>
      <c r="L361" s="554"/>
      <c r="M361" s="555"/>
      <c r="N361" s="554"/>
      <c r="O361" s="555"/>
      <c r="P361" s="554"/>
      <c r="Q361" s="555"/>
      <c r="R361" s="554"/>
      <c r="S361" s="555"/>
      <c r="T361" s="554"/>
      <c r="U361" s="556"/>
      <c r="V361" s="557"/>
      <c r="W361" s="555"/>
      <c r="X361" s="554"/>
      <c r="Y361" s="555"/>
      <c r="Z361" s="558"/>
      <c r="AA361" s="553" t="s">
        <v>13</v>
      </c>
      <c r="AB361" s="558"/>
      <c r="AC361" s="502"/>
      <c r="AD361" s="503"/>
      <c r="AE361" s="503"/>
      <c r="AF361" s="504"/>
      <c r="AG361" s="504"/>
      <c r="AH361" s="504"/>
      <c r="AI361" s="504"/>
      <c r="AJ361" s="504"/>
      <c r="AK361" s="504"/>
      <c r="AL361" s="504"/>
      <c r="AM361" s="504"/>
      <c r="AN361" s="504"/>
      <c r="AO361" s="504"/>
      <c r="AP361" s="504"/>
      <c r="AQ361" s="504"/>
      <c r="AR361" s="504"/>
      <c r="AS361" s="504"/>
      <c r="AT361" s="468"/>
    </row>
    <row r="362" spans="1:82" s="526" customFormat="1" ht="18" customHeight="1" thickBot="1">
      <c r="A362" s="522"/>
      <c r="B362" s="503"/>
      <c r="C362" s="559">
        <f t="shared" ref="C362:D362" si="215">SUM(C363:C409)</f>
        <v>0</v>
      </c>
      <c r="D362" s="560">
        <f t="shared" si="215"/>
        <v>0</v>
      </c>
      <c r="E362" s="559">
        <f t="shared" ref="E362:Z362" si="216">SUM(E363:E409)</f>
        <v>0</v>
      </c>
      <c r="F362" s="561">
        <f t="shared" si="216"/>
        <v>0</v>
      </c>
      <c r="G362" s="560">
        <f t="shared" si="216"/>
        <v>0</v>
      </c>
      <c r="H362" s="560">
        <f t="shared" si="216"/>
        <v>0</v>
      </c>
      <c r="I362" s="559">
        <f t="shared" si="216"/>
        <v>0</v>
      </c>
      <c r="J362" s="561">
        <f t="shared" si="216"/>
        <v>0</v>
      </c>
      <c r="K362" s="560">
        <f t="shared" si="216"/>
        <v>0</v>
      </c>
      <c r="L362" s="560">
        <f t="shared" si="216"/>
        <v>0</v>
      </c>
      <c r="M362" s="559">
        <f t="shared" si="216"/>
        <v>0</v>
      </c>
      <c r="N362" s="561">
        <f t="shared" si="216"/>
        <v>0</v>
      </c>
      <c r="O362" s="560">
        <f t="shared" si="216"/>
        <v>0</v>
      </c>
      <c r="P362" s="560">
        <f t="shared" si="216"/>
        <v>0</v>
      </c>
      <c r="Q362" s="559">
        <f t="shared" si="216"/>
        <v>0</v>
      </c>
      <c r="R362" s="561">
        <f t="shared" si="216"/>
        <v>0</v>
      </c>
      <c r="S362" s="560">
        <f t="shared" si="216"/>
        <v>0</v>
      </c>
      <c r="T362" s="560">
        <f t="shared" si="216"/>
        <v>0</v>
      </c>
      <c r="U362" s="559">
        <f t="shared" si="216"/>
        <v>0</v>
      </c>
      <c r="V362" s="561">
        <f t="shared" si="216"/>
        <v>0</v>
      </c>
      <c r="W362" s="560">
        <f t="shared" si="216"/>
        <v>0</v>
      </c>
      <c r="X362" s="560">
        <f t="shared" si="216"/>
        <v>0</v>
      </c>
      <c r="Y362" s="559">
        <f t="shared" si="216"/>
        <v>0</v>
      </c>
      <c r="Z362" s="561">
        <f t="shared" si="216"/>
        <v>0</v>
      </c>
      <c r="AA362" s="560">
        <f>SUM(C362:Z362)</f>
        <v>0</v>
      </c>
      <c r="AB362" s="561"/>
      <c r="AC362" s="562"/>
      <c r="AD362" s="562"/>
      <c r="AE362" s="563"/>
      <c r="AF362" s="563"/>
      <c r="AG362" s="563"/>
      <c r="AH362" s="563"/>
      <c r="AI362" s="563"/>
      <c r="AJ362" s="563"/>
      <c r="AK362" s="563"/>
      <c r="AL362" s="563"/>
      <c r="AM362" s="563"/>
      <c r="AN362" s="563"/>
      <c r="AO362" s="563"/>
      <c r="AP362" s="563"/>
      <c r="AQ362" s="563"/>
      <c r="AR362" s="563"/>
      <c r="AS362" s="563"/>
      <c r="AT362" s="564"/>
    </row>
    <row r="363" spans="1:82" s="478" customFormat="1" ht="18" hidden="1" customHeight="1" outlineLevel="1" thickBot="1">
      <c r="A363" s="468"/>
      <c r="B363" s="565" t="s">
        <v>15</v>
      </c>
      <c r="C363" s="566">
        <f t="shared" ref="C363:C409" si="217">COUNTIFS($B$592:$B$603,B363,$M$592:$M$603,"幼")</f>
        <v>0</v>
      </c>
      <c r="D363" s="567"/>
      <c r="E363" s="567">
        <f t="shared" ref="E363:E409" si="218">COUNTIFS($B$592:$B$603,B363,$M$592:$M$603,"小")</f>
        <v>0</v>
      </c>
      <c r="F363" s="567"/>
      <c r="G363" s="567">
        <f t="shared" ref="G363:G409" si="219">COUNTIFS($B$592:$B$603,B363,$M$592:$M$603,"中")</f>
        <v>0</v>
      </c>
      <c r="H363" s="567"/>
      <c r="I363" s="567">
        <f t="shared" ref="I363:I409" si="220">COUNTIFS($B$592:$B$603,B363,$M$592:$M$603,"義務")</f>
        <v>0</v>
      </c>
      <c r="J363" s="567"/>
      <c r="K363" s="567">
        <f t="shared" ref="K363:K409" si="221">COUNTIFS($B$592:$B$603,B363,$M$592:$M$603,"高")</f>
        <v>0</v>
      </c>
      <c r="L363" s="567"/>
      <c r="M363" s="567">
        <f t="shared" ref="M363:M409" si="222">COUNTIFS($B$592:$B$603,B363,$M$592:$M$603,"中等")</f>
        <v>0</v>
      </c>
      <c r="N363" s="567"/>
      <c r="O363" s="567">
        <f t="shared" ref="O363:O409" si="223">COUNTIFS($B$592:$B$603,B363,$M$592:$M$603,"特別")</f>
        <v>0</v>
      </c>
      <c r="P363" s="567"/>
      <c r="Q363" s="567">
        <f t="shared" ref="Q363:Q409" si="224">COUNTIFS($B$592:$B$603,B363,$M$592:$M$603,"大学")</f>
        <v>0</v>
      </c>
      <c r="R363" s="567"/>
      <c r="S363" s="567">
        <f t="shared" ref="S363:S409" si="225">COUNTIFS($B$592:$B$603,B363,$M$592:$M$603,"短大")</f>
        <v>0</v>
      </c>
      <c r="T363" s="567"/>
      <c r="U363" s="567">
        <f t="shared" ref="U363:U409" si="226">COUNTIFS($B$592:$B$603,B363,$M$592:$M$603,"高専")</f>
        <v>0</v>
      </c>
      <c r="V363" s="567"/>
      <c r="W363" s="567">
        <f t="shared" ref="W363:W409" si="227">COUNTIFS($B$592:$B$603,B363,$M$592:$M$603,"専各")</f>
        <v>0</v>
      </c>
      <c r="X363" s="567"/>
      <c r="Y363" s="568">
        <f t="shared" ref="Y363:Y409" si="228">COUNTIFS($B$592:$B$603,B363,$M$592:$M$603,"その他")</f>
        <v>0</v>
      </c>
      <c r="Z363" s="569"/>
      <c r="AA363" s="570">
        <f>SUM(C363:Z363)</f>
        <v>0</v>
      </c>
      <c r="AB363" s="569"/>
      <c r="AC363" s="468"/>
      <c r="AD363" s="468"/>
      <c r="AE363" s="468"/>
      <c r="AF363" s="468"/>
      <c r="AG363" s="468"/>
      <c r="AH363" s="468"/>
      <c r="AI363" s="468"/>
      <c r="AJ363" s="468"/>
      <c r="AK363" s="468"/>
      <c r="AL363" s="468"/>
      <c r="AM363" s="468"/>
      <c r="AN363" s="468"/>
      <c r="AO363" s="468"/>
      <c r="AP363" s="468"/>
      <c r="AQ363" s="468"/>
      <c r="AR363" s="468"/>
      <c r="AS363" s="468"/>
      <c r="AT363" s="468"/>
    </row>
    <row r="364" spans="1:82" s="478" customFormat="1" ht="18" hidden="1" customHeight="1" outlineLevel="1" thickBot="1">
      <c r="A364" s="468"/>
      <c r="B364" s="488" t="s">
        <v>16</v>
      </c>
      <c r="C364" s="566">
        <f t="shared" si="217"/>
        <v>0</v>
      </c>
      <c r="D364" s="567"/>
      <c r="E364" s="567">
        <f t="shared" si="218"/>
        <v>0</v>
      </c>
      <c r="F364" s="567"/>
      <c r="G364" s="567">
        <f t="shared" si="219"/>
        <v>0</v>
      </c>
      <c r="H364" s="567"/>
      <c r="I364" s="567">
        <f t="shared" si="220"/>
        <v>0</v>
      </c>
      <c r="J364" s="567"/>
      <c r="K364" s="567">
        <f t="shared" si="221"/>
        <v>0</v>
      </c>
      <c r="L364" s="567"/>
      <c r="M364" s="567">
        <f t="shared" si="222"/>
        <v>0</v>
      </c>
      <c r="N364" s="567"/>
      <c r="O364" s="567">
        <f t="shared" si="223"/>
        <v>0</v>
      </c>
      <c r="P364" s="567"/>
      <c r="Q364" s="567">
        <f t="shared" si="224"/>
        <v>0</v>
      </c>
      <c r="R364" s="567"/>
      <c r="S364" s="567">
        <f t="shared" si="225"/>
        <v>0</v>
      </c>
      <c r="T364" s="567"/>
      <c r="U364" s="567">
        <f t="shared" si="226"/>
        <v>0</v>
      </c>
      <c r="V364" s="567"/>
      <c r="W364" s="567">
        <f t="shared" si="227"/>
        <v>0</v>
      </c>
      <c r="X364" s="567"/>
      <c r="Y364" s="568">
        <f t="shared" si="228"/>
        <v>0</v>
      </c>
      <c r="Z364" s="569"/>
      <c r="AA364" s="571">
        <f t="shared" ref="AA364:AA409" si="229">SUM(C364:Z364)</f>
        <v>0</v>
      </c>
      <c r="AB364" s="572"/>
      <c r="AC364" s="468"/>
      <c r="AD364" s="468"/>
      <c r="AE364" s="468"/>
      <c r="AF364" s="468"/>
      <c r="AG364" s="468"/>
      <c r="AH364" s="468"/>
      <c r="AI364" s="468"/>
      <c r="AJ364" s="468"/>
      <c r="AK364" s="468"/>
      <c r="AL364" s="468"/>
      <c r="AM364" s="468"/>
      <c r="AN364" s="468"/>
      <c r="AO364" s="468"/>
      <c r="AP364" s="468"/>
      <c r="AQ364" s="468"/>
      <c r="AR364" s="468"/>
      <c r="AS364" s="468"/>
      <c r="AT364" s="468"/>
    </row>
    <row r="365" spans="1:82" s="478" customFormat="1" ht="18" hidden="1" customHeight="1" outlineLevel="1" thickBot="1">
      <c r="A365" s="468"/>
      <c r="B365" s="488" t="s">
        <v>17</v>
      </c>
      <c r="C365" s="566">
        <f t="shared" si="217"/>
        <v>0</v>
      </c>
      <c r="D365" s="567"/>
      <c r="E365" s="567">
        <f t="shared" si="218"/>
        <v>0</v>
      </c>
      <c r="F365" s="567"/>
      <c r="G365" s="567">
        <f t="shared" si="219"/>
        <v>0</v>
      </c>
      <c r="H365" s="567"/>
      <c r="I365" s="567">
        <f t="shared" si="220"/>
        <v>0</v>
      </c>
      <c r="J365" s="567"/>
      <c r="K365" s="567">
        <f t="shared" si="221"/>
        <v>0</v>
      </c>
      <c r="L365" s="567"/>
      <c r="M365" s="567">
        <f t="shared" si="222"/>
        <v>0</v>
      </c>
      <c r="N365" s="567"/>
      <c r="O365" s="567">
        <f t="shared" si="223"/>
        <v>0</v>
      </c>
      <c r="P365" s="567"/>
      <c r="Q365" s="567">
        <f t="shared" si="224"/>
        <v>0</v>
      </c>
      <c r="R365" s="567"/>
      <c r="S365" s="567">
        <f t="shared" si="225"/>
        <v>0</v>
      </c>
      <c r="T365" s="567"/>
      <c r="U365" s="567">
        <f t="shared" si="226"/>
        <v>0</v>
      </c>
      <c r="V365" s="567"/>
      <c r="W365" s="567">
        <f t="shared" si="227"/>
        <v>0</v>
      </c>
      <c r="X365" s="567"/>
      <c r="Y365" s="568">
        <f t="shared" si="228"/>
        <v>0</v>
      </c>
      <c r="Z365" s="569"/>
      <c r="AA365" s="571">
        <f t="shared" si="229"/>
        <v>0</v>
      </c>
      <c r="AB365" s="572"/>
      <c r="AC365" s="468"/>
      <c r="AD365" s="468"/>
      <c r="AE365" s="468"/>
      <c r="AF365" s="468"/>
      <c r="AG365" s="468"/>
      <c r="AH365" s="468"/>
      <c r="AI365" s="468"/>
      <c r="AJ365" s="468"/>
      <c r="AK365" s="468"/>
      <c r="AL365" s="468"/>
      <c r="AM365" s="468"/>
      <c r="AN365" s="468"/>
      <c r="AO365" s="468"/>
      <c r="AP365" s="468"/>
      <c r="AQ365" s="468"/>
      <c r="AR365" s="468"/>
      <c r="AS365" s="468"/>
      <c r="AT365" s="468"/>
    </row>
    <row r="366" spans="1:82" s="478" customFormat="1" ht="18" hidden="1" customHeight="1" outlineLevel="1" thickBot="1">
      <c r="A366" s="468"/>
      <c r="B366" s="488" t="s">
        <v>18</v>
      </c>
      <c r="C366" s="566">
        <f t="shared" si="217"/>
        <v>0</v>
      </c>
      <c r="D366" s="567"/>
      <c r="E366" s="567">
        <f t="shared" si="218"/>
        <v>0</v>
      </c>
      <c r="F366" s="567"/>
      <c r="G366" s="567">
        <f t="shared" si="219"/>
        <v>0</v>
      </c>
      <c r="H366" s="567"/>
      <c r="I366" s="567">
        <f t="shared" si="220"/>
        <v>0</v>
      </c>
      <c r="J366" s="567"/>
      <c r="K366" s="567">
        <f t="shared" si="221"/>
        <v>0</v>
      </c>
      <c r="L366" s="567"/>
      <c r="M366" s="567">
        <f t="shared" si="222"/>
        <v>0</v>
      </c>
      <c r="N366" s="567"/>
      <c r="O366" s="567">
        <f t="shared" si="223"/>
        <v>0</v>
      </c>
      <c r="P366" s="567"/>
      <c r="Q366" s="567">
        <f t="shared" si="224"/>
        <v>0</v>
      </c>
      <c r="R366" s="567"/>
      <c r="S366" s="567">
        <f t="shared" si="225"/>
        <v>0</v>
      </c>
      <c r="T366" s="567"/>
      <c r="U366" s="567">
        <f t="shared" si="226"/>
        <v>0</v>
      </c>
      <c r="V366" s="567"/>
      <c r="W366" s="567">
        <f t="shared" si="227"/>
        <v>0</v>
      </c>
      <c r="X366" s="567"/>
      <c r="Y366" s="568">
        <f t="shared" si="228"/>
        <v>0</v>
      </c>
      <c r="Z366" s="569"/>
      <c r="AA366" s="571">
        <f t="shared" si="229"/>
        <v>0</v>
      </c>
      <c r="AB366" s="572"/>
      <c r="AC366" s="468"/>
      <c r="AD366" s="468"/>
      <c r="AE366" s="468"/>
      <c r="AF366" s="468"/>
      <c r="AG366" s="468"/>
      <c r="AH366" s="468"/>
      <c r="AI366" s="468"/>
      <c r="AJ366" s="468"/>
      <c r="AK366" s="468"/>
      <c r="AL366" s="468"/>
      <c r="AM366" s="468"/>
      <c r="AN366" s="468"/>
      <c r="AO366" s="468"/>
      <c r="AP366" s="468"/>
      <c r="AQ366" s="468"/>
      <c r="AR366" s="468"/>
      <c r="AS366" s="468"/>
      <c r="AT366" s="468"/>
    </row>
    <row r="367" spans="1:82" s="478" customFormat="1" ht="18" hidden="1" customHeight="1" outlineLevel="1" thickBot="1">
      <c r="A367" s="468"/>
      <c r="B367" s="488" t="s">
        <v>19</v>
      </c>
      <c r="C367" s="566">
        <f t="shared" si="217"/>
        <v>0</v>
      </c>
      <c r="D367" s="567"/>
      <c r="E367" s="567">
        <f t="shared" si="218"/>
        <v>0</v>
      </c>
      <c r="F367" s="567"/>
      <c r="G367" s="567">
        <f t="shared" si="219"/>
        <v>0</v>
      </c>
      <c r="H367" s="567"/>
      <c r="I367" s="567">
        <f t="shared" si="220"/>
        <v>0</v>
      </c>
      <c r="J367" s="567"/>
      <c r="K367" s="567">
        <f t="shared" si="221"/>
        <v>0</v>
      </c>
      <c r="L367" s="567"/>
      <c r="M367" s="567">
        <f t="shared" si="222"/>
        <v>0</v>
      </c>
      <c r="N367" s="567"/>
      <c r="O367" s="567">
        <f t="shared" si="223"/>
        <v>0</v>
      </c>
      <c r="P367" s="567"/>
      <c r="Q367" s="567">
        <f t="shared" si="224"/>
        <v>0</v>
      </c>
      <c r="R367" s="567"/>
      <c r="S367" s="567">
        <f t="shared" si="225"/>
        <v>0</v>
      </c>
      <c r="T367" s="567"/>
      <c r="U367" s="567">
        <f t="shared" si="226"/>
        <v>0</v>
      </c>
      <c r="V367" s="567"/>
      <c r="W367" s="567">
        <f t="shared" si="227"/>
        <v>0</v>
      </c>
      <c r="X367" s="567"/>
      <c r="Y367" s="568">
        <f t="shared" si="228"/>
        <v>0</v>
      </c>
      <c r="Z367" s="569"/>
      <c r="AA367" s="571">
        <f t="shared" si="229"/>
        <v>0</v>
      </c>
      <c r="AB367" s="572"/>
      <c r="AC367" s="468"/>
      <c r="AD367" s="468"/>
      <c r="AE367" s="468"/>
      <c r="AF367" s="468"/>
      <c r="AG367" s="468"/>
      <c r="AH367" s="468"/>
      <c r="AI367" s="468"/>
      <c r="AJ367" s="468"/>
      <c r="AK367" s="468"/>
      <c r="AL367" s="468"/>
      <c r="AM367" s="468"/>
      <c r="AN367" s="468"/>
      <c r="AO367" s="468"/>
      <c r="AP367" s="468"/>
      <c r="AQ367" s="468"/>
      <c r="AR367" s="468"/>
      <c r="AS367" s="468"/>
      <c r="AT367" s="468"/>
    </row>
    <row r="368" spans="1:82" s="478" customFormat="1" ht="18" hidden="1" customHeight="1" outlineLevel="1" thickBot="1">
      <c r="A368" s="468"/>
      <c r="B368" s="488" t="s">
        <v>20</v>
      </c>
      <c r="C368" s="566">
        <f t="shared" si="217"/>
        <v>0</v>
      </c>
      <c r="D368" s="567"/>
      <c r="E368" s="567">
        <f t="shared" si="218"/>
        <v>0</v>
      </c>
      <c r="F368" s="567"/>
      <c r="G368" s="567">
        <f t="shared" si="219"/>
        <v>0</v>
      </c>
      <c r="H368" s="567"/>
      <c r="I368" s="567">
        <f t="shared" si="220"/>
        <v>0</v>
      </c>
      <c r="J368" s="567"/>
      <c r="K368" s="567">
        <f t="shared" si="221"/>
        <v>0</v>
      </c>
      <c r="L368" s="567"/>
      <c r="M368" s="567">
        <f t="shared" si="222"/>
        <v>0</v>
      </c>
      <c r="N368" s="567"/>
      <c r="O368" s="567">
        <f t="shared" si="223"/>
        <v>0</v>
      </c>
      <c r="P368" s="567"/>
      <c r="Q368" s="567">
        <f t="shared" si="224"/>
        <v>0</v>
      </c>
      <c r="R368" s="567"/>
      <c r="S368" s="567">
        <f t="shared" si="225"/>
        <v>0</v>
      </c>
      <c r="T368" s="567"/>
      <c r="U368" s="567">
        <f t="shared" si="226"/>
        <v>0</v>
      </c>
      <c r="V368" s="567"/>
      <c r="W368" s="567">
        <f t="shared" si="227"/>
        <v>0</v>
      </c>
      <c r="X368" s="567"/>
      <c r="Y368" s="568">
        <f t="shared" si="228"/>
        <v>0</v>
      </c>
      <c r="Z368" s="569"/>
      <c r="AA368" s="571">
        <f t="shared" si="229"/>
        <v>0</v>
      </c>
      <c r="AB368" s="572"/>
      <c r="AC368" s="468"/>
      <c r="AD368" s="468"/>
      <c r="AE368" s="468"/>
      <c r="AF368" s="468"/>
      <c r="AG368" s="468"/>
      <c r="AH368" s="468"/>
      <c r="AI368" s="468"/>
      <c r="AJ368" s="468"/>
      <c r="AK368" s="468"/>
      <c r="AL368" s="468"/>
      <c r="AM368" s="468"/>
      <c r="AN368" s="468"/>
      <c r="AO368" s="468"/>
      <c r="AP368" s="468"/>
      <c r="AQ368" s="468"/>
      <c r="AR368" s="468"/>
      <c r="AS368" s="468"/>
      <c r="AT368" s="468"/>
    </row>
    <row r="369" spans="1:46" s="478" customFormat="1" ht="18" hidden="1" customHeight="1" outlineLevel="1" thickBot="1">
      <c r="A369" s="468"/>
      <c r="B369" s="488" t="s">
        <v>21</v>
      </c>
      <c r="C369" s="566">
        <f t="shared" si="217"/>
        <v>0</v>
      </c>
      <c r="D369" s="567"/>
      <c r="E369" s="567">
        <f t="shared" si="218"/>
        <v>0</v>
      </c>
      <c r="F369" s="567"/>
      <c r="G369" s="567">
        <f t="shared" si="219"/>
        <v>0</v>
      </c>
      <c r="H369" s="567"/>
      <c r="I369" s="567">
        <f t="shared" si="220"/>
        <v>0</v>
      </c>
      <c r="J369" s="567"/>
      <c r="K369" s="567">
        <f t="shared" si="221"/>
        <v>0</v>
      </c>
      <c r="L369" s="567"/>
      <c r="M369" s="567">
        <f t="shared" si="222"/>
        <v>0</v>
      </c>
      <c r="N369" s="567"/>
      <c r="O369" s="567">
        <f t="shared" si="223"/>
        <v>0</v>
      </c>
      <c r="P369" s="567"/>
      <c r="Q369" s="567">
        <f t="shared" si="224"/>
        <v>0</v>
      </c>
      <c r="R369" s="567"/>
      <c r="S369" s="567">
        <f t="shared" si="225"/>
        <v>0</v>
      </c>
      <c r="T369" s="567"/>
      <c r="U369" s="567">
        <f t="shared" si="226"/>
        <v>0</v>
      </c>
      <c r="V369" s="567"/>
      <c r="W369" s="567">
        <f t="shared" si="227"/>
        <v>0</v>
      </c>
      <c r="X369" s="567"/>
      <c r="Y369" s="568">
        <f t="shared" si="228"/>
        <v>0</v>
      </c>
      <c r="Z369" s="569"/>
      <c r="AA369" s="571">
        <f t="shared" si="229"/>
        <v>0</v>
      </c>
      <c r="AB369" s="572"/>
      <c r="AC369" s="468"/>
      <c r="AD369" s="468"/>
      <c r="AE369" s="468"/>
      <c r="AF369" s="468"/>
      <c r="AG369" s="468"/>
      <c r="AH369" s="468"/>
      <c r="AI369" s="468"/>
      <c r="AJ369" s="468"/>
      <c r="AK369" s="468"/>
      <c r="AL369" s="468"/>
      <c r="AM369" s="468"/>
      <c r="AN369" s="468"/>
      <c r="AO369" s="468"/>
      <c r="AP369" s="468"/>
      <c r="AQ369" s="468"/>
      <c r="AR369" s="468"/>
      <c r="AS369" s="468"/>
      <c r="AT369" s="468"/>
    </row>
    <row r="370" spans="1:46" s="478" customFormat="1" ht="18" hidden="1" customHeight="1" outlineLevel="1" thickBot="1">
      <c r="A370" s="468"/>
      <c r="B370" s="488" t="s">
        <v>22</v>
      </c>
      <c r="C370" s="566">
        <f t="shared" si="217"/>
        <v>0</v>
      </c>
      <c r="D370" s="567"/>
      <c r="E370" s="567">
        <f t="shared" si="218"/>
        <v>0</v>
      </c>
      <c r="F370" s="567"/>
      <c r="G370" s="567">
        <f t="shared" si="219"/>
        <v>0</v>
      </c>
      <c r="H370" s="567"/>
      <c r="I370" s="567">
        <f t="shared" si="220"/>
        <v>0</v>
      </c>
      <c r="J370" s="567"/>
      <c r="K370" s="567">
        <f t="shared" si="221"/>
        <v>0</v>
      </c>
      <c r="L370" s="567"/>
      <c r="M370" s="567">
        <f t="shared" si="222"/>
        <v>0</v>
      </c>
      <c r="N370" s="567"/>
      <c r="O370" s="567">
        <f t="shared" si="223"/>
        <v>0</v>
      </c>
      <c r="P370" s="567"/>
      <c r="Q370" s="567">
        <f t="shared" si="224"/>
        <v>0</v>
      </c>
      <c r="R370" s="567"/>
      <c r="S370" s="567">
        <f t="shared" si="225"/>
        <v>0</v>
      </c>
      <c r="T370" s="567"/>
      <c r="U370" s="567">
        <f t="shared" si="226"/>
        <v>0</v>
      </c>
      <c r="V370" s="567"/>
      <c r="W370" s="567">
        <f t="shared" si="227"/>
        <v>0</v>
      </c>
      <c r="X370" s="567"/>
      <c r="Y370" s="568">
        <f t="shared" si="228"/>
        <v>0</v>
      </c>
      <c r="Z370" s="569"/>
      <c r="AA370" s="571">
        <f t="shared" si="229"/>
        <v>0</v>
      </c>
      <c r="AB370" s="572"/>
      <c r="AC370" s="468"/>
      <c r="AD370" s="468"/>
      <c r="AE370" s="468"/>
      <c r="AF370" s="468"/>
      <c r="AG370" s="468"/>
      <c r="AH370" s="468"/>
      <c r="AI370" s="468"/>
      <c r="AJ370" s="468"/>
      <c r="AK370" s="468"/>
      <c r="AL370" s="468"/>
      <c r="AM370" s="468"/>
      <c r="AN370" s="468"/>
      <c r="AO370" s="468"/>
      <c r="AP370" s="468"/>
      <c r="AQ370" s="468"/>
      <c r="AR370" s="468"/>
      <c r="AS370" s="468"/>
      <c r="AT370" s="468"/>
    </row>
    <row r="371" spans="1:46" s="478" customFormat="1" ht="18" hidden="1" customHeight="1" outlineLevel="1" thickBot="1">
      <c r="A371" s="468"/>
      <c r="B371" s="488" t="s">
        <v>23</v>
      </c>
      <c r="C371" s="566">
        <f t="shared" si="217"/>
        <v>0</v>
      </c>
      <c r="D371" s="567"/>
      <c r="E371" s="567">
        <f t="shared" si="218"/>
        <v>0</v>
      </c>
      <c r="F371" s="567"/>
      <c r="G371" s="567">
        <f t="shared" si="219"/>
        <v>0</v>
      </c>
      <c r="H371" s="567"/>
      <c r="I371" s="567">
        <f t="shared" si="220"/>
        <v>0</v>
      </c>
      <c r="J371" s="567"/>
      <c r="K371" s="567">
        <f t="shared" si="221"/>
        <v>0</v>
      </c>
      <c r="L371" s="567"/>
      <c r="M371" s="567">
        <f t="shared" si="222"/>
        <v>0</v>
      </c>
      <c r="N371" s="567"/>
      <c r="O371" s="567">
        <f t="shared" si="223"/>
        <v>0</v>
      </c>
      <c r="P371" s="567"/>
      <c r="Q371" s="567">
        <f t="shared" si="224"/>
        <v>0</v>
      </c>
      <c r="R371" s="567"/>
      <c r="S371" s="567">
        <f t="shared" si="225"/>
        <v>0</v>
      </c>
      <c r="T371" s="567"/>
      <c r="U371" s="567">
        <f t="shared" si="226"/>
        <v>0</v>
      </c>
      <c r="V371" s="567"/>
      <c r="W371" s="567">
        <f t="shared" si="227"/>
        <v>0</v>
      </c>
      <c r="X371" s="567"/>
      <c r="Y371" s="568">
        <f t="shared" si="228"/>
        <v>0</v>
      </c>
      <c r="Z371" s="569"/>
      <c r="AA371" s="571">
        <f t="shared" si="229"/>
        <v>0</v>
      </c>
      <c r="AB371" s="572"/>
      <c r="AC371" s="468"/>
      <c r="AD371" s="468"/>
      <c r="AE371" s="468"/>
      <c r="AF371" s="468"/>
      <c r="AG371" s="468"/>
      <c r="AH371" s="468"/>
      <c r="AI371" s="468"/>
      <c r="AJ371" s="468"/>
      <c r="AK371" s="468"/>
      <c r="AL371" s="468"/>
      <c r="AM371" s="468"/>
      <c r="AN371" s="468"/>
      <c r="AO371" s="468"/>
      <c r="AP371" s="468"/>
      <c r="AQ371" s="468"/>
      <c r="AR371" s="468"/>
      <c r="AS371" s="468"/>
      <c r="AT371" s="468"/>
    </row>
    <row r="372" spans="1:46" s="478" customFormat="1" ht="18" hidden="1" customHeight="1" outlineLevel="1" thickBot="1">
      <c r="A372" s="468"/>
      <c r="B372" s="488" t="s">
        <v>24</v>
      </c>
      <c r="C372" s="566">
        <f t="shared" si="217"/>
        <v>0</v>
      </c>
      <c r="D372" s="567"/>
      <c r="E372" s="567">
        <f t="shared" si="218"/>
        <v>0</v>
      </c>
      <c r="F372" s="567"/>
      <c r="G372" s="567">
        <f t="shared" si="219"/>
        <v>0</v>
      </c>
      <c r="H372" s="567"/>
      <c r="I372" s="567">
        <f t="shared" si="220"/>
        <v>0</v>
      </c>
      <c r="J372" s="567"/>
      <c r="K372" s="567">
        <f t="shared" si="221"/>
        <v>0</v>
      </c>
      <c r="L372" s="567"/>
      <c r="M372" s="567">
        <f t="shared" si="222"/>
        <v>0</v>
      </c>
      <c r="N372" s="567"/>
      <c r="O372" s="567">
        <f t="shared" si="223"/>
        <v>0</v>
      </c>
      <c r="P372" s="567"/>
      <c r="Q372" s="567">
        <f t="shared" si="224"/>
        <v>0</v>
      </c>
      <c r="R372" s="567"/>
      <c r="S372" s="567">
        <f t="shared" si="225"/>
        <v>0</v>
      </c>
      <c r="T372" s="567"/>
      <c r="U372" s="567">
        <f t="shared" si="226"/>
        <v>0</v>
      </c>
      <c r="V372" s="567"/>
      <c r="W372" s="567">
        <f t="shared" si="227"/>
        <v>0</v>
      </c>
      <c r="X372" s="567"/>
      <c r="Y372" s="568">
        <f t="shared" si="228"/>
        <v>0</v>
      </c>
      <c r="Z372" s="569"/>
      <c r="AA372" s="571">
        <f t="shared" si="229"/>
        <v>0</v>
      </c>
      <c r="AB372" s="572"/>
      <c r="AC372" s="468"/>
      <c r="AD372" s="468"/>
      <c r="AE372" s="468"/>
      <c r="AF372" s="468"/>
      <c r="AG372" s="468"/>
      <c r="AH372" s="468"/>
      <c r="AI372" s="468"/>
      <c r="AJ372" s="468"/>
      <c r="AK372" s="468"/>
      <c r="AL372" s="468"/>
      <c r="AM372" s="468"/>
      <c r="AN372" s="468"/>
      <c r="AO372" s="468"/>
      <c r="AP372" s="468"/>
      <c r="AQ372" s="468"/>
      <c r="AR372" s="468"/>
      <c r="AS372" s="468"/>
      <c r="AT372" s="468"/>
    </row>
    <row r="373" spans="1:46" s="478" customFormat="1" ht="18" hidden="1" customHeight="1" outlineLevel="1" thickBot="1">
      <c r="A373" s="468"/>
      <c r="B373" s="488" t="s">
        <v>25</v>
      </c>
      <c r="C373" s="566">
        <f t="shared" si="217"/>
        <v>0</v>
      </c>
      <c r="D373" s="567"/>
      <c r="E373" s="567">
        <f t="shared" si="218"/>
        <v>0</v>
      </c>
      <c r="F373" s="567"/>
      <c r="G373" s="567">
        <f t="shared" si="219"/>
        <v>0</v>
      </c>
      <c r="H373" s="567"/>
      <c r="I373" s="567">
        <f t="shared" si="220"/>
        <v>0</v>
      </c>
      <c r="J373" s="567"/>
      <c r="K373" s="567">
        <f t="shared" si="221"/>
        <v>0</v>
      </c>
      <c r="L373" s="567"/>
      <c r="M373" s="567">
        <f t="shared" si="222"/>
        <v>0</v>
      </c>
      <c r="N373" s="567"/>
      <c r="O373" s="567">
        <f t="shared" si="223"/>
        <v>0</v>
      </c>
      <c r="P373" s="567"/>
      <c r="Q373" s="567">
        <f t="shared" si="224"/>
        <v>0</v>
      </c>
      <c r="R373" s="567"/>
      <c r="S373" s="567">
        <f t="shared" si="225"/>
        <v>0</v>
      </c>
      <c r="T373" s="567"/>
      <c r="U373" s="567">
        <f t="shared" si="226"/>
        <v>0</v>
      </c>
      <c r="V373" s="567"/>
      <c r="W373" s="567">
        <f t="shared" si="227"/>
        <v>0</v>
      </c>
      <c r="X373" s="567"/>
      <c r="Y373" s="568">
        <f t="shared" si="228"/>
        <v>0</v>
      </c>
      <c r="Z373" s="569"/>
      <c r="AA373" s="571">
        <f t="shared" si="229"/>
        <v>0</v>
      </c>
      <c r="AB373" s="572"/>
      <c r="AC373" s="468"/>
      <c r="AD373" s="468"/>
      <c r="AE373" s="468"/>
      <c r="AF373" s="468"/>
      <c r="AG373" s="468"/>
      <c r="AH373" s="468"/>
      <c r="AI373" s="468"/>
      <c r="AJ373" s="468"/>
      <c r="AK373" s="468"/>
      <c r="AL373" s="468"/>
      <c r="AM373" s="468"/>
      <c r="AN373" s="468"/>
      <c r="AO373" s="468"/>
      <c r="AP373" s="468"/>
      <c r="AQ373" s="468"/>
      <c r="AR373" s="468"/>
      <c r="AS373" s="468"/>
      <c r="AT373" s="468"/>
    </row>
    <row r="374" spans="1:46" s="478" customFormat="1" ht="18" hidden="1" customHeight="1" outlineLevel="1" thickBot="1">
      <c r="A374" s="468"/>
      <c r="B374" s="488" t="s">
        <v>26</v>
      </c>
      <c r="C374" s="566">
        <f t="shared" si="217"/>
        <v>0</v>
      </c>
      <c r="D374" s="567"/>
      <c r="E374" s="567">
        <f t="shared" si="218"/>
        <v>0</v>
      </c>
      <c r="F374" s="567"/>
      <c r="G374" s="567">
        <f t="shared" si="219"/>
        <v>0</v>
      </c>
      <c r="H374" s="567"/>
      <c r="I374" s="567">
        <f t="shared" si="220"/>
        <v>0</v>
      </c>
      <c r="J374" s="567"/>
      <c r="K374" s="567">
        <f t="shared" si="221"/>
        <v>0</v>
      </c>
      <c r="L374" s="567"/>
      <c r="M374" s="567">
        <f t="shared" si="222"/>
        <v>0</v>
      </c>
      <c r="N374" s="567"/>
      <c r="O374" s="567">
        <f t="shared" si="223"/>
        <v>0</v>
      </c>
      <c r="P374" s="567"/>
      <c r="Q374" s="567">
        <f t="shared" si="224"/>
        <v>0</v>
      </c>
      <c r="R374" s="567"/>
      <c r="S374" s="567">
        <f t="shared" si="225"/>
        <v>0</v>
      </c>
      <c r="T374" s="567"/>
      <c r="U374" s="567">
        <f t="shared" si="226"/>
        <v>0</v>
      </c>
      <c r="V374" s="567"/>
      <c r="W374" s="567">
        <f t="shared" si="227"/>
        <v>0</v>
      </c>
      <c r="X374" s="567"/>
      <c r="Y374" s="568">
        <f t="shared" si="228"/>
        <v>0</v>
      </c>
      <c r="Z374" s="569"/>
      <c r="AA374" s="571">
        <f t="shared" si="229"/>
        <v>0</v>
      </c>
      <c r="AB374" s="572"/>
      <c r="AC374" s="468"/>
      <c r="AD374" s="468"/>
      <c r="AE374" s="468"/>
      <c r="AF374" s="468"/>
      <c r="AG374" s="468"/>
      <c r="AH374" s="468"/>
      <c r="AI374" s="468"/>
      <c r="AJ374" s="468"/>
      <c r="AK374" s="468"/>
      <c r="AL374" s="468"/>
      <c r="AM374" s="468"/>
      <c r="AN374" s="468"/>
      <c r="AO374" s="468"/>
      <c r="AP374" s="468"/>
      <c r="AQ374" s="468"/>
      <c r="AR374" s="468"/>
      <c r="AS374" s="468"/>
      <c r="AT374" s="468"/>
    </row>
    <row r="375" spans="1:46" s="478" customFormat="1" ht="18" hidden="1" customHeight="1" outlineLevel="1" thickBot="1">
      <c r="A375" s="468"/>
      <c r="B375" s="488" t="s">
        <v>27</v>
      </c>
      <c r="C375" s="566">
        <f t="shared" si="217"/>
        <v>0</v>
      </c>
      <c r="D375" s="567"/>
      <c r="E375" s="567">
        <f t="shared" si="218"/>
        <v>0</v>
      </c>
      <c r="F375" s="567"/>
      <c r="G375" s="567">
        <f t="shared" si="219"/>
        <v>0</v>
      </c>
      <c r="H375" s="567"/>
      <c r="I375" s="567">
        <f t="shared" si="220"/>
        <v>0</v>
      </c>
      <c r="J375" s="567"/>
      <c r="K375" s="567">
        <f t="shared" si="221"/>
        <v>0</v>
      </c>
      <c r="L375" s="567"/>
      <c r="M375" s="567">
        <f t="shared" si="222"/>
        <v>0</v>
      </c>
      <c r="N375" s="567"/>
      <c r="O375" s="567">
        <f t="shared" si="223"/>
        <v>0</v>
      </c>
      <c r="P375" s="567"/>
      <c r="Q375" s="567">
        <f t="shared" si="224"/>
        <v>0</v>
      </c>
      <c r="R375" s="567"/>
      <c r="S375" s="567">
        <f t="shared" si="225"/>
        <v>0</v>
      </c>
      <c r="T375" s="567"/>
      <c r="U375" s="567">
        <f t="shared" si="226"/>
        <v>0</v>
      </c>
      <c r="V375" s="567"/>
      <c r="W375" s="567">
        <f t="shared" si="227"/>
        <v>0</v>
      </c>
      <c r="X375" s="567"/>
      <c r="Y375" s="568">
        <f t="shared" si="228"/>
        <v>0</v>
      </c>
      <c r="Z375" s="569"/>
      <c r="AA375" s="571">
        <f t="shared" si="229"/>
        <v>0</v>
      </c>
      <c r="AB375" s="572"/>
      <c r="AC375" s="468"/>
      <c r="AD375" s="468"/>
      <c r="AE375" s="468"/>
      <c r="AF375" s="468"/>
      <c r="AG375" s="468"/>
      <c r="AH375" s="468"/>
      <c r="AI375" s="468"/>
      <c r="AJ375" s="468"/>
      <c r="AK375" s="468"/>
      <c r="AL375" s="468"/>
      <c r="AM375" s="468"/>
      <c r="AN375" s="468"/>
      <c r="AO375" s="468"/>
      <c r="AP375" s="468"/>
      <c r="AQ375" s="468"/>
      <c r="AR375" s="468"/>
      <c r="AS375" s="468"/>
      <c r="AT375" s="468"/>
    </row>
    <row r="376" spans="1:46" s="478" customFormat="1" ht="18" hidden="1" customHeight="1" outlineLevel="1" thickBot="1">
      <c r="A376" s="468"/>
      <c r="B376" s="488" t="s">
        <v>28</v>
      </c>
      <c r="C376" s="566">
        <f t="shared" si="217"/>
        <v>0</v>
      </c>
      <c r="D376" s="567"/>
      <c r="E376" s="567">
        <f t="shared" si="218"/>
        <v>0</v>
      </c>
      <c r="F376" s="567"/>
      <c r="G376" s="567">
        <f t="shared" si="219"/>
        <v>0</v>
      </c>
      <c r="H376" s="567"/>
      <c r="I376" s="567">
        <f t="shared" si="220"/>
        <v>0</v>
      </c>
      <c r="J376" s="567"/>
      <c r="K376" s="567">
        <f t="shared" si="221"/>
        <v>0</v>
      </c>
      <c r="L376" s="567"/>
      <c r="M376" s="567">
        <f t="shared" si="222"/>
        <v>0</v>
      </c>
      <c r="N376" s="567"/>
      <c r="O376" s="567">
        <f t="shared" si="223"/>
        <v>0</v>
      </c>
      <c r="P376" s="567"/>
      <c r="Q376" s="567">
        <f t="shared" si="224"/>
        <v>0</v>
      </c>
      <c r="R376" s="567"/>
      <c r="S376" s="567">
        <f t="shared" si="225"/>
        <v>0</v>
      </c>
      <c r="T376" s="567"/>
      <c r="U376" s="567">
        <f t="shared" si="226"/>
        <v>0</v>
      </c>
      <c r="V376" s="567"/>
      <c r="W376" s="567">
        <f t="shared" si="227"/>
        <v>0</v>
      </c>
      <c r="X376" s="567"/>
      <c r="Y376" s="568">
        <f t="shared" si="228"/>
        <v>0</v>
      </c>
      <c r="Z376" s="569"/>
      <c r="AA376" s="571">
        <f t="shared" si="229"/>
        <v>0</v>
      </c>
      <c r="AB376" s="572"/>
      <c r="AC376" s="468"/>
      <c r="AD376" s="468"/>
      <c r="AE376" s="468"/>
      <c r="AF376" s="468"/>
      <c r="AG376" s="468"/>
      <c r="AH376" s="468"/>
      <c r="AI376" s="468"/>
      <c r="AJ376" s="468"/>
      <c r="AK376" s="468"/>
      <c r="AL376" s="468"/>
      <c r="AM376" s="468"/>
      <c r="AN376" s="468"/>
      <c r="AO376" s="468"/>
      <c r="AP376" s="468"/>
      <c r="AQ376" s="468"/>
      <c r="AR376" s="468"/>
      <c r="AS376" s="468"/>
      <c r="AT376" s="468"/>
    </row>
    <row r="377" spans="1:46" s="478" customFormat="1" ht="18" hidden="1" customHeight="1" outlineLevel="1" thickBot="1">
      <c r="A377" s="468"/>
      <c r="B377" s="488" t="s">
        <v>29</v>
      </c>
      <c r="C377" s="566">
        <f t="shared" si="217"/>
        <v>0</v>
      </c>
      <c r="D377" s="567"/>
      <c r="E377" s="567">
        <f t="shared" si="218"/>
        <v>0</v>
      </c>
      <c r="F377" s="567"/>
      <c r="G377" s="567">
        <f t="shared" si="219"/>
        <v>0</v>
      </c>
      <c r="H377" s="567"/>
      <c r="I377" s="567">
        <f t="shared" si="220"/>
        <v>0</v>
      </c>
      <c r="J377" s="567"/>
      <c r="K377" s="567">
        <f t="shared" si="221"/>
        <v>0</v>
      </c>
      <c r="L377" s="567"/>
      <c r="M377" s="567">
        <f t="shared" si="222"/>
        <v>0</v>
      </c>
      <c r="N377" s="567"/>
      <c r="O377" s="567">
        <f t="shared" si="223"/>
        <v>0</v>
      </c>
      <c r="P377" s="567"/>
      <c r="Q377" s="567">
        <f t="shared" si="224"/>
        <v>0</v>
      </c>
      <c r="R377" s="567"/>
      <c r="S377" s="567">
        <f t="shared" si="225"/>
        <v>0</v>
      </c>
      <c r="T377" s="567"/>
      <c r="U377" s="567">
        <f t="shared" si="226"/>
        <v>0</v>
      </c>
      <c r="V377" s="567"/>
      <c r="W377" s="567">
        <f t="shared" si="227"/>
        <v>0</v>
      </c>
      <c r="X377" s="567"/>
      <c r="Y377" s="568">
        <f t="shared" si="228"/>
        <v>0</v>
      </c>
      <c r="Z377" s="569"/>
      <c r="AA377" s="571">
        <f t="shared" si="229"/>
        <v>0</v>
      </c>
      <c r="AB377" s="572"/>
      <c r="AC377" s="468"/>
      <c r="AD377" s="468"/>
      <c r="AE377" s="468"/>
      <c r="AF377" s="468"/>
      <c r="AG377" s="468"/>
      <c r="AH377" s="468"/>
      <c r="AI377" s="468"/>
      <c r="AJ377" s="468"/>
      <c r="AK377" s="468"/>
      <c r="AL377" s="468"/>
      <c r="AM377" s="468"/>
      <c r="AN377" s="468"/>
      <c r="AO377" s="468"/>
      <c r="AP377" s="468"/>
      <c r="AQ377" s="468"/>
      <c r="AR377" s="468"/>
      <c r="AS377" s="468"/>
      <c r="AT377" s="468"/>
    </row>
    <row r="378" spans="1:46" s="478" customFormat="1" ht="18" hidden="1" customHeight="1" outlineLevel="1" thickBot="1">
      <c r="A378" s="468"/>
      <c r="B378" s="488" t="s">
        <v>30</v>
      </c>
      <c r="C378" s="566">
        <f t="shared" si="217"/>
        <v>0</v>
      </c>
      <c r="D378" s="567"/>
      <c r="E378" s="567">
        <f t="shared" si="218"/>
        <v>0</v>
      </c>
      <c r="F378" s="567"/>
      <c r="G378" s="567">
        <f t="shared" si="219"/>
        <v>0</v>
      </c>
      <c r="H378" s="567"/>
      <c r="I378" s="567">
        <f t="shared" si="220"/>
        <v>0</v>
      </c>
      <c r="J378" s="567"/>
      <c r="K378" s="567">
        <f t="shared" si="221"/>
        <v>0</v>
      </c>
      <c r="L378" s="567"/>
      <c r="M378" s="567">
        <f t="shared" si="222"/>
        <v>0</v>
      </c>
      <c r="N378" s="567"/>
      <c r="O378" s="567">
        <f t="shared" si="223"/>
        <v>0</v>
      </c>
      <c r="P378" s="567"/>
      <c r="Q378" s="567">
        <f t="shared" si="224"/>
        <v>0</v>
      </c>
      <c r="R378" s="567"/>
      <c r="S378" s="567">
        <f t="shared" si="225"/>
        <v>0</v>
      </c>
      <c r="T378" s="567"/>
      <c r="U378" s="567">
        <f t="shared" si="226"/>
        <v>0</v>
      </c>
      <c r="V378" s="567"/>
      <c r="W378" s="567">
        <f t="shared" si="227"/>
        <v>0</v>
      </c>
      <c r="X378" s="567"/>
      <c r="Y378" s="568">
        <f t="shared" si="228"/>
        <v>0</v>
      </c>
      <c r="Z378" s="569"/>
      <c r="AA378" s="571">
        <f t="shared" si="229"/>
        <v>0</v>
      </c>
      <c r="AB378" s="572"/>
      <c r="AC378" s="468"/>
      <c r="AD378" s="468"/>
      <c r="AE378" s="468"/>
      <c r="AF378" s="468"/>
      <c r="AG378" s="468"/>
      <c r="AH378" s="468"/>
      <c r="AI378" s="468"/>
      <c r="AJ378" s="468"/>
      <c r="AK378" s="468"/>
      <c r="AL378" s="468"/>
      <c r="AM378" s="468"/>
      <c r="AN378" s="468"/>
      <c r="AO378" s="468"/>
      <c r="AP378" s="468"/>
      <c r="AQ378" s="468"/>
      <c r="AR378" s="468"/>
      <c r="AS378" s="468"/>
      <c r="AT378" s="468"/>
    </row>
    <row r="379" spans="1:46" s="478" customFormat="1" ht="18" hidden="1" customHeight="1" outlineLevel="1" thickBot="1">
      <c r="A379" s="468"/>
      <c r="B379" s="488" t="s">
        <v>31</v>
      </c>
      <c r="C379" s="566">
        <f t="shared" si="217"/>
        <v>0</v>
      </c>
      <c r="D379" s="567"/>
      <c r="E379" s="567">
        <f t="shared" si="218"/>
        <v>0</v>
      </c>
      <c r="F379" s="567"/>
      <c r="G379" s="567">
        <f t="shared" si="219"/>
        <v>0</v>
      </c>
      <c r="H379" s="567"/>
      <c r="I379" s="567">
        <f t="shared" si="220"/>
        <v>0</v>
      </c>
      <c r="J379" s="567"/>
      <c r="K379" s="567">
        <f t="shared" si="221"/>
        <v>0</v>
      </c>
      <c r="L379" s="567"/>
      <c r="M379" s="567">
        <f t="shared" si="222"/>
        <v>0</v>
      </c>
      <c r="N379" s="567"/>
      <c r="O379" s="567">
        <f t="shared" si="223"/>
        <v>0</v>
      </c>
      <c r="P379" s="567"/>
      <c r="Q379" s="567">
        <f t="shared" si="224"/>
        <v>0</v>
      </c>
      <c r="R379" s="567"/>
      <c r="S379" s="567">
        <f t="shared" si="225"/>
        <v>0</v>
      </c>
      <c r="T379" s="567"/>
      <c r="U379" s="567">
        <f t="shared" si="226"/>
        <v>0</v>
      </c>
      <c r="V379" s="567"/>
      <c r="W379" s="567">
        <f t="shared" si="227"/>
        <v>0</v>
      </c>
      <c r="X379" s="567"/>
      <c r="Y379" s="568">
        <f t="shared" si="228"/>
        <v>0</v>
      </c>
      <c r="Z379" s="569"/>
      <c r="AA379" s="571">
        <f t="shared" si="229"/>
        <v>0</v>
      </c>
      <c r="AB379" s="572"/>
      <c r="AC379" s="468"/>
      <c r="AD379" s="468"/>
      <c r="AE379" s="468"/>
      <c r="AF379" s="468"/>
      <c r="AG379" s="468"/>
      <c r="AH379" s="468"/>
      <c r="AI379" s="468"/>
      <c r="AJ379" s="468"/>
      <c r="AK379" s="468"/>
      <c r="AL379" s="468"/>
      <c r="AM379" s="468"/>
      <c r="AN379" s="468"/>
      <c r="AO379" s="468"/>
      <c r="AP379" s="468"/>
      <c r="AQ379" s="468"/>
      <c r="AR379" s="468"/>
      <c r="AS379" s="468"/>
      <c r="AT379" s="468"/>
    </row>
    <row r="380" spans="1:46" s="478" customFormat="1" ht="18" hidden="1" customHeight="1" outlineLevel="1" thickBot="1">
      <c r="A380" s="468"/>
      <c r="B380" s="488" t="s">
        <v>32</v>
      </c>
      <c r="C380" s="566">
        <f t="shared" si="217"/>
        <v>0</v>
      </c>
      <c r="D380" s="567"/>
      <c r="E380" s="567">
        <f t="shared" si="218"/>
        <v>0</v>
      </c>
      <c r="F380" s="567"/>
      <c r="G380" s="567">
        <f t="shared" si="219"/>
        <v>0</v>
      </c>
      <c r="H380" s="567"/>
      <c r="I380" s="567">
        <f t="shared" si="220"/>
        <v>0</v>
      </c>
      <c r="J380" s="567"/>
      <c r="K380" s="567">
        <f t="shared" si="221"/>
        <v>0</v>
      </c>
      <c r="L380" s="567"/>
      <c r="M380" s="567">
        <f t="shared" si="222"/>
        <v>0</v>
      </c>
      <c r="N380" s="567"/>
      <c r="O380" s="567">
        <f t="shared" si="223"/>
        <v>0</v>
      </c>
      <c r="P380" s="567"/>
      <c r="Q380" s="567">
        <f t="shared" si="224"/>
        <v>0</v>
      </c>
      <c r="R380" s="567"/>
      <c r="S380" s="567">
        <f t="shared" si="225"/>
        <v>0</v>
      </c>
      <c r="T380" s="567"/>
      <c r="U380" s="567">
        <f t="shared" si="226"/>
        <v>0</v>
      </c>
      <c r="V380" s="567"/>
      <c r="W380" s="567">
        <f t="shared" si="227"/>
        <v>0</v>
      </c>
      <c r="X380" s="567"/>
      <c r="Y380" s="568">
        <f t="shared" si="228"/>
        <v>0</v>
      </c>
      <c r="Z380" s="569"/>
      <c r="AA380" s="571">
        <f t="shared" si="229"/>
        <v>0</v>
      </c>
      <c r="AB380" s="572"/>
      <c r="AC380" s="468"/>
      <c r="AD380" s="468"/>
      <c r="AE380" s="468"/>
      <c r="AF380" s="468"/>
      <c r="AG380" s="468"/>
      <c r="AH380" s="468"/>
      <c r="AI380" s="468"/>
      <c r="AJ380" s="468"/>
      <c r="AK380" s="468"/>
      <c r="AL380" s="468"/>
      <c r="AM380" s="468"/>
      <c r="AN380" s="468"/>
      <c r="AO380" s="468"/>
      <c r="AP380" s="468"/>
      <c r="AQ380" s="468"/>
      <c r="AR380" s="468"/>
      <c r="AS380" s="468"/>
      <c r="AT380" s="468"/>
    </row>
    <row r="381" spans="1:46" s="478" customFormat="1" ht="18" hidden="1" customHeight="1" outlineLevel="1" thickBot="1">
      <c r="A381" s="468"/>
      <c r="B381" s="488" t="s">
        <v>33</v>
      </c>
      <c r="C381" s="566">
        <f t="shared" si="217"/>
        <v>0</v>
      </c>
      <c r="D381" s="567"/>
      <c r="E381" s="567">
        <f t="shared" si="218"/>
        <v>0</v>
      </c>
      <c r="F381" s="567"/>
      <c r="G381" s="567">
        <f t="shared" si="219"/>
        <v>0</v>
      </c>
      <c r="H381" s="567"/>
      <c r="I381" s="567">
        <f t="shared" si="220"/>
        <v>0</v>
      </c>
      <c r="J381" s="567"/>
      <c r="K381" s="567">
        <f t="shared" si="221"/>
        <v>0</v>
      </c>
      <c r="L381" s="567"/>
      <c r="M381" s="567">
        <f t="shared" si="222"/>
        <v>0</v>
      </c>
      <c r="N381" s="567"/>
      <c r="O381" s="567">
        <f t="shared" si="223"/>
        <v>0</v>
      </c>
      <c r="P381" s="567"/>
      <c r="Q381" s="567">
        <f t="shared" si="224"/>
        <v>0</v>
      </c>
      <c r="R381" s="567"/>
      <c r="S381" s="567">
        <f t="shared" si="225"/>
        <v>0</v>
      </c>
      <c r="T381" s="567"/>
      <c r="U381" s="567">
        <f t="shared" si="226"/>
        <v>0</v>
      </c>
      <c r="V381" s="567"/>
      <c r="W381" s="567">
        <f t="shared" si="227"/>
        <v>0</v>
      </c>
      <c r="X381" s="567"/>
      <c r="Y381" s="568">
        <f t="shared" si="228"/>
        <v>0</v>
      </c>
      <c r="Z381" s="569"/>
      <c r="AA381" s="571">
        <f t="shared" si="229"/>
        <v>0</v>
      </c>
      <c r="AB381" s="572"/>
      <c r="AC381" s="468"/>
      <c r="AD381" s="468"/>
      <c r="AE381" s="468"/>
      <c r="AF381" s="468"/>
      <c r="AG381" s="468"/>
      <c r="AH381" s="468"/>
      <c r="AI381" s="468"/>
      <c r="AJ381" s="468"/>
      <c r="AK381" s="468"/>
      <c r="AL381" s="468"/>
      <c r="AM381" s="468"/>
      <c r="AN381" s="468"/>
      <c r="AO381" s="468"/>
      <c r="AP381" s="468"/>
      <c r="AQ381" s="468"/>
      <c r="AR381" s="468"/>
      <c r="AS381" s="468"/>
      <c r="AT381" s="468"/>
    </row>
    <row r="382" spans="1:46" s="478" customFormat="1" ht="18" hidden="1" customHeight="1" outlineLevel="1" thickBot="1">
      <c r="A382" s="468"/>
      <c r="B382" s="488" t="s">
        <v>34</v>
      </c>
      <c r="C382" s="566">
        <f t="shared" si="217"/>
        <v>0</v>
      </c>
      <c r="D382" s="567"/>
      <c r="E382" s="567">
        <f t="shared" si="218"/>
        <v>0</v>
      </c>
      <c r="F382" s="567"/>
      <c r="G382" s="567">
        <f t="shared" si="219"/>
        <v>0</v>
      </c>
      <c r="H382" s="567"/>
      <c r="I382" s="567">
        <f t="shared" si="220"/>
        <v>0</v>
      </c>
      <c r="J382" s="567"/>
      <c r="K382" s="567">
        <f t="shared" si="221"/>
        <v>0</v>
      </c>
      <c r="L382" s="567"/>
      <c r="M382" s="567">
        <f t="shared" si="222"/>
        <v>0</v>
      </c>
      <c r="N382" s="567"/>
      <c r="O382" s="567">
        <f t="shared" si="223"/>
        <v>0</v>
      </c>
      <c r="P382" s="567"/>
      <c r="Q382" s="567">
        <f t="shared" si="224"/>
        <v>0</v>
      </c>
      <c r="R382" s="567"/>
      <c r="S382" s="567">
        <f t="shared" si="225"/>
        <v>0</v>
      </c>
      <c r="T382" s="567"/>
      <c r="U382" s="567">
        <f t="shared" si="226"/>
        <v>0</v>
      </c>
      <c r="V382" s="567"/>
      <c r="W382" s="567">
        <f t="shared" si="227"/>
        <v>0</v>
      </c>
      <c r="X382" s="567"/>
      <c r="Y382" s="568">
        <f t="shared" si="228"/>
        <v>0</v>
      </c>
      <c r="Z382" s="569"/>
      <c r="AA382" s="571">
        <f t="shared" si="229"/>
        <v>0</v>
      </c>
      <c r="AB382" s="572"/>
      <c r="AC382" s="468"/>
      <c r="AD382" s="468"/>
      <c r="AE382" s="468"/>
      <c r="AF382" s="468"/>
      <c r="AG382" s="468"/>
      <c r="AH382" s="468"/>
      <c r="AI382" s="468"/>
      <c r="AJ382" s="468"/>
      <c r="AK382" s="468"/>
      <c r="AL382" s="468"/>
      <c r="AM382" s="468"/>
      <c r="AN382" s="468"/>
      <c r="AO382" s="468"/>
      <c r="AP382" s="468"/>
      <c r="AQ382" s="468"/>
      <c r="AR382" s="468"/>
      <c r="AS382" s="468"/>
      <c r="AT382" s="468"/>
    </row>
    <row r="383" spans="1:46" s="478" customFormat="1" ht="18" hidden="1" customHeight="1" outlineLevel="1" thickBot="1">
      <c r="A383" s="468"/>
      <c r="B383" s="488" t="s">
        <v>35</v>
      </c>
      <c r="C383" s="566">
        <f t="shared" si="217"/>
        <v>0</v>
      </c>
      <c r="D383" s="567"/>
      <c r="E383" s="567">
        <f t="shared" si="218"/>
        <v>0</v>
      </c>
      <c r="F383" s="567"/>
      <c r="G383" s="567">
        <f t="shared" si="219"/>
        <v>0</v>
      </c>
      <c r="H383" s="567"/>
      <c r="I383" s="567">
        <f t="shared" si="220"/>
        <v>0</v>
      </c>
      <c r="J383" s="567"/>
      <c r="K383" s="567">
        <f t="shared" si="221"/>
        <v>0</v>
      </c>
      <c r="L383" s="567"/>
      <c r="M383" s="567">
        <f t="shared" si="222"/>
        <v>0</v>
      </c>
      <c r="N383" s="567"/>
      <c r="O383" s="567">
        <f t="shared" si="223"/>
        <v>0</v>
      </c>
      <c r="P383" s="567"/>
      <c r="Q383" s="567">
        <f t="shared" si="224"/>
        <v>0</v>
      </c>
      <c r="R383" s="567"/>
      <c r="S383" s="567">
        <f t="shared" si="225"/>
        <v>0</v>
      </c>
      <c r="T383" s="567"/>
      <c r="U383" s="567">
        <f t="shared" si="226"/>
        <v>0</v>
      </c>
      <c r="V383" s="567"/>
      <c r="W383" s="567">
        <f t="shared" si="227"/>
        <v>0</v>
      </c>
      <c r="X383" s="567"/>
      <c r="Y383" s="568">
        <f t="shared" si="228"/>
        <v>0</v>
      </c>
      <c r="Z383" s="569"/>
      <c r="AA383" s="571">
        <f t="shared" si="229"/>
        <v>0</v>
      </c>
      <c r="AB383" s="572"/>
      <c r="AC383" s="468"/>
      <c r="AD383" s="468"/>
      <c r="AE383" s="468"/>
      <c r="AF383" s="468"/>
      <c r="AG383" s="468"/>
      <c r="AH383" s="468"/>
      <c r="AI383" s="468"/>
      <c r="AJ383" s="468"/>
      <c r="AK383" s="468"/>
      <c r="AL383" s="468"/>
      <c r="AM383" s="468"/>
      <c r="AN383" s="468"/>
      <c r="AO383" s="468"/>
      <c r="AP383" s="468"/>
      <c r="AQ383" s="468"/>
      <c r="AR383" s="468"/>
      <c r="AS383" s="468"/>
      <c r="AT383" s="468"/>
    </row>
    <row r="384" spans="1:46" s="478" customFormat="1" ht="18" hidden="1" customHeight="1" outlineLevel="1" thickBot="1">
      <c r="A384" s="468"/>
      <c r="B384" s="488" t="s">
        <v>36</v>
      </c>
      <c r="C384" s="566">
        <f t="shared" si="217"/>
        <v>0</v>
      </c>
      <c r="D384" s="567"/>
      <c r="E384" s="567">
        <f t="shared" si="218"/>
        <v>0</v>
      </c>
      <c r="F384" s="567"/>
      <c r="G384" s="567">
        <f t="shared" si="219"/>
        <v>0</v>
      </c>
      <c r="H384" s="567"/>
      <c r="I384" s="567">
        <f t="shared" si="220"/>
        <v>0</v>
      </c>
      <c r="J384" s="567"/>
      <c r="K384" s="567">
        <f t="shared" si="221"/>
        <v>0</v>
      </c>
      <c r="L384" s="567"/>
      <c r="M384" s="567">
        <f t="shared" si="222"/>
        <v>0</v>
      </c>
      <c r="N384" s="567"/>
      <c r="O384" s="567">
        <f t="shared" si="223"/>
        <v>0</v>
      </c>
      <c r="P384" s="567"/>
      <c r="Q384" s="567">
        <f t="shared" si="224"/>
        <v>0</v>
      </c>
      <c r="R384" s="567"/>
      <c r="S384" s="567">
        <f t="shared" si="225"/>
        <v>0</v>
      </c>
      <c r="T384" s="567"/>
      <c r="U384" s="567">
        <f t="shared" si="226"/>
        <v>0</v>
      </c>
      <c r="V384" s="567"/>
      <c r="W384" s="567">
        <f t="shared" si="227"/>
        <v>0</v>
      </c>
      <c r="X384" s="567"/>
      <c r="Y384" s="568">
        <f t="shared" si="228"/>
        <v>0</v>
      </c>
      <c r="Z384" s="569"/>
      <c r="AA384" s="571">
        <f t="shared" si="229"/>
        <v>0</v>
      </c>
      <c r="AB384" s="572"/>
      <c r="AC384" s="468"/>
      <c r="AD384" s="468"/>
      <c r="AE384" s="468"/>
      <c r="AF384" s="468"/>
      <c r="AG384" s="468"/>
      <c r="AH384" s="468"/>
      <c r="AI384" s="468"/>
      <c r="AJ384" s="468"/>
      <c r="AK384" s="468"/>
      <c r="AL384" s="468"/>
      <c r="AM384" s="468"/>
      <c r="AN384" s="468"/>
      <c r="AO384" s="468"/>
      <c r="AP384" s="468"/>
      <c r="AQ384" s="468"/>
      <c r="AR384" s="468"/>
      <c r="AS384" s="468"/>
      <c r="AT384" s="468"/>
    </row>
    <row r="385" spans="1:46" s="478" customFormat="1" ht="18" hidden="1" customHeight="1" outlineLevel="1" thickBot="1">
      <c r="A385" s="468"/>
      <c r="B385" s="488" t="s">
        <v>37</v>
      </c>
      <c r="C385" s="566">
        <f t="shared" si="217"/>
        <v>0</v>
      </c>
      <c r="D385" s="567"/>
      <c r="E385" s="567">
        <f t="shared" si="218"/>
        <v>0</v>
      </c>
      <c r="F385" s="567"/>
      <c r="G385" s="567">
        <f t="shared" si="219"/>
        <v>0</v>
      </c>
      <c r="H385" s="567"/>
      <c r="I385" s="567">
        <f t="shared" si="220"/>
        <v>0</v>
      </c>
      <c r="J385" s="567"/>
      <c r="K385" s="567">
        <f t="shared" si="221"/>
        <v>0</v>
      </c>
      <c r="L385" s="567"/>
      <c r="M385" s="567">
        <f t="shared" si="222"/>
        <v>0</v>
      </c>
      <c r="N385" s="567"/>
      <c r="O385" s="567">
        <f t="shared" si="223"/>
        <v>0</v>
      </c>
      <c r="P385" s="567"/>
      <c r="Q385" s="567">
        <f t="shared" si="224"/>
        <v>0</v>
      </c>
      <c r="R385" s="567"/>
      <c r="S385" s="567">
        <f t="shared" si="225"/>
        <v>0</v>
      </c>
      <c r="T385" s="567"/>
      <c r="U385" s="567">
        <f t="shared" si="226"/>
        <v>0</v>
      </c>
      <c r="V385" s="567"/>
      <c r="W385" s="567">
        <f t="shared" si="227"/>
        <v>0</v>
      </c>
      <c r="X385" s="567"/>
      <c r="Y385" s="568">
        <f t="shared" si="228"/>
        <v>0</v>
      </c>
      <c r="Z385" s="569"/>
      <c r="AA385" s="571">
        <f t="shared" si="229"/>
        <v>0</v>
      </c>
      <c r="AB385" s="572"/>
      <c r="AC385" s="468"/>
      <c r="AD385" s="468"/>
      <c r="AE385" s="468"/>
      <c r="AF385" s="468"/>
      <c r="AG385" s="468"/>
      <c r="AH385" s="468"/>
      <c r="AI385" s="468"/>
      <c r="AJ385" s="468"/>
      <c r="AK385" s="468"/>
      <c r="AL385" s="468"/>
      <c r="AM385" s="468"/>
      <c r="AN385" s="468"/>
      <c r="AO385" s="468"/>
      <c r="AP385" s="468"/>
      <c r="AQ385" s="468"/>
      <c r="AR385" s="468"/>
      <c r="AS385" s="468"/>
      <c r="AT385" s="468"/>
    </row>
    <row r="386" spans="1:46" s="478" customFormat="1" ht="18" hidden="1" customHeight="1" outlineLevel="1" thickBot="1">
      <c r="A386" s="468"/>
      <c r="B386" s="488" t="s">
        <v>38</v>
      </c>
      <c r="C386" s="566">
        <f t="shared" si="217"/>
        <v>0</v>
      </c>
      <c r="D386" s="567"/>
      <c r="E386" s="567">
        <f t="shared" si="218"/>
        <v>0</v>
      </c>
      <c r="F386" s="567"/>
      <c r="G386" s="567">
        <f t="shared" si="219"/>
        <v>0</v>
      </c>
      <c r="H386" s="567"/>
      <c r="I386" s="567">
        <f t="shared" si="220"/>
        <v>0</v>
      </c>
      <c r="J386" s="567"/>
      <c r="K386" s="567">
        <f t="shared" si="221"/>
        <v>0</v>
      </c>
      <c r="L386" s="567"/>
      <c r="M386" s="567">
        <f t="shared" si="222"/>
        <v>0</v>
      </c>
      <c r="N386" s="567"/>
      <c r="O386" s="567">
        <f t="shared" si="223"/>
        <v>0</v>
      </c>
      <c r="P386" s="567"/>
      <c r="Q386" s="567">
        <f t="shared" si="224"/>
        <v>0</v>
      </c>
      <c r="R386" s="567"/>
      <c r="S386" s="567">
        <f t="shared" si="225"/>
        <v>0</v>
      </c>
      <c r="T386" s="567"/>
      <c r="U386" s="567">
        <f t="shared" si="226"/>
        <v>0</v>
      </c>
      <c r="V386" s="567"/>
      <c r="W386" s="567">
        <f t="shared" si="227"/>
        <v>0</v>
      </c>
      <c r="X386" s="567"/>
      <c r="Y386" s="568">
        <f t="shared" si="228"/>
        <v>0</v>
      </c>
      <c r="Z386" s="569"/>
      <c r="AA386" s="571">
        <f t="shared" si="229"/>
        <v>0</v>
      </c>
      <c r="AB386" s="572"/>
      <c r="AC386" s="468"/>
      <c r="AD386" s="468"/>
      <c r="AE386" s="468"/>
      <c r="AF386" s="468"/>
      <c r="AG386" s="468"/>
      <c r="AH386" s="468"/>
      <c r="AI386" s="468"/>
      <c r="AJ386" s="468"/>
      <c r="AK386" s="468"/>
      <c r="AL386" s="468"/>
      <c r="AM386" s="468"/>
      <c r="AN386" s="468"/>
      <c r="AO386" s="468"/>
      <c r="AP386" s="468"/>
      <c r="AQ386" s="468"/>
      <c r="AR386" s="468"/>
      <c r="AS386" s="468"/>
      <c r="AT386" s="468"/>
    </row>
    <row r="387" spans="1:46" s="478" customFormat="1" ht="18" hidden="1" customHeight="1" outlineLevel="1" thickBot="1">
      <c r="A387" s="468"/>
      <c r="B387" s="488" t="s">
        <v>39</v>
      </c>
      <c r="C387" s="566">
        <f t="shared" si="217"/>
        <v>0</v>
      </c>
      <c r="D387" s="567"/>
      <c r="E387" s="567">
        <f t="shared" si="218"/>
        <v>0</v>
      </c>
      <c r="F387" s="567"/>
      <c r="G387" s="567">
        <f t="shared" si="219"/>
        <v>0</v>
      </c>
      <c r="H387" s="567"/>
      <c r="I387" s="567">
        <f t="shared" si="220"/>
        <v>0</v>
      </c>
      <c r="J387" s="567"/>
      <c r="K387" s="567">
        <f t="shared" si="221"/>
        <v>0</v>
      </c>
      <c r="L387" s="567"/>
      <c r="M387" s="567">
        <f t="shared" si="222"/>
        <v>0</v>
      </c>
      <c r="N387" s="567"/>
      <c r="O387" s="567">
        <f t="shared" si="223"/>
        <v>0</v>
      </c>
      <c r="P387" s="567"/>
      <c r="Q387" s="567">
        <f t="shared" si="224"/>
        <v>0</v>
      </c>
      <c r="R387" s="567"/>
      <c r="S387" s="567">
        <f t="shared" si="225"/>
        <v>0</v>
      </c>
      <c r="T387" s="567"/>
      <c r="U387" s="567">
        <f t="shared" si="226"/>
        <v>0</v>
      </c>
      <c r="V387" s="567"/>
      <c r="W387" s="567">
        <f t="shared" si="227"/>
        <v>0</v>
      </c>
      <c r="X387" s="567"/>
      <c r="Y387" s="568">
        <f t="shared" si="228"/>
        <v>0</v>
      </c>
      <c r="Z387" s="569"/>
      <c r="AA387" s="571">
        <f t="shared" si="229"/>
        <v>0</v>
      </c>
      <c r="AB387" s="572"/>
      <c r="AC387" s="468"/>
      <c r="AD387" s="468"/>
      <c r="AE387" s="468"/>
      <c r="AF387" s="468"/>
      <c r="AG387" s="468"/>
      <c r="AH387" s="468"/>
      <c r="AI387" s="468"/>
      <c r="AJ387" s="468"/>
      <c r="AK387" s="468"/>
      <c r="AL387" s="468"/>
      <c r="AM387" s="468"/>
      <c r="AN387" s="468"/>
      <c r="AO387" s="468"/>
      <c r="AP387" s="468"/>
      <c r="AQ387" s="468"/>
      <c r="AR387" s="468"/>
      <c r="AS387" s="468"/>
      <c r="AT387" s="468"/>
    </row>
    <row r="388" spans="1:46" s="478" customFormat="1" ht="18" hidden="1" customHeight="1" outlineLevel="1" thickBot="1">
      <c r="A388" s="468"/>
      <c r="B388" s="488" t="s">
        <v>40</v>
      </c>
      <c r="C388" s="566">
        <f t="shared" si="217"/>
        <v>0</v>
      </c>
      <c r="D388" s="567"/>
      <c r="E388" s="567">
        <f t="shared" si="218"/>
        <v>0</v>
      </c>
      <c r="F388" s="567"/>
      <c r="G388" s="567">
        <f t="shared" si="219"/>
        <v>0</v>
      </c>
      <c r="H388" s="567"/>
      <c r="I388" s="567">
        <f t="shared" si="220"/>
        <v>0</v>
      </c>
      <c r="J388" s="567"/>
      <c r="K388" s="567">
        <f t="shared" si="221"/>
        <v>0</v>
      </c>
      <c r="L388" s="567"/>
      <c r="M388" s="567">
        <f t="shared" si="222"/>
        <v>0</v>
      </c>
      <c r="N388" s="567"/>
      <c r="O388" s="567">
        <f t="shared" si="223"/>
        <v>0</v>
      </c>
      <c r="P388" s="567"/>
      <c r="Q388" s="567">
        <f t="shared" si="224"/>
        <v>0</v>
      </c>
      <c r="R388" s="567"/>
      <c r="S388" s="567">
        <f t="shared" si="225"/>
        <v>0</v>
      </c>
      <c r="T388" s="567"/>
      <c r="U388" s="567">
        <f t="shared" si="226"/>
        <v>0</v>
      </c>
      <c r="V388" s="567"/>
      <c r="W388" s="567">
        <f t="shared" si="227"/>
        <v>0</v>
      </c>
      <c r="X388" s="567"/>
      <c r="Y388" s="568">
        <f t="shared" si="228"/>
        <v>0</v>
      </c>
      <c r="Z388" s="569"/>
      <c r="AA388" s="571">
        <f t="shared" si="229"/>
        <v>0</v>
      </c>
      <c r="AB388" s="572"/>
      <c r="AC388" s="468"/>
      <c r="AD388" s="468"/>
      <c r="AE388" s="468"/>
      <c r="AF388" s="468"/>
      <c r="AG388" s="468"/>
      <c r="AH388" s="468"/>
      <c r="AI388" s="468"/>
      <c r="AJ388" s="468"/>
      <c r="AK388" s="468"/>
      <c r="AL388" s="468"/>
      <c r="AM388" s="468"/>
      <c r="AN388" s="468"/>
      <c r="AO388" s="468"/>
      <c r="AP388" s="468"/>
      <c r="AQ388" s="468"/>
      <c r="AR388" s="468"/>
      <c r="AS388" s="468"/>
      <c r="AT388" s="468"/>
    </row>
    <row r="389" spans="1:46" s="478" customFormat="1" ht="18" hidden="1" customHeight="1" outlineLevel="1" thickBot="1">
      <c r="A389" s="468"/>
      <c r="B389" s="488" t="s">
        <v>41</v>
      </c>
      <c r="C389" s="566">
        <f t="shared" si="217"/>
        <v>0</v>
      </c>
      <c r="D389" s="567"/>
      <c r="E389" s="567">
        <f t="shared" si="218"/>
        <v>0</v>
      </c>
      <c r="F389" s="567"/>
      <c r="G389" s="567">
        <f t="shared" si="219"/>
        <v>0</v>
      </c>
      <c r="H389" s="567"/>
      <c r="I389" s="567">
        <f t="shared" si="220"/>
        <v>0</v>
      </c>
      <c r="J389" s="567"/>
      <c r="K389" s="567">
        <f t="shared" si="221"/>
        <v>0</v>
      </c>
      <c r="L389" s="567"/>
      <c r="M389" s="567">
        <f t="shared" si="222"/>
        <v>0</v>
      </c>
      <c r="N389" s="567"/>
      <c r="O389" s="567">
        <f t="shared" si="223"/>
        <v>0</v>
      </c>
      <c r="P389" s="567"/>
      <c r="Q389" s="567">
        <f t="shared" si="224"/>
        <v>0</v>
      </c>
      <c r="R389" s="567"/>
      <c r="S389" s="567">
        <f t="shared" si="225"/>
        <v>0</v>
      </c>
      <c r="T389" s="567"/>
      <c r="U389" s="567">
        <f t="shared" si="226"/>
        <v>0</v>
      </c>
      <c r="V389" s="567"/>
      <c r="W389" s="567">
        <f t="shared" si="227"/>
        <v>0</v>
      </c>
      <c r="X389" s="567"/>
      <c r="Y389" s="568">
        <f t="shared" si="228"/>
        <v>0</v>
      </c>
      <c r="Z389" s="569"/>
      <c r="AA389" s="571">
        <f t="shared" si="229"/>
        <v>0</v>
      </c>
      <c r="AB389" s="572"/>
      <c r="AC389" s="468"/>
      <c r="AD389" s="468"/>
      <c r="AE389" s="468"/>
      <c r="AF389" s="468"/>
      <c r="AG389" s="468"/>
      <c r="AH389" s="468"/>
      <c r="AI389" s="468"/>
      <c r="AJ389" s="468"/>
      <c r="AK389" s="468"/>
      <c r="AL389" s="468"/>
      <c r="AM389" s="468"/>
      <c r="AN389" s="468"/>
      <c r="AO389" s="468"/>
      <c r="AP389" s="468"/>
      <c r="AQ389" s="468"/>
      <c r="AR389" s="468"/>
      <c r="AS389" s="468"/>
      <c r="AT389" s="468"/>
    </row>
    <row r="390" spans="1:46" s="478" customFormat="1" ht="18" hidden="1" customHeight="1" outlineLevel="1" thickBot="1">
      <c r="A390" s="468"/>
      <c r="B390" s="488" t="s">
        <v>42</v>
      </c>
      <c r="C390" s="566">
        <f t="shared" si="217"/>
        <v>0</v>
      </c>
      <c r="D390" s="567"/>
      <c r="E390" s="567">
        <f t="shared" si="218"/>
        <v>0</v>
      </c>
      <c r="F390" s="567"/>
      <c r="G390" s="567">
        <f t="shared" si="219"/>
        <v>0</v>
      </c>
      <c r="H390" s="567"/>
      <c r="I390" s="567">
        <f t="shared" si="220"/>
        <v>0</v>
      </c>
      <c r="J390" s="567"/>
      <c r="K390" s="567">
        <f t="shared" si="221"/>
        <v>0</v>
      </c>
      <c r="L390" s="567"/>
      <c r="M390" s="567">
        <f t="shared" si="222"/>
        <v>0</v>
      </c>
      <c r="N390" s="567"/>
      <c r="O390" s="567">
        <f t="shared" si="223"/>
        <v>0</v>
      </c>
      <c r="P390" s="567"/>
      <c r="Q390" s="567">
        <f t="shared" si="224"/>
        <v>0</v>
      </c>
      <c r="R390" s="567"/>
      <c r="S390" s="567">
        <f t="shared" si="225"/>
        <v>0</v>
      </c>
      <c r="T390" s="567"/>
      <c r="U390" s="567">
        <f t="shared" si="226"/>
        <v>0</v>
      </c>
      <c r="V390" s="567"/>
      <c r="W390" s="567">
        <f t="shared" si="227"/>
        <v>0</v>
      </c>
      <c r="X390" s="567"/>
      <c r="Y390" s="568">
        <f t="shared" si="228"/>
        <v>0</v>
      </c>
      <c r="Z390" s="569"/>
      <c r="AA390" s="571">
        <f t="shared" si="229"/>
        <v>0</v>
      </c>
      <c r="AB390" s="572"/>
      <c r="AC390" s="468"/>
      <c r="AD390" s="468"/>
      <c r="AE390" s="468"/>
      <c r="AF390" s="468"/>
      <c r="AG390" s="468"/>
      <c r="AH390" s="468"/>
      <c r="AI390" s="468"/>
      <c r="AJ390" s="468"/>
      <c r="AK390" s="468"/>
      <c r="AL390" s="468"/>
      <c r="AM390" s="468"/>
      <c r="AN390" s="468"/>
      <c r="AO390" s="468"/>
      <c r="AP390" s="468"/>
      <c r="AQ390" s="468"/>
      <c r="AR390" s="468"/>
      <c r="AS390" s="468"/>
      <c r="AT390" s="468"/>
    </row>
    <row r="391" spans="1:46" s="478" customFormat="1" ht="18" hidden="1" customHeight="1" outlineLevel="1" thickBot="1">
      <c r="A391" s="468"/>
      <c r="B391" s="488" t="s">
        <v>43</v>
      </c>
      <c r="C391" s="566">
        <f t="shared" si="217"/>
        <v>0</v>
      </c>
      <c r="D391" s="567"/>
      <c r="E391" s="567">
        <f t="shared" si="218"/>
        <v>0</v>
      </c>
      <c r="F391" s="567"/>
      <c r="G391" s="567">
        <f t="shared" si="219"/>
        <v>0</v>
      </c>
      <c r="H391" s="567"/>
      <c r="I391" s="567">
        <f t="shared" si="220"/>
        <v>0</v>
      </c>
      <c r="J391" s="567"/>
      <c r="K391" s="567">
        <f t="shared" si="221"/>
        <v>0</v>
      </c>
      <c r="L391" s="567"/>
      <c r="M391" s="567">
        <f t="shared" si="222"/>
        <v>0</v>
      </c>
      <c r="N391" s="567"/>
      <c r="O391" s="567">
        <f t="shared" si="223"/>
        <v>0</v>
      </c>
      <c r="P391" s="567"/>
      <c r="Q391" s="567">
        <f t="shared" si="224"/>
        <v>0</v>
      </c>
      <c r="R391" s="567"/>
      <c r="S391" s="567">
        <f t="shared" si="225"/>
        <v>0</v>
      </c>
      <c r="T391" s="567"/>
      <c r="U391" s="567">
        <f t="shared" si="226"/>
        <v>0</v>
      </c>
      <c r="V391" s="567"/>
      <c r="W391" s="567">
        <f t="shared" si="227"/>
        <v>0</v>
      </c>
      <c r="X391" s="567"/>
      <c r="Y391" s="568">
        <f t="shared" si="228"/>
        <v>0</v>
      </c>
      <c r="Z391" s="569"/>
      <c r="AA391" s="571">
        <f t="shared" si="229"/>
        <v>0</v>
      </c>
      <c r="AB391" s="572"/>
      <c r="AC391" s="468"/>
      <c r="AD391" s="468"/>
      <c r="AE391" s="468"/>
      <c r="AF391" s="468"/>
      <c r="AG391" s="468"/>
      <c r="AH391" s="468"/>
      <c r="AI391" s="468"/>
      <c r="AJ391" s="468"/>
      <c r="AK391" s="468"/>
      <c r="AL391" s="468"/>
      <c r="AM391" s="468"/>
      <c r="AN391" s="468"/>
      <c r="AO391" s="468"/>
      <c r="AP391" s="468"/>
      <c r="AQ391" s="468"/>
      <c r="AR391" s="468"/>
      <c r="AS391" s="468"/>
      <c r="AT391" s="468"/>
    </row>
    <row r="392" spans="1:46" s="478" customFormat="1" ht="18" hidden="1" customHeight="1" outlineLevel="1" thickBot="1">
      <c r="A392" s="468"/>
      <c r="B392" s="488" t="s">
        <v>44</v>
      </c>
      <c r="C392" s="566">
        <f t="shared" si="217"/>
        <v>0</v>
      </c>
      <c r="D392" s="567"/>
      <c r="E392" s="567">
        <f t="shared" si="218"/>
        <v>0</v>
      </c>
      <c r="F392" s="567"/>
      <c r="G392" s="567">
        <f t="shared" si="219"/>
        <v>0</v>
      </c>
      <c r="H392" s="567"/>
      <c r="I392" s="567">
        <f t="shared" si="220"/>
        <v>0</v>
      </c>
      <c r="J392" s="567"/>
      <c r="K392" s="567">
        <f t="shared" si="221"/>
        <v>0</v>
      </c>
      <c r="L392" s="567"/>
      <c r="M392" s="567">
        <f t="shared" si="222"/>
        <v>0</v>
      </c>
      <c r="N392" s="567"/>
      <c r="O392" s="567">
        <f t="shared" si="223"/>
        <v>0</v>
      </c>
      <c r="P392" s="567"/>
      <c r="Q392" s="567">
        <f t="shared" si="224"/>
        <v>0</v>
      </c>
      <c r="R392" s="567"/>
      <c r="S392" s="567">
        <f t="shared" si="225"/>
        <v>0</v>
      </c>
      <c r="T392" s="567"/>
      <c r="U392" s="567">
        <f t="shared" si="226"/>
        <v>0</v>
      </c>
      <c r="V392" s="567"/>
      <c r="W392" s="567">
        <f t="shared" si="227"/>
        <v>0</v>
      </c>
      <c r="X392" s="567"/>
      <c r="Y392" s="568">
        <f t="shared" si="228"/>
        <v>0</v>
      </c>
      <c r="Z392" s="569"/>
      <c r="AA392" s="571">
        <f t="shared" si="229"/>
        <v>0</v>
      </c>
      <c r="AB392" s="572"/>
      <c r="AC392" s="468"/>
      <c r="AD392" s="468"/>
      <c r="AE392" s="468"/>
      <c r="AF392" s="468"/>
      <c r="AG392" s="468"/>
      <c r="AH392" s="468"/>
      <c r="AI392" s="468"/>
      <c r="AJ392" s="468"/>
      <c r="AK392" s="468"/>
      <c r="AL392" s="468"/>
      <c r="AM392" s="468"/>
      <c r="AN392" s="468"/>
      <c r="AO392" s="468"/>
      <c r="AP392" s="468"/>
      <c r="AQ392" s="468"/>
      <c r="AR392" s="468"/>
      <c r="AS392" s="468"/>
      <c r="AT392" s="468"/>
    </row>
    <row r="393" spans="1:46" s="478" customFormat="1" ht="18" hidden="1" customHeight="1" outlineLevel="1" thickBot="1">
      <c r="A393" s="468"/>
      <c r="B393" s="488" t="s">
        <v>45</v>
      </c>
      <c r="C393" s="566">
        <f t="shared" si="217"/>
        <v>0</v>
      </c>
      <c r="D393" s="567"/>
      <c r="E393" s="567">
        <f t="shared" si="218"/>
        <v>0</v>
      </c>
      <c r="F393" s="567"/>
      <c r="G393" s="567">
        <f t="shared" si="219"/>
        <v>0</v>
      </c>
      <c r="H393" s="567"/>
      <c r="I393" s="567">
        <f t="shared" si="220"/>
        <v>0</v>
      </c>
      <c r="J393" s="567"/>
      <c r="K393" s="567">
        <f t="shared" si="221"/>
        <v>0</v>
      </c>
      <c r="L393" s="567"/>
      <c r="M393" s="567">
        <f t="shared" si="222"/>
        <v>0</v>
      </c>
      <c r="N393" s="567"/>
      <c r="O393" s="567">
        <f t="shared" si="223"/>
        <v>0</v>
      </c>
      <c r="P393" s="567"/>
      <c r="Q393" s="567">
        <f t="shared" si="224"/>
        <v>0</v>
      </c>
      <c r="R393" s="567"/>
      <c r="S393" s="567">
        <f t="shared" si="225"/>
        <v>0</v>
      </c>
      <c r="T393" s="567"/>
      <c r="U393" s="567">
        <f t="shared" si="226"/>
        <v>0</v>
      </c>
      <c r="V393" s="567"/>
      <c r="W393" s="567">
        <f t="shared" si="227"/>
        <v>0</v>
      </c>
      <c r="X393" s="567"/>
      <c r="Y393" s="568">
        <f t="shared" si="228"/>
        <v>0</v>
      </c>
      <c r="Z393" s="569"/>
      <c r="AA393" s="571">
        <f t="shared" si="229"/>
        <v>0</v>
      </c>
      <c r="AB393" s="572"/>
      <c r="AC393" s="468"/>
      <c r="AD393" s="468"/>
      <c r="AE393" s="468"/>
      <c r="AF393" s="468"/>
      <c r="AG393" s="468"/>
      <c r="AH393" s="468"/>
      <c r="AI393" s="468"/>
      <c r="AJ393" s="468"/>
      <c r="AK393" s="468"/>
      <c r="AL393" s="468"/>
      <c r="AM393" s="468"/>
      <c r="AN393" s="468"/>
      <c r="AO393" s="468"/>
      <c r="AP393" s="468"/>
      <c r="AQ393" s="468"/>
      <c r="AR393" s="468"/>
      <c r="AS393" s="468"/>
      <c r="AT393" s="468"/>
    </row>
    <row r="394" spans="1:46" s="478" customFormat="1" ht="18" hidden="1" customHeight="1" outlineLevel="1" thickBot="1">
      <c r="A394" s="468"/>
      <c r="B394" s="488" t="s">
        <v>46</v>
      </c>
      <c r="C394" s="566">
        <f t="shared" si="217"/>
        <v>0</v>
      </c>
      <c r="D394" s="567"/>
      <c r="E394" s="567">
        <f t="shared" si="218"/>
        <v>0</v>
      </c>
      <c r="F394" s="567"/>
      <c r="G394" s="567">
        <f t="shared" si="219"/>
        <v>0</v>
      </c>
      <c r="H394" s="567"/>
      <c r="I394" s="567">
        <f t="shared" si="220"/>
        <v>0</v>
      </c>
      <c r="J394" s="567"/>
      <c r="K394" s="567">
        <f t="shared" si="221"/>
        <v>0</v>
      </c>
      <c r="L394" s="567"/>
      <c r="M394" s="567">
        <f t="shared" si="222"/>
        <v>0</v>
      </c>
      <c r="N394" s="567"/>
      <c r="O394" s="567">
        <f t="shared" si="223"/>
        <v>0</v>
      </c>
      <c r="P394" s="567"/>
      <c r="Q394" s="567">
        <f t="shared" si="224"/>
        <v>0</v>
      </c>
      <c r="R394" s="567"/>
      <c r="S394" s="567">
        <f t="shared" si="225"/>
        <v>0</v>
      </c>
      <c r="T394" s="567"/>
      <c r="U394" s="567">
        <f t="shared" si="226"/>
        <v>0</v>
      </c>
      <c r="V394" s="567"/>
      <c r="W394" s="567">
        <f t="shared" si="227"/>
        <v>0</v>
      </c>
      <c r="X394" s="567"/>
      <c r="Y394" s="568">
        <f t="shared" si="228"/>
        <v>0</v>
      </c>
      <c r="Z394" s="569"/>
      <c r="AA394" s="571">
        <f t="shared" si="229"/>
        <v>0</v>
      </c>
      <c r="AB394" s="572"/>
      <c r="AC394" s="468"/>
      <c r="AD394" s="468"/>
      <c r="AE394" s="468"/>
      <c r="AF394" s="468"/>
      <c r="AG394" s="468"/>
      <c r="AH394" s="468"/>
      <c r="AI394" s="468"/>
      <c r="AJ394" s="468"/>
      <c r="AK394" s="468"/>
      <c r="AL394" s="468"/>
      <c r="AM394" s="468"/>
      <c r="AN394" s="468"/>
      <c r="AO394" s="468"/>
      <c r="AP394" s="468"/>
      <c r="AQ394" s="468"/>
      <c r="AR394" s="468"/>
      <c r="AS394" s="468"/>
      <c r="AT394" s="468"/>
    </row>
    <row r="395" spans="1:46" s="478" customFormat="1" ht="18" hidden="1" customHeight="1" outlineLevel="1" thickBot="1">
      <c r="A395" s="468"/>
      <c r="B395" s="488" t="s">
        <v>47</v>
      </c>
      <c r="C395" s="566">
        <f t="shared" si="217"/>
        <v>0</v>
      </c>
      <c r="D395" s="567"/>
      <c r="E395" s="567">
        <f t="shared" si="218"/>
        <v>0</v>
      </c>
      <c r="F395" s="567"/>
      <c r="G395" s="567">
        <f t="shared" si="219"/>
        <v>0</v>
      </c>
      <c r="H395" s="567"/>
      <c r="I395" s="567">
        <f t="shared" si="220"/>
        <v>0</v>
      </c>
      <c r="J395" s="567"/>
      <c r="K395" s="567">
        <f t="shared" si="221"/>
        <v>0</v>
      </c>
      <c r="L395" s="567"/>
      <c r="M395" s="567">
        <f t="shared" si="222"/>
        <v>0</v>
      </c>
      <c r="N395" s="567"/>
      <c r="O395" s="567">
        <f t="shared" si="223"/>
        <v>0</v>
      </c>
      <c r="P395" s="567"/>
      <c r="Q395" s="567">
        <f t="shared" si="224"/>
        <v>0</v>
      </c>
      <c r="R395" s="567"/>
      <c r="S395" s="567">
        <f t="shared" si="225"/>
        <v>0</v>
      </c>
      <c r="T395" s="567"/>
      <c r="U395" s="567">
        <f t="shared" si="226"/>
        <v>0</v>
      </c>
      <c r="V395" s="567"/>
      <c r="W395" s="567">
        <f t="shared" si="227"/>
        <v>0</v>
      </c>
      <c r="X395" s="567"/>
      <c r="Y395" s="568">
        <f t="shared" si="228"/>
        <v>0</v>
      </c>
      <c r="Z395" s="569"/>
      <c r="AA395" s="571">
        <f t="shared" si="229"/>
        <v>0</v>
      </c>
      <c r="AB395" s="572"/>
      <c r="AC395" s="468"/>
      <c r="AD395" s="468"/>
      <c r="AE395" s="468"/>
      <c r="AF395" s="468"/>
      <c r="AG395" s="468"/>
      <c r="AH395" s="468"/>
      <c r="AI395" s="468"/>
      <c r="AJ395" s="468"/>
      <c r="AK395" s="468"/>
      <c r="AL395" s="468"/>
      <c r="AM395" s="468"/>
      <c r="AN395" s="468"/>
      <c r="AO395" s="468"/>
      <c r="AP395" s="468"/>
      <c r="AQ395" s="468"/>
      <c r="AR395" s="468"/>
      <c r="AS395" s="468"/>
      <c r="AT395" s="468"/>
    </row>
    <row r="396" spans="1:46" s="478" customFormat="1" ht="18" hidden="1" customHeight="1" outlineLevel="1" thickBot="1">
      <c r="A396" s="468"/>
      <c r="B396" s="488" t="s">
        <v>48</v>
      </c>
      <c r="C396" s="566">
        <f t="shared" si="217"/>
        <v>0</v>
      </c>
      <c r="D396" s="567"/>
      <c r="E396" s="567">
        <f t="shared" si="218"/>
        <v>0</v>
      </c>
      <c r="F396" s="567"/>
      <c r="G396" s="567">
        <f t="shared" si="219"/>
        <v>0</v>
      </c>
      <c r="H396" s="567"/>
      <c r="I396" s="567">
        <f t="shared" si="220"/>
        <v>0</v>
      </c>
      <c r="J396" s="567"/>
      <c r="K396" s="567">
        <f t="shared" si="221"/>
        <v>0</v>
      </c>
      <c r="L396" s="567"/>
      <c r="M396" s="567">
        <f t="shared" si="222"/>
        <v>0</v>
      </c>
      <c r="N396" s="567"/>
      <c r="O396" s="567">
        <f t="shared" si="223"/>
        <v>0</v>
      </c>
      <c r="P396" s="567"/>
      <c r="Q396" s="567">
        <f t="shared" si="224"/>
        <v>0</v>
      </c>
      <c r="R396" s="567"/>
      <c r="S396" s="567">
        <f t="shared" si="225"/>
        <v>0</v>
      </c>
      <c r="T396" s="567"/>
      <c r="U396" s="567">
        <f t="shared" si="226"/>
        <v>0</v>
      </c>
      <c r="V396" s="567"/>
      <c r="W396" s="567">
        <f t="shared" si="227"/>
        <v>0</v>
      </c>
      <c r="X396" s="567"/>
      <c r="Y396" s="568">
        <f t="shared" si="228"/>
        <v>0</v>
      </c>
      <c r="Z396" s="569"/>
      <c r="AA396" s="571">
        <f>SUM(C396:Z396)</f>
        <v>0</v>
      </c>
      <c r="AB396" s="572"/>
      <c r="AC396" s="468"/>
      <c r="AD396" s="468"/>
      <c r="AE396" s="468"/>
      <c r="AF396" s="468"/>
      <c r="AG396" s="468"/>
      <c r="AH396" s="468"/>
      <c r="AI396" s="468"/>
      <c r="AJ396" s="468"/>
      <c r="AK396" s="468"/>
      <c r="AL396" s="468"/>
      <c r="AM396" s="468"/>
      <c r="AN396" s="468"/>
      <c r="AO396" s="468"/>
      <c r="AP396" s="468"/>
      <c r="AQ396" s="468"/>
      <c r="AR396" s="468"/>
      <c r="AS396" s="468"/>
      <c r="AT396" s="468"/>
    </row>
    <row r="397" spans="1:46" s="478" customFormat="1" ht="18" hidden="1" customHeight="1" outlineLevel="1" thickBot="1">
      <c r="A397" s="468"/>
      <c r="B397" s="488" t="s">
        <v>49</v>
      </c>
      <c r="C397" s="566">
        <f t="shared" si="217"/>
        <v>0</v>
      </c>
      <c r="D397" s="567"/>
      <c r="E397" s="567">
        <f t="shared" si="218"/>
        <v>0</v>
      </c>
      <c r="F397" s="567"/>
      <c r="G397" s="567">
        <f t="shared" si="219"/>
        <v>0</v>
      </c>
      <c r="H397" s="567"/>
      <c r="I397" s="567">
        <f t="shared" si="220"/>
        <v>0</v>
      </c>
      <c r="J397" s="567"/>
      <c r="K397" s="567">
        <f t="shared" si="221"/>
        <v>0</v>
      </c>
      <c r="L397" s="567"/>
      <c r="M397" s="567">
        <f t="shared" si="222"/>
        <v>0</v>
      </c>
      <c r="N397" s="567"/>
      <c r="O397" s="567">
        <f t="shared" si="223"/>
        <v>0</v>
      </c>
      <c r="P397" s="567"/>
      <c r="Q397" s="567">
        <f t="shared" si="224"/>
        <v>0</v>
      </c>
      <c r="R397" s="567"/>
      <c r="S397" s="567">
        <f t="shared" si="225"/>
        <v>0</v>
      </c>
      <c r="T397" s="567"/>
      <c r="U397" s="567">
        <f t="shared" si="226"/>
        <v>0</v>
      </c>
      <c r="V397" s="567"/>
      <c r="W397" s="567">
        <f t="shared" si="227"/>
        <v>0</v>
      </c>
      <c r="X397" s="567"/>
      <c r="Y397" s="568">
        <f t="shared" si="228"/>
        <v>0</v>
      </c>
      <c r="Z397" s="569"/>
      <c r="AA397" s="571">
        <f t="shared" si="229"/>
        <v>0</v>
      </c>
      <c r="AB397" s="572"/>
      <c r="AC397" s="468"/>
      <c r="AD397" s="468"/>
      <c r="AE397" s="468"/>
      <c r="AF397" s="468"/>
      <c r="AG397" s="468"/>
      <c r="AH397" s="468"/>
      <c r="AI397" s="468"/>
      <c r="AJ397" s="468"/>
      <c r="AK397" s="468"/>
      <c r="AL397" s="468"/>
      <c r="AM397" s="468"/>
      <c r="AN397" s="468"/>
      <c r="AO397" s="468"/>
      <c r="AP397" s="468"/>
      <c r="AQ397" s="468"/>
      <c r="AR397" s="468"/>
      <c r="AS397" s="468"/>
      <c r="AT397" s="468"/>
    </row>
    <row r="398" spans="1:46" s="478" customFormat="1" ht="18" hidden="1" customHeight="1" outlineLevel="1" thickBot="1">
      <c r="A398" s="468"/>
      <c r="B398" s="488" t="s">
        <v>50</v>
      </c>
      <c r="C398" s="566">
        <f t="shared" si="217"/>
        <v>0</v>
      </c>
      <c r="D398" s="567"/>
      <c r="E398" s="567">
        <f t="shared" si="218"/>
        <v>0</v>
      </c>
      <c r="F398" s="567"/>
      <c r="G398" s="567">
        <f t="shared" si="219"/>
        <v>0</v>
      </c>
      <c r="H398" s="567"/>
      <c r="I398" s="567">
        <f t="shared" si="220"/>
        <v>0</v>
      </c>
      <c r="J398" s="567"/>
      <c r="K398" s="567">
        <f t="shared" si="221"/>
        <v>0</v>
      </c>
      <c r="L398" s="567"/>
      <c r="M398" s="567">
        <f t="shared" si="222"/>
        <v>0</v>
      </c>
      <c r="N398" s="567"/>
      <c r="O398" s="567">
        <f t="shared" si="223"/>
        <v>0</v>
      </c>
      <c r="P398" s="567"/>
      <c r="Q398" s="567">
        <f t="shared" si="224"/>
        <v>0</v>
      </c>
      <c r="R398" s="567"/>
      <c r="S398" s="567">
        <f t="shared" si="225"/>
        <v>0</v>
      </c>
      <c r="T398" s="567"/>
      <c r="U398" s="567">
        <f t="shared" si="226"/>
        <v>0</v>
      </c>
      <c r="V398" s="567"/>
      <c r="W398" s="567">
        <f t="shared" si="227"/>
        <v>0</v>
      </c>
      <c r="X398" s="567"/>
      <c r="Y398" s="568">
        <f t="shared" si="228"/>
        <v>0</v>
      </c>
      <c r="Z398" s="569"/>
      <c r="AA398" s="571">
        <f t="shared" si="229"/>
        <v>0</v>
      </c>
      <c r="AB398" s="572"/>
      <c r="AC398" s="468"/>
      <c r="AD398" s="468"/>
      <c r="AE398" s="468"/>
      <c r="AF398" s="468"/>
      <c r="AG398" s="468"/>
      <c r="AH398" s="468"/>
      <c r="AI398" s="468"/>
      <c r="AJ398" s="468"/>
      <c r="AK398" s="468"/>
      <c r="AL398" s="468"/>
      <c r="AM398" s="468"/>
      <c r="AN398" s="468"/>
      <c r="AO398" s="468"/>
      <c r="AP398" s="468"/>
      <c r="AQ398" s="468"/>
      <c r="AR398" s="468"/>
      <c r="AS398" s="468"/>
      <c r="AT398" s="468"/>
    </row>
    <row r="399" spans="1:46" s="478" customFormat="1" ht="18" hidden="1" customHeight="1" outlineLevel="1" thickBot="1">
      <c r="A399" s="468"/>
      <c r="B399" s="488" t="s">
        <v>51</v>
      </c>
      <c r="C399" s="566">
        <f t="shared" si="217"/>
        <v>0</v>
      </c>
      <c r="D399" s="567"/>
      <c r="E399" s="567">
        <f t="shared" si="218"/>
        <v>0</v>
      </c>
      <c r="F399" s="567"/>
      <c r="G399" s="567">
        <f t="shared" si="219"/>
        <v>0</v>
      </c>
      <c r="H399" s="567"/>
      <c r="I399" s="567">
        <f t="shared" si="220"/>
        <v>0</v>
      </c>
      <c r="J399" s="567"/>
      <c r="K399" s="567">
        <f t="shared" si="221"/>
        <v>0</v>
      </c>
      <c r="L399" s="567"/>
      <c r="M399" s="567">
        <f t="shared" si="222"/>
        <v>0</v>
      </c>
      <c r="N399" s="567"/>
      <c r="O399" s="567">
        <f t="shared" si="223"/>
        <v>0</v>
      </c>
      <c r="P399" s="567"/>
      <c r="Q399" s="567">
        <f t="shared" si="224"/>
        <v>0</v>
      </c>
      <c r="R399" s="567"/>
      <c r="S399" s="567">
        <f t="shared" si="225"/>
        <v>0</v>
      </c>
      <c r="T399" s="567"/>
      <c r="U399" s="567">
        <f t="shared" si="226"/>
        <v>0</v>
      </c>
      <c r="V399" s="567"/>
      <c r="W399" s="567">
        <f t="shared" si="227"/>
        <v>0</v>
      </c>
      <c r="X399" s="567"/>
      <c r="Y399" s="568">
        <f t="shared" si="228"/>
        <v>0</v>
      </c>
      <c r="Z399" s="569"/>
      <c r="AA399" s="571">
        <f t="shared" si="229"/>
        <v>0</v>
      </c>
      <c r="AB399" s="572"/>
      <c r="AC399" s="468"/>
      <c r="AD399" s="468"/>
      <c r="AE399" s="468"/>
      <c r="AF399" s="468"/>
      <c r="AG399" s="468"/>
      <c r="AH399" s="468"/>
      <c r="AI399" s="468"/>
      <c r="AJ399" s="468"/>
      <c r="AK399" s="468"/>
      <c r="AL399" s="468"/>
      <c r="AM399" s="468"/>
      <c r="AN399" s="468"/>
      <c r="AO399" s="468"/>
      <c r="AP399" s="468"/>
      <c r="AQ399" s="468"/>
      <c r="AR399" s="468"/>
      <c r="AS399" s="468"/>
      <c r="AT399" s="468"/>
    </row>
    <row r="400" spans="1:46" s="478" customFormat="1" ht="18" hidden="1" customHeight="1" outlineLevel="1" thickBot="1">
      <c r="A400" s="468"/>
      <c r="B400" s="488" t="s">
        <v>52</v>
      </c>
      <c r="C400" s="566">
        <f t="shared" si="217"/>
        <v>0</v>
      </c>
      <c r="D400" s="567"/>
      <c r="E400" s="567">
        <f t="shared" si="218"/>
        <v>0</v>
      </c>
      <c r="F400" s="567"/>
      <c r="G400" s="567">
        <f t="shared" si="219"/>
        <v>0</v>
      </c>
      <c r="H400" s="567"/>
      <c r="I400" s="567">
        <f t="shared" si="220"/>
        <v>0</v>
      </c>
      <c r="J400" s="567"/>
      <c r="K400" s="567">
        <f t="shared" si="221"/>
        <v>0</v>
      </c>
      <c r="L400" s="567"/>
      <c r="M400" s="567">
        <f t="shared" si="222"/>
        <v>0</v>
      </c>
      <c r="N400" s="567"/>
      <c r="O400" s="567">
        <f t="shared" si="223"/>
        <v>0</v>
      </c>
      <c r="P400" s="567"/>
      <c r="Q400" s="567">
        <f t="shared" si="224"/>
        <v>0</v>
      </c>
      <c r="R400" s="567"/>
      <c r="S400" s="567">
        <f t="shared" si="225"/>
        <v>0</v>
      </c>
      <c r="T400" s="567"/>
      <c r="U400" s="567">
        <f t="shared" si="226"/>
        <v>0</v>
      </c>
      <c r="V400" s="567"/>
      <c r="W400" s="567">
        <f t="shared" si="227"/>
        <v>0</v>
      </c>
      <c r="X400" s="567"/>
      <c r="Y400" s="568">
        <f t="shared" si="228"/>
        <v>0</v>
      </c>
      <c r="Z400" s="569"/>
      <c r="AA400" s="571">
        <f t="shared" si="229"/>
        <v>0</v>
      </c>
      <c r="AB400" s="572"/>
      <c r="AC400" s="468"/>
      <c r="AD400" s="468"/>
      <c r="AE400" s="468"/>
      <c r="AF400" s="468"/>
      <c r="AG400" s="468"/>
      <c r="AH400" s="468"/>
      <c r="AI400" s="468"/>
      <c r="AJ400" s="468"/>
      <c r="AK400" s="468"/>
      <c r="AL400" s="468"/>
      <c r="AM400" s="468"/>
      <c r="AN400" s="468"/>
      <c r="AO400" s="468"/>
      <c r="AP400" s="468"/>
      <c r="AQ400" s="468"/>
      <c r="AR400" s="468"/>
      <c r="AS400" s="468"/>
      <c r="AT400" s="468"/>
    </row>
    <row r="401" spans="1:46" s="478" customFormat="1" ht="18" hidden="1" customHeight="1" outlineLevel="1" thickBot="1">
      <c r="A401" s="468"/>
      <c r="B401" s="488" t="s">
        <v>53</v>
      </c>
      <c r="C401" s="566">
        <f t="shared" si="217"/>
        <v>0</v>
      </c>
      <c r="D401" s="567"/>
      <c r="E401" s="567">
        <f t="shared" si="218"/>
        <v>0</v>
      </c>
      <c r="F401" s="567"/>
      <c r="G401" s="567">
        <f t="shared" si="219"/>
        <v>0</v>
      </c>
      <c r="H401" s="567"/>
      <c r="I401" s="567">
        <f t="shared" si="220"/>
        <v>0</v>
      </c>
      <c r="J401" s="567"/>
      <c r="K401" s="567">
        <f t="shared" si="221"/>
        <v>0</v>
      </c>
      <c r="L401" s="567"/>
      <c r="M401" s="567">
        <f t="shared" si="222"/>
        <v>0</v>
      </c>
      <c r="N401" s="567"/>
      <c r="O401" s="567">
        <f t="shared" si="223"/>
        <v>0</v>
      </c>
      <c r="P401" s="567"/>
      <c r="Q401" s="567">
        <f t="shared" si="224"/>
        <v>0</v>
      </c>
      <c r="R401" s="567"/>
      <c r="S401" s="567">
        <f t="shared" si="225"/>
        <v>0</v>
      </c>
      <c r="T401" s="567"/>
      <c r="U401" s="567">
        <f t="shared" si="226"/>
        <v>0</v>
      </c>
      <c r="V401" s="567"/>
      <c r="W401" s="567">
        <f t="shared" si="227"/>
        <v>0</v>
      </c>
      <c r="X401" s="567"/>
      <c r="Y401" s="568">
        <f t="shared" si="228"/>
        <v>0</v>
      </c>
      <c r="Z401" s="569"/>
      <c r="AA401" s="571">
        <f t="shared" si="229"/>
        <v>0</v>
      </c>
      <c r="AB401" s="572"/>
      <c r="AC401" s="468"/>
      <c r="AD401" s="468"/>
      <c r="AE401" s="468"/>
      <c r="AF401" s="468"/>
      <c r="AG401" s="468"/>
      <c r="AH401" s="468"/>
      <c r="AI401" s="468"/>
      <c r="AJ401" s="468"/>
      <c r="AK401" s="468"/>
      <c r="AL401" s="468"/>
      <c r="AM401" s="468"/>
      <c r="AN401" s="468"/>
      <c r="AO401" s="468"/>
      <c r="AP401" s="468"/>
      <c r="AQ401" s="468"/>
      <c r="AR401" s="468"/>
      <c r="AS401" s="468"/>
      <c r="AT401" s="468"/>
    </row>
    <row r="402" spans="1:46" s="478" customFormat="1" ht="18" hidden="1" customHeight="1" outlineLevel="1" thickBot="1">
      <c r="A402" s="468"/>
      <c r="B402" s="488" t="s">
        <v>54</v>
      </c>
      <c r="C402" s="566">
        <f t="shared" si="217"/>
        <v>0</v>
      </c>
      <c r="D402" s="567"/>
      <c r="E402" s="567">
        <f t="shared" si="218"/>
        <v>0</v>
      </c>
      <c r="F402" s="567"/>
      <c r="G402" s="567">
        <f t="shared" si="219"/>
        <v>0</v>
      </c>
      <c r="H402" s="567"/>
      <c r="I402" s="567">
        <f t="shared" si="220"/>
        <v>0</v>
      </c>
      <c r="J402" s="567"/>
      <c r="K402" s="567">
        <f t="shared" si="221"/>
        <v>0</v>
      </c>
      <c r="L402" s="567"/>
      <c r="M402" s="567">
        <f t="shared" si="222"/>
        <v>0</v>
      </c>
      <c r="N402" s="567"/>
      <c r="O402" s="567">
        <f t="shared" si="223"/>
        <v>0</v>
      </c>
      <c r="P402" s="567"/>
      <c r="Q402" s="567">
        <f t="shared" si="224"/>
        <v>0</v>
      </c>
      <c r="R402" s="567"/>
      <c r="S402" s="567">
        <f t="shared" si="225"/>
        <v>0</v>
      </c>
      <c r="T402" s="567"/>
      <c r="U402" s="567">
        <f t="shared" si="226"/>
        <v>0</v>
      </c>
      <c r="V402" s="567"/>
      <c r="W402" s="567">
        <f t="shared" si="227"/>
        <v>0</v>
      </c>
      <c r="X402" s="567"/>
      <c r="Y402" s="568">
        <f t="shared" si="228"/>
        <v>0</v>
      </c>
      <c r="Z402" s="569"/>
      <c r="AA402" s="571">
        <f t="shared" si="229"/>
        <v>0</v>
      </c>
      <c r="AB402" s="572"/>
      <c r="AC402" s="468"/>
      <c r="AD402" s="468"/>
      <c r="AE402" s="468"/>
      <c r="AF402" s="468"/>
      <c r="AG402" s="468"/>
      <c r="AH402" s="468"/>
      <c r="AI402" s="468"/>
      <c r="AJ402" s="468"/>
      <c r="AK402" s="468"/>
      <c r="AL402" s="468"/>
      <c r="AM402" s="468"/>
      <c r="AN402" s="468"/>
      <c r="AO402" s="468"/>
      <c r="AP402" s="468"/>
      <c r="AQ402" s="468"/>
      <c r="AR402" s="468"/>
      <c r="AS402" s="468"/>
      <c r="AT402" s="468"/>
    </row>
    <row r="403" spans="1:46" s="478" customFormat="1" ht="18" hidden="1" customHeight="1" outlineLevel="1" thickBot="1">
      <c r="A403" s="468"/>
      <c r="B403" s="488" t="s">
        <v>55</v>
      </c>
      <c r="C403" s="566">
        <f t="shared" si="217"/>
        <v>0</v>
      </c>
      <c r="D403" s="567"/>
      <c r="E403" s="567">
        <f t="shared" si="218"/>
        <v>0</v>
      </c>
      <c r="F403" s="567"/>
      <c r="G403" s="567">
        <f t="shared" si="219"/>
        <v>0</v>
      </c>
      <c r="H403" s="567"/>
      <c r="I403" s="567">
        <f t="shared" si="220"/>
        <v>0</v>
      </c>
      <c r="J403" s="567"/>
      <c r="K403" s="567">
        <f t="shared" si="221"/>
        <v>0</v>
      </c>
      <c r="L403" s="567"/>
      <c r="M403" s="567">
        <f t="shared" si="222"/>
        <v>0</v>
      </c>
      <c r="N403" s="567"/>
      <c r="O403" s="567">
        <f t="shared" si="223"/>
        <v>0</v>
      </c>
      <c r="P403" s="567"/>
      <c r="Q403" s="567">
        <f t="shared" si="224"/>
        <v>0</v>
      </c>
      <c r="R403" s="567"/>
      <c r="S403" s="567">
        <f t="shared" si="225"/>
        <v>0</v>
      </c>
      <c r="T403" s="567"/>
      <c r="U403" s="567">
        <f t="shared" si="226"/>
        <v>0</v>
      </c>
      <c r="V403" s="567"/>
      <c r="W403" s="567">
        <f t="shared" si="227"/>
        <v>0</v>
      </c>
      <c r="X403" s="567"/>
      <c r="Y403" s="568">
        <f t="shared" si="228"/>
        <v>0</v>
      </c>
      <c r="Z403" s="569"/>
      <c r="AA403" s="571">
        <f t="shared" si="229"/>
        <v>0</v>
      </c>
      <c r="AB403" s="572"/>
      <c r="AC403" s="468"/>
      <c r="AD403" s="468"/>
      <c r="AE403" s="468"/>
      <c r="AF403" s="468"/>
      <c r="AG403" s="468"/>
      <c r="AH403" s="468"/>
      <c r="AI403" s="468"/>
      <c r="AJ403" s="468"/>
      <c r="AK403" s="468"/>
      <c r="AL403" s="468"/>
      <c r="AM403" s="468"/>
      <c r="AN403" s="468"/>
      <c r="AO403" s="468"/>
      <c r="AP403" s="468"/>
      <c r="AQ403" s="468"/>
      <c r="AR403" s="468"/>
      <c r="AS403" s="468"/>
      <c r="AT403" s="468"/>
    </row>
    <row r="404" spans="1:46" s="478" customFormat="1" ht="18" hidden="1" customHeight="1" outlineLevel="1" thickBot="1">
      <c r="A404" s="468"/>
      <c r="B404" s="488" t="s">
        <v>56</v>
      </c>
      <c r="C404" s="566">
        <f t="shared" si="217"/>
        <v>0</v>
      </c>
      <c r="D404" s="567"/>
      <c r="E404" s="567">
        <f t="shared" si="218"/>
        <v>0</v>
      </c>
      <c r="F404" s="567"/>
      <c r="G404" s="567">
        <f t="shared" si="219"/>
        <v>0</v>
      </c>
      <c r="H404" s="567"/>
      <c r="I404" s="567">
        <f t="shared" si="220"/>
        <v>0</v>
      </c>
      <c r="J404" s="567"/>
      <c r="K404" s="567">
        <f t="shared" si="221"/>
        <v>0</v>
      </c>
      <c r="L404" s="567"/>
      <c r="M404" s="567">
        <f t="shared" si="222"/>
        <v>0</v>
      </c>
      <c r="N404" s="567"/>
      <c r="O404" s="567">
        <f t="shared" si="223"/>
        <v>0</v>
      </c>
      <c r="P404" s="567"/>
      <c r="Q404" s="567">
        <f t="shared" si="224"/>
        <v>0</v>
      </c>
      <c r="R404" s="567"/>
      <c r="S404" s="567">
        <f t="shared" si="225"/>
        <v>0</v>
      </c>
      <c r="T404" s="567"/>
      <c r="U404" s="567">
        <f t="shared" si="226"/>
        <v>0</v>
      </c>
      <c r="V404" s="567"/>
      <c r="W404" s="567">
        <f t="shared" si="227"/>
        <v>0</v>
      </c>
      <c r="X404" s="567"/>
      <c r="Y404" s="568">
        <f t="shared" si="228"/>
        <v>0</v>
      </c>
      <c r="Z404" s="569"/>
      <c r="AA404" s="571">
        <f t="shared" si="229"/>
        <v>0</v>
      </c>
      <c r="AB404" s="572"/>
      <c r="AC404" s="468"/>
      <c r="AD404" s="468"/>
      <c r="AE404" s="468"/>
      <c r="AF404" s="468"/>
      <c r="AG404" s="468"/>
      <c r="AH404" s="468"/>
      <c r="AI404" s="468"/>
      <c r="AJ404" s="468"/>
      <c r="AK404" s="468"/>
      <c r="AL404" s="468"/>
      <c r="AM404" s="468"/>
      <c r="AN404" s="468"/>
      <c r="AO404" s="468"/>
      <c r="AP404" s="468"/>
      <c r="AQ404" s="468"/>
      <c r="AR404" s="468"/>
      <c r="AS404" s="468"/>
      <c r="AT404" s="468"/>
    </row>
    <row r="405" spans="1:46" s="478" customFormat="1" ht="18" hidden="1" customHeight="1" outlineLevel="1" thickBot="1">
      <c r="A405" s="468"/>
      <c r="B405" s="488" t="s">
        <v>57</v>
      </c>
      <c r="C405" s="566">
        <f t="shared" si="217"/>
        <v>0</v>
      </c>
      <c r="D405" s="567"/>
      <c r="E405" s="567">
        <f t="shared" si="218"/>
        <v>0</v>
      </c>
      <c r="F405" s="567"/>
      <c r="G405" s="567">
        <f t="shared" si="219"/>
        <v>0</v>
      </c>
      <c r="H405" s="567"/>
      <c r="I405" s="567">
        <f t="shared" si="220"/>
        <v>0</v>
      </c>
      <c r="J405" s="567"/>
      <c r="K405" s="567">
        <f t="shared" si="221"/>
        <v>0</v>
      </c>
      <c r="L405" s="567"/>
      <c r="M405" s="567">
        <f t="shared" si="222"/>
        <v>0</v>
      </c>
      <c r="N405" s="567"/>
      <c r="O405" s="567">
        <f t="shared" si="223"/>
        <v>0</v>
      </c>
      <c r="P405" s="567"/>
      <c r="Q405" s="567">
        <f t="shared" si="224"/>
        <v>0</v>
      </c>
      <c r="R405" s="567"/>
      <c r="S405" s="567">
        <f t="shared" si="225"/>
        <v>0</v>
      </c>
      <c r="T405" s="567"/>
      <c r="U405" s="567">
        <f t="shared" si="226"/>
        <v>0</v>
      </c>
      <c r="V405" s="567"/>
      <c r="W405" s="567">
        <f t="shared" si="227"/>
        <v>0</v>
      </c>
      <c r="X405" s="567"/>
      <c r="Y405" s="568">
        <f t="shared" si="228"/>
        <v>0</v>
      </c>
      <c r="Z405" s="569"/>
      <c r="AA405" s="571">
        <f t="shared" si="229"/>
        <v>0</v>
      </c>
      <c r="AB405" s="572"/>
      <c r="AC405" s="468"/>
      <c r="AD405" s="468"/>
      <c r="AE405" s="468"/>
      <c r="AF405" s="468"/>
      <c r="AG405" s="468"/>
      <c r="AH405" s="468"/>
      <c r="AI405" s="468"/>
      <c r="AJ405" s="468"/>
      <c r="AK405" s="468"/>
      <c r="AL405" s="468"/>
      <c r="AM405" s="468"/>
      <c r="AN405" s="468"/>
      <c r="AO405" s="468"/>
      <c r="AP405" s="468"/>
      <c r="AQ405" s="468"/>
      <c r="AR405" s="468"/>
      <c r="AS405" s="468"/>
      <c r="AT405" s="468"/>
    </row>
    <row r="406" spans="1:46" s="478" customFormat="1" ht="18" hidden="1" customHeight="1" outlineLevel="1" thickBot="1">
      <c r="A406" s="468"/>
      <c r="B406" s="488" t="s">
        <v>58</v>
      </c>
      <c r="C406" s="566">
        <f t="shared" si="217"/>
        <v>0</v>
      </c>
      <c r="D406" s="567"/>
      <c r="E406" s="567">
        <f t="shared" si="218"/>
        <v>0</v>
      </c>
      <c r="F406" s="567"/>
      <c r="G406" s="567">
        <f t="shared" si="219"/>
        <v>0</v>
      </c>
      <c r="H406" s="567"/>
      <c r="I406" s="567">
        <f t="shared" si="220"/>
        <v>0</v>
      </c>
      <c r="J406" s="567"/>
      <c r="K406" s="567">
        <f t="shared" si="221"/>
        <v>0</v>
      </c>
      <c r="L406" s="567"/>
      <c r="M406" s="567">
        <f t="shared" si="222"/>
        <v>0</v>
      </c>
      <c r="N406" s="567"/>
      <c r="O406" s="567">
        <f t="shared" si="223"/>
        <v>0</v>
      </c>
      <c r="P406" s="567"/>
      <c r="Q406" s="567">
        <f t="shared" si="224"/>
        <v>0</v>
      </c>
      <c r="R406" s="567"/>
      <c r="S406" s="567">
        <f t="shared" si="225"/>
        <v>0</v>
      </c>
      <c r="T406" s="567"/>
      <c r="U406" s="567">
        <f t="shared" si="226"/>
        <v>0</v>
      </c>
      <c r="V406" s="567"/>
      <c r="W406" s="567">
        <f t="shared" si="227"/>
        <v>0</v>
      </c>
      <c r="X406" s="567"/>
      <c r="Y406" s="568">
        <f t="shared" si="228"/>
        <v>0</v>
      </c>
      <c r="Z406" s="569"/>
      <c r="AA406" s="571">
        <f t="shared" si="229"/>
        <v>0</v>
      </c>
      <c r="AB406" s="572"/>
      <c r="AC406" s="468"/>
      <c r="AD406" s="468"/>
      <c r="AE406" s="468"/>
      <c r="AF406" s="468"/>
      <c r="AG406" s="468"/>
      <c r="AH406" s="468"/>
      <c r="AI406" s="468"/>
      <c r="AJ406" s="468"/>
      <c r="AK406" s="468"/>
      <c r="AL406" s="468"/>
      <c r="AM406" s="468"/>
      <c r="AN406" s="468"/>
      <c r="AO406" s="468"/>
      <c r="AP406" s="468"/>
      <c r="AQ406" s="468"/>
      <c r="AR406" s="468"/>
      <c r="AS406" s="468"/>
      <c r="AT406" s="468"/>
    </row>
    <row r="407" spans="1:46" s="478" customFormat="1" ht="18" hidden="1" customHeight="1" outlineLevel="1" thickBot="1">
      <c r="A407" s="468"/>
      <c r="B407" s="488" t="s">
        <v>59</v>
      </c>
      <c r="C407" s="566">
        <f t="shared" si="217"/>
        <v>0</v>
      </c>
      <c r="D407" s="567"/>
      <c r="E407" s="567">
        <f t="shared" si="218"/>
        <v>0</v>
      </c>
      <c r="F407" s="567"/>
      <c r="G407" s="567">
        <f t="shared" si="219"/>
        <v>0</v>
      </c>
      <c r="H407" s="567"/>
      <c r="I407" s="567">
        <f t="shared" si="220"/>
        <v>0</v>
      </c>
      <c r="J407" s="567"/>
      <c r="K407" s="567">
        <f t="shared" si="221"/>
        <v>0</v>
      </c>
      <c r="L407" s="567"/>
      <c r="M407" s="567">
        <f t="shared" si="222"/>
        <v>0</v>
      </c>
      <c r="N407" s="567"/>
      <c r="O407" s="567">
        <f t="shared" si="223"/>
        <v>0</v>
      </c>
      <c r="P407" s="567"/>
      <c r="Q407" s="567">
        <f t="shared" si="224"/>
        <v>0</v>
      </c>
      <c r="R407" s="567"/>
      <c r="S407" s="567">
        <f t="shared" si="225"/>
        <v>0</v>
      </c>
      <c r="T407" s="567"/>
      <c r="U407" s="567">
        <f t="shared" si="226"/>
        <v>0</v>
      </c>
      <c r="V407" s="567"/>
      <c r="W407" s="567">
        <f t="shared" si="227"/>
        <v>0</v>
      </c>
      <c r="X407" s="567"/>
      <c r="Y407" s="568">
        <f t="shared" si="228"/>
        <v>0</v>
      </c>
      <c r="Z407" s="569"/>
      <c r="AA407" s="571">
        <f t="shared" si="229"/>
        <v>0</v>
      </c>
      <c r="AB407" s="572"/>
      <c r="AC407" s="468"/>
      <c r="AD407" s="468"/>
      <c r="AE407" s="468"/>
      <c r="AF407" s="468"/>
      <c r="AG407" s="468"/>
      <c r="AH407" s="468"/>
      <c r="AI407" s="468"/>
      <c r="AJ407" s="468"/>
      <c r="AK407" s="468"/>
      <c r="AL407" s="468"/>
      <c r="AM407" s="468"/>
      <c r="AN407" s="468"/>
      <c r="AO407" s="468"/>
      <c r="AP407" s="468"/>
      <c r="AQ407" s="468"/>
      <c r="AR407" s="468"/>
      <c r="AS407" s="468"/>
      <c r="AT407" s="468"/>
    </row>
    <row r="408" spans="1:46" s="478" customFormat="1" ht="18" hidden="1" customHeight="1" outlineLevel="1" thickBot="1">
      <c r="A408" s="468"/>
      <c r="B408" s="488" t="s">
        <v>60</v>
      </c>
      <c r="C408" s="566">
        <f t="shared" si="217"/>
        <v>0</v>
      </c>
      <c r="D408" s="567"/>
      <c r="E408" s="567">
        <f t="shared" si="218"/>
        <v>0</v>
      </c>
      <c r="F408" s="567"/>
      <c r="G408" s="567">
        <f t="shared" si="219"/>
        <v>0</v>
      </c>
      <c r="H408" s="567"/>
      <c r="I408" s="567">
        <f t="shared" si="220"/>
        <v>0</v>
      </c>
      <c r="J408" s="567"/>
      <c r="K408" s="567">
        <f t="shared" si="221"/>
        <v>0</v>
      </c>
      <c r="L408" s="567"/>
      <c r="M408" s="567">
        <f t="shared" si="222"/>
        <v>0</v>
      </c>
      <c r="N408" s="567"/>
      <c r="O408" s="567">
        <f t="shared" si="223"/>
        <v>0</v>
      </c>
      <c r="P408" s="567"/>
      <c r="Q408" s="567">
        <f t="shared" si="224"/>
        <v>0</v>
      </c>
      <c r="R408" s="567"/>
      <c r="S408" s="567">
        <f t="shared" si="225"/>
        <v>0</v>
      </c>
      <c r="T408" s="567"/>
      <c r="U408" s="567">
        <f t="shared" si="226"/>
        <v>0</v>
      </c>
      <c r="V408" s="567"/>
      <c r="W408" s="567">
        <f t="shared" si="227"/>
        <v>0</v>
      </c>
      <c r="X408" s="567"/>
      <c r="Y408" s="568">
        <f t="shared" si="228"/>
        <v>0</v>
      </c>
      <c r="Z408" s="569"/>
      <c r="AA408" s="571">
        <f t="shared" si="229"/>
        <v>0</v>
      </c>
      <c r="AB408" s="572"/>
      <c r="AC408" s="468"/>
      <c r="AD408" s="468"/>
      <c r="AE408" s="468"/>
      <c r="AF408" s="468"/>
      <c r="AG408" s="468"/>
      <c r="AH408" s="468"/>
      <c r="AI408" s="468"/>
      <c r="AJ408" s="468"/>
      <c r="AK408" s="468"/>
      <c r="AL408" s="468"/>
      <c r="AM408" s="468"/>
      <c r="AN408" s="468"/>
      <c r="AO408" s="468"/>
      <c r="AP408" s="468"/>
      <c r="AQ408" s="468"/>
      <c r="AR408" s="468"/>
      <c r="AS408" s="468"/>
      <c r="AT408" s="468"/>
    </row>
    <row r="409" spans="1:46" s="478" customFormat="1" ht="18" hidden="1" customHeight="1" outlineLevel="1" thickBot="1">
      <c r="A409" s="468"/>
      <c r="B409" s="495" t="s">
        <v>61</v>
      </c>
      <c r="C409" s="566">
        <f t="shared" si="217"/>
        <v>0</v>
      </c>
      <c r="D409" s="567"/>
      <c r="E409" s="567">
        <f t="shared" si="218"/>
        <v>0</v>
      </c>
      <c r="F409" s="567"/>
      <c r="G409" s="567">
        <f t="shared" si="219"/>
        <v>0</v>
      </c>
      <c r="H409" s="567"/>
      <c r="I409" s="567">
        <f t="shared" si="220"/>
        <v>0</v>
      </c>
      <c r="J409" s="567"/>
      <c r="K409" s="567">
        <f t="shared" si="221"/>
        <v>0</v>
      </c>
      <c r="L409" s="567"/>
      <c r="M409" s="567">
        <f t="shared" si="222"/>
        <v>0</v>
      </c>
      <c r="N409" s="567"/>
      <c r="O409" s="567">
        <f t="shared" si="223"/>
        <v>0</v>
      </c>
      <c r="P409" s="567"/>
      <c r="Q409" s="567">
        <f t="shared" si="224"/>
        <v>0</v>
      </c>
      <c r="R409" s="567"/>
      <c r="S409" s="567">
        <f t="shared" si="225"/>
        <v>0</v>
      </c>
      <c r="T409" s="567"/>
      <c r="U409" s="567">
        <f t="shared" si="226"/>
        <v>0</v>
      </c>
      <c r="V409" s="567"/>
      <c r="W409" s="567">
        <f t="shared" si="227"/>
        <v>0</v>
      </c>
      <c r="X409" s="567"/>
      <c r="Y409" s="568">
        <f t="shared" si="228"/>
        <v>0</v>
      </c>
      <c r="Z409" s="569"/>
      <c r="AA409" s="571">
        <f t="shared" si="229"/>
        <v>0</v>
      </c>
      <c r="AB409" s="572"/>
      <c r="AC409" s="468"/>
      <c r="AD409" s="468"/>
      <c r="AE409" s="468"/>
      <c r="AF409" s="468"/>
      <c r="AG409" s="468"/>
      <c r="AH409" s="468"/>
      <c r="AI409" s="468"/>
      <c r="AJ409" s="468"/>
      <c r="AK409" s="468"/>
      <c r="AL409" s="468"/>
      <c r="AM409" s="468"/>
      <c r="AN409" s="468"/>
      <c r="AO409" s="468"/>
      <c r="AP409" s="468"/>
      <c r="AQ409" s="468"/>
      <c r="AR409" s="468"/>
      <c r="AS409" s="468"/>
      <c r="AT409" s="468"/>
    </row>
    <row r="410" spans="1:46" s="478" customFormat="1" ht="18" customHeight="1" collapsed="1">
      <c r="A410" s="468"/>
      <c r="B410" s="503"/>
      <c r="C410" s="509"/>
      <c r="D410" s="509"/>
      <c r="E410" s="509"/>
      <c r="F410" s="509"/>
      <c r="G410" s="509"/>
      <c r="H410" s="509"/>
      <c r="I410" s="509"/>
      <c r="J410" s="509"/>
      <c r="K410" s="509"/>
      <c r="L410" s="509"/>
      <c r="M410" s="509"/>
      <c r="N410" s="509"/>
      <c r="O410" s="509"/>
      <c r="P410" s="509"/>
      <c r="Q410" s="509"/>
      <c r="R410" s="509"/>
      <c r="S410" s="509"/>
      <c r="T410" s="509"/>
      <c r="U410" s="509"/>
      <c r="V410" s="509"/>
      <c r="W410" s="509"/>
      <c r="X410" s="509"/>
      <c r="Y410" s="509"/>
      <c r="Z410" s="509"/>
      <c r="AA410" s="509"/>
      <c r="AB410" s="509"/>
      <c r="AC410" s="502"/>
      <c r="AD410" s="503"/>
      <c r="AE410" s="503"/>
      <c r="AF410" s="468"/>
      <c r="AG410" s="468"/>
      <c r="AH410" s="468"/>
      <c r="AI410" s="468"/>
      <c r="AJ410" s="468"/>
      <c r="AK410" s="468"/>
      <c r="AL410" s="468"/>
      <c r="AM410" s="468"/>
      <c r="AN410" s="468"/>
      <c r="AO410" s="468"/>
      <c r="AP410" s="468"/>
      <c r="AQ410" s="468"/>
      <c r="AR410" s="468"/>
      <c r="AS410" s="468"/>
      <c r="AT410" s="468"/>
    </row>
    <row r="411" spans="1:46" s="478" customFormat="1" ht="18" customHeight="1">
      <c r="A411" s="468"/>
      <c r="B411" s="573" t="s">
        <v>77</v>
      </c>
      <c r="C411" s="503"/>
      <c r="D411" s="503"/>
      <c r="E411" s="503"/>
      <c r="F411" s="503"/>
      <c r="G411" s="503"/>
      <c r="H411" s="503"/>
      <c r="I411" s="503"/>
      <c r="J411" s="503"/>
      <c r="K411" s="503"/>
      <c r="L411" s="503"/>
      <c r="M411" s="503"/>
      <c r="N411" s="503"/>
      <c r="O411" s="503"/>
      <c r="P411" s="503"/>
      <c r="Q411" s="503"/>
      <c r="R411" s="503"/>
      <c r="S411" s="503"/>
      <c r="T411" s="503"/>
      <c r="U411" s="503"/>
      <c r="V411" s="503"/>
      <c r="W411" s="503"/>
      <c r="X411" s="503"/>
      <c r="Y411" s="503"/>
      <c r="Z411" s="503"/>
      <c r="AA411" s="503"/>
      <c r="AB411" s="503"/>
      <c r="AC411" s="502"/>
      <c r="AD411" s="503"/>
      <c r="AE411" s="503"/>
      <c r="AF411" s="468"/>
      <c r="AG411" s="468"/>
      <c r="AH411" s="468"/>
      <c r="AI411" s="468"/>
      <c r="AJ411" s="468"/>
      <c r="AK411" s="468"/>
      <c r="AL411" s="468"/>
      <c r="AM411" s="468"/>
      <c r="AN411" s="468"/>
      <c r="AO411" s="468"/>
      <c r="AP411" s="468"/>
      <c r="AQ411" s="468"/>
      <c r="AR411" s="468"/>
      <c r="AS411" s="468"/>
      <c r="AT411" s="468"/>
    </row>
    <row r="412" spans="1:46" s="578" customFormat="1" ht="18" customHeight="1" thickBot="1">
      <c r="A412" s="430"/>
      <c r="B412" s="574" t="s">
        <v>78</v>
      </c>
      <c r="C412" s="575"/>
      <c r="D412" s="575"/>
      <c r="E412" s="575"/>
      <c r="F412" s="575"/>
      <c r="G412" s="575"/>
      <c r="H412" s="575"/>
      <c r="I412" s="575"/>
      <c r="J412" s="575"/>
      <c r="K412" s="575"/>
      <c r="L412" s="503"/>
      <c r="M412" s="503"/>
      <c r="N412" s="503"/>
      <c r="O412" s="503"/>
      <c r="P412" s="503"/>
      <c r="Q412" s="503"/>
      <c r="R412" s="503"/>
      <c r="S412" s="503"/>
      <c r="T412" s="503"/>
      <c r="U412" s="503"/>
      <c r="V412" s="503"/>
      <c r="W412" s="576"/>
      <c r="X412" s="576"/>
      <c r="Y412" s="576"/>
      <c r="Z412" s="576"/>
      <c r="AA412" s="576"/>
      <c r="AB412" s="576"/>
      <c r="AC412" s="576"/>
      <c r="AD412" s="576"/>
      <c r="AE412" s="503"/>
      <c r="AF412" s="503"/>
      <c r="AG412" s="503"/>
      <c r="AH412" s="503"/>
      <c r="AI412" s="577"/>
      <c r="AJ412" s="577"/>
      <c r="AK412" s="577"/>
      <c r="AL412" s="577"/>
      <c r="AM412" s="577"/>
      <c r="AN412" s="577"/>
      <c r="AO412" s="577"/>
      <c r="AP412" s="577"/>
      <c r="AQ412" s="577"/>
      <c r="AR412" s="577"/>
      <c r="AS412" s="577"/>
      <c r="AT412" s="577"/>
    </row>
    <row r="413" spans="1:46" s="578" customFormat="1" ht="15" customHeight="1">
      <c r="A413" s="430"/>
      <c r="B413" s="579" t="s">
        <v>79</v>
      </c>
      <c r="C413" s="580"/>
      <c r="D413" s="580" t="s">
        <v>80</v>
      </c>
      <c r="E413" s="581"/>
      <c r="F413" s="582" t="s">
        <v>81</v>
      </c>
      <c r="G413" s="582"/>
      <c r="H413" s="583" t="s">
        <v>82</v>
      </c>
      <c r="I413" s="583"/>
      <c r="J413" s="583"/>
      <c r="K413" s="583"/>
      <c r="L413" s="583"/>
      <c r="M413" s="584" t="s">
        <v>83</v>
      </c>
      <c r="N413" s="585"/>
      <c r="O413" s="586" t="s">
        <v>84</v>
      </c>
      <c r="P413" s="587"/>
      <c r="Q413" s="587"/>
      <c r="R413" s="588"/>
      <c r="S413" s="589" t="s">
        <v>71</v>
      </c>
      <c r="T413" s="590"/>
      <c r="U413" s="590"/>
      <c r="V413" s="591"/>
      <c r="W413" s="592" t="s">
        <v>188</v>
      </c>
      <c r="X413" s="592"/>
      <c r="Y413" s="592"/>
      <c r="Z413" s="592"/>
      <c r="AA413" s="592"/>
      <c r="AB413" s="592"/>
      <c r="AC413" s="592"/>
      <c r="AD413" s="593"/>
      <c r="AE413" s="594"/>
      <c r="AF413" s="503"/>
      <c r="AG413" s="595"/>
      <c r="AH413" s="503"/>
      <c r="AI413" s="577"/>
      <c r="AJ413" s="577"/>
      <c r="AK413" s="577"/>
      <c r="AL413" s="577"/>
      <c r="AM413" s="577"/>
      <c r="AN413" s="577"/>
      <c r="AO413" s="577"/>
      <c r="AP413" s="577"/>
      <c r="AQ413" s="577"/>
      <c r="AR413" s="577"/>
      <c r="AS413" s="577"/>
      <c r="AT413" s="577"/>
    </row>
    <row r="414" spans="1:46" s="578" customFormat="1" ht="15" customHeight="1" thickBot="1">
      <c r="A414" s="430"/>
      <c r="B414" s="596"/>
      <c r="C414" s="597"/>
      <c r="D414" s="598"/>
      <c r="E414" s="598"/>
      <c r="F414" s="599"/>
      <c r="G414" s="599"/>
      <c r="H414" s="600"/>
      <c r="I414" s="600"/>
      <c r="J414" s="600"/>
      <c r="K414" s="600"/>
      <c r="L414" s="600"/>
      <c r="M414" s="601"/>
      <c r="N414" s="602"/>
      <c r="O414" s="603" t="s">
        <v>86</v>
      </c>
      <c r="P414" s="604" t="s">
        <v>62</v>
      </c>
      <c r="Q414" s="605" t="s">
        <v>63</v>
      </c>
      <c r="R414" s="606" t="s">
        <v>64</v>
      </c>
      <c r="S414" s="607" t="s">
        <v>86</v>
      </c>
      <c r="T414" s="605" t="s">
        <v>62</v>
      </c>
      <c r="U414" s="605" t="s">
        <v>63</v>
      </c>
      <c r="V414" s="606" t="s">
        <v>64</v>
      </c>
      <c r="W414" s="608"/>
      <c r="X414" s="608"/>
      <c r="Y414" s="608"/>
      <c r="Z414" s="608"/>
      <c r="AA414" s="608"/>
      <c r="AB414" s="608"/>
      <c r="AC414" s="608"/>
      <c r="AD414" s="609"/>
      <c r="AE414" s="594"/>
      <c r="AF414" s="503"/>
      <c r="AG414" s="595"/>
      <c r="AH414" s="503" t="s">
        <v>140</v>
      </c>
      <c r="AI414" s="577"/>
      <c r="AJ414" s="577"/>
      <c r="AK414" s="577"/>
      <c r="AL414" s="577"/>
      <c r="AM414" s="577"/>
      <c r="AN414" s="577"/>
      <c r="AO414" s="577"/>
      <c r="AP414" s="577"/>
      <c r="AQ414" s="577"/>
      <c r="AR414" s="577"/>
      <c r="AS414" s="577"/>
      <c r="AT414" s="577"/>
    </row>
    <row r="415" spans="1:46" s="578" customFormat="1" ht="67.5" customHeight="1">
      <c r="A415" s="430"/>
      <c r="B415" s="610" t="s">
        <v>186</v>
      </c>
      <c r="C415" s="611"/>
      <c r="D415" s="612" t="s">
        <v>141</v>
      </c>
      <c r="E415" s="613"/>
      <c r="F415" s="612" t="s">
        <v>140</v>
      </c>
      <c r="G415" s="613"/>
      <c r="H415" s="614" t="s">
        <v>187</v>
      </c>
      <c r="I415" s="614"/>
      <c r="J415" s="614"/>
      <c r="K415" s="614"/>
      <c r="L415" s="614"/>
      <c r="M415" s="615" t="s">
        <v>114</v>
      </c>
      <c r="N415" s="616"/>
      <c r="O415" s="617">
        <v>0</v>
      </c>
      <c r="P415" s="618">
        <v>1</v>
      </c>
      <c r="Q415" s="618">
        <v>0</v>
      </c>
      <c r="R415" s="619">
        <v>0</v>
      </c>
      <c r="S415" s="617">
        <v>0</v>
      </c>
      <c r="T415" s="618">
        <v>0</v>
      </c>
      <c r="U415" s="618">
        <v>1</v>
      </c>
      <c r="V415" s="619">
        <v>0</v>
      </c>
      <c r="W415" s="620" t="s">
        <v>189</v>
      </c>
      <c r="X415" s="620"/>
      <c r="Y415" s="620"/>
      <c r="Z415" s="620"/>
      <c r="AA415" s="620"/>
      <c r="AB415" s="620"/>
      <c r="AC415" s="620"/>
      <c r="AD415" s="621"/>
      <c r="AE415" s="594"/>
      <c r="AF415" s="503"/>
      <c r="AG415" s="503"/>
      <c r="AH415" s="503" t="s">
        <v>141</v>
      </c>
      <c r="AI415" s="577"/>
      <c r="AJ415" s="577"/>
      <c r="AK415" s="577"/>
      <c r="AL415" s="577"/>
      <c r="AM415" s="577"/>
      <c r="AN415" s="577"/>
      <c r="AO415" s="577"/>
      <c r="AP415" s="577"/>
      <c r="AQ415" s="577"/>
      <c r="AR415" s="577"/>
      <c r="AS415" s="577"/>
      <c r="AT415" s="577"/>
    </row>
    <row r="416" spans="1:46" s="578" customFormat="1" ht="20.25" customHeight="1">
      <c r="A416" s="430"/>
      <c r="B416" s="622" t="s">
        <v>57</v>
      </c>
      <c r="C416" s="623"/>
      <c r="D416" s="612"/>
      <c r="E416" s="613"/>
      <c r="F416" s="612"/>
      <c r="G416" s="613"/>
      <c r="H416" s="624"/>
      <c r="I416" s="625"/>
      <c r="J416" s="625"/>
      <c r="K416" s="625"/>
      <c r="L416" s="625"/>
      <c r="M416" s="615"/>
      <c r="N416" s="616"/>
      <c r="O416" s="626"/>
      <c r="P416" s="627"/>
      <c r="Q416" s="627"/>
      <c r="R416" s="628"/>
      <c r="S416" s="626"/>
      <c r="T416" s="627"/>
      <c r="U416" s="627"/>
      <c r="V416" s="628"/>
      <c r="W416" s="629"/>
      <c r="X416" s="630"/>
      <c r="Y416" s="630"/>
      <c r="Z416" s="630"/>
      <c r="AA416" s="630"/>
      <c r="AB416" s="630"/>
      <c r="AC416" s="630"/>
      <c r="AD416" s="631"/>
      <c r="AE416" s="594"/>
      <c r="AF416" s="503"/>
      <c r="AG416" s="503"/>
      <c r="AH416" s="503" t="s">
        <v>142</v>
      </c>
      <c r="AI416" s="577"/>
      <c r="AJ416" s="577"/>
      <c r="AK416" s="577"/>
      <c r="AL416" s="577"/>
      <c r="AM416" s="577"/>
      <c r="AN416" s="577"/>
      <c r="AO416" s="577"/>
      <c r="AP416" s="577"/>
      <c r="AQ416" s="577"/>
      <c r="AR416" s="577"/>
      <c r="AS416" s="577"/>
      <c r="AT416" s="577"/>
    </row>
    <row r="417" spans="1:46" s="578" customFormat="1" ht="20.25" customHeight="1">
      <c r="A417" s="430"/>
      <c r="B417" s="632" t="s">
        <v>57</v>
      </c>
      <c r="C417" s="633"/>
      <c r="D417" s="612"/>
      <c r="E417" s="613"/>
      <c r="F417" s="612"/>
      <c r="G417" s="613"/>
      <c r="H417" s="634"/>
      <c r="I417" s="635"/>
      <c r="J417" s="635"/>
      <c r="K417" s="635"/>
      <c r="L417" s="633"/>
      <c r="M417" s="615"/>
      <c r="N417" s="616"/>
      <c r="O417" s="636"/>
      <c r="P417" s="618"/>
      <c r="Q417" s="637"/>
      <c r="R417" s="638"/>
      <c r="S417" s="636"/>
      <c r="T417" s="637"/>
      <c r="U417" s="637"/>
      <c r="V417" s="638"/>
      <c r="W417" s="639"/>
      <c r="X417" s="640"/>
      <c r="Y417" s="640"/>
      <c r="Z417" s="640"/>
      <c r="AA417" s="640"/>
      <c r="AB417" s="640"/>
      <c r="AC417" s="640"/>
      <c r="AD417" s="641"/>
      <c r="AE417" s="594"/>
      <c r="AF417" s="503"/>
      <c r="AG417" s="503"/>
      <c r="AH417" s="503" t="s">
        <v>143</v>
      </c>
      <c r="AI417" s="577"/>
      <c r="AJ417" s="577"/>
      <c r="AK417" s="577"/>
      <c r="AL417" s="577"/>
      <c r="AM417" s="577"/>
      <c r="AN417" s="577"/>
      <c r="AO417" s="577"/>
      <c r="AP417" s="577"/>
      <c r="AQ417" s="577"/>
      <c r="AR417" s="577"/>
      <c r="AS417" s="577"/>
      <c r="AT417" s="577"/>
    </row>
    <row r="418" spans="1:46" s="578" customFormat="1" ht="18.75" customHeight="1">
      <c r="A418" s="430"/>
      <c r="B418" s="632" t="s">
        <v>57</v>
      </c>
      <c r="C418" s="633"/>
      <c r="D418" s="612"/>
      <c r="E418" s="613"/>
      <c r="F418" s="612"/>
      <c r="G418" s="613"/>
      <c r="H418" s="634"/>
      <c r="I418" s="635"/>
      <c r="J418" s="635"/>
      <c r="K418" s="635"/>
      <c r="L418" s="633"/>
      <c r="M418" s="615"/>
      <c r="N418" s="616"/>
      <c r="O418" s="642"/>
      <c r="P418" s="643"/>
      <c r="Q418" s="643"/>
      <c r="R418" s="644"/>
      <c r="S418" s="642"/>
      <c r="T418" s="643"/>
      <c r="U418" s="643"/>
      <c r="V418" s="644"/>
      <c r="W418" s="645"/>
      <c r="X418" s="646"/>
      <c r="Y418" s="646"/>
      <c r="Z418" s="646"/>
      <c r="AA418" s="646"/>
      <c r="AB418" s="646"/>
      <c r="AC418" s="646"/>
      <c r="AD418" s="647"/>
      <c r="AE418" s="594"/>
      <c r="AF418" s="503"/>
      <c r="AG418" s="503"/>
      <c r="AH418" s="503" t="s">
        <v>144</v>
      </c>
      <c r="AI418" s="577"/>
      <c r="AJ418" s="577"/>
      <c r="AK418" s="577"/>
      <c r="AL418" s="577"/>
      <c r="AM418" s="577"/>
      <c r="AN418" s="577"/>
      <c r="AO418" s="577"/>
      <c r="AP418" s="577"/>
      <c r="AQ418" s="577"/>
      <c r="AR418" s="577"/>
      <c r="AS418" s="577"/>
      <c r="AT418" s="577"/>
    </row>
    <row r="419" spans="1:46" s="578" customFormat="1" ht="18" customHeight="1">
      <c r="A419" s="430"/>
      <c r="B419" s="648" t="s">
        <v>57</v>
      </c>
      <c r="C419" s="649"/>
      <c r="D419" s="612"/>
      <c r="E419" s="613"/>
      <c r="F419" s="612"/>
      <c r="G419" s="613"/>
      <c r="H419" s="634"/>
      <c r="I419" s="635"/>
      <c r="J419" s="635"/>
      <c r="K419" s="635"/>
      <c r="L419" s="633"/>
      <c r="M419" s="615"/>
      <c r="N419" s="616"/>
      <c r="O419" s="636"/>
      <c r="P419" s="637"/>
      <c r="Q419" s="637"/>
      <c r="R419" s="638"/>
      <c r="S419" s="636"/>
      <c r="T419" s="637"/>
      <c r="U419" s="637"/>
      <c r="V419" s="638"/>
      <c r="W419" s="645"/>
      <c r="X419" s="646"/>
      <c r="Y419" s="646"/>
      <c r="Z419" s="646"/>
      <c r="AA419" s="646"/>
      <c r="AB419" s="646"/>
      <c r="AC419" s="646"/>
      <c r="AD419" s="647"/>
      <c r="AE419" s="594"/>
      <c r="AF419" s="503"/>
      <c r="AG419" s="503"/>
      <c r="AH419" s="503" t="s">
        <v>145</v>
      </c>
      <c r="AI419" s="577"/>
      <c r="AJ419" s="577"/>
      <c r="AK419" s="577"/>
      <c r="AL419" s="577"/>
      <c r="AM419" s="577"/>
      <c r="AN419" s="577"/>
      <c r="AO419" s="577"/>
      <c r="AP419" s="577"/>
      <c r="AQ419" s="577"/>
      <c r="AR419" s="577"/>
      <c r="AS419" s="577"/>
      <c r="AT419" s="577"/>
    </row>
    <row r="420" spans="1:46" s="578" customFormat="1" ht="18" customHeight="1">
      <c r="A420" s="430"/>
      <c r="B420" s="650" t="s">
        <v>57</v>
      </c>
      <c r="C420" s="651"/>
      <c r="D420" s="612"/>
      <c r="E420" s="613"/>
      <c r="F420" s="612"/>
      <c r="G420" s="613"/>
      <c r="H420" s="652"/>
      <c r="I420" s="653"/>
      <c r="J420" s="653"/>
      <c r="K420" s="653"/>
      <c r="L420" s="651"/>
      <c r="M420" s="615"/>
      <c r="N420" s="616"/>
      <c r="O420" s="654"/>
      <c r="P420" s="655"/>
      <c r="Q420" s="655"/>
      <c r="R420" s="656"/>
      <c r="S420" s="654"/>
      <c r="T420" s="655"/>
      <c r="U420" s="655"/>
      <c r="V420" s="656"/>
      <c r="W420" s="657"/>
      <c r="X420" s="658"/>
      <c r="Y420" s="658"/>
      <c r="Z420" s="658"/>
      <c r="AA420" s="658"/>
      <c r="AB420" s="658"/>
      <c r="AC420" s="658"/>
      <c r="AD420" s="659"/>
      <c r="AE420" s="594"/>
      <c r="AF420" s="503"/>
      <c r="AG420" s="503"/>
      <c r="AH420" s="503" t="s">
        <v>146</v>
      </c>
      <c r="AI420" s="577"/>
      <c r="AJ420" s="577"/>
      <c r="AK420" s="577"/>
      <c r="AL420" s="577"/>
      <c r="AM420" s="577"/>
      <c r="AN420" s="577"/>
      <c r="AO420" s="577"/>
      <c r="AP420" s="577"/>
      <c r="AQ420" s="577"/>
      <c r="AR420" s="577"/>
      <c r="AS420" s="577"/>
      <c r="AT420" s="577"/>
    </row>
    <row r="421" spans="1:46" s="578" customFormat="1" ht="18" customHeight="1">
      <c r="A421" s="430"/>
      <c r="B421" s="650" t="s">
        <v>57</v>
      </c>
      <c r="C421" s="651"/>
      <c r="D421" s="612"/>
      <c r="E421" s="613"/>
      <c r="F421" s="612"/>
      <c r="G421" s="613"/>
      <c r="H421" s="652"/>
      <c r="I421" s="653"/>
      <c r="J421" s="653"/>
      <c r="K421" s="653"/>
      <c r="L421" s="651"/>
      <c r="M421" s="615"/>
      <c r="N421" s="616"/>
      <c r="O421" s="654"/>
      <c r="P421" s="655"/>
      <c r="Q421" s="655"/>
      <c r="R421" s="656"/>
      <c r="S421" s="654"/>
      <c r="T421" s="655"/>
      <c r="U421" s="655"/>
      <c r="V421" s="656"/>
      <c r="W421" s="657"/>
      <c r="X421" s="658"/>
      <c r="Y421" s="658"/>
      <c r="Z421" s="658"/>
      <c r="AA421" s="658"/>
      <c r="AB421" s="658"/>
      <c r="AC421" s="658"/>
      <c r="AD421" s="659"/>
      <c r="AE421" s="594"/>
      <c r="AF421" s="503"/>
      <c r="AG421" s="503"/>
      <c r="AH421" s="503" t="s">
        <v>147</v>
      </c>
      <c r="AI421" s="577"/>
      <c r="AJ421" s="577"/>
      <c r="AK421" s="577"/>
      <c r="AL421" s="577"/>
      <c r="AM421" s="577"/>
      <c r="AN421" s="577"/>
      <c r="AO421" s="577"/>
      <c r="AP421" s="577"/>
      <c r="AQ421" s="577"/>
      <c r="AR421" s="577"/>
      <c r="AS421" s="577"/>
      <c r="AT421" s="577"/>
    </row>
    <row r="422" spans="1:46" s="578" customFormat="1" ht="18" customHeight="1">
      <c r="A422" s="430"/>
      <c r="B422" s="650" t="s">
        <v>57</v>
      </c>
      <c r="C422" s="651"/>
      <c r="D422" s="612"/>
      <c r="E422" s="613"/>
      <c r="F422" s="612"/>
      <c r="G422" s="613"/>
      <c r="H422" s="652"/>
      <c r="I422" s="653"/>
      <c r="J422" s="653"/>
      <c r="K422" s="653"/>
      <c r="L422" s="651"/>
      <c r="M422" s="615"/>
      <c r="N422" s="616"/>
      <c r="O422" s="654"/>
      <c r="P422" s="655"/>
      <c r="Q422" s="655"/>
      <c r="R422" s="656"/>
      <c r="S422" s="654"/>
      <c r="T422" s="655"/>
      <c r="U422" s="655"/>
      <c r="V422" s="656"/>
      <c r="W422" s="657"/>
      <c r="X422" s="658"/>
      <c r="Y422" s="658"/>
      <c r="Z422" s="658"/>
      <c r="AA422" s="658"/>
      <c r="AB422" s="658"/>
      <c r="AC422" s="658"/>
      <c r="AD422" s="659"/>
      <c r="AE422" s="594"/>
      <c r="AF422" s="503"/>
      <c r="AG422" s="503"/>
      <c r="AH422" s="503" t="s">
        <v>148</v>
      </c>
      <c r="AI422" s="577"/>
      <c r="AJ422" s="577"/>
      <c r="AK422" s="577"/>
      <c r="AL422" s="577"/>
      <c r="AM422" s="577"/>
      <c r="AN422" s="577"/>
      <c r="AO422" s="577"/>
      <c r="AP422" s="577"/>
      <c r="AQ422" s="577"/>
      <c r="AR422" s="577"/>
      <c r="AS422" s="577"/>
      <c r="AT422" s="577"/>
    </row>
    <row r="423" spans="1:46" s="578" customFormat="1" ht="18" customHeight="1">
      <c r="A423" s="430"/>
      <c r="B423" s="650" t="s">
        <v>57</v>
      </c>
      <c r="C423" s="651"/>
      <c r="D423" s="612"/>
      <c r="E423" s="613"/>
      <c r="F423" s="612"/>
      <c r="G423" s="613"/>
      <c r="H423" s="652"/>
      <c r="I423" s="653"/>
      <c r="J423" s="653"/>
      <c r="K423" s="653"/>
      <c r="L423" s="651"/>
      <c r="M423" s="615"/>
      <c r="N423" s="616"/>
      <c r="O423" s="654"/>
      <c r="P423" s="655"/>
      <c r="Q423" s="655"/>
      <c r="R423" s="656"/>
      <c r="S423" s="654"/>
      <c r="T423" s="655"/>
      <c r="U423" s="655"/>
      <c r="V423" s="656"/>
      <c r="W423" s="657"/>
      <c r="X423" s="658"/>
      <c r="Y423" s="658"/>
      <c r="Z423" s="658"/>
      <c r="AA423" s="658"/>
      <c r="AB423" s="658"/>
      <c r="AC423" s="658"/>
      <c r="AD423" s="659"/>
      <c r="AE423" s="594"/>
      <c r="AF423" s="503"/>
      <c r="AG423" s="503"/>
      <c r="AH423" s="503" t="s">
        <v>149</v>
      </c>
      <c r="AI423" s="577"/>
      <c r="AJ423" s="577"/>
      <c r="AK423" s="577"/>
      <c r="AL423" s="577"/>
      <c r="AM423" s="577"/>
      <c r="AN423" s="577"/>
      <c r="AO423" s="577"/>
      <c r="AP423" s="577"/>
      <c r="AQ423" s="577"/>
      <c r="AR423" s="577"/>
      <c r="AS423" s="577"/>
      <c r="AT423" s="577"/>
    </row>
    <row r="424" spans="1:46" s="578" customFormat="1" ht="18" customHeight="1">
      <c r="A424" s="430"/>
      <c r="B424" s="650" t="s">
        <v>57</v>
      </c>
      <c r="C424" s="651"/>
      <c r="D424" s="612"/>
      <c r="E424" s="613"/>
      <c r="F424" s="612"/>
      <c r="G424" s="613"/>
      <c r="H424" s="652"/>
      <c r="I424" s="653"/>
      <c r="J424" s="653"/>
      <c r="K424" s="653"/>
      <c r="L424" s="651"/>
      <c r="M424" s="615"/>
      <c r="N424" s="616"/>
      <c r="O424" s="654"/>
      <c r="P424" s="655"/>
      <c r="Q424" s="655"/>
      <c r="R424" s="656"/>
      <c r="S424" s="654"/>
      <c r="T424" s="655"/>
      <c r="U424" s="655"/>
      <c r="V424" s="656"/>
      <c r="W424" s="657"/>
      <c r="X424" s="658"/>
      <c r="Y424" s="658"/>
      <c r="Z424" s="658"/>
      <c r="AA424" s="658"/>
      <c r="AB424" s="658"/>
      <c r="AC424" s="658"/>
      <c r="AD424" s="659"/>
      <c r="AE424" s="594"/>
      <c r="AF424" s="503"/>
      <c r="AG424" s="503"/>
      <c r="AH424" s="503" t="s">
        <v>150</v>
      </c>
      <c r="AI424" s="577"/>
      <c r="AJ424" s="577"/>
      <c r="AK424" s="577"/>
      <c r="AL424" s="577"/>
      <c r="AM424" s="577"/>
      <c r="AN424" s="577"/>
      <c r="AO424" s="577"/>
      <c r="AP424" s="577"/>
      <c r="AQ424" s="577"/>
      <c r="AR424" s="577"/>
      <c r="AS424" s="577"/>
      <c r="AT424" s="577"/>
    </row>
    <row r="425" spans="1:46" s="578" customFormat="1" ht="18" customHeight="1">
      <c r="A425" s="430"/>
      <c r="B425" s="650" t="s">
        <v>57</v>
      </c>
      <c r="C425" s="651"/>
      <c r="D425" s="612"/>
      <c r="E425" s="613"/>
      <c r="F425" s="612"/>
      <c r="G425" s="613"/>
      <c r="H425" s="652"/>
      <c r="I425" s="653"/>
      <c r="J425" s="653"/>
      <c r="K425" s="653"/>
      <c r="L425" s="651"/>
      <c r="M425" s="615"/>
      <c r="N425" s="616"/>
      <c r="O425" s="654"/>
      <c r="P425" s="655"/>
      <c r="Q425" s="655"/>
      <c r="R425" s="656"/>
      <c r="S425" s="654"/>
      <c r="T425" s="655"/>
      <c r="U425" s="655"/>
      <c r="V425" s="656"/>
      <c r="W425" s="657"/>
      <c r="X425" s="658"/>
      <c r="Y425" s="658"/>
      <c r="Z425" s="658"/>
      <c r="AA425" s="658"/>
      <c r="AB425" s="658"/>
      <c r="AC425" s="658"/>
      <c r="AD425" s="659"/>
      <c r="AE425" s="594"/>
      <c r="AF425" s="503"/>
      <c r="AG425" s="503"/>
      <c r="AH425" s="503" t="s">
        <v>151</v>
      </c>
      <c r="AI425" s="577"/>
      <c r="AJ425" s="577"/>
      <c r="AK425" s="577"/>
      <c r="AL425" s="577"/>
      <c r="AM425" s="577"/>
      <c r="AN425" s="577"/>
      <c r="AO425" s="577"/>
      <c r="AP425" s="577"/>
      <c r="AQ425" s="577"/>
      <c r="AR425" s="577"/>
      <c r="AS425" s="577"/>
      <c r="AT425" s="577"/>
    </row>
    <row r="426" spans="1:46" s="660" customFormat="1" ht="18" customHeight="1">
      <c r="B426" s="632" t="s">
        <v>57</v>
      </c>
      <c r="C426" s="633"/>
      <c r="D426" s="612"/>
      <c r="E426" s="613"/>
      <c r="F426" s="612"/>
      <c r="G426" s="613"/>
      <c r="H426" s="634"/>
      <c r="I426" s="635"/>
      <c r="J426" s="635"/>
      <c r="K426" s="635"/>
      <c r="L426" s="633"/>
      <c r="M426" s="615"/>
      <c r="N426" s="616"/>
      <c r="O426" s="642"/>
      <c r="P426" s="643"/>
      <c r="Q426" s="643"/>
      <c r="R426" s="644"/>
      <c r="S426" s="642"/>
      <c r="T426" s="643"/>
      <c r="U426" s="643"/>
      <c r="V426" s="644"/>
      <c r="W426" s="645"/>
      <c r="X426" s="646"/>
      <c r="Y426" s="646"/>
      <c r="Z426" s="646"/>
      <c r="AA426" s="646"/>
      <c r="AB426" s="646"/>
      <c r="AC426" s="646"/>
      <c r="AD426" s="647"/>
      <c r="AE426" s="661"/>
      <c r="AF426" s="662"/>
      <c r="AG426" s="662"/>
      <c r="AH426" s="662" t="s">
        <v>152</v>
      </c>
      <c r="AI426" s="663"/>
      <c r="AJ426" s="663"/>
      <c r="AK426" s="663"/>
      <c r="AL426" s="663"/>
      <c r="AM426" s="663"/>
      <c r="AN426" s="663"/>
      <c r="AO426" s="663"/>
      <c r="AP426" s="663"/>
      <c r="AQ426" s="663"/>
      <c r="AR426" s="663"/>
      <c r="AS426" s="663"/>
      <c r="AT426" s="663"/>
    </row>
    <row r="427" spans="1:46" s="578" customFormat="1" ht="18" customHeight="1">
      <c r="A427" s="430"/>
      <c r="B427" s="650" t="s">
        <v>57</v>
      </c>
      <c r="C427" s="651"/>
      <c r="D427" s="612"/>
      <c r="E427" s="613"/>
      <c r="F427" s="612"/>
      <c r="G427" s="613"/>
      <c r="H427" s="652"/>
      <c r="I427" s="653"/>
      <c r="J427" s="653"/>
      <c r="K427" s="653"/>
      <c r="L427" s="651"/>
      <c r="M427" s="615"/>
      <c r="N427" s="616"/>
      <c r="O427" s="626"/>
      <c r="P427" s="627"/>
      <c r="Q427" s="627"/>
      <c r="R427" s="628"/>
      <c r="S427" s="626"/>
      <c r="T427" s="627"/>
      <c r="U427" s="627"/>
      <c r="V427" s="628"/>
      <c r="W427" s="664"/>
      <c r="X427" s="665"/>
      <c r="Y427" s="665"/>
      <c r="Z427" s="665"/>
      <c r="AA427" s="665"/>
      <c r="AB427" s="665"/>
      <c r="AC427" s="665"/>
      <c r="AD427" s="666"/>
      <c r="AE427" s="594"/>
      <c r="AF427" s="503"/>
      <c r="AG427" s="503"/>
      <c r="AH427" s="503" t="s">
        <v>153</v>
      </c>
      <c r="AI427" s="577"/>
      <c r="AJ427" s="577"/>
      <c r="AK427" s="577"/>
      <c r="AL427" s="577"/>
      <c r="AM427" s="577"/>
      <c r="AN427" s="577"/>
      <c r="AO427" s="577"/>
      <c r="AP427" s="577"/>
      <c r="AQ427" s="577"/>
      <c r="AR427" s="577"/>
      <c r="AS427" s="577"/>
      <c r="AT427" s="577"/>
    </row>
    <row r="428" spans="1:46" s="578" customFormat="1" ht="18" customHeight="1">
      <c r="A428" s="430"/>
      <c r="B428" s="650" t="s">
        <v>57</v>
      </c>
      <c r="C428" s="651"/>
      <c r="D428" s="612"/>
      <c r="E428" s="613"/>
      <c r="F428" s="612"/>
      <c r="G428" s="613"/>
      <c r="H428" s="652"/>
      <c r="I428" s="653"/>
      <c r="J428" s="653"/>
      <c r="K428" s="653"/>
      <c r="L428" s="651"/>
      <c r="M428" s="615"/>
      <c r="N428" s="616"/>
      <c r="O428" s="626"/>
      <c r="P428" s="627"/>
      <c r="Q428" s="627"/>
      <c r="R428" s="628"/>
      <c r="S428" s="626"/>
      <c r="T428" s="627"/>
      <c r="U428" s="627"/>
      <c r="V428" s="628"/>
      <c r="W428" s="664"/>
      <c r="X428" s="665"/>
      <c r="Y428" s="665"/>
      <c r="Z428" s="665"/>
      <c r="AA428" s="665"/>
      <c r="AB428" s="665"/>
      <c r="AC428" s="665"/>
      <c r="AD428" s="666"/>
      <c r="AE428" s="594"/>
      <c r="AF428" s="503"/>
      <c r="AG428" s="503"/>
      <c r="AH428" s="503" t="s">
        <v>154</v>
      </c>
      <c r="AI428" s="577"/>
      <c r="AJ428" s="577"/>
      <c r="AK428" s="577"/>
      <c r="AL428" s="577"/>
      <c r="AM428" s="577"/>
      <c r="AN428" s="577"/>
      <c r="AO428" s="577"/>
      <c r="AP428" s="577"/>
      <c r="AQ428" s="577"/>
      <c r="AR428" s="577"/>
      <c r="AS428" s="577"/>
      <c r="AT428" s="577"/>
    </row>
    <row r="429" spans="1:46" s="578" customFormat="1" ht="18" customHeight="1">
      <c r="A429" s="430"/>
      <c r="B429" s="650" t="s">
        <v>57</v>
      </c>
      <c r="C429" s="651"/>
      <c r="D429" s="612"/>
      <c r="E429" s="613"/>
      <c r="F429" s="612"/>
      <c r="G429" s="613"/>
      <c r="H429" s="652"/>
      <c r="I429" s="653"/>
      <c r="J429" s="653"/>
      <c r="K429" s="653"/>
      <c r="L429" s="651"/>
      <c r="M429" s="615"/>
      <c r="N429" s="616"/>
      <c r="O429" s="626"/>
      <c r="P429" s="627"/>
      <c r="Q429" s="627"/>
      <c r="R429" s="628"/>
      <c r="S429" s="626"/>
      <c r="T429" s="627"/>
      <c r="U429" s="627"/>
      <c r="V429" s="628"/>
      <c r="W429" s="664"/>
      <c r="X429" s="665"/>
      <c r="Y429" s="665"/>
      <c r="Z429" s="665"/>
      <c r="AA429" s="665"/>
      <c r="AB429" s="665"/>
      <c r="AC429" s="665"/>
      <c r="AD429" s="666"/>
      <c r="AE429" s="594"/>
      <c r="AF429" s="503"/>
      <c r="AG429" s="503"/>
      <c r="AH429" s="503" t="s">
        <v>155</v>
      </c>
      <c r="AI429" s="577"/>
      <c r="AJ429" s="577"/>
      <c r="AK429" s="577"/>
      <c r="AL429" s="577"/>
      <c r="AM429" s="577"/>
      <c r="AN429" s="577"/>
      <c r="AO429" s="577"/>
      <c r="AP429" s="577"/>
      <c r="AQ429" s="577"/>
      <c r="AR429" s="577"/>
      <c r="AS429" s="577"/>
      <c r="AT429" s="577"/>
    </row>
    <row r="430" spans="1:46" s="578" customFormat="1" ht="18" customHeight="1">
      <c r="A430" s="430"/>
      <c r="B430" s="650" t="s">
        <v>57</v>
      </c>
      <c r="C430" s="651"/>
      <c r="D430" s="612"/>
      <c r="E430" s="613"/>
      <c r="F430" s="612"/>
      <c r="G430" s="613"/>
      <c r="H430" s="652"/>
      <c r="I430" s="653"/>
      <c r="J430" s="653"/>
      <c r="K430" s="653"/>
      <c r="L430" s="651"/>
      <c r="M430" s="615"/>
      <c r="N430" s="616"/>
      <c r="O430" s="626"/>
      <c r="P430" s="627"/>
      <c r="Q430" s="627"/>
      <c r="R430" s="628"/>
      <c r="S430" s="626"/>
      <c r="T430" s="627"/>
      <c r="U430" s="627"/>
      <c r="V430" s="628"/>
      <c r="W430" s="664"/>
      <c r="X430" s="665"/>
      <c r="Y430" s="665"/>
      <c r="Z430" s="665"/>
      <c r="AA430" s="665"/>
      <c r="AB430" s="665"/>
      <c r="AC430" s="665"/>
      <c r="AD430" s="666"/>
      <c r="AE430" s="594"/>
      <c r="AF430" s="503"/>
      <c r="AG430" s="503"/>
      <c r="AH430" s="503" t="s">
        <v>156</v>
      </c>
      <c r="AI430" s="577"/>
      <c r="AJ430" s="577"/>
      <c r="AK430" s="577"/>
      <c r="AL430" s="577"/>
      <c r="AM430" s="577"/>
      <c r="AN430" s="577"/>
      <c r="AO430" s="577"/>
      <c r="AP430" s="577"/>
      <c r="AQ430" s="577"/>
      <c r="AR430" s="577"/>
      <c r="AS430" s="577"/>
      <c r="AT430" s="577"/>
    </row>
    <row r="431" spans="1:46" s="578" customFormat="1" ht="18" customHeight="1" thickBot="1">
      <c r="A431" s="430"/>
      <c r="B431" s="667" t="s">
        <v>57</v>
      </c>
      <c r="C431" s="668"/>
      <c r="D431" s="612"/>
      <c r="E431" s="613"/>
      <c r="F431" s="612"/>
      <c r="G431" s="613"/>
      <c r="H431" s="669"/>
      <c r="I431" s="670"/>
      <c r="J431" s="670"/>
      <c r="K431" s="670"/>
      <c r="L431" s="668"/>
      <c r="M431" s="671"/>
      <c r="N431" s="672"/>
      <c r="O431" s="673"/>
      <c r="P431" s="674"/>
      <c r="Q431" s="674"/>
      <c r="R431" s="675"/>
      <c r="S431" s="673"/>
      <c r="T431" s="674"/>
      <c r="U431" s="674"/>
      <c r="V431" s="675"/>
      <c r="W431" s="676"/>
      <c r="X431" s="677"/>
      <c r="Y431" s="677"/>
      <c r="Z431" s="677"/>
      <c r="AA431" s="677"/>
      <c r="AB431" s="677"/>
      <c r="AC431" s="677"/>
      <c r="AD431" s="678"/>
      <c r="AE431" s="503"/>
      <c r="AF431" s="503"/>
      <c r="AG431" s="503"/>
      <c r="AH431" s="503" t="s">
        <v>157</v>
      </c>
      <c r="AI431" s="577"/>
      <c r="AJ431" s="577"/>
      <c r="AK431" s="577"/>
      <c r="AL431" s="577"/>
      <c r="AM431" s="577"/>
      <c r="AN431" s="577"/>
      <c r="AO431" s="577"/>
      <c r="AP431" s="577"/>
      <c r="AQ431" s="577"/>
      <c r="AR431" s="577"/>
      <c r="AS431" s="577"/>
      <c r="AT431" s="577"/>
    </row>
    <row r="432" spans="1:46" s="578" customFormat="1" ht="12" customHeight="1">
      <c r="A432" s="430"/>
      <c r="B432" s="679"/>
      <c r="C432" s="679"/>
      <c r="D432" s="679"/>
      <c r="E432" s="679"/>
      <c r="F432" s="679"/>
      <c r="G432" s="679"/>
      <c r="H432" s="679"/>
      <c r="I432" s="679"/>
      <c r="J432" s="679"/>
      <c r="K432" s="679"/>
      <c r="L432" s="679"/>
      <c r="M432" s="679"/>
      <c r="N432" s="679"/>
      <c r="O432" s="679"/>
      <c r="P432" s="679"/>
      <c r="Q432" s="679"/>
      <c r="R432" s="679"/>
      <c r="S432" s="679"/>
      <c r="T432" s="679"/>
      <c r="U432" s="679"/>
      <c r="V432" s="679"/>
      <c r="W432" s="503"/>
      <c r="X432" s="503"/>
      <c r="Y432" s="503"/>
      <c r="Z432" s="503"/>
      <c r="AA432" s="503"/>
      <c r="AB432" s="503"/>
      <c r="AC432" s="503"/>
      <c r="AD432" s="503"/>
      <c r="AE432" s="680"/>
      <c r="AF432" s="503"/>
      <c r="AG432" s="503"/>
      <c r="AH432" s="503" t="s">
        <v>158</v>
      </c>
      <c r="AI432" s="577"/>
      <c r="AJ432" s="577"/>
      <c r="AK432" s="577"/>
      <c r="AL432" s="577"/>
      <c r="AM432" s="577"/>
      <c r="AN432" s="577"/>
      <c r="AO432" s="577"/>
      <c r="AP432" s="577"/>
      <c r="AQ432" s="577"/>
      <c r="AR432" s="577"/>
      <c r="AS432" s="577"/>
      <c r="AT432" s="577"/>
    </row>
    <row r="433" spans="1:46" s="578" customFormat="1" ht="30" customHeight="1" thickBot="1">
      <c r="A433" s="430"/>
      <c r="B433" s="681" t="s">
        <v>87</v>
      </c>
      <c r="C433" s="680"/>
      <c r="D433" s="680"/>
      <c r="E433" s="680"/>
      <c r="F433" s="680"/>
      <c r="G433" s="680"/>
      <c r="H433" s="680"/>
      <c r="I433" s="680"/>
      <c r="J433" s="680"/>
      <c r="K433" s="680"/>
      <c r="L433" s="680"/>
      <c r="M433" s="680"/>
      <c r="N433" s="680"/>
      <c r="O433" s="680"/>
      <c r="P433" s="680"/>
      <c r="Q433" s="680"/>
      <c r="R433" s="680"/>
      <c r="S433" s="680"/>
      <c r="T433" s="680"/>
      <c r="U433" s="680"/>
      <c r="V433" s="680"/>
      <c r="W433" s="680"/>
      <c r="X433" s="680"/>
      <c r="Y433" s="680"/>
      <c r="Z433" s="680"/>
      <c r="AA433" s="680"/>
      <c r="AB433" s="680"/>
      <c r="AC433" s="680"/>
      <c r="AD433" s="680"/>
      <c r="AE433" s="594"/>
      <c r="AF433" s="503"/>
      <c r="AG433" s="594"/>
      <c r="AH433" s="503" t="s">
        <v>159</v>
      </c>
      <c r="AI433" s="577"/>
      <c r="AJ433" s="577"/>
      <c r="AK433" s="577"/>
      <c r="AL433" s="577"/>
      <c r="AM433" s="577"/>
      <c r="AN433" s="577"/>
      <c r="AO433" s="577"/>
      <c r="AP433" s="577"/>
      <c r="AQ433" s="577"/>
      <c r="AR433" s="577"/>
      <c r="AS433" s="577"/>
      <c r="AT433" s="577"/>
    </row>
    <row r="434" spans="1:46" s="578" customFormat="1" ht="32.25" customHeight="1" thickBot="1">
      <c r="A434" s="430"/>
      <c r="B434" s="682" t="s">
        <v>79</v>
      </c>
      <c r="C434" s="516"/>
      <c r="D434" s="683" t="s">
        <v>80</v>
      </c>
      <c r="E434" s="683"/>
      <c r="F434" s="516" t="s">
        <v>88</v>
      </c>
      <c r="G434" s="516"/>
      <c r="H434" s="684" t="s">
        <v>82</v>
      </c>
      <c r="I434" s="684"/>
      <c r="J434" s="684"/>
      <c r="K434" s="684"/>
      <c r="L434" s="684"/>
      <c r="M434" s="684" t="s">
        <v>83</v>
      </c>
      <c r="N434" s="684"/>
      <c r="O434" s="512" t="s">
        <v>89</v>
      </c>
      <c r="P434" s="512"/>
      <c r="Q434" s="684" t="s">
        <v>90</v>
      </c>
      <c r="R434" s="684"/>
      <c r="S434" s="684" t="s">
        <v>91</v>
      </c>
      <c r="T434" s="684"/>
      <c r="U434" s="684"/>
      <c r="V434" s="684"/>
      <c r="W434" s="684"/>
      <c r="X434" s="684"/>
      <c r="Y434" s="684"/>
      <c r="Z434" s="684"/>
      <c r="AA434" s="684"/>
      <c r="AB434" s="684"/>
      <c r="AC434" s="684"/>
      <c r="AD434" s="685"/>
      <c r="AE434" s="594"/>
      <c r="AF434" s="503"/>
      <c r="AG434" s="503"/>
      <c r="AH434" s="503" t="s">
        <v>160</v>
      </c>
      <c r="AI434" s="577"/>
      <c r="AJ434" s="577"/>
      <c r="AK434" s="577"/>
      <c r="AL434" s="577"/>
      <c r="AM434" s="577"/>
      <c r="AN434" s="577"/>
      <c r="AO434" s="577"/>
      <c r="AP434" s="577"/>
      <c r="AQ434" s="577"/>
      <c r="AR434" s="577"/>
      <c r="AS434" s="577"/>
      <c r="AT434" s="577"/>
    </row>
    <row r="435" spans="1:46" s="578" customFormat="1" ht="18" customHeight="1">
      <c r="A435" s="430"/>
      <c r="B435" s="622" t="s">
        <v>57</v>
      </c>
      <c r="C435" s="623"/>
      <c r="D435" s="612"/>
      <c r="E435" s="613"/>
      <c r="F435" s="612"/>
      <c r="G435" s="613"/>
      <c r="H435" s="612"/>
      <c r="I435" s="613"/>
      <c r="J435" s="613"/>
      <c r="K435" s="613"/>
      <c r="L435" s="613"/>
      <c r="M435" s="686"/>
      <c r="N435" s="686"/>
      <c r="O435" s="687"/>
      <c r="P435" s="687"/>
      <c r="Q435" s="613"/>
      <c r="R435" s="613"/>
      <c r="S435" s="688"/>
      <c r="T435" s="688"/>
      <c r="U435" s="688"/>
      <c r="V435" s="688"/>
      <c r="W435" s="688"/>
      <c r="X435" s="688"/>
      <c r="Y435" s="688"/>
      <c r="Z435" s="688"/>
      <c r="AA435" s="688"/>
      <c r="AB435" s="688"/>
      <c r="AC435" s="688"/>
      <c r="AD435" s="689"/>
      <c r="AE435" s="594"/>
      <c r="AF435" s="503"/>
      <c r="AG435" s="503"/>
      <c r="AH435" s="503" t="s">
        <v>161</v>
      </c>
      <c r="AI435" s="577"/>
      <c r="AJ435" s="577"/>
      <c r="AK435" s="577"/>
      <c r="AL435" s="577"/>
      <c r="AM435" s="577"/>
      <c r="AN435" s="577"/>
      <c r="AO435" s="577"/>
      <c r="AP435" s="577"/>
      <c r="AQ435" s="577"/>
      <c r="AR435" s="577"/>
      <c r="AS435" s="577"/>
      <c r="AT435" s="577"/>
    </row>
    <row r="436" spans="1:46" s="578" customFormat="1" ht="18" hidden="1" customHeight="1">
      <c r="A436" s="430"/>
      <c r="B436" s="622" t="s">
        <v>57</v>
      </c>
      <c r="C436" s="623"/>
      <c r="D436" s="612"/>
      <c r="E436" s="613"/>
      <c r="F436" s="612"/>
      <c r="G436" s="613"/>
      <c r="H436" s="690"/>
      <c r="I436" s="691"/>
      <c r="J436" s="691"/>
      <c r="K436" s="691"/>
      <c r="L436" s="692"/>
      <c r="M436" s="693"/>
      <c r="N436" s="694"/>
      <c r="O436" s="664"/>
      <c r="P436" s="695"/>
      <c r="Q436" s="652"/>
      <c r="R436" s="651"/>
      <c r="S436" s="696"/>
      <c r="T436" s="697"/>
      <c r="U436" s="697"/>
      <c r="V436" s="697"/>
      <c r="W436" s="697"/>
      <c r="X436" s="697"/>
      <c r="Y436" s="697"/>
      <c r="Z436" s="697"/>
      <c r="AA436" s="697"/>
      <c r="AB436" s="697"/>
      <c r="AC436" s="697"/>
      <c r="AD436" s="698"/>
      <c r="AE436" s="594"/>
      <c r="AF436" s="503"/>
      <c r="AG436" s="503"/>
      <c r="AH436" s="503" t="s">
        <v>162</v>
      </c>
      <c r="AI436" s="577"/>
      <c r="AJ436" s="577"/>
      <c r="AK436" s="577"/>
      <c r="AL436" s="577"/>
      <c r="AM436" s="577"/>
      <c r="AN436" s="577"/>
      <c r="AO436" s="577"/>
      <c r="AP436" s="577"/>
      <c r="AQ436" s="577"/>
      <c r="AR436" s="577"/>
      <c r="AS436" s="577"/>
      <c r="AT436" s="577"/>
    </row>
    <row r="437" spans="1:46" s="578" customFormat="1" ht="18" hidden="1" customHeight="1">
      <c r="A437" s="430"/>
      <c r="B437" s="622" t="s">
        <v>57</v>
      </c>
      <c r="C437" s="623"/>
      <c r="D437" s="612"/>
      <c r="E437" s="613"/>
      <c r="F437" s="612"/>
      <c r="G437" s="613"/>
      <c r="H437" s="690"/>
      <c r="I437" s="691"/>
      <c r="J437" s="691"/>
      <c r="K437" s="691"/>
      <c r="L437" s="692"/>
      <c r="M437" s="693"/>
      <c r="N437" s="694"/>
      <c r="O437" s="664"/>
      <c r="P437" s="695"/>
      <c r="Q437" s="652"/>
      <c r="R437" s="651"/>
      <c r="S437" s="696"/>
      <c r="T437" s="697"/>
      <c r="U437" s="697"/>
      <c r="V437" s="697"/>
      <c r="W437" s="697"/>
      <c r="X437" s="697"/>
      <c r="Y437" s="697"/>
      <c r="Z437" s="697"/>
      <c r="AA437" s="697"/>
      <c r="AB437" s="697"/>
      <c r="AC437" s="697"/>
      <c r="AD437" s="698"/>
      <c r="AE437" s="594"/>
      <c r="AF437" s="503"/>
      <c r="AG437" s="503"/>
      <c r="AH437" s="503" t="s">
        <v>163</v>
      </c>
      <c r="AI437" s="577"/>
      <c r="AJ437" s="577"/>
      <c r="AK437" s="577"/>
      <c r="AL437" s="577"/>
      <c r="AM437" s="577"/>
      <c r="AN437" s="577"/>
      <c r="AO437" s="577"/>
      <c r="AP437" s="577"/>
      <c r="AQ437" s="577"/>
      <c r="AR437" s="577"/>
      <c r="AS437" s="577"/>
      <c r="AT437" s="577"/>
    </row>
    <row r="438" spans="1:46" s="578" customFormat="1" ht="18" hidden="1" customHeight="1">
      <c r="A438" s="430"/>
      <c r="B438" s="622" t="s">
        <v>57</v>
      </c>
      <c r="C438" s="623"/>
      <c r="D438" s="612"/>
      <c r="E438" s="613"/>
      <c r="F438" s="612"/>
      <c r="G438" s="613"/>
      <c r="H438" s="690"/>
      <c r="I438" s="691"/>
      <c r="J438" s="691"/>
      <c r="K438" s="691"/>
      <c r="L438" s="692"/>
      <c r="M438" s="693"/>
      <c r="N438" s="694"/>
      <c r="O438" s="664"/>
      <c r="P438" s="695"/>
      <c r="Q438" s="652"/>
      <c r="R438" s="651"/>
      <c r="S438" s="696"/>
      <c r="T438" s="697"/>
      <c r="U438" s="697"/>
      <c r="V438" s="697"/>
      <c r="W438" s="697"/>
      <c r="X438" s="697"/>
      <c r="Y438" s="697"/>
      <c r="Z438" s="697"/>
      <c r="AA438" s="697"/>
      <c r="AB438" s="697"/>
      <c r="AC438" s="697"/>
      <c r="AD438" s="698"/>
      <c r="AE438" s="594"/>
      <c r="AF438" s="503"/>
      <c r="AG438" s="503"/>
      <c r="AH438" s="503" t="s">
        <v>164</v>
      </c>
      <c r="AI438" s="577"/>
      <c r="AJ438" s="577"/>
      <c r="AK438" s="577"/>
      <c r="AL438" s="577"/>
      <c r="AM438" s="577"/>
      <c r="AN438" s="577"/>
      <c r="AO438" s="577"/>
      <c r="AP438" s="577"/>
      <c r="AQ438" s="577"/>
      <c r="AR438" s="577"/>
      <c r="AS438" s="577"/>
      <c r="AT438" s="577"/>
    </row>
    <row r="439" spans="1:46" s="578" customFormat="1" ht="18" hidden="1" customHeight="1">
      <c r="A439" s="430"/>
      <c r="B439" s="622" t="s">
        <v>57</v>
      </c>
      <c r="C439" s="623"/>
      <c r="D439" s="612"/>
      <c r="E439" s="613"/>
      <c r="F439" s="612"/>
      <c r="G439" s="613"/>
      <c r="H439" s="690"/>
      <c r="I439" s="691"/>
      <c r="J439" s="691"/>
      <c r="K439" s="691"/>
      <c r="L439" s="692"/>
      <c r="M439" s="693"/>
      <c r="N439" s="694"/>
      <c r="O439" s="664"/>
      <c r="P439" s="695"/>
      <c r="Q439" s="652"/>
      <c r="R439" s="651"/>
      <c r="S439" s="696"/>
      <c r="T439" s="697"/>
      <c r="U439" s="697"/>
      <c r="V439" s="697"/>
      <c r="W439" s="697"/>
      <c r="X439" s="697"/>
      <c r="Y439" s="697"/>
      <c r="Z439" s="697"/>
      <c r="AA439" s="697"/>
      <c r="AB439" s="697"/>
      <c r="AC439" s="697"/>
      <c r="AD439" s="698"/>
      <c r="AE439" s="594"/>
      <c r="AF439" s="503"/>
      <c r="AG439" s="503"/>
      <c r="AH439" s="503" t="s">
        <v>165</v>
      </c>
      <c r="AI439" s="577"/>
      <c r="AJ439" s="577"/>
      <c r="AK439" s="577"/>
      <c r="AL439" s="577"/>
      <c r="AM439" s="577"/>
      <c r="AN439" s="577"/>
      <c r="AO439" s="577"/>
      <c r="AP439" s="577"/>
      <c r="AQ439" s="577"/>
      <c r="AR439" s="577"/>
      <c r="AS439" s="577"/>
      <c r="AT439" s="577"/>
    </row>
    <row r="440" spans="1:46" s="578" customFormat="1" ht="18" hidden="1" customHeight="1">
      <c r="A440" s="430"/>
      <c r="B440" s="622" t="s">
        <v>57</v>
      </c>
      <c r="C440" s="623"/>
      <c r="D440" s="612"/>
      <c r="E440" s="613"/>
      <c r="F440" s="612"/>
      <c r="G440" s="613"/>
      <c r="H440" s="690"/>
      <c r="I440" s="691"/>
      <c r="J440" s="691"/>
      <c r="K440" s="691"/>
      <c r="L440" s="692"/>
      <c r="M440" s="693"/>
      <c r="N440" s="694"/>
      <c r="O440" s="664"/>
      <c r="P440" s="695"/>
      <c r="Q440" s="652"/>
      <c r="R440" s="651"/>
      <c r="S440" s="696"/>
      <c r="T440" s="697"/>
      <c r="U440" s="697"/>
      <c r="V440" s="697"/>
      <c r="W440" s="697"/>
      <c r="X440" s="697"/>
      <c r="Y440" s="697"/>
      <c r="Z440" s="697"/>
      <c r="AA440" s="697"/>
      <c r="AB440" s="697"/>
      <c r="AC440" s="697"/>
      <c r="AD440" s="698"/>
      <c r="AE440" s="594"/>
      <c r="AF440" s="503"/>
      <c r="AG440" s="503"/>
      <c r="AH440" s="503" t="s">
        <v>166</v>
      </c>
      <c r="AI440" s="577"/>
      <c r="AJ440" s="577"/>
      <c r="AK440" s="577"/>
      <c r="AL440" s="577"/>
      <c r="AM440" s="577"/>
      <c r="AN440" s="577"/>
      <c r="AO440" s="577"/>
      <c r="AP440" s="577"/>
      <c r="AQ440" s="577"/>
      <c r="AR440" s="577"/>
      <c r="AS440" s="577"/>
      <c r="AT440" s="577"/>
    </row>
    <row r="441" spans="1:46" s="578" customFormat="1" ht="18" hidden="1" customHeight="1">
      <c r="A441" s="430"/>
      <c r="B441" s="622" t="s">
        <v>57</v>
      </c>
      <c r="C441" s="623"/>
      <c r="D441" s="612"/>
      <c r="E441" s="613"/>
      <c r="F441" s="612"/>
      <c r="G441" s="613"/>
      <c r="H441" s="690"/>
      <c r="I441" s="691"/>
      <c r="J441" s="691"/>
      <c r="K441" s="691"/>
      <c r="L441" s="692"/>
      <c r="M441" s="693"/>
      <c r="N441" s="694"/>
      <c r="O441" s="664"/>
      <c r="P441" s="695"/>
      <c r="Q441" s="652"/>
      <c r="R441" s="651"/>
      <c r="S441" s="696"/>
      <c r="T441" s="697"/>
      <c r="U441" s="697"/>
      <c r="V441" s="697"/>
      <c r="W441" s="697"/>
      <c r="X441" s="697"/>
      <c r="Y441" s="697"/>
      <c r="Z441" s="697"/>
      <c r="AA441" s="697"/>
      <c r="AB441" s="697"/>
      <c r="AC441" s="697"/>
      <c r="AD441" s="698"/>
      <c r="AE441" s="594"/>
      <c r="AF441" s="503"/>
      <c r="AG441" s="503"/>
      <c r="AH441" s="503" t="s">
        <v>167</v>
      </c>
      <c r="AI441" s="577"/>
      <c r="AJ441" s="577"/>
      <c r="AK441" s="577"/>
      <c r="AL441" s="577"/>
      <c r="AM441" s="577"/>
      <c r="AN441" s="577"/>
      <c r="AO441" s="577"/>
      <c r="AP441" s="577"/>
      <c r="AQ441" s="577"/>
      <c r="AR441" s="577"/>
      <c r="AS441" s="577"/>
      <c r="AT441" s="577"/>
    </row>
    <row r="442" spans="1:46" s="578" customFormat="1" ht="18" hidden="1" customHeight="1">
      <c r="A442" s="430"/>
      <c r="B442" s="622" t="s">
        <v>57</v>
      </c>
      <c r="C442" s="623"/>
      <c r="D442" s="612"/>
      <c r="E442" s="613"/>
      <c r="F442" s="612"/>
      <c r="G442" s="613"/>
      <c r="H442" s="690"/>
      <c r="I442" s="691"/>
      <c r="J442" s="691"/>
      <c r="K442" s="691"/>
      <c r="L442" s="692"/>
      <c r="M442" s="693"/>
      <c r="N442" s="694"/>
      <c r="O442" s="664"/>
      <c r="P442" s="695"/>
      <c r="Q442" s="652"/>
      <c r="R442" s="651"/>
      <c r="S442" s="696"/>
      <c r="T442" s="697"/>
      <c r="U442" s="697"/>
      <c r="V442" s="697"/>
      <c r="W442" s="697"/>
      <c r="X442" s="697"/>
      <c r="Y442" s="697"/>
      <c r="Z442" s="697"/>
      <c r="AA442" s="697"/>
      <c r="AB442" s="697"/>
      <c r="AC442" s="697"/>
      <c r="AD442" s="698"/>
      <c r="AE442" s="594"/>
      <c r="AF442" s="503"/>
      <c r="AG442" s="503"/>
      <c r="AH442" s="503" t="s">
        <v>168</v>
      </c>
      <c r="AI442" s="577"/>
      <c r="AJ442" s="577"/>
      <c r="AK442" s="577"/>
      <c r="AL442" s="577"/>
      <c r="AM442" s="577"/>
      <c r="AN442" s="577"/>
      <c r="AO442" s="577"/>
      <c r="AP442" s="577"/>
      <c r="AQ442" s="577"/>
      <c r="AR442" s="577"/>
      <c r="AS442" s="577"/>
      <c r="AT442" s="577"/>
    </row>
    <row r="443" spans="1:46" s="578" customFormat="1" ht="18" hidden="1" customHeight="1">
      <c r="A443" s="430"/>
      <c r="B443" s="622" t="s">
        <v>57</v>
      </c>
      <c r="C443" s="623"/>
      <c r="D443" s="612"/>
      <c r="E443" s="613"/>
      <c r="F443" s="612"/>
      <c r="G443" s="613"/>
      <c r="H443" s="690"/>
      <c r="I443" s="691"/>
      <c r="J443" s="691"/>
      <c r="K443" s="691"/>
      <c r="L443" s="692"/>
      <c r="M443" s="693"/>
      <c r="N443" s="694"/>
      <c r="O443" s="664"/>
      <c r="P443" s="695"/>
      <c r="Q443" s="652"/>
      <c r="R443" s="651"/>
      <c r="S443" s="696"/>
      <c r="T443" s="697"/>
      <c r="U443" s="697"/>
      <c r="V443" s="697"/>
      <c r="W443" s="697"/>
      <c r="X443" s="697"/>
      <c r="Y443" s="697"/>
      <c r="Z443" s="697"/>
      <c r="AA443" s="697"/>
      <c r="AB443" s="697"/>
      <c r="AC443" s="697"/>
      <c r="AD443" s="698"/>
      <c r="AE443" s="594"/>
      <c r="AF443" s="503"/>
      <c r="AG443" s="503"/>
      <c r="AH443" s="503" t="s">
        <v>169</v>
      </c>
      <c r="AI443" s="577"/>
      <c r="AJ443" s="577"/>
      <c r="AK443" s="577"/>
      <c r="AL443" s="577"/>
      <c r="AM443" s="577"/>
      <c r="AN443" s="577"/>
      <c r="AO443" s="577"/>
      <c r="AP443" s="577"/>
      <c r="AQ443" s="577"/>
      <c r="AR443" s="577"/>
      <c r="AS443" s="577"/>
      <c r="AT443" s="577"/>
    </row>
    <row r="444" spans="1:46" s="578" customFormat="1" ht="18" hidden="1" customHeight="1">
      <c r="A444" s="430"/>
      <c r="B444" s="622" t="s">
        <v>57</v>
      </c>
      <c r="C444" s="623"/>
      <c r="D444" s="612"/>
      <c r="E444" s="613"/>
      <c r="F444" s="612"/>
      <c r="G444" s="613"/>
      <c r="H444" s="690"/>
      <c r="I444" s="691"/>
      <c r="J444" s="691"/>
      <c r="K444" s="691"/>
      <c r="L444" s="692"/>
      <c r="M444" s="693"/>
      <c r="N444" s="694"/>
      <c r="O444" s="664"/>
      <c r="P444" s="695"/>
      <c r="Q444" s="652"/>
      <c r="R444" s="651"/>
      <c r="S444" s="696"/>
      <c r="T444" s="697"/>
      <c r="U444" s="697"/>
      <c r="V444" s="697"/>
      <c r="W444" s="697"/>
      <c r="X444" s="697"/>
      <c r="Y444" s="697"/>
      <c r="Z444" s="697"/>
      <c r="AA444" s="697"/>
      <c r="AB444" s="697"/>
      <c r="AC444" s="697"/>
      <c r="AD444" s="698"/>
      <c r="AE444" s="594"/>
      <c r="AF444" s="503"/>
      <c r="AG444" s="503"/>
      <c r="AH444" s="503" t="s">
        <v>170</v>
      </c>
      <c r="AI444" s="577"/>
      <c r="AJ444" s="577"/>
      <c r="AK444" s="577"/>
      <c r="AL444" s="577"/>
      <c r="AM444" s="577"/>
      <c r="AN444" s="577"/>
      <c r="AO444" s="577"/>
      <c r="AP444" s="577"/>
      <c r="AQ444" s="577"/>
      <c r="AR444" s="577"/>
      <c r="AS444" s="577"/>
      <c r="AT444" s="577"/>
    </row>
    <row r="445" spans="1:46" s="578" customFormat="1" ht="18" hidden="1" customHeight="1">
      <c r="A445" s="430"/>
      <c r="B445" s="622" t="s">
        <v>57</v>
      </c>
      <c r="C445" s="623"/>
      <c r="D445" s="612"/>
      <c r="E445" s="613"/>
      <c r="F445" s="612"/>
      <c r="G445" s="613"/>
      <c r="H445" s="690"/>
      <c r="I445" s="691"/>
      <c r="J445" s="691"/>
      <c r="K445" s="691"/>
      <c r="L445" s="692"/>
      <c r="M445" s="693"/>
      <c r="N445" s="694"/>
      <c r="O445" s="664"/>
      <c r="P445" s="695"/>
      <c r="Q445" s="652"/>
      <c r="R445" s="651"/>
      <c r="S445" s="696"/>
      <c r="T445" s="697"/>
      <c r="U445" s="697"/>
      <c r="V445" s="697"/>
      <c r="W445" s="697"/>
      <c r="X445" s="697"/>
      <c r="Y445" s="697"/>
      <c r="Z445" s="697"/>
      <c r="AA445" s="697"/>
      <c r="AB445" s="697"/>
      <c r="AC445" s="697"/>
      <c r="AD445" s="698"/>
      <c r="AE445" s="594"/>
      <c r="AF445" s="503"/>
      <c r="AG445" s="503"/>
      <c r="AH445" s="503" t="s">
        <v>171</v>
      </c>
      <c r="AI445" s="577"/>
      <c r="AJ445" s="577"/>
      <c r="AK445" s="577"/>
      <c r="AL445" s="577"/>
      <c r="AM445" s="577"/>
      <c r="AN445" s="577"/>
      <c r="AO445" s="577"/>
      <c r="AP445" s="577"/>
      <c r="AQ445" s="577"/>
      <c r="AR445" s="577"/>
      <c r="AS445" s="577"/>
      <c r="AT445" s="577"/>
    </row>
    <row r="446" spans="1:46" s="578" customFormat="1" ht="18" hidden="1" customHeight="1">
      <c r="A446" s="430"/>
      <c r="B446" s="622" t="s">
        <v>57</v>
      </c>
      <c r="C446" s="623"/>
      <c r="D446" s="612"/>
      <c r="E446" s="613"/>
      <c r="F446" s="612"/>
      <c r="G446" s="613"/>
      <c r="H446" s="690"/>
      <c r="I446" s="691"/>
      <c r="J446" s="691"/>
      <c r="K446" s="691"/>
      <c r="L446" s="692"/>
      <c r="M446" s="693"/>
      <c r="N446" s="694"/>
      <c r="O446" s="664"/>
      <c r="P446" s="695"/>
      <c r="Q446" s="652"/>
      <c r="R446" s="651"/>
      <c r="S446" s="696"/>
      <c r="T446" s="697"/>
      <c r="U446" s="697"/>
      <c r="V446" s="697"/>
      <c r="W446" s="697"/>
      <c r="X446" s="697"/>
      <c r="Y446" s="697"/>
      <c r="Z446" s="697"/>
      <c r="AA446" s="697"/>
      <c r="AB446" s="697"/>
      <c r="AC446" s="697"/>
      <c r="AD446" s="698"/>
      <c r="AE446" s="594"/>
      <c r="AF446" s="503"/>
      <c r="AG446" s="503"/>
      <c r="AH446" s="503" t="s">
        <v>172</v>
      </c>
      <c r="AI446" s="577"/>
      <c r="AJ446" s="577"/>
      <c r="AK446" s="577"/>
      <c r="AL446" s="577"/>
      <c r="AM446" s="577"/>
      <c r="AN446" s="577"/>
      <c r="AO446" s="577"/>
      <c r="AP446" s="577"/>
      <c r="AQ446" s="577"/>
      <c r="AR446" s="577"/>
      <c r="AS446" s="577"/>
      <c r="AT446" s="577"/>
    </row>
    <row r="447" spans="1:46" s="578" customFormat="1" ht="18" hidden="1" customHeight="1">
      <c r="A447" s="430"/>
      <c r="B447" s="622" t="s">
        <v>57</v>
      </c>
      <c r="C447" s="623"/>
      <c r="D447" s="612"/>
      <c r="E447" s="613"/>
      <c r="F447" s="612"/>
      <c r="G447" s="613"/>
      <c r="H447" s="690"/>
      <c r="I447" s="691"/>
      <c r="J447" s="691"/>
      <c r="K447" s="691"/>
      <c r="L447" s="692"/>
      <c r="M447" s="693"/>
      <c r="N447" s="694"/>
      <c r="O447" s="664"/>
      <c r="P447" s="695"/>
      <c r="Q447" s="652"/>
      <c r="R447" s="651"/>
      <c r="S447" s="696"/>
      <c r="T447" s="697"/>
      <c r="U447" s="697"/>
      <c r="V447" s="697"/>
      <c r="W447" s="697"/>
      <c r="X447" s="697"/>
      <c r="Y447" s="697"/>
      <c r="Z447" s="697"/>
      <c r="AA447" s="697"/>
      <c r="AB447" s="697"/>
      <c r="AC447" s="697"/>
      <c r="AD447" s="698"/>
      <c r="AE447" s="594"/>
      <c r="AF447" s="503"/>
      <c r="AG447" s="503"/>
      <c r="AH447" s="503" t="s">
        <v>173</v>
      </c>
      <c r="AI447" s="577"/>
      <c r="AJ447" s="577"/>
      <c r="AK447" s="577"/>
      <c r="AL447" s="577"/>
      <c r="AM447" s="577"/>
      <c r="AN447" s="577"/>
      <c r="AO447" s="577"/>
      <c r="AP447" s="577"/>
      <c r="AQ447" s="577"/>
      <c r="AR447" s="577"/>
      <c r="AS447" s="577"/>
      <c r="AT447" s="577"/>
    </row>
    <row r="448" spans="1:46" s="578" customFormat="1" ht="18" hidden="1" customHeight="1">
      <c r="A448" s="430"/>
      <c r="B448" s="622" t="s">
        <v>57</v>
      </c>
      <c r="C448" s="623"/>
      <c r="D448" s="612"/>
      <c r="E448" s="613"/>
      <c r="F448" s="612"/>
      <c r="G448" s="613"/>
      <c r="H448" s="690"/>
      <c r="I448" s="691"/>
      <c r="J448" s="691"/>
      <c r="K448" s="691"/>
      <c r="L448" s="692"/>
      <c r="M448" s="693"/>
      <c r="N448" s="694"/>
      <c r="O448" s="664"/>
      <c r="P448" s="695"/>
      <c r="Q448" s="652"/>
      <c r="R448" s="651"/>
      <c r="S448" s="696"/>
      <c r="T448" s="697"/>
      <c r="U448" s="697"/>
      <c r="V448" s="697"/>
      <c r="W448" s="697"/>
      <c r="X448" s="697"/>
      <c r="Y448" s="697"/>
      <c r="Z448" s="697"/>
      <c r="AA448" s="697"/>
      <c r="AB448" s="697"/>
      <c r="AC448" s="697"/>
      <c r="AD448" s="698"/>
      <c r="AE448" s="594"/>
      <c r="AF448" s="503"/>
      <c r="AG448" s="503"/>
      <c r="AH448" s="503" t="s">
        <v>174</v>
      </c>
      <c r="AI448" s="577"/>
      <c r="AJ448" s="577"/>
      <c r="AK448" s="577"/>
      <c r="AL448" s="577"/>
      <c r="AM448" s="577"/>
      <c r="AN448" s="577"/>
      <c r="AO448" s="577"/>
      <c r="AP448" s="577"/>
      <c r="AQ448" s="577"/>
      <c r="AR448" s="577"/>
      <c r="AS448" s="577"/>
      <c r="AT448" s="577"/>
    </row>
    <row r="449" spans="1:46" s="578" customFormat="1" ht="18" hidden="1" customHeight="1">
      <c r="A449" s="430"/>
      <c r="B449" s="622" t="s">
        <v>57</v>
      </c>
      <c r="C449" s="623"/>
      <c r="D449" s="612"/>
      <c r="E449" s="613"/>
      <c r="F449" s="612"/>
      <c r="G449" s="613"/>
      <c r="H449" s="690"/>
      <c r="I449" s="691"/>
      <c r="J449" s="691"/>
      <c r="K449" s="691"/>
      <c r="L449" s="692"/>
      <c r="M449" s="693"/>
      <c r="N449" s="694"/>
      <c r="O449" s="664"/>
      <c r="P449" s="695"/>
      <c r="Q449" s="652"/>
      <c r="R449" s="651"/>
      <c r="S449" s="696"/>
      <c r="T449" s="697"/>
      <c r="U449" s="697"/>
      <c r="V449" s="697"/>
      <c r="W449" s="697"/>
      <c r="X449" s="697"/>
      <c r="Y449" s="697"/>
      <c r="Z449" s="697"/>
      <c r="AA449" s="697"/>
      <c r="AB449" s="697"/>
      <c r="AC449" s="697"/>
      <c r="AD449" s="698"/>
      <c r="AE449" s="594"/>
      <c r="AF449" s="503"/>
      <c r="AG449" s="503"/>
      <c r="AH449" s="503" t="s">
        <v>175</v>
      </c>
      <c r="AI449" s="577"/>
      <c r="AJ449" s="577"/>
      <c r="AK449" s="577"/>
      <c r="AL449" s="577"/>
      <c r="AM449" s="577"/>
      <c r="AN449" s="577"/>
      <c r="AO449" s="577"/>
      <c r="AP449" s="577"/>
      <c r="AQ449" s="577"/>
      <c r="AR449" s="577"/>
      <c r="AS449" s="577"/>
      <c r="AT449" s="577"/>
    </row>
    <row r="450" spans="1:46" s="578" customFormat="1" ht="18" hidden="1" customHeight="1">
      <c r="A450" s="430"/>
      <c r="B450" s="622" t="s">
        <v>57</v>
      </c>
      <c r="C450" s="623"/>
      <c r="D450" s="612"/>
      <c r="E450" s="613"/>
      <c r="F450" s="612"/>
      <c r="G450" s="613"/>
      <c r="H450" s="690"/>
      <c r="I450" s="691"/>
      <c r="J450" s="691"/>
      <c r="K450" s="691"/>
      <c r="L450" s="692"/>
      <c r="M450" s="693"/>
      <c r="N450" s="694"/>
      <c r="O450" s="664"/>
      <c r="P450" s="695"/>
      <c r="Q450" s="652"/>
      <c r="R450" s="651"/>
      <c r="S450" s="696"/>
      <c r="T450" s="697"/>
      <c r="U450" s="697"/>
      <c r="V450" s="697"/>
      <c r="W450" s="697"/>
      <c r="X450" s="697"/>
      <c r="Y450" s="697"/>
      <c r="Z450" s="697"/>
      <c r="AA450" s="697"/>
      <c r="AB450" s="697"/>
      <c r="AC450" s="697"/>
      <c r="AD450" s="698"/>
      <c r="AE450" s="594"/>
      <c r="AF450" s="503"/>
      <c r="AG450" s="503"/>
      <c r="AH450" s="503" t="s">
        <v>176</v>
      </c>
      <c r="AI450" s="577"/>
      <c r="AJ450" s="577"/>
      <c r="AK450" s="577"/>
      <c r="AL450" s="577"/>
      <c r="AM450" s="577"/>
      <c r="AN450" s="577"/>
      <c r="AO450" s="577"/>
      <c r="AP450" s="577"/>
      <c r="AQ450" s="577"/>
      <c r="AR450" s="577"/>
      <c r="AS450" s="577"/>
      <c r="AT450" s="577"/>
    </row>
    <row r="451" spans="1:46" s="578" customFormat="1" ht="18" hidden="1" customHeight="1">
      <c r="A451" s="430"/>
      <c r="B451" s="622" t="s">
        <v>57</v>
      </c>
      <c r="C451" s="623"/>
      <c r="D451" s="612"/>
      <c r="E451" s="613"/>
      <c r="F451" s="612"/>
      <c r="G451" s="613"/>
      <c r="H451" s="690"/>
      <c r="I451" s="691"/>
      <c r="J451" s="691"/>
      <c r="K451" s="691"/>
      <c r="L451" s="692"/>
      <c r="M451" s="693"/>
      <c r="N451" s="694"/>
      <c r="O451" s="664"/>
      <c r="P451" s="695"/>
      <c r="Q451" s="652"/>
      <c r="R451" s="651"/>
      <c r="S451" s="696"/>
      <c r="T451" s="697"/>
      <c r="U451" s="697"/>
      <c r="V451" s="697"/>
      <c r="W451" s="697"/>
      <c r="X451" s="697"/>
      <c r="Y451" s="697"/>
      <c r="Z451" s="697"/>
      <c r="AA451" s="697"/>
      <c r="AB451" s="697"/>
      <c r="AC451" s="697"/>
      <c r="AD451" s="698"/>
      <c r="AE451" s="594"/>
      <c r="AF451" s="503"/>
      <c r="AG451" s="503"/>
      <c r="AH451" s="503" t="s">
        <v>177</v>
      </c>
      <c r="AI451" s="577"/>
      <c r="AJ451" s="577"/>
      <c r="AK451" s="577"/>
      <c r="AL451" s="577"/>
      <c r="AM451" s="577"/>
      <c r="AN451" s="577"/>
      <c r="AO451" s="577"/>
      <c r="AP451" s="577"/>
      <c r="AQ451" s="577"/>
      <c r="AR451" s="577"/>
      <c r="AS451" s="577"/>
      <c r="AT451" s="577"/>
    </row>
    <row r="452" spans="1:46" s="578" customFormat="1" ht="18" hidden="1" customHeight="1">
      <c r="A452" s="430"/>
      <c r="B452" s="622" t="s">
        <v>57</v>
      </c>
      <c r="C452" s="623"/>
      <c r="D452" s="612"/>
      <c r="E452" s="613"/>
      <c r="F452" s="612"/>
      <c r="G452" s="613"/>
      <c r="H452" s="690"/>
      <c r="I452" s="691"/>
      <c r="J452" s="691"/>
      <c r="K452" s="691"/>
      <c r="L452" s="692"/>
      <c r="M452" s="693"/>
      <c r="N452" s="694"/>
      <c r="O452" s="664"/>
      <c r="P452" s="695"/>
      <c r="Q452" s="652"/>
      <c r="R452" s="651"/>
      <c r="S452" s="696"/>
      <c r="T452" s="697"/>
      <c r="U452" s="697"/>
      <c r="V452" s="697"/>
      <c r="W452" s="697"/>
      <c r="X452" s="697"/>
      <c r="Y452" s="697"/>
      <c r="Z452" s="697"/>
      <c r="AA452" s="697"/>
      <c r="AB452" s="697"/>
      <c r="AC452" s="697"/>
      <c r="AD452" s="698"/>
      <c r="AE452" s="594"/>
      <c r="AF452" s="503"/>
      <c r="AG452" s="503"/>
      <c r="AH452" s="503" t="s">
        <v>178</v>
      </c>
      <c r="AI452" s="577"/>
      <c r="AJ452" s="577"/>
      <c r="AK452" s="577"/>
      <c r="AL452" s="577"/>
      <c r="AM452" s="577"/>
      <c r="AN452" s="577"/>
      <c r="AO452" s="577"/>
      <c r="AP452" s="577"/>
      <c r="AQ452" s="577"/>
      <c r="AR452" s="577"/>
      <c r="AS452" s="577"/>
      <c r="AT452" s="577"/>
    </row>
    <row r="453" spans="1:46" s="578" customFormat="1" ht="18" hidden="1" customHeight="1">
      <c r="A453" s="430"/>
      <c r="B453" s="622" t="s">
        <v>57</v>
      </c>
      <c r="C453" s="623"/>
      <c r="D453" s="612"/>
      <c r="E453" s="613"/>
      <c r="F453" s="612"/>
      <c r="G453" s="613"/>
      <c r="H453" s="690"/>
      <c r="I453" s="691"/>
      <c r="J453" s="691"/>
      <c r="K453" s="691"/>
      <c r="L453" s="692"/>
      <c r="M453" s="693"/>
      <c r="N453" s="694"/>
      <c r="O453" s="664"/>
      <c r="P453" s="695"/>
      <c r="Q453" s="652"/>
      <c r="R453" s="651"/>
      <c r="S453" s="696"/>
      <c r="T453" s="697"/>
      <c r="U453" s="697"/>
      <c r="V453" s="697"/>
      <c r="W453" s="697"/>
      <c r="X453" s="697"/>
      <c r="Y453" s="697"/>
      <c r="Z453" s="697"/>
      <c r="AA453" s="697"/>
      <c r="AB453" s="697"/>
      <c r="AC453" s="697"/>
      <c r="AD453" s="698"/>
      <c r="AE453" s="594"/>
      <c r="AF453" s="503"/>
      <c r="AG453" s="503"/>
      <c r="AH453" s="503" t="s">
        <v>179</v>
      </c>
      <c r="AI453" s="577"/>
      <c r="AJ453" s="577"/>
      <c r="AK453" s="577"/>
      <c r="AL453" s="577"/>
      <c r="AM453" s="577"/>
      <c r="AN453" s="577"/>
      <c r="AO453" s="577"/>
      <c r="AP453" s="577"/>
      <c r="AQ453" s="577"/>
      <c r="AR453" s="577"/>
      <c r="AS453" s="577"/>
      <c r="AT453" s="577"/>
    </row>
    <row r="454" spans="1:46" s="578" customFormat="1" ht="18" hidden="1" customHeight="1">
      <c r="A454" s="430"/>
      <c r="B454" s="622" t="s">
        <v>57</v>
      </c>
      <c r="C454" s="623"/>
      <c r="D454" s="612"/>
      <c r="E454" s="613"/>
      <c r="F454" s="612"/>
      <c r="G454" s="613"/>
      <c r="H454" s="690"/>
      <c r="I454" s="691"/>
      <c r="J454" s="691"/>
      <c r="K454" s="691"/>
      <c r="L454" s="692"/>
      <c r="M454" s="693"/>
      <c r="N454" s="694"/>
      <c r="O454" s="664"/>
      <c r="P454" s="695"/>
      <c r="Q454" s="652"/>
      <c r="R454" s="651"/>
      <c r="S454" s="696"/>
      <c r="T454" s="697"/>
      <c r="U454" s="697"/>
      <c r="V454" s="697"/>
      <c r="W454" s="697"/>
      <c r="X454" s="697"/>
      <c r="Y454" s="697"/>
      <c r="Z454" s="697"/>
      <c r="AA454" s="697"/>
      <c r="AB454" s="697"/>
      <c r="AC454" s="697"/>
      <c r="AD454" s="698"/>
      <c r="AE454" s="594"/>
      <c r="AF454" s="503"/>
      <c r="AG454" s="503"/>
      <c r="AH454" s="503" t="s">
        <v>180</v>
      </c>
      <c r="AI454" s="577"/>
      <c r="AJ454" s="577"/>
      <c r="AK454" s="577"/>
      <c r="AL454" s="577"/>
      <c r="AM454" s="577"/>
      <c r="AN454" s="577"/>
      <c r="AO454" s="577"/>
      <c r="AP454" s="577"/>
      <c r="AQ454" s="577"/>
      <c r="AR454" s="577"/>
      <c r="AS454" s="577"/>
      <c r="AT454" s="577"/>
    </row>
    <row r="455" spans="1:46" s="578" customFormat="1" ht="18" hidden="1" customHeight="1">
      <c r="A455" s="430"/>
      <c r="B455" s="622" t="s">
        <v>57</v>
      </c>
      <c r="C455" s="623"/>
      <c r="D455" s="612"/>
      <c r="E455" s="613"/>
      <c r="F455" s="612"/>
      <c r="G455" s="613"/>
      <c r="H455" s="690"/>
      <c r="I455" s="691"/>
      <c r="J455" s="691"/>
      <c r="K455" s="691"/>
      <c r="L455" s="692"/>
      <c r="M455" s="693"/>
      <c r="N455" s="694"/>
      <c r="O455" s="664"/>
      <c r="P455" s="695"/>
      <c r="Q455" s="652"/>
      <c r="R455" s="651"/>
      <c r="S455" s="696"/>
      <c r="T455" s="697"/>
      <c r="U455" s="697"/>
      <c r="V455" s="697"/>
      <c r="W455" s="697"/>
      <c r="X455" s="697"/>
      <c r="Y455" s="697"/>
      <c r="Z455" s="697"/>
      <c r="AA455" s="697"/>
      <c r="AB455" s="697"/>
      <c r="AC455" s="697"/>
      <c r="AD455" s="698"/>
      <c r="AE455" s="594"/>
      <c r="AF455" s="503"/>
      <c r="AG455" s="503"/>
      <c r="AH455" s="503" t="s">
        <v>181</v>
      </c>
      <c r="AI455" s="577"/>
      <c r="AJ455" s="577"/>
      <c r="AK455" s="577"/>
      <c r="AL455" s="577"/>
      <c r="AM455" s="577"/>
      <c r="AN455" s="577"/>
      <c r="AO455" s="577"/>
      <c r="AP455" s="577"/>
      <c r="AQ455" s="577"/>
      <c r="AR455" s="577"/>
      <c r="AS455" s="577"/>
      <c r="AT455" s="577"/>
    </row>
    <row r="456" spans="1:46" s="578" customFormat="1" ht="18" hidden="1" customHeight="1">
      <c r="A456" s="430"/>
      <c r="B456" s="622" t="s">
        <v>57</v>
      </c>
      <c r="C456" s="623"/>
      <c r="D456" s="612"/>
      <c r="E456" s="613"/>
      <c r="F456" s="612"/>
      <c r="G456" s="613"/>
      <c r="H456" s="690"/>
      <c r="I456" s="691"/>
      <c r="J456" s="691"/>
      <c r="K456" s="691"/>
      <c r="L456" s="692"/>
      <c r="M456" s="693"/>
      <c r="N456" s="694"/>
      <c r="O456" s="664"/>
      <c r="P456" s="695"/>
      <c r="Q456" s="652"/>
      <c r="R456" s="651"/>
      <c r="S456" s="696"/>
      <c r="T456" s="697"/>
      <c r="U456" s="697"/>
      <c r="V456" s="697"/>
      <c r="W456" s="697"/>
      <c r="X456" s="697"/>
      <c r="Y456" s="697"/>
      <c r="Z456" s="697"/>
      <c r="AA456" s="697"/>
      <c r="AB456" s="697"/>
      <c r="AC456" s="697"/>
      <c r="AD456" s="698"/>
      <c r="AE456" s="594"/>
      <c r="AF456" s="503"/>
      <c r="AG456" s="503"/>
      <c r="AH456" s="503" t="s">
        <v>182</v>
      </c>
      <c r="AI456" s="577"/>
      <c r="AJ456" s="577"/>
      <c r="AK456" s="577"/>
      <c r="AL456" s="577"/>
      <c r="AM456" s="577"/>
      <c r="AN456" s="577"/>
      <c r="AO456" s="577"/>
      <c r="AP456" s="577"/>
      <c r="AQ456" s="577"/>
      <c r="AR456" s="577"/>
      <c r="AS456" s="577"/>
      <c r="AT456" s="577"/>
    </row>
    <row r="457" spans="1:46" s="578" customFormat="1" ht="18" hidden="1" customHeight="1">
      <c r="A457" s="430"/>
      <c r="B457" s="622" t="s">
        <v>57</v>
      </c>
      <c r="C457" s="623"/>
      <c r="D457" s="612"/>
      <c r="E457" s="613"/>
      <c r="F457" s="612"/>
      <c r="G457" s="613"/>
      <c r="H457" s="690"/>
      <c r="I457" s="691"/>
      <c r="J457" s="691"/>
      <c r="K457" s="691"/>
      <c r="L457" s="692"/>
      <c r="M457" s="693"/>
      <c r="N457" s="694"/>
      <c r="O457" s="664"/>
      <c r="P457" s="695"/>
      <c r="Q457" s="652"/>
      <c r="R457" s="651"/>
      <c r="S457" s="696"/>
      <c r="T457" s="697"/>
      <c r="U457" s="697"/>
      <c r="V457" s="697"/>
      <c r="W457" s="697"/>
      <c r="X457" s="697"/>
      <c r="Y457" s="697"/>
      <c r="Z457" s="697"/>
      <c r="AA457" s="697"/>
      <c r="AB457" s="697"/>
      <c r="AC457" s="697"/>
      <c r="AD457" s="698"/>
      <c r="AE457" s="594"/>
      <c r="AF457" s="503"/>
      <c r="AG457" s="503"/>
      <c r="AH457" s="503" t="s">
        <v>183</v>
      </c>
      <c r="AI457" s="577"/>
      <c r="AJ457" s="577"/>
      <c r="AK457" s="577"/>
      <c r="AL457" s="577"/>
      <c r="AM457" s="577"/>
      <c r="AN457" s="577"/>
      <c r="AO457" s="577"/>
      <c r="AP457" s="577"/>
      <c r="AQ457" s="577"/>
      <c r="AR457" s="577"/>
      <c r="AS457" s="577"/>
      <c r="AT457" s="577"/>
    </row>
    <row r="458" spans="1:46" s="578" customFormat="1" ht="18" hidden="1" customHeight="1">
      <c r="A458" s="430"/>
      <c r="B458" s="622" t="s">
        <v>57</v>
      </c>
      <c r="C458" s="623"/>
      <c r="D458" s="612"/>
      <c r="E458" s="613"/>
      <c r="F458" s="612"/>
      <c r="G458" s="613"/>
      <c r="H458" s="690"/>
      <c r="I458" s="691"/>
      <c r="J458" s="691"/>
      <c r="K458" s="691"/>
      <c r="L458" s="692"/>
      <c r="M458" s="693"/>
      <c r="N458" s="694"/>
      <c r="O458" s="664"/>
      <c r="P458" s="695"/>
      <c r="Q458" s="652"/>
      <c r="R458" s="651"/>
      <c r="S458" s="696"/>
      <c r="T458" s="697"/>
      <c r="U458" s="697"/>
      <c r="V458" s="697"/>
      <c r="W458" s="697"/>
      <c r="X458" s="697"/>
      <c r="Y458" s="697"/>
      <c r="Z458" s="697"/>
      <c r="AA458" s="697"/>
      <c r="AB458" s="697"/>
      <c r="AC458" s="697"/>
      <c r="AD458" s="698"/>
      <c r="AE458" s="594"/>
      <c r="AF458" s="503"/>
      <c r="AG458" s="503"/>
      <c r="AH458" s="503" t="s">
        <v>184</v>
      </c>
      <c r="AI458" s="577"/>
      <c r="AJ458" s="577"/>
      <c r="AK458" s="577"/>
      <c r="AL458" s="577"/>
      <c r="AM458" s="577"/>
      <c r="AN458" s="577"/>
      <c r="AO458" s="577"/>
      <c r="AP458" s="577"/>
      <c r="AQ458" s="577"/>
      <c r="AR458" s="577"/>
      <c r="AS458" s="577"/>
      <c r="AT458" s="577"/>
    </row>
    <row r="459" spans="1:46" s="578" customFormat="1" ht="18" hidden="1" customHeight="1">
      <c r="A459" s="430"/>
      <c r="B459" s="622" t="s">
        <v>57</v>
      </c>
      <c r="C459" s="623"/>
      <c r="D459" s="612"/>
      <c r="E459" s="613"/>
      <c r="F459" s="612"/>
      <c r="G459" s="613"/>
      <c r="H459" s="690"/>
      <c r="I459" s="691"/>
      <c r="J459" s="691"/>
      <c r="K459" s="691"/>
      <c r="L459" s="692"/>
      <c r="M459" s="693"/>
      <c r="N459" s="694"/>
      <c r="O459" s="664"/>
      <c r="P459" s="695"/>
      <c r="Q459" s="652"/>
      <c r="R459" s="651"/>
      <c r="S459" s="696"/>
      <c r="T459" s="697"/>
      <c r="U459" s="697"/>
      <c r="V459" s="697"/>
      <c r="W459" s="697"/>
      <c r="X459" s="697"/>
      <c r="Y459" s="697"/>
      <c r="Z459" s="697"/>
      <c r="AA459" s="697"/>
      <c r="AB459" s="697"/>
      <c r="AC459" s="697"/>
      <c r="AD459" s="698"/>
      <c r="AE459" s="594"/>
      <c r="AF459" s="503"/>
      <c r="AG459" s="503"/>
      <c r="AH459" s="503" t="s">
        <v>185</v>
      </c>
      <c r="AI459" s="577"/>
      <c r="AJ459" s="577"/>
      <c r="AK459" s="577"/>
      <c r="AL459" s="577"/>
      <c r="AM459" s="577"/>
      <c r="AN459" s="577"/>
      <c r="AO459" s="577"/>
      <c r="AP459" s="577"/>
      <c r="AQ459" s="577"/>
      <c r="AR459" s="577"/>
      <c r="AS459" s="577"/>
      <c r="AT459" s="577"/>
    </row>
    <row r="460" spans="1:46" s="578" customFormat="1" ht="18" hidden="1" customHeight="1">
      <c r="A460" s="430"/>
      <c r="B460" s="622" t="s">
        <v>57</v>
      </c>
      <c r="C460" s="623"/>
      <c r="D460" s="612"/>
      <c r="E460" s="613"/>
      <c r="F460" s="612"/>
      <c r="G460" s="613"/>
      <c r="H460" s="690"/>
      <c r="I460" s="691"/>
      <c r="J460" s="691"/>
      <c r="K460" s="691"/>
      <c r="L460" s="692"/>
      <c r="M460" s="693"/>
      <c r="N460" s="694"/>
      <c r="O460" s="664"/>
      <c r="P460" s="695"/>
      <c r="Q460" s="652"/>
      <c r="R460" s="651"/>
      <c r="S460" s="696"/>
      <c r="T460" s="697"/>
      <c r="U460" s="697"/>
      <c r="V460" s="697"/>
      <c r="W460" s="697"/>
      <c r="X460" s="697"/>
      <c r="Y460" s="697"/>
      <c r="Z460" s="697"/>
      <c r="AA460" s="697"/>
      <c r="AB460" s="697"/>
      <c r="AC460" s="697"/>
      <c r="AD460" s="698"/>
      <c r="AE460" s="594"/>
      <c r="AF460" s="503"/>
      <c r="AG460" s="503"/>
      <c r="AH460" s="503"/>
      <c r="AI460" s="577"/>
      <c r="AJ460" s="577"/>
      <c r="AK460" s="577"/>
      <c r="AL460" s="577"/>
      <c r="AM460" s="577"/>
      <c r="AN460" s="577"/>
      <c r="AO460" s="577"/>
      <c r="AP460" s="577"/>
      <c r="AQ460" s="577"/>
      <c r="AR460" s="577"/>
      <c r="AS460" s="577"/>
      <c r="AT460" s="577"/>
    </row>
    <row r="461" spans="1:46" s="578" customFormat="1" ht="18" hidden="1" customHeight="1">
      <c r="A461" s="430"/>
      <c r="B461" s="622" t="s">
        <v>57</v>
      </c>
      <c r="C461" s="623"/>
      <c r="D461" s="612"/>
      <c r="E461" s="613"/>
      <c r="F461" s="612"/>
      <c r="G461" s="613"/>
      <c r="H461" s="690"/>
      <c r="I461" s="691"/>
      <c r="J461" s="691"/>
      <c r="K461" s="691"/>
      <c r="L461" s="692"/>
      <c r="M461" s="693"/>
      <c r="N461" s="694"/>
      <c r="O461" s="664"/>
      <c r="P461" s="695"/>
      <c r="Q461" s="652"/>
      <c r="R461" s="651"/>
      <c r="S461" s="696"/>
      <c r="T461" s="697"/>
      <c r="U461" s="697"/>
      <c r="V461" s="697"/>
      <c r="W461" s="697"/>
      <c r="X461" s="697"/>
      <c r="Y461" s="697"/>
      <c r="Z461" s="697"/>
      <c r="AA461" s="697"/>
      <c r="AB461" s="697"/>
      <c r="AC461" s="697"/>
      <c r="AD461" s="698"/>
      <c r="AE461" s="594"/>
      <c r="AF461" s="503"/>
      <c r="AG461" s="503"/>
      <c r="AH461" s="503"/>
      <c r="AI461" s="577"/>
      <c r="AJ461" s="577"/>
      <c r="AK461" s="577"/>
      <c r="AL461" s="577"/>
      <c r="AM461" s="577"/>
      <c r="AN461" s="577"/>
      <c r="AO461" s="577"/>
      <c r="AP461" s="577"/>
      <c r="AQ461" s="577"/>
      <c r="AR461" s="577"/>
      <c r="AS461" s="577"/>
      <c r="AT461" s="577"/>
    </row>
    <row r="462" spans="1:46" s="578" customFormat="1" ht="18" hidden="1" customHeight="1">
      <c r="A462" s="430"/>
      <c r="B462" s="622" t="s">
        <v>57</v>
      </c>
      <c r="C462" s="623"/>
      <c r="D462" s="612"/>
      <c r="E462" s="613"/>
      <c r="F462" s="612"/>
      <c r="G462" s="613"/>
      <c r="H462" s="690"/>
      <c r="I462" s="691"/>
      <c r="J462" s="691"/>
      <c r="K462" s="691"/>
      <c r="L462" s="692"/>
      <c r="M462" s="693"/>
      <c r="N462" s="694"/>
      <c r="O462" s="664"/>
      <c r="P462" s="695"/>
      <c r="Q462" s="652"/>
      <c r="R462" s="651"/>
      <c r="S462" s="696"/>
      <c r="T462" s="697"/>
      <c r="U462" s="697"/>
      <c r="V462" s="697"/>
      <c r="W462" s="697"/>
      <c r="X462" s="697"/>
      <c r="Y462" s="697"/>
      <c r="Z462" s="697"/>
      <c r="AA462" s="697"/>
      <c r="AB462" s="697"/>
      <c r="AC462" s="697"/>
      <c r="AD462" s="698"/>
      <c r="AE462" s="594"/>
      <c r="AF462" s="503"/>
      <c r="AG462" s="503"/>
      <c r="AH462" s="503"/>
      <c r="AI462" s="577"/>
      <c r="AJ462" s="577"/>
      <c r="AK462" s="577"/>
      <c r="AL462" s="577"/>
      <c r="AM462" s="577"/>
      <c r="AN462" s="577"/>
      <c r="AO462" s="577"/>
      <c r="AP462" s="577"/>
      <c r="AQ462" s="577"/>
      <c r="AR462" s="577"/>
      <c r="AS462" s="577"/>
      <c r="AT462" s="577"/>
    </row>
    <row r="463" spans="1:46" s="578" customFormat="1" ht="18" hidden="1" customHeight="1">
      <c r="A463" s="430"/>
      <c r="B463" s="622" t="s">
        <v>57</v>
      </c>
      <c r="C463" s="623"/>
      <c r="D463" s="612"/>
      <c r="E463" s="613"/>
      <c r="F463" s="612"/>
      <c r="G463" s="613"/>
      <c r="H463" s="690"/>
      <c r="I463" s="691"/>
      <c r="J463" s="691"/>
      <c r="K463" s="691"/>
      <c r="L463" s="692"/>
      <c r="M463" s="693"/>
      <c r="N463" s="694"/>
      <c r="O463" s="664"/>
      <c r="P463" s="695"/>
      <c r="Q463" s="652"/>
      <c r="R463" s="651"/>
      <c r="S463" s="696"/>
      <c r="T463" s="697"/>
      <c r="U463" s="697"/>
      <c r="V463" s="697"/>
      <c r="W463" s="697"/>
      <c r="X463" s="697"/>
      <c r="Y463" s="697"/>
      <c r="Z463" s="697"/>
      <c r="AA463" s="697"/>
      <c r="AB463" s="697"/>
      <c r="AC463" s="697"/>
      <c r="AD463" s="698"/>
      <c r="AE463" s="594"/>
      <c r="AF463" s="503"/>
      <c r="AG463" s="503"/>
      <c r="AH463" s="503"/>
      <c r="AI463" s="577"/>
      <c r="AJ463" s="577"/>
      <c r="AK463" s="577"/>
      <c r="AL463" s="577"/>
      <c r="AM463" s="577"/>
      <c r="AN463" s="577"/>
      <c r="AO463" s="577"/>
      <c r="AP463" s="577"/>
      <c r="AQ463" s="577"/>
      <c r="AR463" s="577"/>
      <c r="AS463" s="577"/>
      <c r="AT463" s="577"/>
    </row>
    <row r="464" spans="1:46" s="578" customFormat="1" ht="18" hidden="1" customHeight="1">
      <c r="A464" s="430"/>
      <c r="B464" s="622" t="s">
        <v>57</v>
      </c>
      <c r="C464" s="623"/>
      <c r="D464" s="612"/>
      <c r="E464" s="613"/>
      <c r="F464" s="612"/>
      <c r="G464" s="613"/>
      <c r="H464" s="690"/>
      <c r="I464" s="691"/>
      <c r="J464" s="691"/>
      <c r="K464" s="691"/>
      <c r="L464" s="692"/>
      <c r="M464" s="693"/>
      <c r="N464" s="694"/>
      <c r="O464" s="664"/>
      <c r="P464" s="695"/>
      <c r="Q464" s="652"/>
      <c r="R464" s="651"/>
      <c r="S464" s="696"/>
      <c r="T464" s="697"/>
      <c r="U464" s="697"/>
      <c r="V464" s="697"/>
      <c r="W464" s="697"/>
      <c r="X464" s="697"/>
      <c r="Y464" s="697"/>
      <c r="Z464" s="697"/>
      <c r="AA464" s="697"/>
      <c r="AB464" s="697"/>
      <c r="AC464" s="697"/>
      <c r="AD464" s="698"/>
      <c r="AE464" s="594"/>
      <c r="AF464" s="503"/>
      <c r="AG464" s="503"/>
      <c r="AH464" s="503"/>
      <c r="AI464" s="577"/>
      <c r="AJ464" s="577"/>
      <c r="AK464" s="577"/>
      <c r="AL464" s="577"/>
      <c r="AM464" s="577"/>
      <c r="AN464" s="577"/>
      <c r="AO464" s="577"/>
      <c r="AP464" s="577"/>
      <c r="AQ464" s="577"/>
      <c r="AR464" s="577"/>
      <c r="AS464" s="577"/>
      <c r="AT464" s="577"/>
    </row>
    <row r="465" spans="1:46" s="578" customFormat="1" ht="18" hidden="1" customHeight="1">
      <c r="A465" s="430"/>
      <c r="B465" s="622" t="s">
        <v>57</v>
      </c>
      <c r="C465" s="623"/>
      <c r="D465" s="612"/>
      <c r="E465" s="613"/>
      <c r="F465" s="612"/>
      <c r="G465" s="613"/>
      <c r="H465" s="690"/>
      <c r="I465" s="691"/>
      <c r="J465" s="691"/>
      <c r="K465" s="691"/>
      <c r="L465" s="692"/>
      <c r="M465" s="693"/>
      <c r="N465" s="694"/>
      <c r="O465" s="664"/>
      <c r="P465" s="695"/>
      <c r="Q465" s="652"/>
      <c r="R465" s="651"/>
      <c r="S465" s="696"/>
      <c r="T465" s="697"/>
      <c r="U465" s="697"/>
      <c r="V465" s="697"/>
      <c r="W465" s="697"/>
      <c r="X465" s="697"/>
      <c r="Y465" s="697"/>
      <c r="Z465" s="697"/>
      <c r="AA465" s="697"/>
      <c r="AB465" s="697"/>
      <c r="AC465" s="697"/>
      <c r="AD465" s="698"/>
      <c r="AE465" s="594"/>
      <c r="AF465" s="503"/>
      <c r="AG465" s="503"/>
      <c r="AH465" s="503"/>
      <c r="AI465" s="577"/>
      <c r="AJ465" s="577"/>
      <c r="AK465" s="577"/>
      <c r="AL465" s="577"/>
      <c r="AM465" s="577"/>
      <c r="AN465" s="577"/>
      <c r="AO465" s="577"/>
      <c r="AP465" s="577"/>
      <c r="AQ465" s="577"/>
      <c r="AR465" s="577"/>
      <c r="AS465" s="577"/>
      <c r="AT465" s="577"/>
    </row>
    <row r="466" spans="1:46" s="578" customFormat="1" ht="18" hidden="1" customHeight="1">
      <c r="A466" s="430"/>
      <c r="B466" s="622" t="s">
        <v>57</v>
      </c>
      <c r="C466" s="623"/>
      <c r="D466" s="612"/>
      <c r="E466" s="613"/>
      <c r="F466" s="612"/>
      <c r="G466" s="613"/>
      <c r="H466" s="690"/>
      <c r="I466" s="691"/>
      <c r="J466" s="691"/>
      <c r="K466" s="691"/>
      <c r="L466" s="692"/>
      <c r="M466" s="693"/>
      <c r="N466" s="694"/>
      <c r="O466" s="664"/>
      <c r="P466" s="695"/>
      <c r="Q466" s="652"/>
      <c r="R466" s="651"/>
      <c r="S466" s="696"/>
      <c r="T466" s="697"/>
      <c r="U466" s="697"/>
      <c r="V466" s="697"/>
      <c r="W466" s="697"/>
      <c r="X466" s="697"/>
      <c r="Y466" s="697"/>
      <c r="Z466" s="697"/>
      <c r="AA466" s="697"/>
      <c r="AB466" s="697"/>
      <c r="AC466" s="697"/>
      <c r="AD466" s="698"/>
      <c r="AE466" s="594"/>
      <c r="AF466" s="503"/>
      <c r="AG466" s="503"/>
      <c r="AH466" s="503"/>
      <c r="AI466" s="577"/>
      <c r="AJ466" s="577"/>
      <c r="AK466" s="577"/>
      <c r="AL466" s="577"/>
      <c r="AM466" s="577"/>
      <c r="AN466" s="577"/>
      <c r="AO466" s="577"/>
      <c r="AP466" s="577"/>
      <c r="AQ466" s="577"/>
      <c r="AR466" s="577"/>
      <c r="AS466" s="577"/>
      <c r="AT466" s="577"/>
    </row>
    <row r="467" spans="1:46" s="578" customFormat="1" ht="18" hidden="1" customHeight="1">
      <c r="A467" s="430"/>
      <c r="B467" s="622" t="s">
        <v>57</v>
      </c>
      <c r="C467" s="623"/>
      <c r="D467" s="612"/>
      <c r="E467" s="613"/>
      <c r="F467" s="612"/>
      <c r="G467" s="613"/>
      <c r="H467" s="690"/>
      <c r="I467" s="691"/>
      <c r="J467" s="691"/>
      <c r="K467" s="691"/>
      <c r="L467" s="692"/>
      <c r="M467" s="693"/>
      <c r="N467" s="694"/>
      <c r="O467" s="664"/>
      <c r="P467" s="695"/>
      <c r="Q467" s="652"/>
      <c r="R467" s="651"/>
      <c r="S467" s="696"/>
      <c r="T467" s="697"/>
      <c r="U467" s="697"/>
      <c r="V467" s="697"/>
      <c r="W467" s="697"/>
      <c r="X467" s="697"/>
      <c r="Y467" s="697"/>
      <c r="Z467" s="697"/>
      <c r="AA467" s="697"/>
      <c r="AB467" s="697"/>
      <c r="AC467" s="697"/>
      <c r="AD467" s="698"/>
      <c r="AE467" s="594"/>
      <c r="AF467" s="503"/>
      <c r="AG467" s="503"/>
      <c r="AH467" s="503"/>
      <c r="AI467" s="577"/>
      <c r="AJ467" s="577"/>
      <c r="AK467" s="577"/>
      <c r="AL467" s="577"/>
      <c r="AM467" s="577"/>
      <c r="AN467" s="577"/>
      <c r="AO467" s="577"/>
      <c r="AP467" s="577"/>
      <c r="AQ467" s="577"/>
      <c r="AR467" s="577"/>
      <c r="AS467" s="577"/>
      <c r="AT467" s="577"/>
    </row>
    <row r="468" spans="1:46" s="578" customFormat="1" ht="18" hidden="1" customHeight="1">
      <c r="A468" s="430"/>
      <c r="B468" s="622" t="s">
        <v>57</v>
      </c>
      <c r="C468" s="623"/>
      <c r="D468" s="612"/>
      <c r="E468" s="613"/>
      <c r="F468" s="612"/>
      <c r="G468" s="613"/>
      <c r="H468" s="690"/>
      <c r="I468" s="691"/>
      <c r="J468" s="691"/>
      <c r="K468" s="691"/>
      <c r="L468" s="692"/>
      <c r="M468" s="693"/>
      <c r="N468" s="694"/>
      <c r="O468" s="664"/>
      <c r="P468" s="695"/>
      <c r="Q468" s="652"/>
      <c r="R468" s="651"/>
      <c r="S468" s="696"/>
      <c r="T468" s="697"/>
      <c r="U468" s="697"/>
      <c r="V468" s="697"/>
      <c r="W468" s="697"/>
      <c r="X468" s="697"/>
      <c r="Y468" s="697"/>
      <c r="Z468" s="697"/>
      <c r="AA468" s="697"/>
      <c r="AB468" s="697"/>
      <c r="AC468" s="697"/>
      <c r="AD468" s="698"/>
      <c r="AE468" s="594"/>
      <c r="AF468" s="503"/>
      <c r="AG468" s="503"/>
      <c r="AH468" s="503"/>
      <c r="AI468" s="577"/>
      <c r="AJ468" s="577"/>
      <c r="AK468" s="577"/>
      <c r="AL468" s="577"/>
      <c r="AM468" s="577"/>
      <c r="AN468" s="577"/>
      <c r="AO468" s="577"/>
      <c r="AP468" s="577"/>
      <c r="AQ468" s="577"/>
      <c r="AR468" s="577"/>
      <c r="AS468" s="577"/>
      <c r="AT468" s="577"/>
    </row>
    <row r="469" spans="1:46" s="578" customFormat="1" ht="18" hidden="1" customHeight="1">
      <c r="A469" s="430"/>
      <c r="B469" s="622" t="s">
        <v>57</v>
      </c>
      <c r="C469" s="623"/>
      <c r="D469" s="612"/>
      <c r="E469" s="613"/>
      <c r="F469" s="612"/>
      <c r="G469" s="613"/>
      <c r="H469" s="690"/>
      <c r="I469" s="691"/>
      <c r="J469" s="691"/>
      <c r="K469" s="691"/>
      <c r="L469" s="692"/>
      <c r="M469" s="693"/>
      <c r="N469" s="694"/>
      <c r="O469" s="664"/>
      <c r="P469" s="695"/>
      <c r="Q469" s="652"/>
      <c r="R469" s="651"/>
      <c r="S469" s="696"/>
      <c r="T469" s="697"/>
      <c r="U469" s="697"/>
      <c r="V469" s="697"/>
      <c r="W469" s="697"/>
      <c r="X469" s="697"/>
      <c r="Y469" s="697"/>
      <c r="Z469" s="697"/>
      <c r="AA469" s="697"/>
      <c r="AB469" s="697"/>
      <c r="AC469" s="697"/>
      <c r="AD469" s="698"/>
      <c r="AE469" s="594"/>
      <c r="AF469" s="503"/>
      <c r="AG469" s="503"/>
      <c r="AH469" s="503"/>
      <c r="AI469" s="577"/>
      <c r="AJ469" s="577"/>
      <c r="AK469" s="577"/>
      <c r="AL469" s="577"/>
      <c r="AM469" s="577"/>
      <c r="AN469" s="577"/>
      <c r="AO469" s="577"/>
      <c r="AP469" s="577"/>
      <c r="AQ469" s="577"/>
      <c r="AR469" s="577"/>
      <c r="AS469" s="577"/>
      <c r="AT469" s="577"/>
    </row>
    <row r="470" spans="1:46" s="578" customFormat="1" ht="18" hidden="1" customHeight="1">
      <c r="A470" s="430"/>
      <c r="B470" s="622" t="s">
        <v>57</v>
      </c>
      <c r="C470" s="623"/>
      <c r="D470" s="612"/>
      <c r="E470" s="613"/>
      <c r="F470" s="612"/>
      <c r="G470" s="613"/>
      <c r="H470" s="690"/>
      <c r="I470" s="691"/>
      <c r="J470" s="691"/>
      <c r="K470" s="691"/>
      <c r="L470" s="692"/>
      <c r="M470" s="693"/>
      <c r="N470" s="694"/>
      <c r="O470" s="664"/>
      <c r="P470" s="695"/>
      <c r="Q470" s="652"/>
      <c r="R470" s="651"/>
      <c r="S470" s="696"/>
      <c r="T470" s="697"/>
      <c r="U470" s="697"/>
      <c r="V470" s="697"/>
      <c r="W470" s="697"/>
      <c r="X470" s="697"/>
      <c r="Y470" s="697"/>
      <c r="Z470" s="697"/>
      <c r="AA470" s="697"/>
      <c r="AB470" s="697"/>
      <c r="AC470" s="697"/>
      <c r="AD470" s="698"/>
      <c r="AE470" s="594"/>
      <c r="AF470" s="503"/>
      <c r="AG470" s="503"/>
      <c r="AH470" s="503"/>
      <c r="AI470" s="577"/>
      <c r="AJ470" s="577"/>
      <c r="AK470" s="577"/>
      <c r="AL470" s="577"/>
      <c r="AM470" s="577"/>
      <c r="AN470" s="577"/>
      <c r="AO470" s="577"/>
      <c r="AP470" s="577"/>
      <c r="AQ470" s="577"/>
      <c r="AR470" s="577"/>
      <c r="AS470" s="577"/>
      <c r="AT470" s="577"/>
    </row>
    <row r="471" spans="1:46" s="578" customFormat="1" ht="18" hidden="1" customHeight="1">
      <c r="A471" s="430"/>
      <c r="B471" s="622" t="s">
        <v>57</v>
      </c>
      <c r="C471" s="623"/>
      <c r="D471" s="612"/>
      <c r="E471" s="613"/>
      <c r="F471" s="612"/>
      <c r="G471" s="613"/>
      <c r="H471" s="690"/>
      <c r="I471" s="691"/>
      <c r="J471" s="691"/>
      <c r="K471" s="691"/>
      <c r="L471" s="692"/>
      <c r="M471" s="693"/>
      <c r="N471" s="694"/>
      <c r="O471" s="664"/>
      <c r="P471" s="695"/>
      <c r="Q471" s="652"/>
      <c r="R471" s="651"/>
      <c r="S471" s="696"/>
      <c r="T471" s="697"/>
      <c r="U471" s="697"/>
      <c r="V471" s="697"/>
      <c r="W471" s="697"/>
      <c r="X471" s="697"/>
      <c r="Y471" s="697"/>
      <c r="Z471" s="697"/>
      <c r="AA471" s="697"/>
      <c r="AB471" s="697"/>
      <c r="AC471" s="697"/>
      <c r="AD471" s="698"/>
      <c r="AE471" s="594"/>
      <c r="AF471" s="503"/>
      <c r="AG471" s="503"/>
      <c r="AH471" s="503"/>
      <c r="AI471" s="577"/>
      <c r="AJ471" s="577"/>
      <c r="AK471" s="577"/>
      <c r="AL471" s="577"/>
      <c r="AM471" s="577"/>
      <c r="AN471" s="577"/>
      <c r="AO471" s="577"/>
      <c r="AP471" s="577"/>
      <c r="AQ471" s="577"/>
      <c r="AR471" s="577"/>
      <c r="AS471" s="577"/>
      <c r="AT471" s="577"/>
    </row>
    <row r="472" spans="1:46" s="578" customFormat="1" ht="18" hidden="1" customHeight="1">
      <c r="A472" s="430"/>
      <c r="B472" s="622" t="s">
        <v>57</v>
      </c>
      <c r="C472" s="623"/>
      <c r="D472" s="612"/>
      <c r="E472" s="613"/>
      <c r="F472" s="612"/>
      <c r="G472" s="613"/>
      <c r="H472" s="690"/>
      <c r="I472" s="691"/>
      <c r="J472" s="691"/>
      <c r="K472" s="691"/>
      <c r="L472" s="692"/>
      <c r="M472" s="693"/>
      <c r="N472" s="694"/>
      <c r="O472" s="664"/>
      <c r="P472" s="695"/>
      <c r="Q472" s="652"/>
      <c r="R472" s="651"/>
      <c r="S472" s="696"/>
      <c r="T472" s="697"/>
      <c r="U472" s="697"/>
      <c r="V472" s="697"/>
      <c r="W472" s="697"/>
      <c r="X472" s="697"/>
      <c r="Y472" s="697"/>
      <c r="Z472" s="697"/>
      <c r="AA472" s="697"/>
      <c r="AB472" s="697"/>
      <c r="AC472" s="697"/>
      <c r="AD472" s="698"/>
      <c r="AE472" s="594"/>
      <c r="AF472" s="503"/>
      <c r="AG472" s="503"/>
      <c r="AH472" s="503"/>
      <c r="AI472" s="577"/>
      <c r="AJ472" s="577"/>
      <c r="AK472" s="577"/>
      <c r="AL472" s="577"/>
      <c r="AM472" s="577"/>
      <c r="AN472" s="577"/>
      <c r="AO472" s="577"/>
      <c r="AP472" s="577"/>
      <c r="AQ472" s="577"/>
      <c r="AR472" s="577"/>
      <c r="AS472" s="577"/>
      <c r="AT472" s="577"/>
    </row>
    <row r="473" spans="1:46" s="578" customFormat="1" ht="18" hidden="1" customHeight="1">
      <c r="A473" s="430"/>
      <c r="B473" s="622" t="s">
        <v>57</v>
      </c>
      <c r="C473" s="623"/>
      <c r="D473" s="612"/>
      <c r="E473" s="613"/>
      <c r="F473" s="612"/>
      <c r="G473" s="613"/>
      <c r="H473" s="690"/>
      <c r="I473" s="691"/>
      <c r="J473" s="691"/>
      <c r="K473" s="691"/>
      <c r="L473" s="692"/>
      <c r="M473" s="693"/>
      <c r="N473" s="694"/>
      <c r="O473" s="664"/>
      <c r="P473" s="695"/>
      <c r="Q473" s="652"/>
      <c r="R473" s="651"/>
      <c r="S473" s="696"/>
      <c r="T473" s="697"/>
      <c r="U473" s="697"/>
      <c r="V473" s="697"/>
      <c r="W473" s="697"/>
      <c r="X473" s="697"/>
      <c r="Y473" s="697"/>
      <c r="Z473" s="697"/>
      <c r="AA473" s="697"/>
      <c r="AB473" s="697"/>
      <c r="AC473" s="697"/>
      <c r="AD473" s="698"/>
      <c r="AE473" s="594"/>
      <c r="AF473" s="503"/>
      <c r="AG473" s="503"/>
      <c r="AH473" s="503"/>
      <c r="AI473" s="577"/>
      <c r="AJ473" s="577"/>
      <c r="AK473" s="577"/>
      <c r="AL473" s="577"/>
      <c r="AM473" s="577"/>
      <c r="AN473" s="577"/>
      <c r="AO473" s="577"/>
      <c r="AP473" s="577"/>
      <c r="AQ473" s="577"/>
      <c r="AR473" s="577"/>
      <c r="AS473" s="577"/>
      <c r="AT473" s="577"/>
    </row>
    <row r="474" spans="1:46" s="578" customFormat="1" ht="18" hidden="1" customHeight="1">
      <c r="A474" s="430"/>
      <c r="B474" s="622" t="s">
        <v>57</v>
      </c>
      <c r="C474" s="623"/>
      <c r="D474" s="612"/>
      <c r="E474" s="613"/>
      <c r="F474" s="612"/>
      <c r="G474" s="613"/>
      <c r="H474" s="690"/>
      <c r="I474" s="691"/>
      <c r="J474" s="691"/>
      <c r="K474" s="691"/>
      <c r="L474" s="692"/>
      <c r="M474" s="693"/>
      <c r="N474" s="694"/>
      <c r="O474" s="664"/>
      <c r="P474" s="695"/>
      <c r="Q474" s="652"/>
      <c r="R474" s="651"/>
      <c r="S474" s="696"/>
      <c r="T474" s="697"/>
      <c r="U474" s="697"/>
      <c r="V474" s="697"/>
      <c r="W474" s="697"/>
      <c r="X474" s="697"/>
      <c r="Y474" s="697"/>
      <c r="Z474" s="697"/>
      <c r="AA474" s="697"/>
      <c r="AB474" s="697"/>
      <c r="AC474" s="697"/>
      <c r="AD474" s="698"/>
      <c r="AE474" s="594"/>
      <c r="AF474" s="503"/>
      <c r="AG474" s="503"/>
      <c r="AH474" s="503"/>
      <c r="AI474" s="577"/>
      <c r="AJ474" s="577"/>
      <c r="AK474" s="577"/>
      <c r="AL474" s="577"/>
      <c r="AM474" s="577"/>
      <c r="AN474" s="577"/>
      <c r="AO474" s="577"/>
      <c r="AP474" s="577"/>
      <c r="AQ474" s="577"/>
      <c r="AR474" s="577"/>
      <c r="AS474" s="577"/>
      <c r="AT474" s="577"/>
    </row>
    <row r="475" spans="1:46" s="578" customFormat="1" ht="18" hidden="1" customHeight="1">
      <c r="A475" s="430"/>
      <c r="B475" s="622" t="s">
        <v>57</v>
      </c>
      <c r="C475" s="623"/>
      <c r="D475" s="612"/>
      <c r="E475" s="613"/>
      <c r="F475" s="612"/>
      <c r="G475" s="613"/>
      <c r="H475" s="690"/>
      <c r="I475" s="691"/>
      <c r="J475" s="691"/>
      <c r="K475" s="691"/>
      <c r="L475" s="692"/>
      <c r="M475" s="693"/>
      <c r="N475" s="694"/>
      <c r="O475" s="664"/>
      <c r="P475" s="695"/>
      <c r="Q475" s="652"/>
      <c r="R475" s="651"/>
      <c r="S475" s="696"/>
      <c r="T475" s="697"/>
      <c r="U475" s="697"/>
      <c r="V475" s="697"/>
      <c r="W475" s="697"/>
      <c r="X475" s="697"/>
      <c r="Y475" s="697"/>
      <c r="Z475" s="697"/>
      <c r="AA475" s="697"/>
      <c r="AB475" s="697"/>
      <c r="AC475" s="697"/>
      <c r="AD475" s="698"/>
      <c r="AE475" s="594"/>
      <c r="AF475" s="503"/>
      <c r="AG475" s="503"/>
      <c r="AH475" s="503"/>
      <c r="AI475" s="577"/>
      <c r="AJ475" s="577"/>
      <c r="AK475" s="577"/>
      <c r="AL475" s="577"/>
      <c r="AM475" s="577"/>
      <c r="AN475" s="577"/>
      <c r="AO475" s="577"/>
      <c r="AP475" s="577"/>
      <c r="AQ475" s="577"/>
      <c r="AR475" s="577"/>
      <c r="AS475" s="577"/>
      <c r="AT475" s="577"/>
    </row>
    <row r="476" spans="1:46" s="578" customFormat="1" ht="18" hidden="1" customHeight="1">
      <c r="A476" s="430"/>
      <c r="B476" s="622" t="s">
        <v>57</v>
      </c>
      <c r="C476" s="623"/>
      <c r="D476" s="612"/>
      <c r="E476" s="613"/>
      <c r="F476" s="612"/>
      <c r="G476" s="613"/>
      <c r="H476" s="690"/>
      <c r="I476" s="691"/>
      <c r="J476" s="691"/>
      <c r="K476" s="691"/>
      <c r="L476" s="692"/>
      <c r="M476" s="693"/>
      <c r="N476" s="694"/>
      <c r="O476" s="664"/>
      <c r="P476" s="695"/>
      <c r="Q476" s="652"/>
      <c r="R476" s="651"/>
      <c r="S476" s="696"/>
      <c r="T476" s="697"/>
      <c r="U476" s="697"/>
      <c r="V476" s="697"/>
      <c r="W476" s="697"/>
      <c r="X476" s="697"/>
      <c r="Y476" s="697"/>
      <c r="Z476" s="697"/>
      <c r="AA476" s="697"/>
      <c r="AB476" s="697"/>
      <c r="AC476" s="697"/>
      <c r="AD476" s="698"/>
      <c r="AE476" s="594"/>
      <c r="AF476" s="503"/>
      <c r="AG476" s="503"/>
      <c r="AH476" s="503"/>
      <c r="AI476" s="577"/>
      <c r="AJ476" s="577"/>
      <c r="AK476" s="577"/>
      <c r="AL476" s="577"/>
      <c r="AM476" s="577"/>
      <c r="AN476" s="577"/>
      <c r="AO476" s="577"/>
      <c r="AP476" s="577"/>
      <c r="AQ476" s="577"/>
      <c r="AR476" s="577"/>
      <c r="AS476" s="577"/>
      <c r="AT476" s="577"/>
    </row>
    <row r="477" spans="1:46" s="578" customFormat="1" ht="18" hidden="1" customHeight="1">
      <c r="A477" s="430"/>
      <c r="B477" s="622" t="s">
        <v>57</v>
      </c>
      <c r="C477" s="623"/>
      <c r="D477" s="612"/>
      <c r="E477" s="613"/>
      <c r="F477" s="612"/>
      <c r="G477" s="613"/>
      <c r="H477" s="690"/>
      <c r="I477" s="691"/>
      <c r="J477" s="691"/>
      <c r="K477" s="691"/>
      <c r="L477" s="692"/>
      <c r="M477" s="693"/>
      <c r="N477" s="694"/>
      <c r="O477" s="664"/>
      <c r="P477" s="695"/>
      <c r="Q477" s="652"/>
      <c r="R477" s="651"/>
      <c r="S477" s="696"/>
      <c r="T477" s="697"/>
      <c r="U477" s="697"/>
      <c r="V477" s="697"/>
      <c r="W477" s="697"/>
      <c r="X477" s="697"/>
      <c r="Y477" s="697"/>
      <c r="Z477" s="697"/>
      <c r="AA477" s="697"/>
      <c r="AB477" s="697"/>
      <c r="AC477" s="697"/>
      <c r="AD477" s="698"/>
      <c r="AE477" s="594"/>
      <c r="AF477" s="503"/>
      <c r="AG477" s="503"/>
      <c r="AH477" s="503"/>
      <c r="AI477" s="577"/>
      <c r="AJ477" s="577"/>
      <c r="AK477" s="577"/>
      <c r="AL477" s="577"/>
      <c r="AM477" s="577"/>
      <c r="AN477" s="577"/>
      <c r="AO477" s="577"/>
      <c r="AP477" s="577"/>
      <c r="AQ477" s="577"/>
      <c r="AR477" s="577"/>
      <c r="AS477" s="577"/>
      <c r="AT477" s="577"/>
    </row>
    <row r="478" spans="1:46" s="578" customFormat="1" ht="18" hidden="1" customHeight="1">
      <c r="A478" s="430"/>
      <c r="B478" s="622" t="s">
        <v>57</v>
      </c>
      <c r="C478" s="623"/>
      <c r="D478" s="612"/>
      <c r="E478" s="613"/>
      <c r="F478" s="612"/>
      <c r="G478" s="613"/>
      <c r="H478" s="690"/>
      <c r="I478" s="691"/>
      <c r="J478" s="691"/>
      <c r="K478" s="691"/>
      <c r="L478" s="692"/>
      <c r="M478" s="693"/>
      <c r="N478" s="694"/>
      <c r="O478" s="664"/>
      <c r="P478" s="695"/>
      <c r="Q478" s="652"/>
      <c r="R478" s="651"/>
      <c r="S478" s="696"/>
      <c r="T478" s="697"/>
      <c r="U478" s="697"/>
      <c r="V478" s="697"/>
      <c r="W478" s="697"/>
      <c r="X478" s="697"/>
      <c r="Y478" s="697"/>
      <c r="Z478" s="697"/>
      <c r="AA478" s="697"/>
      <c r="AB478" s="697"/>
      <c r="AC478" s="697"/>
      <c r="AD478" s="698"/>
      <c r="AE478" s="594"/>
      <c r="AF478" s="503"/>
      <c r="AG478" s="503"/>
      <c r="AH478" s="503"/>
      <c r="AI478" s="577"/>
      <c r="AJ478" s="577"/>
      <c r="AK478" s="577"/>
      <c r="AL478" s="577"/>
      <c r="AM478" s="577"/>
      <c r="AN478" s="577"/>
      <c r="AO478" s="577"/>
      <c r="AP478" s="577"/>
      <c r="AQ478" s="577"/>
      <c r="AR478" s="577"/>
      <c r="AS478" s="577"/>
      <c r="AT478" s="577"/>
    </row>
    <row r="479" spans="1:46" s="578" customFormat="1" ht="18" hidden="1" customHeight="1">
      <c r="A479" s="430"/>
      <c r="B479" s="622" t="s">
        <v>57</v>
      </c>
      <c r="C479" s="623"/>
      <c r="D479" s="612"/>
      <c r="E479" s="613"/>
      <c r="F479" s="612"/>
      <c r="G479" s="613"/>
      <c r="H479" s="690"/>
      <c r="I479" s="691"/>
      <c r="J479" s="691"/>
      <c r="K479" s="691"/>
      <c r="L479" s="692"/>
      <c r="M479" s="693"/>
      <c r="N479" s="694"/>
      <c r="O479" s="664"/>
      <c r="P479" s="695"/>
      <c r="Q479" s="652"/>
      <c r="R479" s="651"/>
      <c r="S479" s="696"/>
      <c r="T479" s="697"/>
      <c r="U479" s="697"/>
      <c r="V479" s="697"/>
      <c r="W479" s="697"/>
      <c r="X479" s="697"/>
      <c r="Y479" s="697"/>
      <c r="Z479" s="697"/>
      <c r="AA479" s="697"/>
      <c r="AB479" s="697"/>
      <c r="AC479" s="697"/>
      <c r="AD479" s="698"/>
      <c r="AE479" s="594"/>
      <c r="AF479" s="503"/>
      <c r="AG479" s="503"/>
      <c r="AH479" s="503"/>
      <c r="AI479" s="577"/>
      <c r="AJ479" s="577"/>
      <c r="AK479" s="577"/>
      <c r="AL479" s="577"/>
      <c r="AM479" s="577"/>
      <c r="AN479" s="577"/>
      <c r="AO479" s="577"/>
      <c r="AP479" s="577"/>
      <c r="AQ479" s="577"/>
      <c r="AR479" s="577"/>
      <c r="AS479" s="577"/>
      <c r="AT479" s="577"/>
    </row>
    <row r="480" spans="1:46" s="578" customFormat="1" ht="18" hidden="1" customHeight="1">
      <c r="A480" s="430"/>
      <c r="B480" s="622" t="s">
        <v>57</v>
      </c>
      <c r="C480" s="623"/>
      <c r="D480" s="612"/>
      <c r="E480" s="613"/>
      <c r="F480" s="612"/>
      <c r="G480" s="613"/>
      <c r="H480" s="690"/>
      <c r="I480" s="691"/>
      <c r="J480" s="691"/>
      <c r="K480" s="691"/>
      <c r="L480" s="692"/>
      <c r="M480" s="693"/>
      <c r="N480" s="694"/>
      <c r="O480" s="664"/>
      <c r="P480" s="695"/>
      <c r="Q480" s="652"/>
      <c r="R480" s="651"/>
      <c r="S480" s="696"/>
      <c r="T480" s="697"/>
      <c r="U480" s="697"/>
      <c r="V480" s="697"/>
      <c r="W480" s="697"/>
      <c r="X480" s="697"/>
      <c r="Y480" s="697"/>
      <c r="Z480" s="697"/>
      <c r="AA480" s="697"/>
      <c r="AB480" s="697"/>
      <c r="AC480" s="697"/>
      <c r="AD480" s="698"/>
      <c r="AE480" s="594"/>
      <c r="AF480" s="503"/>
      <c r="AG480" s="503"/>
      <c r="AH480" s="503"/>
      <c r="AI480" s="577"/>
      <c r="AJ480" s="577"/>
      <c r="AK480" s="577"/>
      <c r="AL480" s="577"/>
      <c r="AM480" s="577"/>
      <c r="AN480" s="577"/>
      <c r="AO480" s="577"/>
      <c r="AP480" s="577"/>
      <c r="AQ480" s="577"/>
      <c r="AR480" s="577"/>
      <c r="AS480" s="577"/>
      <c r="AT480" s="577"/>
    </row>
    <row r="481" spans="1:46" s="578" customFormat="1" ht="18" hidden="1" customHeight="1">
      <c r="A481" s="430"/>
      <c r="B481" s="622" t="s">
        <v>57</v>
      </c>
      <c r="C481" s="623"/>
      <c r="D481" s="612"/>
      <c r="E481" s="613"/>
      <c r="F481" s="612"/>
      <c r="G481" s="613"/>
      <c r="H481" s="690"/>
      <c r="I481" s="691"/>
      <c r="J481" s="691"/>
      <c r="K481" s="691"/>
      <c r="L481" s="692"/>
      <c r="M481" s="693"/>
      <c r="N481" s="694"/>
      <c r="O481" s="664"/>
      <c r="P481" s="695"/>
      <c r="Q481" s="652"/>
      <c r="R481" s="651"/>
      <c r="S481" s="696"/>
      <c r="T481" s="697"/>
      <c r="U481" s="697"/>
      <c r="V481" s="697"/>
      <c r="W481" s="697"/>
      <c r="X481" s="697"/>
      <c r="Y481" s="697"/>
      <c r="Z481" s="697"/>
      <c r="AA481" s="697"/>
      <c r="AB481" s="697"/>
      <c r="AC481" s="697"/>
      <c r="AD481" s="698"/>
      <c r="AE481" s="594"/>
      <c r="AF481" s="503"/>
      <c r="AG481" s="503"/>
      <c r="AH481" s="503"/>
      <c r="AI481" s="577"/>
      <c r="AJ481" s="577"/>
      <c r="AK481" s="577"/>
      <c r="AL481" s="577"/>
      <c r="AM481" s="577"/>
      <c r="AN481" s="577"/>
      <c r="AO481" s="577"/>
      <c r="AP481" s="577"/>
      <c r="AQ481" s="577"/>
      <c r="AR481" s="577"/>
      <c r="AS481" s="577"/>
      <c r="AT481" s="577"/>
    </row>
    <row r="482" spans="1:46" s="578" customFormat="1" ht="18" customHeight="1">
      <c r="A482" s="430"/>
      <c r="B482" s="622" t="s">
        <v>57</v>
      </c>
      <c r="C482" s="623"/>
      <c r="D482" s="612"/>
      <c r="E482" s="613"/>
      <c r="F482" s="612"/>
      <c r="G482" s="613"/>
      <c r="H482" s="690"/>
      <c r="I482" s="691"/>
      <c r="J482" s="691"/>
      <c r="K482" s="691"/>
      <c r="L482" s="692"/>
      <c r="M482" s="693"/>
      <c r="N482" s="694"/>
      <c r="O482" s="664"/>
      <c r="P482" s="695"/>
      <c r="Q482" s="652"/>
      <c r="R482" s="651"/>
      <c r="S482" s="664"/>
      <c r="T482" s="665"/>
      <c r="U482" s="665"/>
      <c r="V482" s="665"/>
      <c r="W482" s="665"/>
      <c r="X482" s="665"/>
      <c r="Y482" s="665"/>
      <c r="Z482" s="665"/>
      <c r="AA482" s="665"/>
      <c r="AB482" s="665"/>
      <c r="AC482" s="665"/>
      <c r="AD482" s="666"/>
      <c r="AE482" s="594"/>
      <c r="AF482" s="503"/>
      <c r="AG482" s="503"/>
      <c r="AH482" s="503"/>
      <c r="AI482" s="577"/>
      <c r="AJ482" s="577"/>
      <c r="AK482" s="577"/>
      <c r="AL482" s="577"/>
      <c r="AM482" s="577"/>
      <c r="AN482" s="577"/>
      <c r="AO482" s="577"/>
      <c r="AP482" s="577"/>
      <c r="AQ482" s="577"/>
      <c r="AR482" s="577"/>
      <c r="AS482" s="577"/>
      <c r="AT482" s="577"/>
    </row>
    <row r="483" spans="1:46" s="706" customFormat="1" ht="18" customHeight="1" thickBot="1">
      <c r="A483" s="594"/>
      <c r="B483" s="622" t="s">
        <v>57</v>
      </c>
      <c r="C483" s="623"/>
      <c r="D483" s="612"/>
      <c r="E483" s="613"/>
      <c r="F483" s="612"/>
      <c r="G483" s="613"/>
      <c r="H483" s="669"/>
      <c r="I483" s="670"/>
      <c r="J483" s="670"/>
      <c r="K483" s="670"/>
      <c r="L483" s="668"/>
      <c r="M483" s="699"/>
      <c r="N483" s="700"/>
      <c r="O483" s="701"/>
      <c r="P483" s="702"/>
      <c r="Q483" s="703"/>
      <c r="R483" s="668"/>
      <c r="S483" s="701"/>
      <c r="T483" s="704"/>
      <c r="U483" s="704"/>
      <c r="V483" s="704"/>
      <c r="W483" s="704"/>
      <c r="X483" s="704"/>
      <c r="Y483" s="704"/>
      <c r="Z483" s="704"/>
      <c r="AA483" s="704"/>
      <c r="AB483" s="704"/>
      <c r="AC483" s="704"/>
      <c r="AD483" s="705"/>
      <c r="AE483" s="503"/>
      <c r="AF483" s="503"/>
      <c r="AG483" s="503"/>
      <c r="AH483" s="503"/>
      <c r="AI483" s="577"/>
      <c r="AJ483" s="577"/>
      <c r="AK483" s="577"/>
      <c r="AL483" s="577"/>
      <c r="AM483" s="577"/>
      <c r="AN483" s="577"/>
      <c r="AO483" s="577"/>
      <c r="AP483" s="577"/>
      <c r="AQ483" s="577"/>
      <c r="AR483" s="577"/>
      <c r="AS483" s="577"/>
      <c r="AT483" s="577"/>
    </row>
    <row r="484" spans="1:46" s="578" customFormat="1" ht="14.25" customHeight="1">
      <c r="A484" s="430"/>
      <c r="B484" s="503"/>
      <c r="C484" s="503"/>
      <c r="D484" s="503"/>
      <c r="E484" s="503"/>
      <c r="F484" s="503"/>
      <c r="G484" s="503"/>
      <c r="H484" s="503"/>
      <c r="I484" s="503"/>
      <c r="J484" s="503"/>
      <c r="K484" s="503"/>
      <c r="L484" s="503"/>
      <c r="M484" s="503"/>
      <c r="N484" s="503"/>
      <c r="O484" s="503"/>
      <c r="P484" s="503"/>
      <c r="Q484" s="503"/>
      <c r="R484" s="503"/>
      <c r="S484" s="503"/>
      <c r="T484" s="503"/>
      <c r="U484" s="503"/>
      <c r="V484" s="503"/>
      <c r="W484" s="503"/>
      <c r="X484" s="503"/>
      <c r="Y484" s="503"/>
      <c r="Z484" s="503"/>
      <c r="AA484" s="503"/>
      <c r="AB484" s="503"/>
      <c r="AC484" s="503"/>
      <c r="AD484" s="503"/>
      <c r="AE484" s="594"/>
      <c r="AF484" s="503"/>
      <c r="AG484" s="503"/>
      <c r="AH484" s="503"/>
      <c r="AI484" s="577"/>
      <c r="AJ484" s="577"/>
      <c r="AK484" s="577"/>
      <c r="AL484" s="577"/>
      <c r="AM484" s="577"/>
      <c r="AN484" s="577"/>
      <c r="AO484" s="577"/>
      <c r="AP484" s="577"/>
      <c r="AQ484" s="577"/>
      <c r="AR484" s="577"/>
      <c r="AS484" s="577"/>
      <c r="AT484" s="577"/>
    </row>
    <row r="485" spans="1:46" s="578" customFormat="1" ht="30" hidden="1" customHeight="1" thickBot="1">
      <c r="A485" s="430"/>
      <c r="B485" s="707" t="s">
        <v>92</v>
      </c>
      <c r="C485" s="708"/>
      <c r="D485" s="708"/>
      <c r="E485" s="708"/>
      <c r="F485" s="708"/>
      <c r="G485" s="708"/>
      <c r="H485" s="708"/>
      <c r="I485" s="708"/>
      <c r="J485" s="708"/>
      <c r="K485" s="708"/>
      <c r="L485" s="708"/>
      <c r="M485" s="708"/>
      <c r="N485" s="708"/>
      <c r="O485" s="708"/>
      <c r="P485" s="708"/>
      <c r="Q485" s="708"/>
      <c r="R485" s="708"/>
      <c r="S485" s="708"/>
      <c r="T485" s="708"/>
      <c r="U485" s="708"/>
      <c r="V485" s="708"/>
      <c r="W485" s="708"/>
      <c r="X485" s="708"/>
      <c r="Y485" s="708"/>
      <c r="Z485" s="708"/>
      <c r="AA485" s="708"/>
      <c r="AB485" s="708"/>
      <c r="AC485" s="708"/>
      <c r="AD485" s="708"/>
      <c r="AE485" s="594"/>
      <c r="AF485" s="503"/>
      <c r="AG485" s="594"/>
      <c r="AH485" s="503"/>
      <c r="AI485" s="577"/>
      <c r="AJ485" s="577"/>
      <c r="AK485" s="577"/>
      <c r="AL485" s="577"/>
      <c r="AM485" s="577"/>
      <c r="AN485" s="577"/>
      <c r="AO485" s="577"/>
      <c r="AP485" s="577"/>
      <c r="AQ485" s="577"/>
      <c r="AR485" s="577"/>
      <c r="AS485" s="577"/>
      <c r="AT485" s="577"/>
    </row>
    <row r="486" spans="1:46" s="578" customFormat="1" ht="18" hidden="1" customHeight="1" thickBot="1">
      <c r="A486" s="430"/>
      <c r="B486" s="682" t="s">
        <v>79</v>
      </c>
      <c r="C486" s="516"/>
      <c r="D486" s="516" t="s">
        <v>88</v>
      </c>
      <c r="E486" s="516"/>
      <c r="F486" s="684" t="s">
        <v>83</v>
      </c>
      <c r="G486" s="684"/>
      <c r="H486" s="684" t="s">
        <v>93</v>
      </c>
      <c r="I486" s="684"/>
      <c r="J486" s="709" t="s">
        <v>94</v>
      </c>
      <c r="K486" s="710"/>
      <c r="L486" s="710"/>
      <c r="M486" s="710"/>
      <c r="N486" s="711"/>
      <c r="O486" s="709" t="s">
        <v>137</v>
      </c>
      <c r="P486" s="710"/>
      <c r="Q486" s="710"/>
      <c r="R486" s="710"/>
      <c r="S486" s="710"/>
      <c r="T486" s="710"/>
      <c r="U486" s="710"/>
      <c r="V486" s="710"/>
      <c r="W486" s="710"/>
      <c r="X486" s="710"/>
      <c r="Y486" s="710"/>
      <c r="Z486" s="710"/>
      <c r="AA486" s="710"/>
      <c r="AB486" s="710"/>
      <c r="AC486" s="710"/>
      <c r="AD486" s="712"/>
      <c r="AE486" s="594"/>
      <c r="AF486" s="503"/>
      <c r="AG486" s="503"/>
      <c r="AH486" s="503"/>
      <c r="AI486" s="577"/>
      <c r="AJ486" s="577"/>
      <c r="AK486" s="577"/>
      <c r="AL486" s="577"/>
      <c r="AM486" s="577"/>
      <c r="AN486" s="577"/>
      <c r="AO486" s="577"/>
      <c r="AP486" s="577"/>
      <c r="AQ486" s="577"/>
      <c r="AR486" s="577"/>
      <c r="AS486" s="577"/>
      <c r="AT486" s="577"/>
    </row>
    <row r="487" spans="1:46" s="578" customFormat="1" ht="40.5" hidden="1" customHeight="1" outlineLevel="1">
      <c r="A487" s="430"/>
      <c r="B487" s="713"/>
      <c r="C487" s="714"/>
      <c r="D487" s="715"/>
      <c r="E487" s="716"/>
      <c r="F487" s="717"/>
      <c r="G487" s="718"/>
      <c r="H487" s="719"/>
      <c r="I487" s="719"/>
      <c r="J487" s="720"/>
      <c r="K487" s="721"/>
      <c r="L487" s="721"/>
      <c r="M487" s="721"/>
      <c r="N487" s="722"/>
      <c r="O487" s="723"/>
      <c r="P487" s="724"/>
      <c r="Q487" s="724"/>
      <c r="R487" s="724"/>
      <c r="S487" s="724"/>
      <c r="T487" s="724"/>
      <c r="U487" s="724"/>
      <c r="V487" s="724"/>
      <c r="W487" s="724"/>
      <c r="X487" s="724"/>
      <c r="Y487" s="724"/>
      <c r="Z487" s="724"/>
      <c r="AA487" s="724"/>
      <c r="AB487" s="724"/>
      <c r="AC487" s="724"/>
      <c r="AD487" s="725"/>
      <c r="AE487" s="726"/>
      <c r="AF487" s="503"/>
      <c r="AG487" s="503"/>
      <c r="AH487" s="503"/>
      <c r="AI487" s="577"/>
      <c r="AJ487" s="577"/>
      <c r="AK487" s="577"/>
    </row>
    <row r="488" spans="1:46" s="578" customFormat="1" ht="40.5" hidden="1" customHeight="1" outlineLevel="1">
      <c r="A488" s="430"/>
      <c r="B488" s="727"/>
      <c r="C488" s="651"/>
      <c r="D488" s="728"/>
      <c r="E488" s="729"/>
      <c r="F488" s="664"/>
      <c r="G488" s="695"/>
      <c r="H488" s="730"/>
      <c r="I488" s="730"/>
      <c r="J488" s="731"/>
      <c r="K488" s="732"/>
      <c r="L488" s="732"/>
      <c r="M488" s="732"/>
      <c r="N488" s="733"/>
      <c r="O488" s="734"/>
      <c r="P488" s="735"/>
      <c r="Q488" s="735"/>
      <c r="R488" s="735"/>
      <c r="S488" s="735"/>
      <c r="T488" s="735"/>
      <c r="U488" s="735"/>
      <c r="V488" s="735"/>
      <c r="W488" s="735"/>
      <c r="X488" s="735"/>
      <c r="Y488" s="735"/>
      <c r="Z488" s="735"/>
      <c r="AA488" s="735"/>
      <c r="AB488" s="735"/>
      <c r="AC488" s="735"/>
      <c r="AD488" s="736"/>
      <c r="AE488" s="737"/>
      <c r="AF488" s="503"/>
      <c r="AG488" s="503"/>
      <c r="AH488" s="503"/>
      <c r="AI488" s="577"/>
      <c r="AJ488" s="577"/>
      <c r="AK488" s="577"/>
    </row>
    <row r="489" spans="1:46" s="578" customFormat="1" ht="31.5" hidden="1" customHeight="1" outlineLevel="1">
      <c r="A489" s="430"/>
      <c r="B489" s="727"/>
      <c r="C489" s="651"/>
      <c r="D489" s="728"/>
      <c r="E489" s="729"/>
      <c r="F489" s="738"/>
      <c r="G489" s="695"/>
      <c r="H489" s="730"/>
      <c r="I489" s="730"/>
      <c r="J489" s="731"/>
      <c r="K489" s="732"/>
      <c r="L489" s="732"/>
      <c r="M489" s="732"/>
      <c r="N489" s="733"/>
      <c r="O489" s="734"/>
      <c r="P489" s="735"/>
      <c r="Q489" s="735"/>
      <c r="R489" s="735"/>
      <c r="S489" s="735"/>
      <c r="T489" s="735"/>
      <c r="U489" s="735"/>
      <c r="V489" s="735"/>
      <c r="W489" s="735"/>
      <c r="X489" s="735"/>
      <c r="Y489" s="735"/>
      <c r="Z489" s="735"/>
      <c r="AA489" s="735"/>
      <c r="AB489" s="735"/>
      <c r="AC489" s="735"/>
      <c r="AD489" s="736"/>
      <c r="AE489" s="737"/>
      <c r="AF489" s="503"/>
      <c r="AG489" s="503"/>
      <c r="AH489" s="503"/>
      <c r="AI489" s="577"/>
      <c r="AJ489" s="577"/>
      <c r="AK489" s="577"/>
    </row>
    <row r="490" spans="1:46" s="578" customFormat="1" ht="31.5" hidden="1" customHeight="1" outlineLevel="1">
      <c r="A490" s="430"/>
      <c r="B490" s="727"/>
      <c r="C490" s="651"/>
      <c r="D490" s="728"/>
      <c r="E490" s="729"/>
      <c r="F490" s="738"/>
      <c r="G490" s="695"/>
      <c r="H490" s="730"/>
      <c r="I490" s="730"/>
      <c r="J490" s="731"/>
      <c r="K490" s="732"/>
      <c r="L490" s="732"/>
      <c r="M490" s="732"/>
      <c r="N490" s="733"/>
      <c r="O490" s="734"/>
      <c r="P490" s="735"/>
      <c r="Q490" s="735"/>
      <c r="R490" s="735"/>
      <c r="S490" s="735"/>
      <c r="T490" s="735"/>
      <c r="U490" s="735"/>
      <c r="V490" s="735"/>
      <c r="W490" s="735"/>
      <c r="X490" s="735"/>
      <c r="Y490" s="735"/>
      <c r="Z490" s="735"/>
      <c r="AA490" s="735"/>
      <c r="AB490" s="735"/>
      <c r="AC490" s="735"/>
      <c r="AD490" s="736"/>
      <c r="AE490" s="737"/>
      <c r="AF490" s="503"/>
      <c r="AG490" s="503"/>
      <c r="AH490" s="503"/>
      <c r="AI490" s="577"/>
      <c r="AJ490" s="577"/>
      <c r="AK490" s="577"/>
    </row>
    <row r="491" spans="1:46" s="578" customFormat="1" ht="31.5" hidden="1" customHeight="1" outlineLevel="1">
      <c r="A491" s="430"/>
      <c r="B491" s="727"/>
      <c r="C491" s="651"/>
      <c r="D491" s="728"/>
      <c r="E491" s="729"/>
      <c r="F491" s="738"/>
      <c r="G491" s="695"/>
      <c r="H491" s="730"/>
      <c r="I491" s="730"/>
      <c r="J491" s="731"/>
      <c r="K491" s="732"/>
      <c r="L491" s="732"/>
      <c r="M491" s="732"/>
      <c r="N491" s="733"/>
      <c r="O491" s="734"/>
      <c r="P491" s="735"/>
      <c r="Q491" s="735"/>
      <c r="R491" s="735"/>
      <c r="S491" s="735"/>
      <c r="T491" s="735"/>
      <c r="U491" s="735"/>
      <c r="V491" s="735"/>
      <c r="W491" s="735"/>
      <c r="X491" s="735"/>
      <c r="Y491" s="735"/>
      <c r="Z491" s="735"/>
      <c r="AA491" s="735"/>
      <c r="AB491" s="735"/>
      <c r="AC491" s="735"/>
      <c r="AD491" s="736"/>
      <c r="AE491" s="737"/>
      <c r="AF491" s="503"/>
      <c r="AG491" s="503"/>
      <c r="AH491" s="503"/>
      <c r="AI491" s="577"/>
      <c r="AJ491" s="577"/>
      <c r="AK491" s="577"/>
    </row>
    <row r="492" spans="1:46" s="578" customFormat="1" ht="31.5" hidden="1" customHeight="1" outlineLevel="1">
      <c r="A492" s="430"/>
      <c r="B492" s="739"/>
      <c r="C492" s="740"/>
      <c r="D492" s="740"/>
      <c r="E492" s="740"/>
      <c r="F492" s="741"/>
      <c r="G492" s="742"/>
      <c r="H492" s="741"/>
      <c r="I492" s="742"/>
      <c r="J492" s="731"/>
      <c r="K492" s="732"/>
      <c r="L492" s="732"/>
      <c r="M492" s="732"/>
      <c r="N492" s="733"/>
      <c r="O492" s="734"/>
      <c r="P492" s="735"/>
      <c r="Q492" s="735"/>
      <c r="R492" s="735"/>
      <c r="S492" s="735"/>
      <c r="T492" s="735"/>
      <c r="U492" s="735"/>
      <c r="V492" s="735"/>
      <c r="W492" s="735"/>
      <c r="X492" s="735"/>
      <c r="Y492" s="735"/>
      <c r="Z492" s="735"/>
      <c r="AA492" s="735"/>
      <c r="AB492" s="735"/>
      <c r="AC492" s="735"/>
      <c r="AD492" s="736"/>
      <c r="AE492" s="737"/>
      <c r="AF492" s="503"/>
      <c r="AG492" s="503"/>
      <c r="AH492" s="503"/>
      <c r="AI492" s="577"/>
      <c r="AJ492" s="577"/>
      <c r="AK492" s="577"/>
    </row>
    <row r="493" spans="1:46" s="578" customFormat="1" ht="31.5" hidden="1" customHeight="1" outlineLevel="1">
      <c r="A493" s="430"/>
      <c r="B493" s="743"/>
      <c r="C493" s="744"/>
      <c r="D493" s="744"/>
      <c r="E493" s="744"/>
      <c r="F493" s="664"/>
      <c r="G493" s="695"/>
      <c r="H493" s="664"/>
      <c r="I493" s="695"/>
      <c r="J493" s="731"/>
      <c r="K493" s="732"/>
      <c r="L493" s="732"/>
      <c r="M493" s="732"/>
      <c r="N493" s="733"/>
      <c r="O493" s="734"/>
      <c r="P493" s="735"/>
      <c r="Q493" s="735"/>
      <c r="R493" s="735"/>
      <c r="S493" s="735"/>
      <c r="T493" s="735"/>
      <c r="U493" s="735"/>
      <c r="V493" s="735"/>
      <c r="W493" s="735"/>
      <c r="X493" s="735"/>
      <c r="Y493" s="735"/>
      <c r="Z493" s="735"/>
      <c r="AA493" s="735"/>
      <c r="AB493" s="735"/>
      <c r="AC493" s="735"/>
      <c r="AD493" s="736"/>
      <c r="AE493" s="737"/>
      <c r="AF493" s="503"/>
      <c r="AG493" s="503"/>
      <c r="AH493" s="503"/>
      <c r="AI493" s="577"/>
      <c r="AJ493" s="577"/>
      <c r="AK493" s="577"/>
    </row>
    <row r="494" spans="1:46" s="578" customFormat="1" ht="34.5" hidden="1" customHeight="1" outlineLevel="1">
      <c r="A494" s="430"/>
      <c r="B494" s="743"/>
      <c r="C494" s="744"/>
      <c r="D494" s="744"/>
      <c r="E494" s="744"/>
      <c r="F494" s="664"/>
      <c r="G494" s="695"/>
      <c r="H494" s="664"/>
      <c r="I494" s="695"/>
      <c r="J494" s="731"/>
      <c r="K494" s="732"/>
      <c r="L494" s="732"/>
      <c r="M494" s="732"/>
      <c r="N494" s="733"/>
      <c r="O494" s="734"/>
      <c r="P494" s="735"/>
      <c r="Q494" s="735"/>
      <c r="R494" s="735"/>
      <c r="S494" s="735"/>
      <c r="T494" s="735"/>
      <c r="U494" s="735"/>
      <c r="V494" s="735"/>
      <c r="W494" s="735"/>
      <c r="X494" s="735"/>
      <c r="Y494" s="735"/>
      <c r="Z494" s="735"/>
      <c r="AA494" s="735"/>
      <c r="AB494" s="735"/>
      <c r="AC494" s="735"/>
      <c r="AD494" s="736"/>
      <c r="AE494" s="737"/>
      <c r="AF494" s="503"/>
      <c r="AG494" s="503"/>
      <c r="AH494" s="503"/>
      <c r="AI494" s="577"/>
      <c r="AJ494" s="577"/>
      <c r="AK494" s="577"/>
    </row>
    <row r="495" spans="1:46" s="578" customFormat="1" ht="26.25" hidden="1" customHeight="1" outlineLevel="1">
      <c r="A495" s="430"/>
      <c r="B495" s="727"/>
      <c r="C495" s="692"/>
      <c r="D495" s="690"/>
      <c r="E495" s="692"/>
      <c r="F495" s="738"/>
      <c r="G495" s="695"/>
      <c r="H495" s="664"/>
      <c r="I495" s="695"/>
      <c r="J495" s="731"/>
      <c r="K495" s="732"/>
      <c r="L495" s="732"/>
      <c r="M495" s="732"/>
      <c r="N495" s="733"/>
      <c r="O495" s="734"/>
      <c r="P495" s="735"/>
      <c r="Q495" s="735"/>
      <c r="R495" s="735"/>
      <c r="S495" s="735"/>
      <c r="T495" s="735"/>
      <c r="U495" s="735"/>
      <c r="V495" s="735"/>
      <c r="W495" s="735"/>
      <c r="X495" s="735"/>
      <c r="Y495" s="735"/>
      <c r="Z495" s="735"/>
      <c r="AA495" s="735"/>
      <c r="AB495" s="735"/>
      <c r="AC495" s="735"/>
      <c r="AD495" s="736"/>
      <c r="AE495" s="737"/>
      <c r="AF495" s="503"/>
      <c r="AG495" s="503"/>
      <c r="AH495" s="503"/>
      <c r="AI495" s="577"/>
      <c r="AJ495" s="577"/>
      <c r="AK495" s="577"/>
    </row>
    <row r="496" spans="1:46" s="748" customFormat="1" ht="26.25" hidden="1" customHeight="1" outlineLevel="1">
      <c r="A496" s="745"/>
      <c r="B496" s="727"/>
      <c r="C496" s="692"/>
      <c r="D496" s="690"/>
      <c r="E496" s="692"/>
      <c r="F496" s="738"/>
      <c r="G496" s="695"/>
      <c r="H496" s="664"/>
      <c r="I496" s="695"/>
      <c r="J496" s="731"/>
      <c r="K496" s="732"/>
      <c r="L496" s="732"/>
      <c r="M496" s="732"/>
      <c r="N496" s="733"/>
      <c r="O496" s="734"/>
      <c r="P496" s="735"/>
      <c r="Q496" s="735"/>
      <c r="R496" s="735"/>
      <c r="S496" s="735"/>
      <c r="T496" s="735"/>
      <c r="U496" s="735"/>
      <c r="V496" s="735"/>
      <c r="W496" s="735"/>
      <c r="X496" s="735"/>
      <c r="Y496" s="735"/>
      <c r="Z496" s="735"/>
      <c r="AA496" s="735"/>
      <c r="AB496" s="735"/>
      <c r="AC496" s="735"/>
      <c r="AD496" s="736"/>
      <c r="AE496" s="746"/>
      <c r="AF496" s="747"/>
      <c r="AG496" s="747"/>
      <c r="AH496" s="747"/>
      <c r="AI496" s="577"/>
      <c r="AJ496" s="577"/>
      <c r="AK496" s="577"/>
    </row>
    <row r="497" spans="1:37" s="578" customFormat="1" ht="26.25" hidden="1" customHeight="1" outlineLevel="1">
      <c r="A497" s="430"/>
      <c r="B497" s="727"/>
      <c r="C497" s="692"/>
      <c r="D497" s="690"/>
      <c r="E497" s="692"/>
      <c r="F497" s="738"/>
      <c r="G497" s="695"/>
      <c r="H497" s="664"/>
      <c r="I497" s="695"/>
      <c r="J497" s="731"/>
      <c r="K497" s="732"/>
      <c r="L497" s="732"/>
      <c r="M497" s="732"/>
      <c r="N497" s="733"/>
      <c r="O497" s="734"/>
      <c r="P497" s="735"/>
      <c r="Q497" s="735"/>
      <c r="R497" s="735"/>
      <c r="S497" s="735"/>
      <c r="T497" s="735"/>
      <c r="U497" s="735"/>
      <c r="V497" s="735"/>
      <c r="W497" s="735"/>
      <c r="X497" s="735"/>
      <c r="Y497" s="735"/>
      <c r="Z497" s="735"/>
      <c r="AA497" s="735"/>
      <c r="AB497" s="735"/>
      <c r="AC497" s="735"/>
      <c r="AD497" s="736"/>
      <c r="AE497" s="737"/>
      <c r="AF497" s="503"/>
      <c r="AG497" s="503"/>
      <c r="AH497" s="503"/>
      <c r="AI497" s="577"/>
      <c r="AJ497" s="577"/>
      <c r="AK497" s="577"/>
    </row>
    <row r="498" spans="1:37" s="748" customFormat="1" ht="26.25" hidden="1" customHeight="1" outlineLevel="1">
      <c r="A498" s="745"/>
      <c r="B498" s="727"/>
      <c r="C498" s="692"/>
      <c r="D498" s="690"/>
      <c r="E498" s="692"/>
      <c r="F498" s="738"/>
      <c r="G498" s="695"/>
      <c r="H498" s="664"/>
      <c r="I498" s="695"/>
      <c r="J498" s="731"/>
      <c r="K498" s="732"/>
      <c r="L498" s="732"/>
      <c r="M498" s="732"/>
      <c r="N498" s="733"/>
      <c r="O498" s="734"/>
      <c r="P498" s="735"/>
      <c r="Q498" s="735"/>
      <c r="R498" s="735"/>
      <c r="S498" s="735"/>
      <c r="T498" s="735"/>
      <c r="U498" s="735"/>
      <c r="V498" s="735"/>
      <c r="W498" s="735"/>
      <c r="X498" s="735"/>
      <c r="Y498" s="735"/>
      <c r="Z498" s="735"/>
      <c r="AA498" s="735"/>
      <c r="AB498" s="735"/>
      <c r="AC498" s="735"/>
      <c r="AD498" s="736"/>
      <c r="AE498" s="746"/>
      <c r="AF498" s="747"/>
      <c r="AG498" s="747"/>
      <c r="AH498" s="747"/>
      <c r="AI498" s="577"/>
      <c r="AJ498" s="577"/>
      <c r="AK498" s="577"/>
    </row>
    <row r="499" spans="1:37" s="578" customFormat="1" ht="26.25" hidden="1" customHeight="1" outlineLevel="1">
      <c r="A499" s="430"/>
      <c r="B499" s="727"/>
      <c r="C499" s="692"/>
      <c r="D499" s="690"/>
      <c r="E499" s="692"/>
      <c r="F499" s="738"/>
      <c r="G499" s="695"/>
      <c r="H499" s="664"/>
      <c r="I499" s="695"/>
      <c r="J499" s="731"/>
      <c r="K499" s="732"/>
      <c r="L499" s="732"/>
      <c r="M499" s="732"/>
      <c r="N499" s="733"/>
      <c r="O499" s="734"/>
      <c r="P499" s="735"/>
      <c r="Q499" s="735"/>
      <c r="R499" s="735"/>
      <c r="S499" s="735"/>
      <c r="T499" s="735"/>
      <c r="U499" s="735"/>
      <c r="V499" s="735"/>
      <c r="W499" s="735"/>
      <c r="X499" s="735"/>
      <c r="Y499" s="735"/>
      <c r="Z499" s="735"/>
      <c r="AA499" s="735"/>
      <c r="AB499" s="735"/>
      <c r="AC499" s="735"/>
      <c r="AD499" s="736"/>
      <c r="AE499" s="746"/>
      <c r="AF499" s="503"/>
      <c r="AG499" s="503"/>
      <c r="AH499" s="503"/>
      <c r="AI499" s="577"/>
      <c r="AJ499" s="577"/>
      <c r="AK499" s="577"/>
    </row>
    <row r="500" spans="1:37" s="578" customFormat="1" ht="26.25" hidden="1" customHeight="1" outlineLevel="1">
      <c r="A500" s="430"/>
      <c r="B500" s="727"/>
      <c r="C500" s="692"/>
      <c r="D500" s="690"/>
      <c r="E500" s="692"/>
      <c r="F500" s="738"/>
      <c r="G500" s="695"/>
      <c r="H500" s="664"/>
      <c r="I500" s="695"/>
      <c r="J500" s="731"/>
      <c r="K500" s="732"/>
      <c r="L500" s="732"/>
      <c r="M500" s="732"/>
      <c r="N500" s="733"/>
      <c r="O500" s="734"/>
      <c r="P500" s="735"/>
      <c r="Q500" s="735"/>
      <c r="R500" s="735"/>
      <c r="S500" s="735"/>
      <c r="T500" s="735"/>
      <c r="U500" s="735"/>
      <c r="V500" s="735"/>
      <c r="W500" s="735"/>
      <c r="X500" s="735"/>
      <c r="Y500" s="735"/>
      <c r="Z500" s="735"/>
      <c r="AA500" s="735"/>
      <c r="AB500" s="735"/>
      <c r="AC500" s="735"/>
      <c r="AD500" s="736"/>
      <c r="AE500" s="746"/>
      <c r="AF500" s="503"/>
      <c r="AG500" s="503"/>
      <c r="AH500" s="503"/>
      <c r="AI500" s="577"/>
      <c r="AJ500" s="577"/>
      <c r="AK500" s="577"/>
    </row>
    <row r="501" spans="1:37" s="578" customFormat="1" ht="26.25" hidden="1" customHeight="1" outlineLevel="1">
      <c r="A501" s="430"/>
      <c r="B501" s="727"/>
      <c r="C501" s="692"/>
      <c r="D501" s="690"/>
      <c r="E501" s="692"/>
      <c r="F501" s="738"/>
      <c r="G501" s="695"/>
      <c r="H501" s="664"/>
      <c r="I501" s="695"/>
      <c r="J501" s="731"/>
      <c r="K501" s="732"/>
      <c r="L501" s="732"/>
      <c r="M501" s="732"/>
      <c r="N501" s="733"/>
      <c r="O501" s="734"/>
      <c r="P501" s="735"/>
      <c r="Q501" s="735"/>
      <c r="R501" s="735"/>
      <c r="S501" s="735"/>
      <c r="T501" s="735"/>
      <c r="U501" s="735"/>
      <c r="V501" s="735"/>
      <c r="W501" s="735"/>
      <c r="X501" s="735"/>
      <c r="Y501" s="735"/>
      <c r="Z501" s="735"/>
      <c r="AA501" s="735"/>
      <c r="AB501" s="735"/>
      <c r="AC501" s="735"/>
      <c r="AD501" s="736"/>
      <c r="AE501" s="737"/>
      <c r="AF501" s="503"/>
      <c r="AG501" s="503"/>
      <c r="AH501" s="503"/>
      <c r="AI501" s="577"/>
      <c r="AJ501" s="577"/>
      <c r="AK501" s="577"/>
    </row>
    <row r="502" spans="1:37" s="748" customFormat="1" ht="26.25" hidden="1" customHeight="1" outlineLevel="1">
      <c r="A502" s="745"/>
      <c r="B502" s="650"/>
      <c r="C502" s="651"/>
      <c r="D502" s="690"/>
      <c r="E502" s="692"/>
      <c r="F502" s="664"/>
      <c r="G502" s="695"/>
      <c r="H502" s="730"/>
      <c r="I502" s="730"/>
      <c r="J502" s="731"/>
      <c r="K502" s="732"/>
      <c r="L502" s="732"/>
      <c r="M502" s="732"/>
      <c r="N502" s="733"/>
      <c r="O502" s="734"/>
      <c r="P502" s="735"/>
      <c r="Q502" s="735"/>
      <c r="R502" s="735"/>
      <c r="S502" s="735"/>
      <c r="T502" s="735"/>
      <c r="U502" s="735"/>
      <c r="V502" s="735"/>
      <c r="W502" s="735"/>
      <c r="X502" s="735"/>
      <c r="Y502" s="735"/>
      <c r="Z502" s="735"/>
      <c r="AA502" s="735"/>
      <c r="AB502" s="735"/>
      <c r="AC502" s="735"/>
      <c r="AD502" s="736"/>
      <c r="AE502" s="746"/>
      <c r="AF502" s="747"/>
      <c r="AG502" s="747"/>
      <c r="AH502" s="747"/>
      <c r="AI502" s="577"/>
      <c r="AJ502" s="577"/>
      <c r="AK502" s="577"/>
    </row>
    <row r="503" spans="1:37" s="578" customFormat="1" ht="26.25" hidden="1" customHeight="1" outlineLevel="1">
      <c r="A503" s="430"/>
      <c r="B503" s="650"/>
      <c r="C503" s="651"/>
      <c r="D503" s="690"/>
      <c r="E503" s="692"/>
      <c r="F503" s="664"/>
      <c r="G503" s="695"/>
      <c r="H503" s="730"/>
      <c r="I503" s="730"/>
      <c r="J503" s="731"/>
      <c r="K503" s="732"/>
      <c r="L503" s="732"/>
      <c r="M503" s="732"/>
      <c r="N503" s="733"/>
      <c r="O503" s="734"/>
      <c r="P503" s="735"/>
      <c r="Q503" s="735"/>
      <c r="R503" s="735"/>
      <c r="S503" s="735"/>
      <c r="T503" s="735"/>
      <c r="U503" s="735"/>
      <c r="V503" s="735"/>
      <c r="W503" s="735"/>
      <c r="X503" s="735"/>
      <c r="Y503" s="735"/>
      <c r="Z503" s="735"/>
      <c r="AA503" s="735"/>
      <c r="AB503" s="735"/>
      <c r="AC503" s="735"/>
      <c r="AD503" s="736"/>
      <c r="AE503" s="746"/>
      <c r="AF503" s="503"/>
      <c r="AG503" s="503"/>
      <c r="AH503" s="503"/>
      <c r="AI503" s="577"/>
      <c r="AJ503" s="577"/>
      <c r="AK503" s="577"/>
    </row>
    <row r="504" spans="1:37" s="578" customFormat="1" ht="26.25" hidden="1" customHeight="1" outlineLevel="1">
      <c r="A504" s="430"/>
      <c r="B504" s="727"/>
      <c r="C504" s="692"/>
      <c r="D504" s="690"/>
      <c r="E504" s="692"/>
      <c r="F504" s="738"/>
      <c r="G504" s="695"/>
      <c r="H504" s="664"/>
      <c r="I504" s="695"/>
      <c r="J504" s="731"/>
      <c r="K504" s="732"/>
      <c r="L504" s="732"/>
      <c r="M504" s="732"/>
      <c r="N504" s="733"/>
      <c r="O504" s="734"/>
      <c r="P504" s="735"/>
      <c r="Q504" s="735"/>
      <c r="R504" s="735"/>
      <c r="S504" s="735"/>
      <c r="T504" s="735"/>
      <c r="U504" s="735"/>
      <c r="V504" s="735"/>
      <c r="W504" s="735"/>
      <c r="X504" s="735"/>
      <c r="Y504" s="735"/>
      <c r="Z504" s="735"/>
      <c r="AA504" s="735"/>
      <c r="AB504" s="735"/>
      <c r="AC504" s="735"/>
      <c r="AD504" s="736"/>
      <c r="AE504" s="746"/>
      <c r="AF504" s="503"/>
      <c r="AG504" s="503"/>
      <c r="AH504" s="503"/>
      <c r="AI504" s="577"/>
      <c r="AJ504" s="577"/>
      <c r="AK504" s="577"/>
    </row>
    <row r="505" spans="1:37" s="578" customFormat="1" ht="26.25" hidden="1" customHeight="1" outlineLevel="1">
      <c r="A505" s="430"/>
      <c r="B505" s="727"/>
      <c r="C505" s="692"/>
      <c r="D505" s="690"/>
      <c r="E505" s="692"/>
      <c r="F505" s="738"/>
      <c r="G505" s="695"/>
      <c r="H505" s="664"/>
      <c r="I505" s="695"/>
      <c r="J505" s="731"/>
      <c r="K505" s="732"/>
      <c r="L505" s="732"/>
      <c r="M505" s="732"/>
      <c r="N505" s="733"/>
      <c r="O505" s="734"/>
      <c r="P505" s="735"/>
      <c r="Q505" s="735"/>
      <c r="R505" s="735"/>
      <c r="S505" s="735"/>
      <c r="T505" s="735"/>
      <c r="U505" s="735"/>
      <c r="V505" s="735"/>
      <c r="W505" s="735"/>
      <c r="X505" s="735"/>
      <c r="Y505" s="735"/>
      <c r="Z505" s="735"/>
      <c r="AA505" s="735"/>
      <c r="AB505" s="735"/>
      <c r="AC505" s="735"/>
      <c r="AD505" s="736"/>
      <c r="AE505" s="746"/>
      <c r="AF505" s="503"/>
      <c r="AG505" s="503"/>
      <c r="AH505" s="503"/>
      <c r="AI505" s="577"/>
      <c r="AJ505" s="577"/>
      <c r="AK505" s="577"/>
    </row>
    <row r="506" spans="1:37" s="578" customFormat="1" ht="26.25" hidden="1" customHeight="1" outlineLevel="1">
      <c r="A506" s="430"/>
      <c r="B506" s="727"/>
      <c r="C506" s="692"/>
      <c r="D506" s="690"/>
      <c r="E506" s="692"/>
      <c r="F506" s="738"/>
      <c r="G506" s="695"/>
      <c r="H506" s="664"/>
      <c r="I506" s="695"/>
      <c r="J506" s="731"/>
      <c r="K506" s="732"/>
      <c r="L506" s="732"/>
      <c r="M506" s="732"/>
      <c r="N506" s="733"/>
      <c r="O506" s="734"/>
      <c r="P506" s="735"/>
      <c r="Q506" s="735"/>
      <c r="R506" s="735"/>
      <c r="S506" s="735"/>
      <c r="T506" s="735"/>
      <c r="U506" s="735"/>
      <c r="V506" s="735"/>
      <c r="W506" s="735"/>
      <c r="X506" s="735"/>
      <c r="Y506" s="735"/>
      <c r="Z506" s="735"/>
      <c r="AA506" s="735"/>
      <c r="AB506" s="735"/>
      <c r="AC506" s="735"/>
      <c r="AD506" s="736"/>
      <c r="AE506" s="746"/>
      <c r="AF506" s="503"/>
      <c r="AG506" s="503"/>
      <c r="AH506" s="503"/>
      <c r="AI506" s="577"/>
      <c r="AJ506" s="577"/>
      <c r="AK506" s="577"/>
    </row>
    <row r="507" spans="1:37" s="578" customFormat="1" ht="26.25" hidden="1" customHeight="1" outlineLevel="1">
      <c r="A507" s="430"/>
      <c r="B507" s="650"/>
      <c r="C507" s="651"/>
      <c r="D507" s="749"/>
      <c r="E507" s="750"/>
      <c r="F507" s="664"/>
      <c r="G507" s="695"/>
      <c r="H507" s="730"/>
      <c r="I507" s="730"/>
      <c r="J507" s="731"/>
      <c r="K507" s="732"/>
      <c r="L507" s="732"/>
      <c r="M507" s="732"/>
      <c r="N507" s="733"/>
      <c r="O507" s="734"/>
      <c r="P507" s="735"/>
      <c r="Q507" s="735"/>
      <c r="R507" s="735"/>
      <c r="S507" s="735"/>
      <c r="T507" s="735"/>
      <c r="U507" s="735"/>
      <c r="V507" s="735"/>
      <c r="W507" s="735"/>
      <c r="X507" s="735"/>
      <c r="Y507" s="735"/>
      <c r="Z507" s="735"/>
      <c r="AA507" s="735"/>
      <c r="AB507" s="735"/>
      <c r="AC507" s="735"/>
      <c r="AD507" s="736"/>
      <c r="AE507" s="746"/>
      <c r="AF507" s="503"/>
      <c r="AG507" s="503"/>
      <c r="AH507" s="503"/>
      <c r="AI507" s="577"/>
      <c r="AJ507" s="577"/>
      <c r="AK507" s="577"/>
    </row>
    <row r="508" spans="1:37" s="578" customFormat="1" ht="24.75" hidden="1" customHeight="1" outlineLevel="1">
      <c r="A508" s="430"/>
      <c r="B508" s="650"/>
      <c r="C508" s="651"/>
      <c r="D508" s="749"/>
      <c r="E508" s="750"/>
      <c r="F508" s="664"/>
      <c r="G508" s="695"/>
      <c r="H508" s="730"/>
      <c r="I508" s="730"/>
      <c r="J508" s="731"/>
      <c r="K508" s="732"/>
      <c r="L508" s="732"/>
      <c r="M508" s="732"/>
      <c r="N508" s="733"/>
      <c r="O508" s="734"/>
      <c r="P508" s="735"/>
      <c r="Q508" s="735"/>
      <c r="R508" s="735"/>
      <c r="S508" s="735"/>
      <c r="T508" s="735"/>
      <c r="U508" s="735"/>
      <c r="V508" s="735"/>
      <c r="W508" s="735"/>
      <c r="X508" s="735"/>
      <c r="Y508" s="735"/>
      <c r="Z508" s="735"/>
      <c r="AA508" s="735"/>
      <c r="AB508" s="735"/>
      <c r="AC508" s="735"/>
      <c r="AD508" s="736"/>
      <c r="AE508" s="594"/>
      <c r="AF508" s="503"/>
      <c r="AG508" s="503"/>
      <c r="AH508" s="503"/>
      <c r="AI508" s="577"/>
      <c r="AJ508" s="577"/>
      <c r="AK508" s="577"/>
    </row>
    <row r="509" spans="1:37" s="578" customFormat="1" ht="18" hidden="1" customHeight="1" outlineLevel="1">
      <c r="A509" s="430"/>
      <c r="B509" s="727"/>
      <c r="C509" s="692"/>
      <c r="D509" s="690"/>
      <c r="E509" s="692"/>
      <c r="F509" s="738"/>
      <c r="G509" s="695"/>
      <c r="H509" s="664"/>
      <c r="I509" s="695"/>
      <c r="J509" s="731"/>
      <c r="K509" s="732"/>
      <c r="L509" s="732"/>
      <c r="M509" s="732"/>
      <c r="N509" s="733"/>
      <c r="O509" s="734"/>
      <c r="P509" s="735"/>
      <c r="Q509" s="735"/>
      <c r="R509" s="735"/>
      <c r="S509" s="735"/>
      <c r="T509" s="735"/>
      <c r="U509" s="735"/>
      <c r="V509" s="735"/>
      <c r="W509" s="735"/>
      <c r="X509" s="735"/>
      <c r="Y509" s="735"/>
      <c r="Z509" s="735"/>
      <c r="AA509" s="735"/>
      <c r="AB509" s="735"/>
      <c r="AC509" s="735"/>
      <c r="AD509" s="736"/>
      <c r="AE509" s="594"/>
      <c r="AF509" s="503"/>
      <c r="AG509" s="503"/>
      <c r="AH509" s="503"/>
      <c r="AI509" s="577"/>
      <c r="AJ509" s="577"/>
      <c r="AK509" s="577"/>
    </row>
    <row r="510" spans="1:37" s="578" customFormat="1" ht="18" hidden="1" customHeight="1" outlineLevel="1">
      <c r="A510" s="430"/>
      <c r="B510" s="727"/>
      <c r="C510" s="692"/>
      <c r="D510" s="690"/>
      <c r="E510" s="692"/>
      <c r="F510" s="738"/>
      <c r="G510" s="695"/>
      <c r="H510" s="664"/>
      <c r="I510" s="695"/>
      <c r="J510" s="731"/>
      <c r="K510" s="732"/>
      <c r="L510" s="732"/>
      <c r="M510" s="732"/>
      <c r="N510" s="733"/>
      <c r="O510" s="734"/>
      <c r="P510" s="735"/>
      <c r="Q510" s="735"/>
      <c r="R510" s="735"/>
      <c r="S510" s="735"/>
      <c r="T510" s="735"/>
      <c r="U510" s="735"/>
      <c r="V510" s="735"/>
      <c r="W510" s="735"/>
      <c r="X510" s="735"/>
      <c r="Y510" s="735"/>
      <c r="Z510" s="735"/>
      <c r="AA510" s="735"/>
      <c r="AB510" s="735"/>
      <c r="AC510" s="735"/>
      <c r="AD510" s="736"/>
      <c r="AE510" s="594"/>
      <c r="AF510" s="503"/>
      <c r="AG510" s="503"/>
      <c r="AH510" s="503"/>
      <c r="AI510" s="577"/>
      <c r="AJ510" s="577"/>
      <c r="AK510" s="577"/>
    </row>
    <row r="511" spans="1:37" s="578" customFormat="1" ht="18" hidden="1" customHeight="1" outlineLevel="1">
      <c r="A511" s="430"/>
      <c r="B511" s="727"/>
      <c r="C511" s="692"/>
      <c r="D511" s="690"/>
      <c r="E511" s="692"/>
      <c r="F511" s="738"/>
      <c r="G511" s="695"/>
      <c r="H511" s="664"/>
      <c r="I511" s="695"/>
      <c r="J511" s="731"/>
      <c r="K511" s="732"/>
      <c r="L511" s="732"/>
      <c r="M511" s="732"/>
      <c r="N511" s="733"/>
      <c r="O511" s="734"/>
      <c r="P511" s="735"/>
      <c r="Q511" s="735"/>
      <c r="R511" s="735"/>
      <c r="S511" s="735"/>
      <c r="T511" s="735"/>
      <c r="U511" s="735"/>
      <c r="V511" s="735"/>
      <c r="W511" s="735"/>
      <c r="X511" s="735"/>
      <c r="Y511" s="735"/>
      <c r="Z511" s="735"/>
      <c r="AA511" s="735"/>
      <c r="AB511" s="735"/>
      <c r="AC511" s="735"/>
      <c r="AD511" s="736"/>
      <c r="AE511" s="594"/>
      <c r="AF511" s="503"/>
      <c r="AG511" s="503"/>
      <c r="AH511" s="503"/>
      <c r="AI511" s="577"/>
      <c r="AJ511" s="577"/>
      <c r="AK511" s="577"/>
    </row>
    <row r="512" spans="1:37" s="578" customFormat="1" ht="18" hidden="1" customHeight="1" outlineLevel="1">
      <c r="A512" s="430"/>
      <c r="B512" s="727"/>
      <c r="C512" s="692"/>
      <c r="D512" s="690"/>
      <c r="E512" s="692"/>
      <c r="F512" s="738"/>
      <c r="G512" s="695"/>
      <c r="H512" s="664"/>
      <c r="I512" s="695"/>
      <c r="J512" s="731"/>
      <c r="K512" s="732"/>
      <c r="L512" s="732"/>
      <c r="M512" s="732"/>
      <c r="N512" s="733"/>
      <c r="O512" s="734"/>
      <c r="P512" s="735"/>
      <c r="Q512" s="735"/>
      <c r="R512" s="735"/>
      <c r="S512" s="735"/>
      <c r="T512" s="735"/>
      <c r="U512" s="735"/>
      <c r="V512" s="735"/>
      <c r="W512" s="735"/>
      <c r="X512" s="735"/>
      <c r="Y512" s="735"/>
      <c r="Z512" s="735"/>
      <c r="AA512" s="735"/>
      <c r="AB512" s="735"/>
      <c r="AC512" s="735"/>
      <c r="AD512" s="736"/>
      <c r="AE512" s="594"/>
      <c r="AF512" s="503"/>
      <c r="AG512" s="503"/>
      <c r="AH512" s="503"/>
      <c r="AI512" s="577"/>
      <c r="AJ512" s="577"/>
      <c r="AK512" s="577"/>
    </row>
    <row r="513" spans="1:37" s="578" customFormat="1" ht="18" hidden="1" customHeight="1" outlineLevel="1">
      <c r="A513" s="430"/>
      <c r="B513" s="727"/>
      <c r="C513" s="692"/>
      <c r="D513" s="690"/>
      <c r="E513" s="692"/>
      <c r="F513" s="738"/>
      <c r="G513" s="695"/>
      <c r="H513" s="664"/>
      <c r="I513" s="695"/>
      <c r="J513" s="731"/>
      <c r="K513" s="732"/>
      <c r="L513" s="732"/>
      <c r="M513" s="732"/>
      <c r="N513" s="733"/>
      <c r="O513" s="734"/>
      <c r="P513" s="735"/>
      <c r="Q513" s="735"/>
      <c r="R513" s="735"/>
      <c r="S513" s="735"/>
      <c r="T513" s="735"/>
      <c r="U513" s="735"/>
      <c r="V513" s="735"/>
      <c r="W513" s="735"/>
      <c r="X513" s="735"/>
      <c r="Y513" s="735"/>
      <c r="Z513" s="735"/>
      <c r="AA513" s="735"/>
      <c r="AB513" s="735"/>
      <c r="AC513" s="735"/>
      <c r="AD513" s="736"/>
      <c r="AE513" s="594"/>
      <c r="AF513" s="503"/>
      <c r="AG513" s="503"/>
      <c r="AH513" s="503"/>
      <c r="AI513" s="577"/>
      <c r="AJ513" s="577"/>
      <c r="AK513" s="577"/>
    </row>
    <row r="514" spans="1:37" s="578" customFormat="1" ht="18" hidden="1" customHeight="1" outlineLevel="1">
      <c r="A514" s="430"/>
      <c r="B514" s="727"/>
      <c r="C514" s="692"/>
      <c r="D514" s="690"/>
      <c r="E514" s="692"/>
      <c r="F514" s="738"/>
      <c r="G514" s="695"/>
      <c r="H514" s="664"/>
      <c r="I514" s="695"/>
      <c r="J514" s="731"/>
      <c r="K514" s="732"/>
      <c r="L514" s="732"/>
      <c r="M514" s="732"/>
      <c r="N514" s="733"/>
      <c r="O514" s="734"/>
      <c r="P514" s="735"/>
      <c r="Q514" s="735"/>
      <c r="R514" s="735"/>
      <c r="S514" s="735"/>
      <c r="T514" s="735"/>
      <c r="U514" s="735"/>
      <c r="V514" s="735"/>
      <c r="W514" s="735"/>
      <c r="X514" s="735"/>
      <c r="Y514" s="735"/>
      <c r="Z514" s="735"/>
      <c r="AA514" s="735"/>
      <c r="AB514" s="735"/>
      <c r="AC514" s="735"/>
      <c r="AD514" s="736"/>
      <c r="AE514" s="594"/>
      <c r="AF514" s="503"/>
      <c r="AG514" s="503"/>
      <c r="AH514" s="503"/>
      <c r="AI514" s="577"/>
      <c r="AJ514" s="577"/>
      <c r="AK514" s="577"/>
    </row>
    <row r="515" spans="1:37" s="578" customFormat="1" ht="18" hidden="1" customHeight="1" outlineLevel="1">
      <c r="A515" s="430"/>
      <c r="B515" s="727"/>
      <c r="C515" s="692"/>
      <c r="D515" s="690"/>
      <c r="E515" s="692"/>
      <c r="F515" s="738"/>
      <c r="G515" s="695"/>
      <c r="H515" s="664"/>
      <c r="I515" s="695"/>
      <c r="J515" s="731"/>
      <c r="K515" s="732"/>
      <c r="L515" s="732"/>
      <c r="M515" s="732"/>
      <c r="N515" s="733"/>
      <c r="O515" s="734"/>
      <c r="P515" s="735"/>
      <c r="Q515" s="735"/>
      <c r="R515" s="735"/>
      <c r="S515" s="735"/>
      <c r="T515" s="735"/>
      <c r="U515" s="735"/>
      <c r="V515" s="735"/>
      <c r="W515" s="735"/>
      <c r="X515" s="735"/>
      <c r="Y515" s="735"/>
      <c r="Z515" s="735"/>
      <c r="AA515" s="735"/>
      <c r="AB515" s="735"/>
      <c r="AC515" s="735"/>
      <c r="AD515" s="736"/>
      <c r="AE515" s="594"/>
      <c r="AF515" s="503"/>
      <c r="AG515" s="503"/>
      <c r="AH515" s="503"/>
      <c r="AI515" s="577"/>
      <c r="AJ515" s="577"/>
      <c r="AK515" s="577"/>
    </row>
    <row r="516" spans="1:37" s="578" customFormat="1" ht="18" hidden="1" customHeight="1" outlineLevel="1">
      <c r="A516" s="430"/>
      <c r="B516" s="727"/>
      <c r="C516" s="692"/>
      <c r="D516" s="690"/>
      <c r="E516" s="692"/>
      <c r="F516" s="738"/>
      <c r="G516" s="695"/>
      <c r="H516" s="664"/>
      <c r="I516" s="695"/>
      <c r="J516" s="731"/>
      <c r="K516" s="732"/>
      <c r="L516" s="732"/>
      <c r="M516" s="732"/>
      <c r="N516" s="733"/>
      <c r="O516" s="734"/>
      <c r="P516" s="735"/>
      <c r="Q516" s="735"/>
      <c r="R516" s="735"/>
      <c r="S516" s="735"/>
      <c r="T516" s="735"/>
      <c r="U516" s="735"/>
      <c r="V516" s="735"/>
      <c r="W516" s="735"/>
      <c r="X516" s="735"/>
      <c r="Y516" s="735"/>
      <c r="Z516" s="735"/>
      <c r="AA516" s="735"/>
      <c r="AB516" s="735"/>
      <c r="AC516" s="735"/>
      <c r="AD516" s="736"/>
      <c r="AE516" s="594"/>
      <c r="AF516" s="503"/>
      <c r="AG516" s="503"/>
      <c r="AH516" s="503"/>
      <c r="AI516" s="577"/>
      <c r="AJ516" s="577"/>
      <c r="AK516" s="577"/>
    </row>
    <row r="517" spans="1:37" s="578" customFormat="1" ht="18" hidden="1" customHeight="1" outlineLevel="1">
      <c r="A517" s="430"/>
      <c r="B517" s="727"/>
      <c r="C517" s="692"/>
      <c r="D517" s="690"/>
      <c r="E517" s="692"/>
      <c r="F517" s="738"/>
      <c r="G517" s="695"/>
      <c r="H517" s="664"/>
      <c r="I517" s="695"/>
      <c r="J517" s="731"/>
      <c r="K517" s="732"/>
      <c r="L517" s="732"/>
      <c r="M517" s="732"/>
      <c r="N517" s="733"/>
      <c r="O517" s="734"/>
      <c r="P517" s="735"/>
      <c r="Q517" s="735"/>
      <c r="R517" s="735"/>
      <c r="S517" s="735"/>
      <c r="T517" s="735"/>
      <c r="U517" s="735"/>
      <c r="V517" s="735"/>
      <c r="W517" s="735"/>
      <c r="X517" s="735"/>
      <c r="Y517" s="735"/>
      <c r="Z517" s="735"/>
      <c r="AA517" s="735"/>
      <c r="AB517" s="735"/>
      <c r="AC517" s="735"/>
      <c r="AD517" s="736"/>
      <c r="AE517" s="594"/>
      <c r="AF517" s="503"/>
      <c r="AG517" s="503"/>
      <c r="AH517" s="503"/>
      <c r="AI517" s="577"/>
      <c r="AJ517" s="577"/>
      <c r="AK517" s="577"/>
    </row>
    <row r="518" spans="1:37" s="578" customFormat="1" ht="18" hidden="1" customHeight="1" outlineLevel="1">
      <c r="A518" s="430"/>
      <c r="B518" s="727"/>
      <c r="C518" s="692"/>
      <c r="D518" s="690"/>
      <c r="E518" s="692"/>
      <c r="F518" s="738"/>
      <c r="G518" s="695"/>
      <c r="H518" s="664"/>
      <c r="I518" s="695"/>
      <c r="J518" s="731"/>
      <c r="K518" s="732"/>
      <c r="L518" s="732"/>
      <c r="M518" s="732"/>
      <c r="N518" s="733"/>
      <c r="O518" s="734"/>
      <c r="P518" s="735"/>
      <c r="Q518" s="735"/>
      <c r="R518" s="735"/>
      <c r="S518" s="735"/>
      <c r="T518" s="735"/>
      <c r="U518" s="735"/>
      <c r="V518" s="735"/>
      <c r="W518" s="735"/>
      <c r="X518" s="735"/>
      <c r="Y518" s="735"/>
      <c r="Z518" s="735"/>
      <c r="AA518" s="735"/>
      <c r="AB518" s="735"/>
      <c r="AC518" s="735"/>
      <c r="AD518" s="736"/>
      <c r="AE518" s="594"/>
      <c r="AF518" s="503"/>
      <c r="AG518" s="503"/>
      <c r="AH518" s="503"/>
      <c r="AI518" s="577"/>
      <c r="AJ518" s="577"/>
      <c r="AK518" s="577"/>
    </row>
    <row r="519" spans="1:37" s="578" customFormat="1" ht="18" hidden="1" customHeight="1" outlineLevel="1">
      <c r="A519" s="430"/>
      <c r="B519" s="727"/>
      <c r="C519" s="692"/>
      <c r="D519" s="690"/>
      <c r="E519" s="692"/>
      <c r="F519" s="738"/>
      <c r="G519" s="695"/>
      <c r="H519" s="664"/>
      <c r="I519" s="695"/>
      <c r="J519" s="731"/>
      <c r="K519" s="732"/>
      <c r="L519" s="732"/>
      <c r="M519" s="732"/>
      <c r="N519" s="733"/>
      <c r="O519" s="734"/>
      <c r="P519" s="735"/>
      <c r="Q519" s="735"/>
      <c r="R519" s="735"/>
      <c r="S519" s="735"/>
      <c r="T519" s="735"/>
      <c r="U519" s="735"/>
      <c r="V519" s="735"/>
      <c r="W519" s="735"/>
      <c r="X519" s="735"/>
      <c r="Y519" s="735"/>
      <c r="Z519" s="735"/>
      <c r="AA519" s="735"/>
      <c r="AB519" s="735"/>
      <c r="AC519" s="735"/>
      <c r="AD519" s="736"/>
      <c r="AE519" s="594"/>
      <c r="AF519" s="503"/>
      <c r="AG519" s="503"/>
      <c r="AH519" s="503"/>
      <c r="AI519" s="577"/>
      <c r="AJ519" s="577"/>
      <c r="AK519" s="577"/>
    </row>
    <row r="520" spans="1:37" s="578" customFormat="1" ht="18" hidden="1" customHeight="1" outlineLevel="1">
      <c r="A520" s="430"/>
      <c r="B520" s="727"/>
      <c r="C520" s="692"/>
      <c r="D520" s="690"/>
      <c r="E520" s="692"/>
      <c r="F520" s="738"/>
      <c r="G520" s="695"/>
      <c r="H520" s="664"/>
      <c r="I520" s="695"/>
      <c r="J520" s="731"/>
      <c r="K520" s="732"/>
      <c r="L520" s="732"/>
      <c r="M520" s="732"/>
      <c r="N520" s="733"/>
      <c r="O520" s="734"/>
      <c r="P520" s="735"/>
      <c r="Q520" s="735"/>
      <c r="R520" s="735"/>
      <c r="S520" s="735"/>
      <c r="T520" s="735"/>
      <c r="U520" s="735"/>
      <c r="V520" s="735"/>
      <c r="W520" s="735"/>
      <c r="X520" s="735"/>
      <c r="Y520" s="735"/>
      <c r="Z520" s="735"/>
      <c r="AA520" s="735"/>
      <c r="AB520" s="735"/>
      <c r="AC520" s="735"/>
      <c r="AD520" s="736"/>
      <c r="AE520" s="594"/>
      <c r="AF520" s="503"/>
      <c r="AG520" s="503"/>
      <c r="AH520" s="503"/>
      <c r="AI520" s="577"/>
      <c r="AJ520" s="577"/>
      <c r="AK520" s="577"/>
    </row>
    <row r="521" spans="1:37" s="578" customFormat="1" ht="18" hidden="1" customHeight="1" outlineLevel="1">
      <c r="A521" s="430"/>
      <c r="B521" s="739"/>
      <c r="C521" s="740"/>
      <c r="D521" s="740"/>
      <c r="E521" s="740"/>
      <c r="F521" s="741"/>
      <c r="G521" s="742"/>
      <c r="H521" s="741"/>
      <c r="I521" s="742"/>
      <c r="J521" s="731"/>
      <c r="K521" s="732"/>
      <c r="L521" s="732"/>
      <c r="M521" s="732"/>
      <c r="N521" s="733"/>
      <c r="O521" s="734"/>
      <c r="P521" s="735"/>
      <c r="Q521" s="735"/>
      <c r="R521" s="735"/>
      <c r="S521" s="735"/>
      <c r="T521" s="735"/>
      <c r="U521" s="735"/>
      <c r="V521" s="735"/>
      <c r="W521" s="735"/>
      <c r="X521" s="735"/>
      <c r="Y521" s="735"/>
      <c r="Z521" s="735"/>
      <c r="AA521" s="735"/>
      <c r="AB521" s="735"/>
      <c r="AC521" s="735"/>
      <c r="AD521" s="736"/>
      <c r="AE521" s="594"/>
      <c r="AF521" s="503"/>
      <c r="AG521" s="503"/>
      <c r="AH521" s="503"/>
      <c r="AI521" s="577"/>
      <c r="AJ521" s="577"/>
      <c r="AK521" s="577"/>
    </row>
    <row r="522" spans="1:37" s="578" customFormat="1" ht="18" hidden="1" customHeight="1" outlineLevel="1">
      <c r="A522" s="430"/>
      <c r="B522" s="739"/>
      <c r="C522" s="740"/>
      <c r="D522" s="740"/>
      <c r="E522" s="740"/>
      <c r="F522" s="741"/>
      <c r="G522" s="742"/>
      <c r="H522" s="741"/>
      <c r="I522" s="742"/>
      <c r="J522" s="731"/>
      <c r="K522" s="732"/>
      <c r="L522" s="732"/>
      <c r="M522" s="732"/>
      <c r="N522" s="733"/>
      <c r="O522" s="734"/>
      <c r="P522" s="735"/>
      <c r="Q522" s="735"/>
      <c r="R522" s="735"/>
      <c r="S522" s="735"/>
      <c r="T522" s="735"/>
      <c r="U522" s="735"/>
      <c r="V522" s="735"/>
      <c r="W522" s="735"/>
      <c r="X522" s="735"/>
      <c r="Y522" s="735"/>
      <c r="Z522" s="735"/>
      <c r="AA522" s="735"/>
      <c r="AB522" s="735"/>
      <c r="AC522" s="735"/>
      <c r="AD522" s="736"/>
      <c r="AE522" s="594"/>
      <c r="AF522" s="503"/>
      <c r="AG522" s="503"/>
      <c r="AH522" s="503"/>
      <c r="AI522" s="577"/>
      <c r="AJ522" s="577"/>
      <c r="AK522" s="577"/>
    </row>
    <row r="523" spans="1:37" s="578" customFormat="1" ht="18" hidden="1" customHeight="1" outlineLevel="1">
      <c r="A523" s="430"/>
      <c r="B523" s="739"/>
      <c r="C523" s="740"/>
      <c r="D523" s="740"/>
      <c r="E523" s="740"/>
      <c r="F523" s="741"/>
      <c r="G523" s="742"/>
      <c r="H523" s="741"/>
      <c r="I523" s="742"/>
      <c r="J523" s="731"/>
      <c r="K523" s="732"/>
      <c r="L523" s="732"/>
      <c r="M523" s="732"/>
      <c r="N523" s="733"/>
      <c r="O523" s="734"/>
      <c r="P523" s="735"/>
      <c r="Q523" s="735"/>
      <c r="R523" s="735"/>
      <c r="S523" s="735"/>
      <c r="T523" s="735"/>
      <c r="U523" s="735"/>
      <c r="V523" s="735"/>
      <c r="W523" s="735"/>
      <c r="X523" s="735"/>
      <c r="Y523" s="735"/>
      <c r="Z523" s="735"/>
      <c r="AA523" s="735"/>
      <c r="AB523" s="735"/>
      <c r="AC523" s="735"/>
      <c r="AD523" s="736"/>
      <c r="AE523" s="594"/>
      <c r="AF523" s="503"/>
      <c r="AG523" s="503"/>
      <c r="AH523" s="503"/>
      <c r="AI523" s="577"/>
      <c r="AJ523" s="577"/>
      <c r="AK523" s="577"/>
    </row>
    <row r="524" spans="1:37" s="578" customFormat="1" ht="18" hidden="1" customHeight="1" outlineLevel="1">
      <c r="A524" s="430"/>
      <c r="B524" s="739"/>
      <c r="C524" s="740"/>
      <c r="D524" s="740"/>
      <c r="E524" s="740"/>
      <c r="F524" s="741"/>
      <c r="G524" s="742"/>
      <c r="H524" s="741"/>
      <c r="I524" s="742"/>
      <c r="J524" s="731"/>
      <c r="K524" s="732"/>
      <c r="L524" s="732"/>
      <c r="M524" s="732"/>
      <c r="N524" s="733"/>
      <c r="O524" s="734"/>
      <c r="P524" s="735"/>
      <c r="Q524" s="735"/>
      <c r="R524" s="735"/>
      <c r="S524" s="735"/>
      <c r="T524" s="735"/>
      <c r="U524" s="735"/>
      <c r="V524" s="735"/>
      <c r="W524" s="735"/>
      <c r="X524" s="735"/>
      <c r="Y524" s="735"/>
      <c r="Z524" s="735"/>
      <c r="AA524" s="735"/>
      <c r="AB524" s="735"/>
      <c r="AC524" s="735"/>
      <c r="AD524" s="736"/>
      <c r="AE524" s="594"/>
      <c r="AF524" s="503"/>
      <c r="AG524" s="503"/>
      <c r="AH524" s="503"/>
      <c r="AI524" s="577"/>
      <c r="AJ524" s="577"/>
      <c r="AK524" s="577"/>
    </row>
    <row r="525" spans="1:37" s="578" customFormat="1" ht="18" hidden="1" customHeight="1" outlineLevel="1">
      <c r="A525" s="430"/>
      <c r="B525" s="739"/>
      <c r="C525" s="740"/>
      <c r="D525" s="740"/>
      <c r="E525" s="740"/>
      <c r="F525" s="741"/>
      <c r="G525" s="742"/>
      <c r="H525" s="741"/>
      <c r="I525" s="742"/>
      <c r="J525" s="731"/>
      <c r="K525" s="732"/>
      <c r="L525" s="732"/>
      <c r="M525" s="732"/>
      <c r="N525" s="733"/>
      <c r="O525" s="734"/>
      <c r="P525" s="735"/>
      <c r="Q525" s="735"/>
      <c r="R525" s="735"/>
      <c r="S525" s="735"/>
      <c r="T525" s="735"/>
      <c r="U525" s="735"/>
      <c r="V525" s="735"/>
      <c r="W525" s="735"/>
      <c r="X525" s="735"/>
      <c r="Y525" s="735"/>
      <c r="Z525" s="735"/>
      <c r="AA525" s="735"/>
      <c r="AB525" s="735"/>
      <c r="AC525" s="735"/>
      <c r="AD525" s="736"/>
      <c r="AE525" s="594"/>
      <c r="AF525" s="503"/>
      <c r="AG525" s="503"/>
      <c r="AH525" s="503"/>
      <c r="AI525" s="577"/>
      <c r="AJ525" s="577"/>
      <c r="AK525" s="577"/>
    </row>
    <row r="526" spans="1:37" s="578" customFormat="1" ht="18" hidden="1" customHeight="1" outlineLevel="1">
      <c r="A526" s="430"/>
      <c r="B526" s="739"/>
      <c r="C526" s="740"/>
      <c r="D526" s="740"/>
      <c r="E526" s="740"/>
      <c r="F526" s="741"/>
      <c r="G526" s="742"/>
      <c r="H526" s="741"/>
      <c r="I526" s="742"/>
      <c r="J526" s="731"/>
      <c r="K526" s="732"/>
      <c r="L526" s="732"/>
      <c r="M526" s="732"/>
      <c r="N526" s="733"/>
      <c r="O526" s="734"/>
      <c r="P526" s="735"/>
      <c r="Q526" s="735"/>
      <c r="R526" s="735"/>
      <c r="S526" s="735"/>
      <c r="T526" s="735"/>
      <c r="U526" s="735"/>
      <c r="V526" s="735"/>
      <c r="W526" s="735"/>
      <c r="X526" s="735"/>
      <c r="Y526" s="735"/>
      <c r="Z526" s="735"/>
      <c r="AA526" s="735"/>
      <c r="AB526" s="735"/>
      <c r="AC526" s="735"/>
      <c r="AD526" s="736"/>
      <c r="AE526" s="594"/>
      <c r="AF526" s="503"/>
      <c r="AG526" s="503"/>
      <c r="AH526" s="503"/>
      <c r="AI526" s="577"/>
      <c r="AJ526" s="577"/>
      <c r="AK526" s="577"/>
    </row>
    <row r="527" spans="1:37" s="578" customFormat="1" ht="18" hidden="1" customHeight="1" outlineLevel="1">
      <c r="A527" s="430"/>
      <c r="B527" s="739"/>
      <c r="C527" s="740"/>
      <c r="D527" s="740"/>
      <c r="E527" s="740"/>
      <c r="F527" s="741"/>
      <c r="G527" s="742"/>
      <c r="H527" s="741"/>
      <c r="I527" s="742"/>
      <c r="J527" s="731"/>
      <c r="K527" s="732"/>
      <c r="L527" s="732"/>
      <c r="M527" s="732"/>
      <c r="N527" s="733"/>
      <c r="O527" s="734"/>
      <c r="P527" s="735"/>
      <c r="Q527" s="735"/>
      <c r="R527" s="735"/>
      <c r="S527" s="735"/>
      <c r="T527" s="735"/>
      <c r="U527" s="735"/>
      <c r="V527" s="735"/>
      <c r="W527" s="735"/>
      <c r="X527" s="735"/>
      <c r="Y527" s="735"/>
      <c r="Z527" s="735"/>
      <c r="AA527" s="735"/>
      <c r="AB527" s="735"/>
      <c r="AC527" s="735"/>
      <c r="AD527" s="736"/>
      <c r="AE527" s="594"/>
      <c r="AF527" s="503"/>
      <c r="AG527" s="503"/>
      <c r="AH527" s="503"/>
      <c r="AI527" s="577"/>
      <c r="AJ527" s="577"/>
      <c r="AK527" s="577"/>
    </row>
    <row r="528" spans="1:37" s="578" customFormat="1" ht="18" hidden="1" customHeight="1" outlineLevel="1">
      <c r="A528" s="430"/>
      <c r="B528" s="751"/>
      <c r="C528" s="752"/>
      <c r="D528" s="753"/>
      <c r="E528" s="752"/>
      <c r="F528" s="741"/>
      <c r="G528" s="742"/>
      <c r="H528" s="741"/>
      <c r="I528" s="742"/>
      <c r="J528" s="731"/>
      <c r="K528" s="732"/>
      <c r="L528" s="732"/>
      <c r="M528" s="732"/>
      <c r="N528" s="733"/>
      <c r="O528" s="734"/>
      <c r="P528" s="735"/>
      <c r="Q528" s="735"/>
      <c r="R528" s="735"/>
      <c r="S528" s="735"/>
      <c r="T528" s="735"/>
      <c r="U528" s="735"/>
      <c r="V528" s="735"/>
      <c r="W528" s="735"/>
      <c r="X528" s="735"/>
      <c r="Y528" s="735"/>
      <c r="Z528" s="735"/>
      <c r="AA528" s="735"/>
      <c r="AB528" s="735"/>
      <c r="AC528" s="735"/>
      <c r="AD528" s="736"/>
      <c r="AE528" s="594"/>
      <c r="AF528" s="503"/>
      <c r="AG528" s="503"/>
      <c r="AH528" s="503"/>
      <c r="AI528" s="577"/>
      <c r="AJ528" s="577"/>
      <c r="AK528" s="577"/>
    </row>
    <row r="529" spans="1:46" s="578" customFormat="1" ht="18" hidden="1" customHeight="1" outlineLevel="1">
      <c r="A529" s="430"/>
      <c r="B529" s="751"/>
      <c r="C529" s="752"/>
      <c r="D529" s="753"/>
      <c r="E529" s="752"/>
      <c r="F529" s="741"/>
      <c r="G529" s="742"/>
      <c r="H529" s="741"/>
      <c r="I529" s="742"/>
      <c r="J529" s="731"/>
      <c r="K529" s="732"/>
      <c r="L529" s="732"/>
      <c r="M529" s="732"/>
      <c r="N529" s="733"/>
      <c r="O529" s="734"/>
      <c r="P529" s="735"/>
      <c r="Q529" s="735"/>
      <c r="R529" s="735"/>
      <c r="S529" s="735"/>
      <c r="T529" s="735"/>
      <c r="U529" s="735"/>
      <c r="V529" s="735"/>
      <c r="W529" s="735"/>
      <c r="X529" s="735"/>
      <c r="Y529" s="735"/>
      <c r="Z529" s="735"/>
      <c r="AA529" s="735"/>
      <c r="AB529" s="735"/>
      <c r="AC529" s="735"/>
      <c r="AD529" s="736"/>
      <c r="AE529" s="594"/>
      <c r="AF529" s="503"/>
      <c r="AG529" s="503"/>
      <c r="AH529" s="503"/>
      <c r="AI529" s="577"/>
      <c r="AJ529" s="577"/>
      <c r="AK529" s="577"/>
    </row>
    <row r="530" spans="1:46" s="578" customFormat="1" ht="18" hidden="1" customHeight="1" outlineLevel="1">
      <c r="A530" s="430"/>
      <c r="B530" s="751"/>
      <c r="C530" s="752"/>
      <c r="D530" s="753"/>
      <c r="E530" s="752"/>
      <c r="F530" s="741"/>
      <c r="G530" s="742"/>
      <c r="H530" s="741"/>
      <c r="I530" s="742"/>
      <c r="J530" s="731"/>
      <c r="K530" s="732"/>
      <c r="L530" s="732"/>
      <c r="M530" s="732"/>
      <c r="N530" s="733"/>
      <c r="O530" s="734"/>
      <c r="P530" s="735"/>
      <c r="Q530" s="735"/>
      <c r="R530" s="735"/>
      <c r="S530" s="735"/>
      <c r="T530" s="735"/>
      <c r="U530" s="735"/>
      <c r="V530" s="735"/>
      <c r="W530" s="735"/>
      <c r="X530" s="735"/>
      <c r="Y530" s="735"/>
      <c r="Z530" s="735"/>
      <c r="AA530" s="735"/>
      <c r="AB530" s="735"/>
      <c r="AC530" s="735"/>
      <c r="AD530" s="736"/>
      <c r="AE530" s="594"/>
      <c r="AF530" s="503"/>
      <c r="AG530" s="503"/>
      <c r="AH530" s="503"/>
      <c r="AI530" s="577"/>
      <c r="AJ530" s="577"/>
      <c r="AK530" s="577"/>
    </row>
    <row r="531" spans="1:46" s="578" customFormat="1" ht="18" hidden="1" customHeight="1" outlineLevel="1">
      <c r="A531" s="430"/>
      <c r="B531" s="751"/>
      <c r="C531" s="752"/>
      <c r="D531" s="753"/>
      <c r="E531" s="752"/>
      <c r="F531" s="741"/>
      <c r="G531" s="742"/>
      <c r="H531" s="741"/>
      <c r="I531" s="742"/>
      <c r="J531" s="731"/>
      <c r="K531" s="732"/>
      <c r="L531" s="732"/>
      <c r="M531" s="732"/>
      <c r="N531" s="733"/>
      <c r="O531" s="734"/>
      <c r="P531" s="735"/>
      <c r="Q531" s="735"/>
      <c r="R531" s="735"/>
      <c r="S531" s="735"/>
      <c r="T531" s="735"/>
      <c r="U531" s="735"/>
      <c r="V531" s="735"/>
      <c r="W531" s="735"/>
      <c r="X531" s="735"/>
      <c r="Y531" s="735"/>
      <c r="Z531" s="735"/>
      <c r="AA531" s="735"/>
      <c r="AB531" s="735"/>
      <c r="AC531" s="735"/>
      <c r="AD531" s="736"/>
      <c r="AE531" s="594"/>
      <c r="AF531" s="503"/>
      <c r="AG531" s="503"/>
      <c r="AH531" s="503"/>
      <c r="AI531" s="577"/>
      <c r="AJ531" s="577"/>
      <c r="AK531" s="577"/>
    </row>
    <row r="532" spans="1:46" s="578" customFormat="1" ht="18" hidden="1" customHeight="1" outlineLevel="1">
      <c r="A532" s="430"/>
      <c r="B532" s="751"/>
      <c r="C532" s="752"/>
      <c r="D532" s="753"/>
      <c r="E532" s="752"/>
      <c r="F532" s="741"/>
      <c r="G532" s="742"/>
      <c r="H532" s="741"/>
      <c r="I532" s="742"/>
      <c r="J532" s="731"/>
      <c r="K532" s="732"/>
      <c r="L532" s="732"/>
      <c r="M532" s="732"/>
      <c r="N532" s="733"/>
      <c r="O532" s="734"/>
      <c r="P532" s="735"/>
      <c r="Q532" s="735"/>
      <c r="R532" s="735"/>
      <c r="S532" s="735"/>
      <c r="T532" s="735"/>
      <c r="U532" s="735"/>
      <c r="V532" s="735"/>
      <c r="W532" s="735"/>
      <c r="X532" s="735"/>
      <c r="Y532" s="735"/>
      <c r="Z532" s="735"/>
      <c r="AA532" s="735"/>
      <c r="AB532" s="735"/>
      <c r="AC532" s="735"/>
      <c r="AD532" s="736"/>
      <c r="AE532" s="594"/>
      <c r="AF532" s="503"/>
      <c r="AG532" s="503"/>
      <c r="AH532" s="503"/>
      <c r="AI532" s="577"/>
      <c r="AJ532" s="577"/>
      <c r="AK532" s="577"/>
    </row>
    <row r="533" spans="1:46" s="578" customFormat="1" ht="18" hidden="1" customHeight="1" outlineLevel="1">
      <c r="A533" s="430"/>
      <c r="B533" s="751"/>
      <c r="C533" s="752"/>
      <c r="D533" s="753"/>
      <c r="E533" s="752"/>
      <c r="F533" s="741"/>
      <c r="G533" s="742"/>
      <c r="H533" s="741"/>
      <c r="I533" s="742"/>
      <c r="J533" s="731"/>
      <c r="K533" s="732"/>
      <c r="L533" s="732"/>
      <c r="M533" s="732"/>
      <c r="N533" s="733"/>
      <c r="O533" s="734"/>
      <c r="P533" s="735"/>
      <c r="Q533" s="735"/>
      <c r="R533" s="735"/>
      <c r="S533" s="735"/>
      <c r="T533" s="735"/>
      <c r="U533" s="735"/>
      <c r="V533" s="735"/>
      <c r="W533" s="735"/>
      <c r="X533" s="735"/>
      <c r="Y533" s="735"/>
      <c r="Z533" s="735"/>
      <c r="AA533" s="735"/>
      <c r="AB533" s="735"/>
      <c r="AC533" s="735"/>
      <c r="AD533" s="736"/>
      <c r="AE533" s="594"/>
      <c r="AF533" s="503"/>
      <c r="AG533" s="503"/>
      <c r="AH533" s="503"/>
      <c r="AI533" s="577"/>
      <c r="AJ533" s="577"/>
      <c r="AK533" s="577"/>
    </row>
    <row r="534" spans="1:46" s="578" customFormat="1" ht="18" hidden="1" customHeight="1" outlineLevel="1">
      <c r="A534" s="430"/>
      <c r="B534" s="751"/>
      <c r="C534" s="752"/>
      <c r="D534" s="753"/>
      <c r="E534" s="752"/>
      <c r="F534" s="741"/>
      <c r="G534" s="742"/>
      <c r="H534" s="741"/>
      <c r="I534" s="742"/>
      <c r="J534" s="731"/>
      <c r="K534" s="732"/>
      <c r="L534" s="732"/>
      <c r="M534" s="732"/>
      <c r="N534" s="733"/>
      <c r="O534" s="734"/>
      <c r="P534" s="735"/>
      <c r="Q534" s="735"/>
      <c r="R534" s="735"/>
      <c r="S534" s="735"/>
      <c r="T534" s="735"/>
      <c r="U534" s="735"/>
      <c r="V534" s="735"/>
      <c r="W534" s="735"/>
      <c r="X534" s="735"/>
      <c r="Y534" s="735"/>
      <c r="Z534" s="735"/>
      <c r="AA534" s="735"/>
      <c r="AB534" s="735"/>
      <c r="AC534" s="735"/>
      <c r="AD534" s="736"/>
      <c r="AE534" s="594"/>
      <c r="AF534" s="503"/>
      <c r="AG534" s="503"/>
      <c r="AH534" s="503"/>
      <c r="AI534" s="577"/>
      <c r="AJ534" s="577"/>
      <c r="AK534" s="577"/>
    </row>
    <row r="535" spans="1:46" s="578" customFormat="1" ht="18" hidden="1" customHeight="1" outlineLevel="1">
      <c r="A535" s="430"/>
      <c r="B535" s="743"/>
      <c r="C535" s="744"/>
      <c r="D535" s="744"/>
      <c r="E535" s="744"/>
      <c r="F535" s="664"/>
      <c r="G535" s="695"/>
      <c r="H535" s="664"/>
      <c r="I535" s="695"/>
      <c r="J535" s="731"/>
      <c r="K535" s="732"/>
      <c r="L535" s="732"/>
      <c r="M535" s="732"/>
      <c r="N535" s="733"/>
      <c r="O535" s="734"/>
      <c r="P535" s="735"/>
      <c r="Q535" s="735"/>
      <c r="R535" s="735"/>
      <c r="S535" s="735"/>
      <c r="T535" s="735"/>
      <c r="U535" s="735"/>
      <c r="V535" s="735"/>
      <c r="W535" s="735"/>
      <c r="X535" s="735"/>
      <c r="Y535" s="735"/>
      <c r="Z535" s="735"/>
      <c r="AA535" s="735"/>
      <c r="AB535" s="735"/>
      <c r="AC535" s="735"/>
      <c r="AD535" s="736"/>
      <c r="AE535" s="594"/>
      <c r="AF535" s="503"/>
      <c r="AG535" s="503"/>
      <c r="AH535" s="503"/>
      <c r="AI535" s="577"/>
      <c r="AJ535" s="577"/>
      <c r="AK535" s="577"/>
    </row>
    <row r="536" spans="1:46" s="578" customFormat="1" ht="18" hidden="1" customHeight="1" outlineLevel="1" thickBot="1">
      <c r="A536" s="430"/>
      <c r="B536" s="667"/>
      <c r="C536" s="668"/>
      <c r="D536" s="703"/>
      <c r="E536" s="668"/>
      <c r="F536" s="701"/>
      <c r="G536" s="702"/>
      <c r="H536" s="701"/>
      <c r="I536" s="702"/>
      <c r="J536" s="754"/>
      <c r="K536" s="755"/>
      <c r="L536" s="755"/>
      <c r="M536" s="755"/>
      <c r="N536" s="756"/>
      <c r="O536" s="757"/>
      <c r="P536" s="758"/>
      <c r="Q536" s="758"/>
      <c r="R536" s="758"/>
      <c r="S536" s="758"/>
      <c r="T536" s="758"/>
      <c r="U536" s="758"/>
      <c r="V536" s="758"/>
      <c r="W536" s="758"/>
      <c r="X536" s="758"/>
      <c r="Y536" s="758"/>
      <c r="Z536" s="758"/>
      <c r="AA536" s="758"/>
      <c r="AB536" s="758"/>
      <c r="AC536" s="758"/>
      <c r="AD536" s="759"/>
      <c r="AE536" s="594"/>
      <c r="AF536" s="503"/>
      <c r="AG536" s="503"/>
      <c r="AH536" s="503"/>
      <c r="AI536" s="577"/>
      <c r="AJ536" s="577"/>
      <c r="AK536" s="577"/>
    </row>
    <row r="537" spans="1:46" s="578" customFormat="1" ht="30" hidden="1" customHeight="1" thickBot="1">
      <c r="A537" s="430"/>
      <c r="B537" s="760" t="s">
        <v>95</v>
      </c>
      <c r="C537" s="661"/>
      <c r="D537" s="661"/>
      <c r="E537" s="661"/>
      <c r="F537" s="661"/>
      <c r="G537" s="661"/>
      <c r="H537" s="661"/>
      <c r="I537" s="661"/>
      <c r="J537" s="661"/>
      <c r="K537" s="661"/>
      <c r="L537" s="661"/>
      <c r="M537" s="661"/>
      <c r="N537" s="661"/>
      <c r="O537" s="661"/>
      <c r="P537" s="661"/>
      <c r="Q537" s="661"/>
      <c r="R537" s="661"/>
      <c r="S537" s="661"/>
      <c r="T537" s="661"/>
      <c r="U537" s="661"/>
      <c r="V537" s="661"/>
      <c r="W537" s="661"/>
      <c r="X537" s="661"/>
      <c r="Y537" s="661"/>
      <c r="Z537" s="661"/>
      <c r="AA537" s="661"/>
      <c r="AB537" s="661"/>
      <c r="AC537" s="661"/>
      <c r="AD537" s="661"/>
      <c r="AE537" s="594"/>
      <c r="AF537" s="503"/>
      <c r="AG537" s="594"/>
      <c r="AH537" s="503"/>
      <c r="AI537" s="577"/>
      <c r="AJ537" s="577"/>
      <c r="AK537" s="577"/>
      <c r="AL537" s="577"/>
      <c r="AM537" s="577"/>
      <c r="AN537" s="577"/>
      <c r="AO537" s="577"/>
      <c r="AP537" s="577"/>
      <c r="AQ537" s="577"/>
      <c r="AR537" s="577"/>
      <c r="AS537" s="577"/>
      <c r="AT537" s="577"/>
    </row>
    <row r="538" spans="1:46" s="578" customFormat="1" ht="18" hidden="1" customHeight="1" thickBot="1">
      <c r="A538" s="430"/>
      <c r="B538" s="682" t="s">
        <v>79</v>
      </c>
      <c r="C538" s="516"/>
      <c r="D538" s="683" t="s">
        <v>80</v>
      </c>
      <c r="E538" s="683"/>
      <c r="F538" s="516" t="s">
        <v>88</v>
      </c>
      <c r="G538" s="516"/>
      <c r="H538" s="684" t="s">
        <v>82</v>
      </c>
      <c r="I538" s="684"/>
      <c r="J538" s="684"/>
      <c r="K538" s="684"/>
      <c r="L538" s="684"/>
      <c r="M538" s="684" t="s">
        <v>83</v>
      </c>
      <c r="N538" s="684"/>
      <c r="O538" s="684" t="s">
        <v>93</v>
      </c>
      <c r="P538" s="684"/>
      <c r="Q538" s="761" t="s">
        <v>96</v>
      </c>
      <c r="R538" s="761"/>
      <c r="S538" s="761"/>
      <c r="T538" s="761"/>
      <c r="U538" s="761"/>
      <c r="V538" s="761"/>
      <c r="W538" s="761"/>
      <c r="X538" s="761"/>
      <c r="Y538" s="761"/>
      <c r="Z538" s="761"/>
      <c r="AA538" s="761"/>
      <c r="AB538" s="761"/>
      <c r="AC538" s="761"/>
      <c r="AD538" s="762"/>
      <c r="AE538" s="594"/>
      <c r="AF538" s="503"/>
      <c r="AG538" s="503"/>
      <c r="AH538" s="503"/>
      <c r="AI538" s="577"/>
      <c r="AJ538" s="577"/>
      <c r="AK538" s="577"/>
      <c r="AL538" s="577"/>
      <c r="AM538" s="577"/>
      <c r="AN538" s="577"/>
      <c r="AO538" s="577"/>
      <c r="AP538" s="577"/>
      <c r="AQ538" s="577"/>
      <c r="AR538" s="577"/>
      <c r="AS538" s="577"/>
      <c r="AT538" s="577"/>
    </row>
    <row r="539" spans="1:46" s="578" customFormat="1" ht="40.5" hidden="1" customHeight="1" outlineLevel="1">
      <c r="A539" s="430"/>
      <c r="B539" s="713"/>
      <c r="C539" s="714"/>
      <c r="D539" s="763"/>
      <c r="E539" s="764"/>
      <c r="F539" s="715"/>
      <c r="G539" s="716"/>
      <c r="H539" s="765"/>
      <c r="I539" s="766"/>
      <c r="J539" s="766"/>
      <c r="K539" s="766"/>
      <c r="L539" s="767"/>
      <c r="M539" s="717"/>
      <c r="N539" s="718"/>
      <c r="O539" s="719"/>
      <c r="P539" s="719"/>
      <c r="Q539" s="768"/>
      <c r="R539" s="769"/>
      <c r="S539" s="769"/>
      <c r="T539" s="769"/>
      <c r="U539" s="769"/>
      <c r="V539" s="769"/>
      <c r="W539" s="769"/>
      <c r="X539" s="769"/>
      <c r="Y539" s="769"/>
      <c r="Z539" s="769"/>
      <c r="AA539" s="769"/>
      <c r="AB539" s="769"/>
      <c r="AC539" s="769"/>
      <c r="AD539" s="770"/>
      <c r="AE539" s="726"/>
      <c r="AF539" s="503"/>
      <c r="AG539" s="503"/>
      <c r="AH539" s="503"/>
      <c r="AI539" s="577"/>
      <c r="AJ539" s="577"/>
      <c r="AK539" s="577"/>
    </row>
    <row r="540" spans="1:46" s="578" customFormat="1" ht="40.5" hidden="1" customHeight="1" outlineLevel="1">
      <c r="A540" s="430"/>
      <c r="B540" s="727"/>
      <c r="C540" s="651"/>
      <c r="D540" s="690"/>
      <c r="E540" s="651"/>
      <c r="F540" s="728"/>
      <c r="G540" s="729"/>
      <c r="H540" s="771"/>
      <c r="I540" s="772"/>
      <c r="J540" s="772"/>
      <c r="K540" s="772"/>
      <c r="L540" s="773"/>
      <c r="M540" s="664"/>
      <c r="N540" s="695"/>
      <c r="O540" s="730"/>
      <c r="P540" s="730"/>
      <c r="Q540" s="774"/>
      <c r="R540" s="775"/>
      <c r="S540" s="775"/>
      <c r="T540" s="775"/>
      <c r="U540" s="775"/>
      <c r="V540" s="775"/>
      <c r="W540" s="775"/>
      <c r="X540" s="775"/>
      <c r="Y540" s="775"/>
      <c r="Z540" s="775"/>
      <c r="AA540" s="775"/>
      <c r="AB540" s="775"/>
      <c r="AC540" s="775"/>
      <c r="AD540" s="776"/>
      <c r="AE540" s="737"/>
      <c r="AF540" s="503"/>
      <c r="AG540" s="503"/>
      <c r="AH540" s="503"/>
      <c r="AI540" s="577"/>
      <c r="AJ540" s="577"/>
      <c r="AK540" s="577"/>
    </row>
    <row r="541" spans="1:46" s="578" customFormat="1" ht="31.5" hidden="1" customHeight="1" outlineLevel="1">
      <c r="A541" s="430"/>
      <c r="B541" s="727"/>
      <c r="C541" s="651"/>
      <c r="D541" s="690"/>
      <c r="E541" s="651"/>
      <c r="F541" s="728"/>
      <c r="G541" s="729"/>
      <c r="H541" s="771"/>
      <c r="I541" s="772"/>
      <c r="J541" s="772"/>
      <c r="K541" s="772"/>
      <c r="L541" s="773"/>
      <c r="M541" s="738"/>
      <c r="N541" s="695"/>
      <c r="O541" s="730"/>
      <c r="P541" s="730"/>
      <c r="Q541" s="774"/>
      <c r="R541" s="775"/>
      <c r="S541" s="775"/>
      <c r="T541" s="775"/>
      <c r="U541" s="775"/>
      <c r="V541" s="775"/>
      <c r="W541" s="775"/>
      <c r="X541" s="775"/>
      <c r="Y541" s="775"/>
      <c r="Z541" s="775"/>
      <c r="AA541" s="775"/>
      <c r="AB541" s="775"/>
      <c r="AC541" s="775"/>
      <c r="AD541" s="776"/>
      <c r="AE541" s="737"/>
      <c r="AF541" s="503"/>
      <c r="AG541" s="503"/>
      <c r="AH541" s="503"/>
      <c r="AI541" s="577"/>
      <c r="AJ541" s="577"/>
      <c r="AK541" s="577"/>
    </row>
    <row r="542" spans="1:46" s="578" customFormat="1" ht="31.5" hidden="1" customHeight="1" outlineLevel="1">
      <c r="A542" s="430"/>
      <c r="B542" s="727"/>
      <c r="C542" s="651"/>
      <c r="D542" s="690"/>
      <c r="E542" s="651"/>
      <c r="F542" s="728"/>
      <c r="G542" s="729"/>
      <c r="H542" s="771"/>
      <c r="I542" s="772"/>
      <c r="J542" s="772"/>
      <c r="K542" s="772"/>
      <c r="L542" s="773"/>
      <c r="M542" s="738"/>
      <c r="N542" s="695"/>
      <c r="O542" s="730"/>
      <c r="P542" s="730"/>
      <c r="Q542" s="774"/>
      <c r="R542" s="775"/>
      <c r="S542" s="775"/>
      <c r="T542" s="775"/>
      <c r="U542" s="775"/>
      <c r="V542" s="775"/>
      <c r="W542" s="775"/>
      <c r="X542" s="775"/>
      <c r="Y542" s="775"/>
      <c r="Z542" s="775"/>
      <c r="AA542" s="775"/>
      <c r="AB542" s="775"/>
      <c r="AC542" s="775"/>
      <c r="AD542" s="776"/>
      <c r="AE542" s="737"/>
      <c r="AF542" s="503"/>
      <c r="AG542" s="503"/>
      <c r="AH542" s="503"/>
      <c r="AI542" s="577"/>
      <c r="AJ542" s="577"/>
      <c r="AK542" s="577"/>
    </row>
    <row r="543" spans="1:46" s="578" customFormat="1" ht="31.5" hidden="1" customHeight="1" outlineLevel="1">
      <c r="A543" s="430"/>
      <c r="B543" s="727"/>
      <c r="C543" s="651"/>
      <c r="D543" s="690"/>
      <c r="E543" s="651"/>
      <c r="F543" s="728"/>
      <c r="G543" s="729"/>
      <c r="H543" s="771"/>
      <c r="I543" s="772"/>
      <c r="J543" s="772"/>
      <c r="K543" s="772"/>
      <c r="L543" s="773"/>
      <c r="M543" s="738"/>
      <c r="N543" s="695"/>
      <c r="O543" s="730"/>
      <c r="P543" s="730"/>
      <c r="Q543" s="774"/>
      <c r="R543" s="775"/>
      <c r="S543" s="775"/>
      <c r="T543" s="775"/>
      <c r="U543" s="775"/>
      <c r="V543" s="775"/>
      <c r="W543" s="775"/>
      <c r="X543" s="775"/>
      <c r="Y543" s="775"/>
      <c r="Z543" s="775"/>
      <c r="AA543" s="775"/>
      <c r="AB543" s="775"/>
      <c r="AC543" s="775"/>
      <c r="AD543" s="776"/>
      <c r="AE543" s="737"/>
      <c r="AF543" s="503"/>
      <c r="AG543" s="503"/>
      <c r="AH543" s="503"/>
      <c r="AI543" s="577"/>
      <c r="AJ543" s="577"/>
      <c r="AK543" s="577"/>
    </row>
    <row r="544" spans="1:46" s="578" customFormat="1" ht="31.5" hidden="1" customHeight="1" outlineLevel="1">
      <c r="A544" s="430"/>
      <c r="B544" s="739"/>
      <c r="C544" s="740"/>
      <c r="D544" s="740"/>
      <c r="E544" s="740"/>
      <c r="F544" s="740"/>
      <c r="G544" s="740"/>
      <c r="H544" s="777"/>
      <c r="I544" s="777"/>
      <c r="J544" s="777"/>
      <c r="K544" s="777"/>
      <c r="L544" s="777"/>
      <c r="M544" s="741"/>
      <c r="N544" s="742"/>
      <c r="O544" s="741"/>
      <c r="P544" s="742"/>
      <c r="Q544" s="778"/>
      <c r="R544" s="779"/>
      <c r="S544" s="779"/>
      <c r="T544" s="779"/>
      <c r="U544" s="779"/>
      <c r="V544" s="779"/>
      <c r="W544" s="779"/>
      <c r="X544" s="779"/>
      <c r="Y544" s="779"/>
      <c r="Z544" s="779"/>
      <c r="AA544" s="779"/>
      <c r="AB544" s="779"/>
      <c r="AC544" s="779"/>
      <c r="AD544" s="780"/>
      <c r="AE544" s="737"/>
      <c r="AF544" s="503"/>
      <c r="AG544" s="503"/>
      <c r="AH544" s="503"/>
      <c r="AI544" s="577"/>
      <c r="AJ544" s="577"/>
      <c r="AK544" s="577"/>
    </row>
    <row r="545" spans="1:37" s="578" customFormat="1" ht="31.5" hidden="1" customHeight="1" outlineLevel="1">
      <c r="A545" s="430"/>
      <c r="B545" s="743"/>
      <c r="C545" s="744"/>
      <c r="D545" s="744"/>
      <c r="E545" s="744"/>
      <c r="F545" s="744"/>
      <c r="G545" s="744"/>
      <c r="H545" s="719"/>
      <c r="I545" s="719"/>
      <c r="J545" s="719"/>
      <c r="K545" s="719"/>
      <c r="L545" s="719"/>
      <c r="M545" s="664"/>
      <c r="N545" s="695"/>
      <c r="O545" s="664"/>
      <c r="P545" s="695"/>
      <c r="Q545" s="781"/>
      <c r="R545" s="782"/>
      <c r="S545" s="782"/>
      <c r="T545" s="782"/>
      <c r="U545" s="782"/>
      <c r="V545" s="782"/>
      <c r="W545" s="782"/>
      <c r="X545" s="782"/>
      <c r="Y545" s="782"/>
      <c r="Z545" s="782"/>
      <c r="AA545" s="782"/>
      <c r="AB545" s="782"/>
      <c r="AC545" s="782"/>
      <c r="AD545" s="783"/>
      <c r="AE545" s="737"/>
      <c r="AF545" s="503"/>
      <c r="AG545" s="503"/>
      <c r="AH545" s="503"/>
      <c r="AI545" s="577"/>
      <c r="AJ545" s="577"/>
      <c r="AK545" s="577"/>
    </row>
    <row r="546" spans="1:37" s="578" customFormat="1" ht="34.5" hidden="1" customHeight="1" outlineLevel="1">
      <c r="A546" s="430"/>
      <c r="B546" s="743"/>
      <c r="C546" s="744"/>
      <c r="D546" s="744"/>
      <c r="E546" s="744"/>
      <c r="F546" s="744"/>
      <c r="G546" s="744"/>
      <c r="H546" s="784"/>
      <c r="I546" s="719"/>
      <c r="J546" s="719"/>
      <c r="K546" s="719"/>
      <c r="L546" s="719"/>
      <c r="M546" s="664"/>
      <c r="N546" s="695"/>
      <c r="O546" s="664"/>
      <c r="P546" s="695"/>
      <c r="Q546" s="785"/>
      <c r="R546" s="658"/>
      <c r="S546" s="658"/>
      <c r="T546" s="658"/>
      <c r="U546" s="658"/>
      <c r="V546" s="658"/>
      <c r="W546" s="658"/>
      <c r="X546" s="658"/>
      <c r="Y546" s="658"/>
      <c r="Z546" s="658"/>
      <c r="AA546" s="658"/>
      <c r="AB546" s="658"/>
      <c r="AC546" s="658"/>
      <c r="AD546" s="659"/>
      <c r="AE546" s="737"/>
      <c r="AF546" s="503"/>
      <c r="AG546" s="503"/>
      <c r="AH546" s="503"/>
      <c r="AI546" s="577"/>
      <c r="AJ546" s="577"/>
      <c r="AK546" s="577"/>
    </row>
    <row r="547" spans="1:37" s="578" customFormat="1" ht="26.25" hidden="1" customHeight="1" outlineLevel="1">
      <c r="A547" s="430"/>
      <c r="B547" s="727"/>
      <c r="C547" s="692"/>
      <c r="D547" s="690"/>
      <c r="E547" s="692"/>
      <c r="F547" s="690"/>
      <c r="G547" s="692"/>
      <c r="H547" s="738"/>
      <c r="I547" s="786"/>
      <c r="J547" s="786"/>
      <c r="K547" s="786"/>
      <c r="L547" s="787"/>
      <c r="M547" s="738"/>
      <c r="N547" s="695"/>
      <c r="O547" s="664"/>
      <c r="P547" s="695"/>
      <c r="Q547" s="788"/>
      <c r="R547" s="789"/>
      <c r="S547" s="789"/>
      <c r="T547" s="789"/>
      <c r="U547" s="789"/>
      <c r="V547" s="789"/>
      <c r="W547" s="789"/>
      <c r="X547" s="789"/>
      <c r="Y547" s="789"/>
      <c r="Z547" s="789"/>
      <c r="AA547" s="789"/>
      <c r="AB547" s="789"/>
      <c r="AC547" s="789"/>
      <c r="AD547" s="790"/>
      <c r="AE547" s="737"/>
      <c r="AF547" s="503"/>
      <c r="AG547" s="503"/>
      <c r="AH547" s="503"/>
      <c r="AI547" s="577"/>
      <c r="AJ547" s="577"/>
      <c r="AK547" s="577"/>
    </row>
    <row r="548" spans="1:37" s="748" customFormat="1" ht="26.25" hidden="1" customHeight="1" outlineLevel="1">
      <c r="A548" s="745"/>
      <c r="B548" s="727"/>
      <c r="C548" s="692"/>
      <c r="D548" s="690"/>
      <c r="E548" s="692"/>
      <c r="F548" s="690"/>
      <c r="G548" s="692"/>
      <c r="H548" s="738"/>
      <c r="I548" s="786"/>
      <c r="J548" s="786"/>
      <c r="K548" s="786"/>
      <c r="L548" s="787"/>
      <c r="M548" s="738"/>
      <c r="N548" s="695"/>
      <c r="O548" s="664"/>
      <c r="P548" s="695"/>
      <c r="Q548" s="788"/>
      <c r="R548" s="789"/>
      <c r="S548" s="789"/>
      <c r="T548" s="789"/>
      <c r="U548" s="789"/>
      <c r="V548" s="789"/>
      <c r="W548" s="789"/>
      <c r="X548" s="789"/>
      <c r="Y548" s="789"/>
      <c r="Z548" s="789"/>
      <c r="AA548" s="789"/>
      <c r="AB548" s="789"/>
      <c r="AC548" s="789"/>
      <c r="AD548" s="790"/>
      <c r="AE548" s="746"/>
      <c r="AF548" s="747"/>
      <c r="AG548" s="747"/>
      <c r="AH548" s="747"/>
      <c r="AI548" s="577"/>
      <c r="AJ548" s="577"/>
      <c r="AK548" s="577"/>
    </row>
    <row r="549" spans="1:37" s="578" customFormat="1" ht="26.25" hidden="1" customHeight="1" outlineLevel="1">
      <c r="A549" s="430"/>
      <c r="B549" s="727"/>
      <c r="C549" s="692"/>
      <c r="D549" s="690"/>
      <c r="E549" s="692"/>
      <c r="F549" s="690"/>
      <c r="G549" s="692"/>
      <c r="H549" s="738"/>
      <c r="I549" s="786"/>
      <c r="J549" s="786"/>
      <c r="K549" s="786"/>
      <c r="L549" s="787"/>
      <c r="M549" s="738"/>
      <c r="N549" s="695"/>
      <c r="O549" s="664"/>
      <c r="P549" s="695"/>
      <c r="Q549" s="788"/>
      <c r="R549" s="789"/>
      <c r="S549" s="789"/>
      <c r="T549" s="789"/>
      <c r="U549" s="789"/>
      <c r="V549" s="789"/>
      <c r="W549" s="789"/>
      <c r="X549" s="789"/>
      <c r="Y549" s="789"/>
      <c r="Z549" s="789"/>
      <c r="AA549" s="789"/>
      <c r="AB549" s="789"/>
      <c r="AC549" s="789"/>
      <c r="AD549" s="790"/>
      <c r="AE549" s="737"/>
      <c r="AF549" s="503"/>
      <c r="AG549" s="503"/>
      <c r="AH549" s="503"/>
      <c r="AI549" s="577"/>
      <c r="AJ549" s="577"/>
      <c r="AK549" s="577"/>
    </row>
    <row r="550" spans="1:37" s="748" customFormat="1" ht="26.25" hidden="1" customHeight="1" outlineLevel="1">
      <c r="A550" s="745"/>
      <c r="B550" s="727"/>
      <c r="C550" s="692"/>
      <c r="D550" s="690"/>
      <c r="E550" s="692"/>
      <c r="F550" s="690"/>
      <c r="G550" s="692"/>
      <c r="H550" s="738"/>
      <c r="I550" s="786"/>
      <c r="J550" s="786"/>
      <c r="K550" s="786"/>
      <c r="L550" s="787"/>
      <c r="M550" s="738"/>
      <c r="N550" s="695"/>
      <c r="O550" s="664"/>
      <c r="P550" s="695"/>
      <c r="Q550" s="788"/>
      <c r="R550" s="789"/>
      <c r="S550" s="789"/>
      <c r="T550" s="789"/>
      <c r="U550" s="789"/>
      <c r="V550" s="789"/>
      <c r="W550" s="789"/>
      <c r="X550" s="789"/>
      <c r="Y550" s="789"/>
      <c r="Z550" s="789"/>
      <c r="AA550" s="789"/>
      <c r="AB550" s="789"/>
      <c r="AC550" s="789"/>
      <c r="AD550" s="790"/>
      <c r="AE550" s="746"/>
      <c r="AF550" s="747"/>
      <c r="AG550" s="747"/>
      <c r="AH550" s="747"/>
      <c r="AI550" s="577"/>
      <c r="AJ550" s="577"/>
      <c r="AK550" s="577"/>
    </row>
    <row r="551" spans="1:37" s="578" customFormat="1" ht="26.25" hidden="1" customHeight="1" outlineLevel="1">
      <c r="A551" s="430"/>
      <c r="B551" s="727"/>
      <c r="C551" s="692"/>
      <c r="D551" s="690"/>
      <c r="E551" s="692"/>
      <c r="F551" s="690"/>
      <c r="G551" s="692"/>
      <c r="H551" s="738"/>
      <c r="I551" s="786"/>
      <c r="J551" s="786"/>
      <c r="K551" s="786"/>
      <c r="L551" s="787"/>
      <c r="M551" s="738"/>
      <c r="N551" s="695"/>
      <c r="O551" s="664"/>
      <c r="P551" s="695"/>
      <c r="Q551" s="788"/>
      <c r="R551" s="789"/>
      <c r="S551" s="789"/>
      <c r="T551" s="789"/>
      <c r="U551" s="789"/>
      <c r="V551" s="789"/>
      <c r="W551" s="789"/>
      <c r="X551" s="789"/>
      <c r="Y551" s="789"/>
      <c r="Z551" s="789"/>
      <c r="AA551" s="789"/>
      <c r="AB551" s="789"/>
      <c r="AC551" s="789"/>
      <c r="AD551" s="790"/>
      <c r="AE551" s="746"/>
      <c r="AF551" s="503"/>
      <c r="AG551" s="503"/>
      <c r="AH551" s="503"/>
      <c r="AI551" s="577"/>
      <c r="AJ551" s="577"/>
      <c r="AK551" s="577"/>
    </row>
    <row r="552" spans="1:37" s="578" customFormat="1" ht="26.25" hidden="1" customHeight="1" outlineLevel="1">
      <c r="A552" s="430"/>
      <c r="B552" s="727"/>
      <c r="C552" s="692"/>
      <c r="D552" s="690"/>
      <c r="E552" s="692"/>
      <c r="F552" s="690"/>
      <c r="G552" s="692"/>
      <c r="H552" s="738"/>
      <c r="I552" s="786"/>
      <c r="J552" s="786"/>
      <c r="K552" s="786"/>
      <c r="L552" s="787"/>
      <c r="M552" s="738"/>
      <c r="N552" s="695"/>
      <c r="O552" s="664"/>
      <c r="P552" s="695"/>
      <c r="Q552" s="788"/>
      <c r="R552" s="789"/>
      <c r="S552" s="789"/>
      <c r="T552" s="789"/>
      <c r="U552" s="789"/>
      <c r="V552" s="789"/>
      <c r="W552" s="789"/>
      <c r="X552" s="789"/>
      <c r="Y552" s="789"/>
      <c r="Z552" s="789"/>
      <c r="AA552" s="789"/>
      <c r="AB552" s="789"/>
      <c r="AC552" s="789"/>
      <c r="AD552" s="790"/>
      <c r="AE552" s="746"/>
      <c r="AF552" s="503"/>
      <c r="AG552" s="503"/>
      <c r="AH552" s="503"/>
      <c r="AI552" s="577"/>
      <c r="AJ552" s="577"/>
      <c r="AK552" s="577"/>
    </row>
    <row r="553" spans="1:37" s="578" customFormat="1" ht="26.25" hidden="1" customHeight="1" outlineLevel="1">
      <c r="A553" s="430"/>
      <c r="B553" s="727"/>
      <c r="C553" s="692"/>
      <c r="D553" s="690"/>
      <c r="E553" s="692"/>
      <c r="F553" s="690"/>
      <c r="G553" s="692"/>
      <c r="H553" s="738"/>
      <c r="I553" s="786"/>
      <c r="J553" s="786"/>
      <c r="K553" s="786"/>
      <c r="L553" s="787"/>
      <c r="M553" s="738"/>
      <c r="N553" s="695"/>
      <c r="O553" s="664"/>
      <c r="P553" s="695"/>
      <c r="Q553" s="788"/>
      <c r="R553" s="789"/>
      <c r="S553" s="789"/>
      <c r="T553" s="789"/>
      <c r="U553" s="789"/>
      <c r="V553" s="789"/>
      <c r="W553" s="789"/>
      <c r="X553" s="789"/>
      <c r="Y553" s="789"/>
      <c r="Z553" s="789"/>
      <c r="AA553" s="789"/>
      <c r="AB553" s="789"/>
      <c r="AC553" s="789"/>
      <c r="AD553" s="790"/>
      <c r="AE553" s="737"/>
      <c r="AF553" s="503"/>
      <c r="AG553" s="503"/>
      <c r="AH553" s="503"/>
      <c r="AI553" s="577"/>
      <c r="AJ553" s="577"/>
      <c r="AK553" s="577"/>
    </row>
    <row r="554" spans="1:37" s="748" customFormat="1" ht="26.25" hidden="1" customHeight="1" outlineLevel="1">
      <c r="A554" s="745"/>
      <c r="B554" s="650"/>
      <c r="C554" s="651"/>
      <c r="D554" s="690"/>
      <c r="E554" s="692"/>
      <c r="F554" s="690"/>
      <c r="G554" s="692"/>
      <c r="H554" s="728"/>
      <c r="I554" s="791"/>
      <c r="J554" s="791"/>
      <c r="K554" s="791"/>
      <c r="L554" s="729"/>
      <c r="M554" s="664"/>
      <c r="N554" s="695"/>
      <c r="O554" s="730"/>
      <c r="P554" s="730"/>
      <c r="Q554" s="792"/>
      <c r="R554" s="775"/>
      <c r="S554" s="775"/>
      <c r="T554" s="775"/>
      <c r="U554" s="775"/>
      <c r="V554" s="775"/>
      <c r="W554" s="775"/>
      <c r="X554" s="775"/>
      <c r="Y554" s="775"/>
      <c r="Z554" s="775"/>
      <c r="AA554" s="775"/>
      <c r="AB554" s="775"/>
      <c r="AC554" s="775"/>
      <c r="AD554" s="776"/>
      <c r="AE554" s="746"/>
      <c r="AF554" s="747"/>
      <c r="AG554" s="747"/>
      <c r="AH554" s="747"/>
      <c r="AI554" s="577"/>
      <c r="AJ554" s="577"/>
      <c r="AK554" s="577"/>
    </row>
    <row r="555" spans="1:37" s="578" customFormat="1" ht="26.25" hidden="1" customHeight="1" outlineLevel="1">
      <c r="A555" s="430"/>
      <c r="B555" s="650"/>
      <c r="C555" s="651"/>
      <c r="D555" s="690"/>
      <c r="E555" s="692"/>
      <c r="F555" s="690"/>
      <c r="G555" s="692"/>
      <c r="H555" s="771"/>
      <c r="I555" s="772"/>
      <c r="J555" s="772"/>
      <c r="K555" s="772"/>
      <c r="L555" s="773"/>
      <c r="M555" s="664"/>
      <c r="N555" s="695"/>
      <c r="O555" s="730"/>
      <c r="P555" s="730"/>
      <c r="Q555" s="792"/>
      <c r="R555" s="775"/>
      <c r="S555" s="775"/>
      <c r="T555" s="775"/>
      <c r="U555" s="775"/>
      <c r="V555" s="775"/>
      <c r="W555" s="775"/>
      <c r="X555" s="775"/>
      <c r="Y555" s="775"/>
      <c r="Z555" s="775"/>
      <c r="AA555" s="775"/>
      <c r="AB555" s="775"/>
      <c r="AC555" s="775"/>
      <c r="AD555" s="776"/>
      <c r="AE555" s="746"/>
      <c r="AF555" s="503"/>
      <c r="AG555" s="503"/>
      <c r="AH555" s="503"/>
      <c r="AI555" s="577"/>
      <c r="AJ555" s="577"/>
      <c r="AK555" s="577"/>
    </row>
    <row r="556" spans="1:37" s="578" customFormat="1" ht="26.25" hidden="1" customHeight="1" outlineLevel="1">
      <c r="A556" s="430"/>
      <c r="B556" s="727"/>
      <c r="C556" s="692"/>
      <c r="D556" s="690"/>
      <c r="E556" s="692"/>
      <c r="F556" s="690"/>
      <c r="G556" s="692"/>
      <c r="H556" s="738"/>
      <c r="I556" s="786"/>
      <c r="J556" s="786"/>
      <c r="K556" s="786"/>
      <c r="L556" s="787"/>
      <c r="M556" s="738"/>
      <c r="N556" s="695"/>
      <c r="O556" s="664"/>
      <c r="P556" s="695"/>
      <c r="Q556" s="788"/>
      <c r="R556" s="789"/>
      <c r="S556" s="789"/>
      <c r="T556" s="789"/>
      <c r="U556" s="789"/>
      <c r="V556" s="789"/>
      <c r="W556" s="789"/>
      <c r="X556" s="789"/>
      <c r="Y556" s="789"/>
      <c r="Z556" s="789"/>
      <c r="AA556" s="789"/>
      <c r="AB556" s="789"/>
      <c r="AC556" s="789"/>
      <c r="AD556" s="790"/>
      <c r="AE556" s="746"/>
      <c r="AF556" s="503"/>
      <c r="AG556" s="503"/>
      <c r="AH556" s="503"/>
      <c r="AI556" s="577"/>
      <c r="AJ556" s="577"/>
      <c r="AK556" s="577"/>
    </row>
    <row r="557" spans="1:37" s="578" customFormat="1" ht="26.25" hidden="1" customHeight="1" outlineLevel="1">
      <c r="A557" s="430"/>
      <c r="B557" s="727"/>
      <c r="C557" s="692"/>
      <c r="D557" s="690"/>
      <c r="E557" s="692"/>
      <c r="F557" s="690"/>
      <c r="G557" s="692"/>
      <c r="H557" s="738"/>
      <c r="I557" s="786"/>
      <c r="J557" s="786"/>
      <c r="K557" s="786"/>
      <c r="L557" s="787"/>
      <c r="M557" s="738"/>
      <c r="N557" s="695"/>
      <c r="O557" s="664"/>
      <c r="P557" s="695"/>
      <c r="Q557" s="788"/>
      <c r="R557" s="789"/>
      <c r="S557" s="789"/>
      <c r="T557" s="789"/>
      <c r="U557" s="789"/>
      <c r="V557" s="789"/>
      <c r="W557" s="789"/>
      <c r="X557" s="789"/>
      <c r="Y557" s="789"/>
      <c r="Z557" s="789"/>
      <c r="AA557" s="789"/>
      <c r="AB557" s="789"/>
      <c r="AC557" s="789"/>
      <c r="AD557" s="790"/>
      <c r="AE557" s="746"/>
      <c r="AF557" s="503"/>
      <c r="AG557" s="503"/>
      <c r="AH557" s="503"/>
      <c r="AI557" s="577"/>
      <c r="AJ557" s="577"/>
      <c r="AK557" s="577"/>
    </row>
    <row r="558" spans="1:37" s="578" customFormat="1" ht="26.25" hidden="1" customHeight="1" outlineLevel="1">
      <c r="A558" s="430"/>
      <c r="B558" s="727"/>
      <c r="C558" s="692"/>
      <c r="D558" s="690"/>
      <c r="E558" s="692"/>
      <c r="F558" s="690"/>
      <c r="G558" s="692"/>
      <c r="H558" s="738"/>
      <c r="I558" s="786"/>
      <c r="J558" s="786"/>
      <c r="K558" s="786"/>
      <c r="L558" s="787"/>
      <c r="M558" s="738"/>
      <c r="N558" s="695"/>
      <c r="O558" s="664"/>
      <c r="P558" s="695"/>
      <c r="Q558" s="788"/>
      <c r="R558" s="789"/>
      <c r="S558" s="789"/>
      <c r="T558" s="789"/>
      <c r="U558" s="789"/>
      <c r="V558" s="789"/>
      <c r="W558" s="789"/>
      <c r="X558" s="789"/>
      <c r="Y558" s="789"/>
      <c r="Z558" s="789"/>
      <c r="AA558" s="789"/>
      <c r="AB558" s="789"/>
      <c r="AC558" s="789"/>
      <c r="AD558" s="790"/>
      <c r="AE558" s="746"/>
      <c r="AF558" s="503"/>
      <c r="AG558" s="503"/>
      <c r="AH558" s="503"/>
      <c r="AI558" s="577"/>
      <c r="AJ558" s="577"/>
      <c r="AK558" s="577"/>
    </row>
    <row r="559" spans="1:37" s="578" customFormat="1" ht="26.25" hidden="1" customHeight="1" outlineLevel="1">
      <c r="A559" s="430"/>
      <c r="B559" s="650"/>
      <c r="C559" s="651"/>
      <c r="D559" s="749"/>
      <c r="E559" s="750"/>
      <c r="F559" s="749"/>
      <c r="G559" s="750"/>
      <c r="H559" s="728"/>
      <c r="I559" s="791"/>
      <c r="J559" s="791"/>
      <c r="K559" s="791"/>
      <c r="L559" s="729"/>
      <c r="M559" s="664"/>
      <c r="N559" s="695"/>
      <c r="O559" s="730"/>
      <c r="P559" s="730"/>
      <c r="Q559" s="792"/>
      <c r="R559" s="775"/>
      <c r="S559" s="775"/>
      <c r="T559" s="775"/>
      <c r="U559" s="775"/>
      <c r="V559" s="775"/>
      <c r="W559" s="775"/>
      <c r="X559" s="775"/>
      <c r="Y559" s="775"/>
      <c r="Z559" s="775"/>
      <c r="AA559" s="775"/>
      <c r="AB559" s="775"/>
      <c r="AC559" s="775"/>
      <c r="AD559" s="776"/>
      <c r="AE559" s="746"/>
      <c r="AF559" s="503"/>
      <c r="AG559" s="503"/>
      <c r="AH559" s="503"/>
      <c r="AI559" s="577"/>
      <c r="AJ559" s="577"/>
      <c r="AK559" s="577"/>
    </row>
    <row r="560" spans="1:37" s="578" customFormat="1" ht="24.75" hidden="1" customHeight="1" outlineLevel="1">
      <c r="A560" s="430"/>
      <c r="B560" s="650"/>
      <c r="C560" s="651"/>
      <c r="D560" s="749"/>
      <c r="E560" s="750"/>
      <c r="F560" s="749"/>
      <c r="G560" s="750"/>
      <c r="H560" s="771"/>
      <c r="I560" s="772"/>
      <c r="J560" s="772"/>
      <c r="K560" s="772"/>
      <c r="L560" s="773"/>
      <c r="M560" s="664"/>
      <c r="N560" s="695"/>
      <c r="O560" s="730"/>
      <c r="P560" s="730"/>
      <c r="Q560" s="792"/>
      <c r="R560" s="775"/>
      <c r="S560" s="775"/>
      <c r="T560" s="775"/>
      <c r="U560" s="775"/>
      <c r="V560" s="775"/>
      <c r="W560" s="775"/>
      <c r="X560" s="775"/>
      <c r="Y560" s="775"/>
      <c r="Z560" s="775"/>
      <c r="AA560" s="775"/>
      <c r="AB560" s="775"/>
      <c r="AC560" s="775"/>
      <c r="AD560" s="776"/>
      <c r="AE560" s="594"/>
      <c r="AF560" s="503"/>
      <c r="AG560" s="503"/>
      <c r="AH560" s="503"/>
      <c r="AI560" s="577"/>
      <c r="AJ560" s="577"/>
      <c r="AK560" s="577"/>
    </row>
    <row r="561" spans="1:37" s="578" customFormat="1" ht="18" hidden="1" customHeight="1" outlineLevel="1">
      <c r="A561" s="430"/>
      <c r="B561" s="727"/>
      <c r="C561" s="692"/>
      <c r="D561" s="690"/>
      <c r="E561" s="692"/>
      <c r="F561" s="690"/>
      <c r="G561" s="692"/>
      <c r="H561" s="738"/>
      <c r="I561" s="786"/>
      <c r="J561" s="786"/>
      <c r="K561" s="786"/>
      <c r="L561" s="787"/>
      <c r="M561" s="738"/>
      <c r="N561" s="695"/>
      <c r="O561" s="664"/>
      <c r="P561" s="695"/>
      <c r="Q561" s="771"/>
      <c r="R561" s="772"/>
      <c r="S561" s="772"/>
      <c r="T561" s="772"/>
      <c r="U561" s="772"/>
      <c r="V561" s="772"/>
      <c r="W561" s="772"/>
      <c r="X561" s="772"/>
      <c r="Y561" s="772"/>
      <c r="Z561" s="772"/>
      <c r="AA561" s="772"/>
      <c r="AB561" s="772"/>
      <c r="AC561" s="772"/>
      <c r="AD561" s="793"/>
      <c r="AE561" s="594"/>
      <c r="AF561" s="503"/>
      <c r="AG561" s="503"/>
      <c r="AH561" s="503"/>
      <c r="AI561" s="577"/>
      <c r="AJ561" s="577"/>
      <c r="AK561" s="577"/>
    </row>
    <row r="562" spans="1:37" s="578" customFormat="1" ht="18" hidden="1" customHeight="1" outlineLevel="1">
      <c r="A562" s="430"/>
      <c r="B562" s="727"/>
      <c r="C562" s="692"/>
      <c r="D562" s="690"/>
      <c r="E562" s="692"/>
      <c r="F562" s="690"/>
      <c r="G562" s="692"/>
      <c r="H562" s="738"/>
      <c r="I562" s="786"/>
      <c r="J562" s="786"/>
      <c r="K562" s="786"/>
      <c r="L562" s="787"/>
      <c r="M562" s="738"/>
      <c r="N562" s="695"/>
      <c r="O562" s="664"/>
      <c r="P562" s="695"/>
      <c r="Q562" s="771"/>
      <c r="R562" s="772"/>
      <c r="S562" s="772"/>
      <c r="T562" s="772"/>
      <c r="U562" s="772"/>
      <c r="V562" s="772"/>
      <c r="W562" s="772"/>
      <c r="X562" s="772"/>
      <c r="Y562" s="772"/>
      <c r="Z562" s="772"/>
      <c r="AA562" s="772"/>
      <c r="AB562" s="772"/>
      <c r="AC562" s="772"/>
      <c r="AD562" s="793"/>
      <c r="AE562" s="594"/>
      <c r="AF562" s="503"/>
      <c r="AG562" s="503"/>
      <c r="AH562" s="503"/>
      <c r="AI562" s="577"/>
      <c r="AJ562" s="577"/>
      <c r="AK562" s="577"/>
    </row>
    <row r="563" spans="1:37" s="578" customFormat="1" ht="18" hidden="1" customHeight="1" outlineLevel="1">
      <c r="A563" s="430"/>
      <c r="B563" s="727"/>
      <c r="C563" s="692"/>
      <c r="D563" s="690"/>
      <c r="E563" s="692"/>
      <c r="F563" s="690"/>
      <c r="G563" s="692"/>
      <c r="H563" s="738"/>
      <c r="I563" s="786"/>
      <c r="J563" s="786"/>
      <c r="K563" s="786"/>
      <c r="L563" s="787"/>
      <c r="M563" s="738"/>
      <c r="N563" s="695"/>
      <c r="O563" s="664"/>
      <c r="P563" s="695"/>
      <c r="Q563" s="771"/>
      <c r="R563" s="772"/>
      <c r="S563" s="772"/>
      <c r="T563" s="772"/>
      <c r="U563" s="772"/>
      <c r="V563" s="772"/>
      <c r="W563" s="772"/>
      <c r="X563" s="772"/>
      <c r="Y563" s="772"/>
      <c r="Z563" s="772"/>
      <c r="AA563" s="772"/>
      <c r="AB563" s="772"/>
      <c r="AC563" s="772"/>
      <c r="AD563" s="793"/>
      <c r="AE563" s="594"/>
      <c r="AF563" s="503"/>
      <c r="AG563" s="503"/>
      <c r="AH563" s="503"/>
      <c r="AI563" s="577"/>
      <c r="AJ563" s="577"/>
      <c r="AK563" s="577"/>
    </row>
    <row r="564" spans="1:37" s="578" customFormat="1" ht="18" hidden="1" customHeight="1" outlineLevel="1">
      <c r="A564" s="430"/>
      <c r="B564" s="727"/>
      <c r="C564" s="692"/>
      <c r="D564" s="690"/>
      <c r="E564" s="692"/>
      <c r="F564" s="690"/>
      <c r="G564" s="692"/>
      <c r="H564" s="738"/>
      <c r="I564" s="786"/>
      <c r="J564" s="786"/>
      <c r="K564" s="786"/>
      <c r="L564" s="787"/>
      <c r="M564" s="738"/>
      <c r="N564" s="695"/>
      <c r="O564" s="664"/>
      <c r="P564" s="695"/>
      <c r="Q564" s="771"/>
      <c r="R564" s="772"/>
      <c r="S564" s="772"/>
      <c r="T564" s="772"/>
      <c r="U564" s="772"/>
      <c r="V564" s="772"/>
      <c r="W564" s="772"/>
      <c r="X564" s="772"/>
      <c r="Y564" s="772"/>
      <c r="Z564" s="772"/>
      <c r="AA564" s="772"/>
      <c r="AB564" s="772"/>
      <c r="AC564" s="772"/>
      <c r="AD564" s="793"/>
      <c r="AE564" s="594"/>
      <c r="AF564" s="503"/>
      <c r="AG564" s="503"/>
      <c r="AH564" s="503"/>
      <c r="AI564" s="577"/>
      <c r="AJ564" s="577"/>
      <c r="AK564" s="577"/>
    </row>
    <row r="565" spans="1:37" s="578" customFormat="1" ht="18" hidden="1" customHeight="1" outlineLevel="1">
      <c r="A565" s="430"/>
      <c r="B565" s="727"/>
      <c r="C565" s="692"/>
      <c r="D565" s="690"/>
      <c r="E565" s="692"/>
      <c r="F565" s="690"/>
      <c r="G565" s="692"/>
      <c r="H565" s="738"/>
      <c r="I565" s="786"/>
      <c r="J565" s="786"/>
      <c r="K565" s="786"/>
      <c r="L565" s="787"/>
      <c r="M565" s="738"/>
      <c r="N565" s="695"/>
      <c r="O565" s="664"/>
      <c r="P565" s="695"/>
      <c r="Q565" s="771"/>
      <c r="R565" s="772"/>
      <c r="S565" s="772"/>
      <c r="T565" s="772"/>
      <c r="U565" s="772"/>
      <c r="V565" s="772"/>
      <c r="W565" s="772"/>
      <c r="X565" s="772"/>
      <c r="Y565" s="772"/>
      <c r="Z565" s="772"/>
      <c r="AA565" s="772"/>
      <c r="AB565" s="772"/>
      <c r="AC565" s="772"/>
      <c r="AD565" s="793"/>
      <c r="AE565" s="594"/>
      <c r="AF565" s="503"/>
      <c r="AG565" s="503"/>
      <c r="AH565" s="503"/>
      <c r="AI565" s="577"/>
      <c r="AJ565" s="577"/>
      <c r="AK565" s="577"/>
    </row>
    <row r="566" spans="1:37" s="578" customFormat="1" ht="18" hidden="1" customHeight="1" outlineLevel="1">
      <c r="A566" s="430"/>
      <c r="B566" s="727"/>
      <c r="C566" s="692"/>
      <c r="D566" s="690"/>
      <c r="E566" s="692"/>
      <c r="F566" s="690"/>
      <c r="G566" s="692"/>
      <c r="H566" s="738"/>
      <c r="I566" s="786"/>
      <c r="J566" s="786"/>
      <c r="K566" s="786"/>
      <c r="L566" s="787"/>
      <c r="M566" s="738"/>
      <c r="N566" s="695"/>
      <c r="O566" s="664"/>
      <c r="P566" s="695"/>
      <c r="Q566" s="771"/>
      <c r="R566" s="772"/>
      <c r="S566" s="772"/>
      <c r="T566" s="772"/>
      <c r="U566" s="772"/>
      <c r="V566" s="772"/>
      <c r="W566" s="772"/>
      <c r="X566" s="772"/>
      <c r="Y566" s="772"/>
      <c r="Z566" s="772"/>
      <c r="AA566" s="772"/>
      <c r="AB566" s="772"/>
      <c r="AC566" s="772"/>
      <c r="AD566" s="793"/>
      <c r="AE566" s="594"/>
      <c r="AF566" s="503"/>
      <c r="AG566" s="503"/>
      <c r="AH566" s="503"/>
      <c r="AI566" s="577"/>
      <c r="AJ566" s="577"/>
      <c r="AK566" s="577"/>
    </row>
    <row r="567" spans="1:37" s="578" customFormat="1" ht="18" hidden="1" customHeight="1" outlineLevel="1">
      <c r="A567" s="430"/>
      <c r="B567" s="727"/>
      <c r="C567" s="692"/>
      <c r="D567" s="690"/>
      <c r="E567" s="692"/>
      <c r="F567" s="690"/>
      <c r="G567" s="692"/>
      <c r="H567" s="738"/>
      <c r="I567" s="786"/>
      <c r="J567" s="786"/>
      <c r="K567" s="786"/>
      <c r="L567" s="787"/>
      <c r="M567" s="738"/>
      <c r="N567" s="695"/>
      <c r="O567" s="664"/>
      <c r="P567" s="695"/>
      <c r="Q567" s="771"/>
      <c r="R567" s="772"/>
      <c r="S567" s="772"/>
      <c r="T567" s="772"/>
      <c r="U567" s="772"/>
      <c r="V567" s="772"/>
      <c r="W567" s="772"/>
      <c r="X567" s="772"/>
      <c r="Y567" s="772"/>
      <c r="Z567" s="772"/>
      <c r="AA567" s="772"/>
      <c r="AB567" s="772"/>
      <c r="AC567" s="772"/>
      <c r="AD567" s="793"/>
      <c r="AE567" s="594"/>
      <c r="AF567" s="503"/>
      <c r="AG567" s="503"/>
      <c r="AH567" s="503"/>
      <c r="AI567" s="577"/>
      <c r="AJ567" s="577"/>
      <c r="AK567" s="577"/>
    </row>
    <row r="568" spans="1:37" s="578" customFormat="1" ht="18" hidden="1" customHeight="1" outlineLevel="1">
      <c r="A568" s="430"/>
      <c r="B568" s="727"/>
      <c r="C568" s="692"/>
      <c r="D568" s="690"/>
      <c r="E568" s="692"/>
      <c r="F568" s="690"/>
      <c r="G568" s="692"/>
      <c r="H568" s="738"/>
      <c r="I568" s="786"/>
      <c r="J568" s="786"/>
      <c r="K568" s="786"/>
      <c r="L568" s="787"/>
      <c r="M568" s="738"/>
      <c r="N568" s="695"/>
      <c r="O568" s="664"/>
      <c r="P568" s="695"/>
      <c r="Q568" s="771"/>
      <c r="R568" s="772"/>
      <c r="S568" s="772"/>
      <c r="T568" s="772"/>
      <c r="U568" s="772"/>
      <c r="V568" s="772"/>
      <c r="W568" s="772"/>
      <c r="X568" s="772"/>
      <c r="Y568" s="772"/>
      <c r="Z568" s="772"/>
      <c r="AA568" s="772"/>
      <c r="AB568" s="772"/>
      <c r="AC568" s="772"/>
      <c r="AD568" s="793"/>
      <c r="AE568" s="594"/>
      <c r="AF568" s="503"/>
      <c r="AG568" s="503"/>
      <c r="AH568" s="503"/>
      <c r="AI568" s="577"/>
      <c r="AJ568" s="577"/>
      <c r="AK568" s="577"/>
    </row>
    <row r="569" spans="1:37" s="578" customFormat="1" ht="18" hidden="1" customHeight="1" outlineLevel="1">
      <c r="A569" s="430"/>
      <c r="B569" s="727"/>
      <c r="C569" s="692"/>
      <c r="D569" s="690"/>
      <c r="E569" s="692"/>
      <c r="F569" s="690"/>
      <c r="G569" s="692"/>
      <c r="H569" s="738"/>
      <c r="I569" s="786"/>
      <c r="J569" s="786"/>
      <c r="K569" s="786"/>
      <c r="L569" s="787"/>
      <c r="M569" s="738"/>
      <c r="N569" s="695"/>
      <c r="O569" s="664"/>
      <c r="P569" s="695"/>
      <c r="Q569" s="771"/>
      <c r="R569" s="772"/>
      <c r="S569" s="772"/>
      <c r="T569" s="772"/>
      <c r="U569" s="772"/>
      <c r="V569" s="772"/>
      <c r="W569" s="772"/>
      <c r="X569" s="772"/>
      <c r="Y569" s="772"/>
      <c r="Z569" s="772"/>
      <c r="AA569" s="772"/>
      <c r="AB569" s="772"/>
      <c r="AC569" s="772"/>
      <c r="AD569" s="793"/>
      <c r="AE569" s="594"/>
      <c r="AF569" s="503"/>
      <c r="AG569" s="503"/>
      <c r="AH569" s="503"/>
      <c r="AI569" s="577"/>
      <c r="AJ569" s="577"/>
      <c r="AK569" s="577"/>
    </row>
    <row r="570" spans="1:37" s="578" customFormat="1" ht="18" hidden="1" customHeight="1" outlineLevel="1">
      <c r="A570" s="430"/>
      <c r="B570" s="727"/>
      <c r="C570" s="692"/>
      <c r="D570" s="690"/>
      <c r="E570" s="692"/>
      <c r="F570" s="690"/>
      <c r="G570" s="692"/>
      <c r="H570" s="738"/>
      <c r="I570" s="786"/>
      <c r="J570" s="786"/>
      <c r="K570" s="786"/>
      <c r="L570" s="787"/>
      <c r="M570" s="738"/>
      <c r="N570" s="695"/>
      <c r="O570" s="664"/>
      <c r="P570" s="695"/>
      <c r="Q570" s="771"/>
      <c r="R570" s="772"/>
      <c r="S570" s="772"/>
      <c r="T570" s="772"/>
      <c r="U570" s="772"/>
      <c r="V570" s="772"/>
      <c r="W570" s="772"/>
      <c r="X570" s="772"/>
      <c r="Y570" s="772"/>
      <c r="Z570" s="772"/>
      <c r="AA570" s="772"/>
      <c r="AB570" s="772"/>
      <c r="AC570" s="772"/>
      <c r="AD570" s="793"/>
      <c r="AE570" s="594"/>
      <c r="AF570" s="503"/>
      <c r="AG570" s="503"/>
      <c r="AH570" s="503"/>
      <c r="AI570" s="577"/>
      <c r="AJ570" s="577"/>
      <c r="AK570" s="577"/>
    </row>
    <row r="571" spans="1:37" s="578" customFormat="1" ht="18" hidden="1" customHeight="1" outlineLevel="1">
      <c r="A571" s="430"/>
      <c r="B571" s="727"/>
      <c r="C571" s="692"/>
      <c r="D571" s="690"/>
      <c r="E571" s="692"/>
      <c r="F571" s="690"/>
      <c r="G571" s="692"/>
      <c r="H571" s="738"/>
      <c r="I571" s="786"/>
      <c r="J571" s="786"/>
      <c r="K571" s="786"/>
      <c r="L571" s="787"/>
      <c r="M571" s="738"/>
      <c r="N571" s="695"/>
      <c r="O571" s="664"/>
      <c r="P571" s="695"/>
      <c r="Q571" s="771"/>
      <c r="R571" s="772"/>
      <c r="S571" s="772"/>
      <c r="T571" s="772"/>
      <c r="U571" s="772"/>
      <c r="V571" s="772"/>
      <c r="W571" s="772"/>
      <c r="X571" s="772"/>
      <c r="Y571" s="772"/>
      <c r="Z571" s="772"/>
      <c r="AA571" s="772"/>
      <c r="AB571" s="772"/>
      <c r="AC571" s="772"/>
      <c r="AD571" s="793"/>
      <c r="AE571" s="594"/>
      <c r="AF571" s="503"/>
      <c r="AG571" s="503"/>
      <c r="AH571" s="503"/>
      <c r="AI571" s="577"/>
      <c r="AJ571" s="577"/>
      <c r="AK571" s="577"/>
    </row>
    <row r="572" spans="1:37" s="578" customFormat="1" ht="18" hidden="1" customHeight="1" outlineLevel="1">
      <c r="A572" s="430"/>
      <c r="B572" s="727"/>
      <c r="C572" s="692"/>
      <c r="D572" s="690"/>
      <c r="E572" s="692"/>
      <c r="F572" s="690"/>
      <c r="G572" s="692"/>
      <c r="H572" s="738"/>
      <c r="I572" s="786"/>
      <c r="J572" s="786"/>
      <c r="K572" s="786"/>
      <c r="L572" s="787"/>
      <c r="M572" s="738"/>
      <c r="N572" s="695"/>
      <c r="O572" s="664"/>
      <c r="P572" s="695"/>
      <c r="Q572" s="771"/>
      <c r="R572" s="772"/>
      <c r="S572" s="772"/>
      <c r="T572" s="772"/>
      <c r="U572" s="772"/>
      <c r="V572" s="772"/>
      <c r="W572" s="772"/>
      <c r="X572" s="772"/>
      <c r="Y572" s="772"/>
      <c r="Z572" s="772"/>
      <c r="AA572" s="772"/>
      <c r="AB572" s="772"/>
      <c r="AC572" s="772"/>
      <c r="AD572" s="793"/>
      <c r="AE572" s="594"/>
      <c r="AF572" s="503"/>
      <c r="AG572" s="503"/>
      <c r="AH572" s="503"/>
      <c r="AI572" s="577"/>
      <c r="AJ572" s="577"/>
      <c r="AK572" s="577"/>
    </row>
    <row r="573" spans="1:37" s="578" customFormat="1" ht="18" hidden="1" customHeight="1" outlineLevel="1">
      <c r="A573" s="430"/>
      <c r="B573" s="739"/>
      <c r="C573" s="740"/>
      <c r="D573" s="740"/>
      <c r="E573" s="740"/>
      <c r="F573" s="740"/>
      <c r="G573" s="740"/>
      <c r="H573" s="777"/>
      <c r="I573" s="777"/>
      <c r="J573" s="777"/>
      <c r="K573" s="777"/>
      <c r="L573" s="777"/>
      <c r="M573" s="741"/>
      <c r="N573" s="742"/>
      <c r="O573" s="741"/>
      <c r="P573" s="742"/>
      <c r="Q573" s="794"/>
      <c r="R573" s="795"/>
      <c r="S573" s="795"/>
      <c r="T573" s="795"/>
      <c r="U573" s="795"/>
      <c r="V573" s="795"/>
      <c r="W573" s="795"/>
      <c r="X573" s="795"/>
      <c r="Y573" s="795"/>
      <c r="Z573" s="795"/>
      <c r="AA573" s="795"/>
      <c r="AB573" s="795"/>
      <c r="AC573" s="795"/>
      <c r="AD573" s="796"/>
      <c r="AE573" s="594"/>
      <c r="AF573" s="503"/>
      <c r="AG573" s="503"/>
      <c r="AH573" s="503"/>
      <c r="AI573" s="577"/>
      <c r="AJ573" s="577"/>
      <c r="AK573" s="577"/>
    </row>
    <row r="574" spans="1:37" s="578" customFormat="1" ht="18" hidden="1" customHeight="1" outlineLevel="1">
      <c r="A574" s="430"/>
      <c r="B574" s="739"/>
      <c r="C574" s="740"/>
      <c r="D574" s="740"/>
      <c r="E574" s="740"/>
      <c r="F574" s="740"/>
      <c r="G574" s="740"/>
      <c r="H574" s="777"/>
      <c r="I574" s="777"/>
      <c r="J574" s="777"/>
      <c r="K574" s="777"/>
      <c r="L574" s="777"/>
      <c r="M574" s="741"/>
      <c r="N574" s="742"/>
      <c r="O574" s="741"/>
      <c r="P574" s="742"/>
      <c r="Q574" s="794"/>
      <c r="R574" s="795"/>
      <c r="S574" s="795"/>
      <c r="T574" s="795"/>
      <c r="U574" s="795"/>
      <c r="V574" s="795"/>
      <c r="W574" s="795"/>
      <c r="X574" s="795"/>
      <c r="Y574" s="795"/>
      <c r="Z574" s="795"/>
      <c r="AA574" s="795"/>
      <c r="AB574" s="795"/>
      <c r="AC574" s="795"/>
      <c r="AD574" s="796"/>
      <c r="AE574" s="594"/>
      <c r="AF574" s="503"/>
      <c r="AG574" s="503"/>
      <c r="AH574" s="503"/>
      <c r="AI574" s="577"/>
      <c r="AJ574" s="577"/>
      <c r="AK574" s="577"/>
    </row>
    <row r="575" spans="1:37" s="578" customFormat="1" ht="18" hidden="1" customHeight="1" outlineLevel="1">
      <c r="A575" s="430"/>
      <c r="B575" s="739"/>
      <c r="C575" s="740"/>
      <c r="D575" s="740"/>
      <c r="E575" s="740"/>
      <c r="F575" s="740"/>
      <c r="G575" s="740"/>
      <c r="H575" s="777"/>
      <c r="I575" s="777"/>
      <c r="J575" s="777"/>
      <c r="K575" s="777"/>
      <c r="L575" s="777"/>
      <c r="M575" s="741"/>
      <c r="N575" s="742"/>
      <c r="O575" s="741"/>
      <c r="P575" s="742"/>
      <c r="Q575" s="794"/>
      <c r="R575" s="795"/>
      <c r="S575" s="795"/>
      <c r="T575" s="795"/>
      <c r="U575" s="795"/>
      <c r="V575" s="795"/>
      <c r="W575" s="795"/>
      <c r="X575" s="795"/>
      <c r="Y575" s="795"/>
      <c r="Z575" s="795"/>
      <c r="AA575" s="795"/>
      <c r="AB575" s="795"/>
      <c r="AC575" s="795"/>
      <c r="AD575" s="796"/>
      <c r="AE575" s="594"/>
      <c r="AF575" s="503"/>
      <c r="AG575" s="503"/>
      <c r="AH575" s="503"/>
      <c r="AI575" s="577"/>
      <c r="AJ575" s="577"/>
      <c r="AK575" s="577"/>
    </row>
    <row r="576" spans="1:37" s="578" customFormat="1" ht="18" hidden="1" customHeight="1" outlineLevel="1">
      <c r="A576" s="430"/>
      <c r="B576" s="739"/>
      <c r="C576" s="740"/>
      <c r="D576" s="740"/>
      <c r="E576" s="740"/>
      <c r="F576" s="740"/>
      <c r="G576" s="740"/>
      <c r="H576" s="777"/>
      <c r="I576" s="777"/>
      <c r="J576" s="777"/>
      <c r="K576" s="777"/>
      <c r="L576" s="777"/>
      <c r="M576" s="741"/>
      <c r="N576" s="742"/>
      <c r="O576" s="741"/>
      <c r="P576" s="742"/>
      <c r="Q576" s="794"/>
      <c r="R576" s="795"/>
      <c r="S576" s="795"/>
      <c r="T576" s="795"/>
      <c r="U576" s="795"/>
      <c r="V576" s="795"/>
      <c r="W576" s="795"/>
      <c r="X576" s="795"/>
      <c r="Y576" s="795"/>
      <c r="Z576" s="795"/>
      <c r="AA576" s="795"/>
      <c r="AB576" s="795"/>
      <c r="AC576" s="795"/>
      <c r="AD576" s="796"/>
      <c r="AE576" s="594"/>
      <c r="AF576" s="503"/>
      <c r="AG576" s="503"/>
      <c r="AH576" s="503"/>
      <c r="AI576" s="577"/>
      <c r="AJ576" s="577"/>
      <c r="AK576" s="577"/>
    </row>
    <row r="577" spans="1:37" s="578" customFormat="1" ht="18" hidden="1" customHeight="1" outlineLevel="1">
      <c r="A577" s="430"/>
      <c r="B577" s="739"/>
      <c r="C577" s="740"/>
      <c r="D577" s="740"/>
      <c r="E577" s="740"/>
      <c r="F577" s="740"/>
      <c r="G577" s="740"/>
      <c r="H577" s="777"/>
      <c r="I577" s="777"/>
      <c r="J577" s="777"/>
      <c r="K577" s="777"/>
      <c r="L577" s="777"/>
      <c r="M577" s="741"/>
      <c r="N577" s="742"/>
      <c r="O577" s="741"/>
      <c r="P577" s="742"/>
      <c r="Q577" s="794"/>
      <c r="R577" s="795"/>
      <c r="S577" s="795"/>
      <c r="T577" s="795"/>
      <c r="U577" s="795"/>
      <c r="V577" s="795"/>
      <c r="W577" s="795"/>
      <c r="X577" s="795"/>
      <c r="Y577" s="795"/>
      <c r="Z577" s="795"/>
      <c r="AA577" s="795"/>
      <c r="AB577" s="795"/>
      <c r="AC577" s="795"/>
      <c r="AD577" s="796"/>
      <c r="AE577" s="594"/>
      <c r="AF577" s="503"/>
      <c r="AG577" s="503"/>
      <c r="AH577" s="503"/>
      <c r="AI577" s="577"/>
      <c r="AJ577" s="577"/>
      <c r="AK577" s="577"/>
    </row>
    <row r="578" spans="1:37" s="578" customFormat="1" ht="18" hidden="1" customHeight="1" outlineLevel="1">
      <c r="A578" s="430"/>
      <c r="B578" s="739"/>
      <c r="C578" s="740"/>
      <c r="D578" s="740"/>
      <c r="E578" s="740"/>
      <c r="F578" s="740"/>
      <c r="G578" s="740"/>
      <c r="H578" s="777"/>
      <c r="I578" s="777"/>
      <c r="J578" s="777"/>
      <c r="K578" s="777"/>
      <c r="L578" s="777"/>
      <c r="M578" s="741"/>
      <c r="N578" s="742"/>
      <c r="O578" s="741"/>
      <c r="P578" s="742"/>
      <c r="Q578" s="794"/>
      <c r="R578" s="795"/>
      <c r="S578" s="795"/>
      <c r="T578" s="795"/>
      <c r="U578" s="795"/>
      <c r="V578" s="795"/>
      <c r="W578" s="795"/>
      <c r="X578" s="795"/>
      <c r="Y578" s="795"/>
      <c r="Z578" s="795"/>
      <c r="AA578" s="795"/>
      <c r="AB578" s="795"/>
      <c r="AC578" s="795"/>
      <c r="AD578" s="796"/>
      <c r="AE578" s="594"/>
      <c r="AF578" s="503"/>
      <c r="AG578" s="503"/>
      <c r="AH578" s="503"/>
      <c r="AI578" s="577"/>
      <c r="AJ578" s="577"/>
      <c r="AK578" s="577"/>
    </row>
    <row r="579" spans="1:37" s="578" customFormat="1" ht="18" hidden="1" customHeight="1" outlineLevel="1">
      <c r="A579" s="430"/>
      <c r="B579" s="739"/>
      <c r="C579" s="740"/>
      <c r="D579" s="740"/>
      <c r="E579" s="740"/>
      <c r="F579" s="740"/>
      <c r="G579" s="740"/>
      <c r="H579" s="777"/>
      <c r="I579" s="777"/>
      <c r="J579" s="777"/>
      <c r="K579" s="777"/>
      <c r="L579" s="777"/>
      <c r="M579" s="741"/>
      <c r="N579" s="742"/>
      <c r="O579" s="741"/>
      <c r="P579" s="742"/>
      <c r="Q579" s="794"/>
      <c r="R579" s="795"/>
      <c r="S579" s="795"/>
      <c r="T579" s="795"/>
      <c r="U579" s="795"/>
      <c r="V579" s="795"/>
      <c r="W579" s="795"/>
      <c r="X579" s="795"/>
      <c r="Y579" s="795"/>
      <c r="Z579" s="795"/>
      <c r="AA579" s="795"/>
      <c r="AB579" s="795"/>
      <c r="AC579" s="795"/>
      <c r="AD579" s="796"/>
      <c r="AE579" s="594"/>
      <c r="AF579" s="503"/>
      <c r="AG579" s="503"/>
      <c r="AH579" s="503"/>
      <c r="AI579" s="577"/>
      <c r="AJ579" s="577"/>
      <c r="AK579" s="577"/>
    </row>
    <row r="580" spans="1:37" s="578" customFormat="1" ht="18" hidden="1" customHeight="1" outlineLevel="1">
      <c r="A580" s="430"/>
      <c r="B580" s="751"/>
      <c r="C580" s="752"/>
      <c r="D580" s="753"/>
      <c r="E580" s="752"/>
      <c r="F580" s="753"/>
      <c r="G580" s="752"/>
      <c r="H580" s="741"/>
      <c r="I580" s="797"/>
      <c r="J580" s="797"/>
      <c r="K580" s="797"/>
      <c r="L580" s="742"/>
      <c r="M580" s="741"/>
      <c r="N580" s="742"/>
      <c r="O580" s="741"/>
      <c r="P580" s="742"/>
      <c r="Q580" s="794"/>
      <c r="R580" s="795"/>
      <c r="S580" s="795"/>
      <c r="T580" s="795"/>
      <c r="U580" s="795"/>
      <c r="V580" s="795"/>
      <c r="W580" s="795"/>
      <c r="X580" s="795"/>
      <c r="Y580" s="795"/>
      <c r="Z580" s="795"/>
      <c r="AA580" s="795"/>
      <c r="AB580" s="795"/>
      <c r="AC580" s="795"/>
      <c r="AD580" s="796"/>
      <c r="AE580" s="594"/>
      <c r="AF580" s="503"/>
      <c r="AG580" s="503"/>
      <c r="AH580" s="503"/>
      <c r="AI580" s="577"/>
      <c r="AJ580" s="577"/>
      <c r="AK580" s="577"/>
    </row>
    <row r="581" spans="1:37" s="578" customFormat="1" ht="18" hidden="1" customHeight="1" outlineLevel="1">
      <c r="A581" s="430"/>
      <c r="B581" s="751"/>
      <c r="C581" s="752"/>
      <c r="D581" s="753"/>
      <c r="E581" s="752"/>
      <c r="F581" s="753"/>
      <c r="G581" s="752"/>
      <c r="H581" s="741"/>
      <c r="I581" s="797"/>
      <c r="J581" s="797"/>
      <c r="K581" s="797"/>
      <c r="L581" s="742"/>
      <c r="M581" s="741"/>
      <c r="N581" s="742"/>
      <c r="O581" s="741"/>
      <c r="P581" s="742"/>
      <c r="Q581" s="794"/>
      <c r="R581" s="795"/>
      <c r="S581" s="795"/>
      <c r="T581" s="795"/>
      <c r="U581" s="795"/>
      <c r="V581" s="795"/>
      <c r="W581" s="795"/>
      <c r="X581" s="795"/>
      <c r="Y581" s="795"/>
      <c r="Z581" s="795"/>
      <c r="AA581" s="795"/>
      <c r="AB581" s="795"/>
      <c r="AC581" s="795"/>
      <c r="AD581" s="796"/>
      <c r="AE581" s="594"/>
      <c r="AF581" s="503"/>
      <c r="AG581" s="503"/>
      <c r="AH581" s="503"/>
      <c r="AI581" s="577"/>
      <c r="AJ581" s="577"/>
      <c r="AK581" s="577"/>
    </row>
    <row r="582" spans="1:37" s="578" customFormat="1" ht="18" hidden="1" customHeight="1" outlineLevel="1">
      <c r="A582" s="430"/>
      <c r="B582" s="751"/>
      <c r="C582" s="752"/>
      <c r="D582" s="753"/>
      <c r="E582" s="752"/>
      <c r="F582" s="753"/>
      <c r="G582" s="752"/>
      <c r="H582" s="741"/>
      <c r="I582" s="797"/>
      <c r="J582" s="797"/>
      <c r="K582" s="797"/>
      <c r="L582" s="742"/>
      <c r="M582" s="741"/>
      <c r="N582" s="742"/>
      <c r="O582" s="741"/>
      <c r="P582" s="742"/>
      <c r="Q582" s="794"/>
      <c r="R582" s="795"/>
      <c r="S582" s="795"/>
      <c r="T582" s="795"/>
      <c r="U582" s="795"/>
      <c r="V582" s="795"/>
      <c r="W582" s="795"/>
      <c r="X582" s="795"/>
      <c r="Y582" s="795"/>
      <c r="Z582" s="795"/>
      <c r="AA582" s="795"/>
      <c r="AB582" s="795"/>
      <c r="AC582" s="795"/>
      <c r="AD582" s="796"/>
      <c r="AE582" s="594"/>
      <c r="AF582" s="503"/>
      <c r="AG582" s="503"/>
      <c r="AH582" s="503"/>
      <c r="AI582" s="577"/>
      <c r="AJ582" s="577"/>
      <c r="AK582" s="577"/>
    </row>
    <row r="583" spans="1:37" s="578" customFormat="1" ht="18" hidden="1" customHeight="1" outlineLevel="1">
      <c r="A583" s="430"/>
      <c r="B583" s="751"/>
      <c r="C583" s="752"/>
      <c r="D583" s="753"/>
      <c r="E583" s="752"/>
      <c r="F583" s="753"/>
      <c r="G583" s="752"/>
      <c r="H583" s="741"/>
      <c r="I583" s="797"/>
      <c r="J583" s="797"/>
      <c r="K583" s="797"/>
      <c r="L583" s="742"/>
      <c r="M583" s="741"/>
      <c r="N583" s="742"/>
      <c r="O583" s="741"/>
      <c r="P583" s="742"/>
      <c r="Q583" s="794"/>
      <c r="R583" s="795"/>
      <c r="S583" s="795"/>
      <c r="T583" s="795"/>
      <c r="U583" s="795"/>
      <c r="V583" s="795"/>
      <c r="W583" s="795"/>
      <c r="X583" s="795"/>
      <c r="Y583" s="795"/>
      <c r="Z583" s="795"/>
      <c r="AA583" s="795"/>
      <c r="AB583" s="795"/>
      <c r="AC583" s="795"/>
      <c r="AD583" s="796"/>
      <c r="AE583" s="594"/>
      <c r="AF583" s="503"/>
      <c r="AG583" s="503"/>
      <c r="AH583" s="503"/>
      <c r="AI583" s="577"/>
      <c r="AJ583" s="577"/>
      <c r="AK583" s="577"/>
    </row>
    <row r="584" spans="1:37" s="578" customFormat="1" ht="18" hidden="1" customHeight="1" outlineLevel="1">
      <c r="A584" s="430"/>
      <c r="B584" s="751"/>
      <c r="C584" s="752"/>
      <c r="D584" s="753"/>
      <c r="E584" s="752"/>
      <c r="F584" s="753"/>
      <c r="G584" s="752"/>
      <c r="H584" s="741"/>
      <c r="I584" s="797"/>
      <c r="J584" s="797"/>
      <c r="K584" s="797"/>
      <c r="L584" s="742"/>
      <c r="M584" s="741"/>
      <c r="N584" s="742"/>
      <c r="O584" s="741"/>
      <c r="P584" s="742"/>
      <c r="Q584" s="794"/>
      <c r="R584" s="795"/>
      <c r="S584" s="795"/>
      <c r="T584" s="795"/>
      <c r="U584" s="795"/>
      <c r="V584" s="795"/>
      <c r="W584" s="795"/>
      <c r="X584" s="795"/>
      <c r="Y584" s="795"/>
      <c r="Z584" s="795"/>
      <c r="AA584" s="795"/>
      <c r="AB584" s="795"/>
      <c r="AC584" s="795"/>
      <c r="AD584" s="796"/>
      <c r="AE584" s="594"/>
      <c r="AF584" s="503"/>
      <c r="AG584" s="503"/>
      <c r="AH584" s="503"/>
      <c r="AI584" s="577"/>
      <c r="AJ584" s="577"/>
      <c r="AK584" s="577"/>
    </row>
    <row r="585" spans="1:37" s="578" customFormat="1" ht="18" hidden="1" customHeight="1" outlineLevel="1">
      <c r="A585" s="430"/>
      <c r="B585" s="751"/>
      <c r="C585" s="752"/>
      <c r="D585" s="753"/>
      <c r="E585" s="752"/>
      <c r="F585" s="753"/>
      <c r="G585" s="752"/>
      <c r="H585" s="741"/>
      <c r="I585" s="797"/>
      <c r="J585" s="797"/>
      <c r="K585" s="797"/>
      <c r="L585" s="742"/>
      <c r="M585" s="741"/>
      <c r="N585" s="742"/>
      <c r="O585" s="741"/>
      <c r="P585" s="742"/>
      <c r="Q585" s="794"/>
      <c r="R585" s="795"/>
      <c r="S585" s="795"/>
      <c r="T585" s="795"/>
      <c r="U585" s="795"/>
      <c r="V585" s="795"/>
      <c r="W585" s="795"/>
      <c r="X585" s="795"/>
      <c r="Y585" s="795"/>
      <c r="Z585" s="795"/>
      <c r="AA585" s="795"/>
      <c r="AB585" s="795"/>
      <c r="AC585" s="795"/>
      <c r="AD585" s="796"/>
      <c r="AE585" s="594"/>
      <c r="AF585" s="503"/>
      <c r="AG585" s="503"/>
      <c r="AH585" s="503"/>
      <c r="AI585" s="577"/>
      <c r="AJ585" s="577"/>
      <c r="AK585" s="577"/>
    </row>
    <row r="586" spans="1:37" s="578" customFormat="1" ht="18" hidden="1" customHeight="1" outlineLevel="1">
      <c r="A586" s="430"/>
      <c r="B586" s="751"/>
      <c r="C586" s="752"/>
      <c r="D586" s="753"/>
      <c r="E586" s="752"/>
      <c r="F586" s="753"/>
      <c r="G586" s="752"/>
      <c r="H586" s="741"/>
      <c r="I586" s="797"/>
      <c r="J586" s="797"/>
      <c r="K586" s="797"/>
      <c r="L586" s="742"/>
      <c r="M586" s="741"/>
      <c r="N586" s="742"/>
      <c r="O586" s="741"/>
      <c r="P586" s="742"/>
      <c r="Q586" s="794"/>
      <c r="R586" s="795"/>
      <c r="S586" s="795"/>
      <c r="T586" s="795"/>
      <c r="U586" s="795"/>
      <c r="V586" s="795"/>
      <c r="W586" s="795"/>
      <c r="X586" s="795"/>
      <c r="Y586" s="795"/>
      <c r="Z586" s="795"/>
      <c r="AA586" s="795"/>
      <c r="AB586" s="795"/>
      <c r="AC586" s="795"/>
      <c r="AD586" s="796"/>
      <c r="AE586" s="594"/>
      <c r="AF586" s="503"/>
      <c r="AG586" s="503"/>
      <c r="AH586" s="503"/>
      <c r="AI586" s="577"/>
      <c r="AJ586" s="577"/>
      <c r="AK586" s="577"/>
    </row>
    <row r="587" spans="1:37" s="578" customFormat="1" ht="18" hidden="1" customHeight="1" outlineLevel="1">
      <c r="A587" s="430"/>
      <c r="B587" s="743"/>
      <c r="C587" s="744"/>
      <c r="D587" s="744"/>
      <c r="E587" s="744"/>
      <c r="F587" s="744"/>
      <c r="G587" s="744"/>
      <c r="H587" s="798"/>
      <c r="I587" s="799"/>
      <c r="J587" s="799"/>
      <c r="K587" s="799"/>
      <c r="L587" s="800"/>
      <c r="M587" s="664"/>
      <c r="N587" s="695"/>
      <c r="O587" s="664"/>
      <c r="P587" s="695"/>
      <c r="Q587" s="801"/>
      <c r="R587" s="772"/>
      <c r="S587" s="772"/>
      <c r="T587" s="772"/>
      <c r="U587" s="772"/>
      <c r="V587" s="772"/>
      <c r="W587" s="772"/>
      <c r="X587" s="772"/>
      <c r="Y587" s="772"/>
      <c r="Z587" s="772"/>
      <c r="AA587" s="772"/>
      <c r="AB587" s="772"/>
      <c r="AC587" s="772"/>
      <c r="AD587" s="793"/>
      <c r="AE587" s="594"/>
      <c r="AF587" s="503"/>
      <c r="AG587" s="503"/>
      <c r="AH587" s="503"/>
      <c r="AI587" s="577"/>
      <c r="AJ587" s="577"/>
      <c r="AK587" s="577"/>
    </row>
    <row r="588" spans="1:37" s="578" customFormat="1" ht="18" hidden="1" customHeight="1" outlineLevel="1" thickBot="1">
      <c r="A588" s="430"/>
      <c r="B588" s="667"/>
      <c r="C588" s="668"/>
      <c r="D588" s="703"/>
      <c r="E588" s="668"/>
      <c r="F588" s="703"/>
      <c r="G588" s="668"/>
      <c r="H588" s="701"/>
      <c r="I588" s="704"/>
      <c r="J588" s="704"/>
      <c r="K588" s="704"/>
      <c r="L588" s="702"/>
      <c r="M588" s="701"/>
      <c r="N588" s="702"/>
      <c r="O588" s="701"/>
      <c r="P588" s="702"/>
      <c r="Q588" s="701"/>
      <c r="R588" s="704"/>
      <c r="S588" s="704"/>
      <c r="T588" s="704"/>
      <c r="U588" s="704"/>
      <c r="V588" s="704"/>
      <c r="W588" s="704"/>
      <c r="X588" s="704"/>
      <c r="Y588" s="704"/>
      <c r="Z588" s="704"/>
      <c r="AA588" s="704"/>
      <c r="AB588" s="704"/>
      <c r="AC588" s="704"/>
      <c r="AD588" s="705"/>
      <c r="AE588" s="594"/>
      <c r="AF588" s="503"/>
      <c r="AG588" s="503"/>
      <c r="AH588" s="503"/>
      <c r="AI588" s="577"/>
      <c r="AJ588" s="577"/>
      <c r="AK588" s="577"/>
    </row>
    <row r="589" spans="1:37" s="809" customFormat="1" ht="18" customHeight="1" collapsed="1">
      <c r="A589" s="802"/>
      <c r="B589" s="803"/>
      <c r="C589" s="803"/>
      <c r="D589" s="803"/>
      <c r="E589" s="803"/>
      <c r="F589" s="803"/>
      <c r="G589" s="803"/>
      <c r="H589" s="804"/>
      <c r="I589" s="804"/>
      <c r="J589" s="804"/>
      <c r="K589" s="804"/>
      <c r="L589" s="804"/>
      <c r="M589" s="805"/>
      <c r="N589" s="805"/>
      <c r="O589" s="805"/>
      <c r="P589" s="805"/>
      <c r="Q589" s="804"/>
      <c r="R589" s="804"/>
      <c r="S589" s="804"/>
      <c r="T589" s="804"/>
      <c r="U589" s="804"/>
      <c r="V589" s="804"/>
      <c r="W589" s="804"/>
      <c r="X589" s="804"/>
      <c r="Y589" s="804"/>
      <c r="Z589" s="804"/>
      <c r="AA589" s="804"/>
      <c r="AB589" s="804"/>
      <c r="AC589" s="804"/>
      <c r="AD589" s="804"/>
      <c r="AE589" s="806"/>
      <c r="AF589" s="807"/>
      <c r="AG589" s="807"/>
      <c r="AH589" s="807"/>
      <c r="AI589" s="808"/>
      <c r="AJ589" s="808"/>
      <c r="AK589" s="808"/>
    </row>
    <row r="590" spans="1:37" ht="31.5" hidden="1" customHeight="1" thickBot="1">
      <c r="B590" s="810" t="s">
        <v>97</v>
      </c>
      <c r="C590" s="811"/>
      <c r="D590" s="811"/>
      <c r="E590" s="811"/>
      <c r="F590" s="811"/>
      <c r="G590" s="811"/>
      <c r="H590" s="811"/>
      <c r="I590" s="811"/>
      <c r="J590" s="811"/>
      <c r="K590" s="811"/>
      <c r="L590" s="811"/>
      <c r="M590" s="811"/>
      <c r="N590" s="811"/>
      <c r="O590" s="811"/>
      <c r="P590" s="811"/>
      <c r="Q590" s="811"/>
      <c r="R590" s="811"/>
      <c r="S590" s="811"/>
      <c r="T590" s="811"/>
      <c r="U590" s="811"/>
      <c r="V590" s="811"/>
      <c r="W590" s="811"/>
      <c r="X590" s="811"/>
      <c r="Y590" s="811"/>
    </row>
    <row r="591" spans="1:37" s="809" customFormat="1" ht="18" hidden="1" customHeight="1" thickBot="1">
      <c r="A591" s="802"/>
      <c r="B591" s="812" t="s">
        <v>98</v>
      </c>
      <c r="C591" s="813"/>
      <c r="D591" s="814" t="s">
        <v>80</v>
      </c>
      <c r="E591" s="813"/>
      <c r="F591" s="815" t="s">
        <v>88</v>
      </c>
      <c r="G591" s="816"/>
      <c r="H591" s="817" t="s">
        <v>82</v>
      </c>
      <c r="I591" s="818"/>
      <c r="J591" s="818"/>
      <c r="K591" s="818"/>
      <c r="L591" s="819"/>
      <c r="M591" s="817" t="s">
        <v>83</v>
      </c>
      <c r="N591" s="819"/>
      <c r="O591" s="820" t="s">
        <v>99</v>
      </c>
      <c r="P591" s="821"/>
      <c r="Q591" s="821"/>
      <c r="R591" s="821"/>
      <c r="S591" s="821"/>
      <c r="T591" s="821"/>
      <c r="U591" s="821"/>
      <c r="V591" s="821"/>
      <c r="W591" s="821"/>
      <c r="X591" s="821"/>
      <c r="Y591" s="821"/>
      <c r="Z591" s="821"/>
      <c r="AA591" s="821"/>
      <c r="AB591" s="821"/>
      <c r="AC591" s="821"/>
      <c r="AD591" s="822"/>
      <c r="AE591" s="806"/>
      <c r="AF591" s="807"/>
      <c r="AG591" s="807"/>
      <c r="AH591" s="807"/>
      <c r="AI591" s="808"/>
      <c r="AJ591" s="808"/>
      <c r="AK591" s="808"/>
    </row>
    <row r="592" spans="1:37" s="578" customFormat="1" ht="18" hidden="1" customHeight="1">
      <c r="A592" s="802"/>
      <c r="B592" s="622" t="s">
        <v>57</v>
      </c>
      <c r="C592" s="623"/>
      <c r="D592" s="612"/>
      <c r="E592" s="613"/>
      <c r="F592" s="612"/>
      <c r="G592" s="613"/>
      <c r="H592" s="771"/>
      <c r="I592" s="772"/>
      <c r="J592" s="772"/>
      <c r="K592" s="772"/>
      <c r="L592" s="773"/>
      <c r="M592" s="823"/>
      <c r="N592" s="824"/>
      <c r="O592" s="771"/>
      <c r="P592" s="772"/>
      <c r="Q592" s="772"/>
      <c r="R592" s="772"/>
      <c r="S592" s="772"/>
      <c r="T592" s="772"/>
      <c r="U592" s="772"/>
      <c r="V592" s="772"/>
      <c r="W592" s="772"/>
      <c r="X592" s="772"/>
      <c r="Y592" s="772"/>
      <c r="Z592" s="772"/>
      <c r="AA592" s="772"/>
      <c r="AB592" s="772"/>
      <c r="AC592" s="772"/>
      <c r="AD592" s="793"/>
      <c r="AE592" s="594"/>
      <c r="AF592" s="503"/>
      <c r="AG592" s="503"/>
      <c r="AH592" s="503"/>
      <c r="AI592" s="577"/>
      <c r="AJ592" s="577"/>
      <c r="AK592" s="577"/>
    </row>
    <row r="593" spans="1:37" s="578" customFormat="1" ht="18" hidden="1" customHeight="1">
      <c r="A593" s="802"/>
      <c r="B593" s="622" t="s">
        <v>57</v>
      </c>
      <c r="C593" s="623"/>
      <c r="D593" s="612"/>
      <c r="E593" s="613"/>
      <c r="F593" s="612"/>
      <c r="G593" s="613"/>
      <c r="H593" s="771"/>
      <c r="I593" s="772"/>
      <c r="J593" s="772"/>
      <c r="K593" s="772"/>
      <c r="L593" s="773"/>
      <c r="M593" s="823"/>
      <c r="N593" s="824"/>
      <c r="O593" s="771"/>
      <c r="P593" s="772"/>
      <c r="Q593" s="772"/>
      <c r="R593" s="772"/>
      <c r="S593" s="772"/>
      <c r="T593" s="772"/>
      <c r="U593" s="772"/>
      <c r="V593" s="772"/>
      <c r="W593" s="772"/>
      <c r="X593" s="772"/>
      <c r="Y593" s="772"/>
      <c r="Z593" s="772"/>
      <c r="AA593" s="772"/>
      <c r="AB593" s="772"/>
      <c r="AC593" s="772"/>
      <c r="AD593" s="793"/>
      <c r="AE593" s="594"/>
      <c r="AF593" s="503"/>
      <c r="AG593" s="503"/>
      <c r="AH593" s="503"/>
      <c r="AI593" s="577"/>
      <c r="AJ593" s="577"/>
      <c r="AK593" s="577"/>
    </row>
    <row r="594" spans="1:37" s="578" customFormat="1" ht="18" hidden="1" customHeight="1">
      <c r="A594" s="802"/>
      <c r="B594" s="622" t="s">
        <v>57</v>
      </c>
      <c r="C594" s="623"/>
      <c r="D594" s="612"/>
      <c r="E594" s="613"/>
      <c r="F594" s="612"/>
      <c r="G594" s="613"/>
      <c r="H594" s="664"/>
      <c r="I594" s="665"/>
      <c r="J594" s="665"/>
      <c r="K594" s="665"/>
      <c r="L594" s="695"/>
      <c r="M594" s="664"/>
      <c r="N594" s="695"/>
      <c r="O594" s="664"/>
      <c r="P594" s="665"/>
      <c r="Q594" s="665"/>
      <c r="R594" s="665"/>
      <c r="S594" s="665"/>
      <c r="T594" s="665"/>
      <c r="U594" s="665"/>
      <c r="V594" s="665"/>
      <c r="W594" s="665"/>
      <c r="X594" s="665"/>
      <c r="Y594" s="665"/>
      <c r="Z594" s="665"/>
      <c r="AA594" s="665"/>
      <c r="AB594" s="665"/>
      <c r="AC594" s="665"/>
      <c r="AD594" s="666"/>
      <c r="AE594" s="594"/>
      <c r="AF594" s="503"/>
      <c r="AG594" s="503"/>
      <c r="AH594" s="503"/>
      <c r="AI594" s="577"/>
      <c r="AJ594" s="577"/>
      <c r="AK594" s="577"/>
    </row>
    <row r="595" spans="1:37" s="578" customFormat="1" ht="18" hidden="1" customHeight="1">
      <c r="A595" s="802"/>
      <c r="B595" s="622" t="s">
        <v>57</v>
      </c>
      <c r="C595" s="623"/>
      <c r="D595" s="612"/>
      <c r="E595" s="613"/>
      <c r="F595" s="612"/>
      <c r="G595" s="613"/>
      <c r="H595" s="719"/>
      <c r="I595" s="719"/>
      <c r="J595" s="719"/>
      <c r="K595" s="719"/>
      <c r="L595" s="719"/>
      <c r="M595" s="664"/>
      <c r="N595" s="695"/>
      <c r="O595" s="664"/>
      <c r="P595" s="665"/>
      <c r="Q595" s="665"/>
      <c r="R595" s="665"/>
      <c r="S595" s="665"/>
      <c r="T595" s="665"/>
      <c r="U595" s="665"/>
      <c r="V595" s="665"/>
      <c r="W595" s="665"/>
      <c r="X595" s="665"/>
      <c r="Y595" s="665"/>
      <c r="Z595" s="665"/>
      <c r="AA595" s="665"/>
      <c r="AB595" s="665"/>
      <c r="AC595" s="665"/>
      <c r="AD595" s="666"/>
      <c r="AE595" s="594"/>
      <c r="AF595" s="503"/>
      <c r="AG595" s="503"/>
      <c r="AH595" s="503"/>
      <c r="AI595" s="577"/>
      <c r="AJ595" s="577"/>
      <c r="AK595" s="577"/>
    </row>
    <row r="596" spans="1:37" s="578" customFormat="1" ht="18" hidden="1" customHeight="1">
      <c r="A596" s="802"/>
      <c r="B596" s="622" t="s">
        <v>57</v>
      </c>
      <c r="C596" s="623"/>
      <c r="D596" s="612"/>
      <c r="E596" s="613"/>
      <c r="F596" s="612"/>
      <c r="G596" s="613"/>
      <c r="H596" s="719"/>
      <c r="I596" s="719"/>
      <c r="J596" s="719"/>
      <c r="K596" s="719"/>
      <c r="L596" s="719"/>
      <c r="M596" s="664"/>
      <c r="N596" s="695"/>
      <c r="O596" s="825"/>
      <c r="P596" s="665"/>
      <c r="Q596" s="665"/>
      <c r="R596" s="665"/>
      <c r="S596" s="665"/>
      <c r="T596" s="665"/>
      <c r="U596" s="665"/>
      <c r="V596" s="665"/>
      <c r="W596" s="665"/>
      <c r="X596" s="665"/>
      <c r="Y596" s="665"/>
      <c r="Z596" s="665"/>
      <c r="AA596" s="665"/>
      <c r="AB596" s="665"/>
      <c r="AC596" s="665"/>
      <c r="AD596" s="666"/>
      <c r="AE596" s="594"/>
      <c r="AF596" s="503"/>
      <c r="AG596" s="503"/>
      <c r="AH596" s="503"/>
      <c r="AI596" s="577"/>
      <c r="AJ596" s="577"/>
      <c r="AK596" s="577"/>
    </row>
    <row r="597" spans="1:37" s="578" customFormat="1" ht="18" hidden="1" customHeight="1">
      <c r="A597" s="802"/>
      <c r="B597" s="622" t="s">
        <v>57</v>
      </c>
      <c r="C597" s="623"/>
      <c r="D597" s="612"/>
      <c r="E597" s="613"/>
      <c r="F597" s="612"/>
      <c r="G597" s="613"/>
      <c r="H597" s="719"/>
      <c r="I597" s="719"/>
      <c r="J597" s="719"/>
      <c r="K597" s="719"/>
      <c r="L597" s="719"/>
      <c r="M597" s="664"/>
      <c r="N597" s="695"/>
      <c r="O597" s="664"/>
      <c r="P597" s="665"/>
      <c r="Q597" s="665"/>
      <c r="R597" s="665"/>
      <c r="S597" s="665"/>
      <c r="T597" s="665"/>
      <c r="U597" s="665"/>
      <c r="V597" s="665"/>
      <c r="W597" s="665"/>
      <c r="X597" s="665"/>
      <c r="Y597" s="665"/>
      <c r="Z597" s="665"/>
      <c r="AA597" s="665"/>
      <c r="AB597" s="665"/>
      <c r="AC597" s="665"/>
      <c r="AD597" s="666"/>
      <c r="AE597" s="594"/>
      <c r="AF597" s="503"/>
      <c r="AG597" s="503"/>
      <c r="AH597" s="503"/>
      <c r="AI597" s="577"/>
      <c r="AJ597" s="577"/>
      <c r="AK597" s="577"/>
    </row>
    <row r="598" spans="1:37" s="578" customFormat="1" ht="18" hidden="1" customHeight="1">
      <c r="A598" s="802"/>
      <c r="B598" s="622" t="s">
        <v>57</v>
      </c>
      <c r="C598" s="623"/>
      <c r="D598" s="612"/>
      <c r="E598" s="613"/>
      <c r="F598" s="612"/>
      <c r="G598" s="613"/>
      <c r="H598" s="719"/>
      <c r="I598" s="719"/>
      <c r="J598" s="719"/>
      <c r="K598" s="719"/>
      <c r="L598" s="719"/>
      <c r="M598" s="664"/>
      <c r="N598" s="695"/>
      <c r="O598" s="664"/>
      <c r="P598" s="665"/>
      <c r="Q598" s="665"/>
      <c r="R598" s="665"/>
      <c r="S598" s="665"/>
      <c r="T598" s="665"/>
      <c r="U598" s="665"/>
      <c r="V598" s="665"/>
      <c r="W598" s="665"/>
      <c r="X598" s="665"/>
      <c r="Y598" s="665"/>
      <c r="Z598" s="665"/>
      <c r="AA598" s="665"/>
      <c r="AB598" s="665"/>
      <c r="AC598" s="665"/>
      <c r="AD598" s="666"/>
      <c r="AE598" s="594"/>
      <c r="AF598" s="503"/>
      <c r="AG598" s="503"/>
      <c r="AH598" s="503"/>
      <c r="AI598" s="577"/>
      <c r="AJ598" s="577"/>
      <c r="AK598" s="577"/>
    </row>
    <row r="599" spans="1:37" s="578" customFormat="1" ht="18" hidden="1" customHeight="1">
      <c r="A599" s="802"/>
      <c r="B599" s="622" t="s">
        <v>57</v>
      </c>
      <c r="C599" s="623"/>
      <c r="D599" s="612"/>
      <c r="E599" s="613"/>
      <c r="F599" s="612"/>
      <c r="G599" s="613"/>
      <c r="H599" s="719"/>
      <c r="I599" s="719"/>
      <c r="J599" s="719"/>
      <c r="K599" s="719"/>
      <c r="L599" s="719"/>
      <c r="M599" s="664"/>
      <c r="N599" s="695"/>
      <c r="O599" s="826"/>
      <c r="P599" s="665"/>
      <c r="Q599" s="665"/>
      <c r="R599" s="665"/>
      <c r="S599" s="665"/>
      <c r="T599" s="665"/>
      <c r="U599" s="665"/>
      <c r="V599" s="665"/>
      <c r="W599" s="665"/>
      <c r="X599" s="665"/>
      <c r="Y599" s="665"/>
      <c r="Z599" s="665"/>
      <c r="AA599" s="665"/>
      <c r="AB599" s="665"/>
      <c r="AC599" s="665"/>
      <c r="AD599" s="666"/>
      <c r="AE599" s="594"/>
      <c r="AF599" s="503"/>
      <c r="AG599" s="503"/>
      <c r="AH599" s="503"/>
      <c r="AI599" s="577"/>
      <c r="AJ599" s="577"/>
      <c r="AK599" s="577"/>
    </row>
    <row r="600" spans="1:37" s="578" customFormat="1" ht="18" hidden="1" customHeight="1">
      <c r="A600" s="802"/>
      <c r="B600" s="622" t="s">
        <v>57</v>
      </c>
      <c r="C600" s="623"/>
      <c r="D600" s="612"/>
      <c r="E600" s="613"/>
      <c r="F600" s="612"/>
      <c r="G600" s="613"/>
      <c r="H600" s="719"/>
      <c r="I600" s="719"/>
      <c r="J600" s="719"/>
      <c r="K600" s="719"/>
      <c r="L600" s="719"/>
      <c r="M600" s="664"/>
      <c r="N600" s="695"/>
      <c r="O600" s="826"/>
      <c r="P600" s="665"/>
      <c r="Q600" s="665"/>
      <c r="R600" s="665"/>
      <c r="S600" s="665"/>
      <c r="T600" s="665"/>
      <c r="U600" s="665"/>
      <c r="V600" s="665"/>
      <c r="W600" s="665"/>
      <c r="X600" s="665"/>
      <c r="Y600" s="665"/>
      <c r="Z600" s="665"/>
      <c r="AA600" s="665"/>
      <c r="AB600" s="665"/>
      <c r="AC600" s="665"/>
      <c r="AD600" s="666"/>
      <c r="AE600" s="594"/>
      <c r="AF600" s="503"/>
      <c r="AG600" s="503"/>
      <c r="AH600" s="503"/>
      <c r="AI600" s="577"/>
      <c r="AJ600" s="577"/>
      <c r="AK600" s="577"/>
    </row>
    <row r="601" spans="1:37" s="578" customFormat="1" ht="18" hidden="1" customHeight="1">
      <c r="A601" s="802"/>
      <c r="B601" s="622" t="s">
        <v>57</v>
      </c>
      <c r="C601" s="623"/>
      <c r="D601" s="612"/>
      <c r="E601" s="613"/>
      <c r="F601" s="612"/>
      <c r="G601" s="613"/>
      <c r="H601" s="719"/>
      <c r="I601" s="719"/>
      <c r="J601" s="719"/>
      <c r="K601" s="719"/>
      <c r="L601" s="719"/>
      <c r="M601" s="664"/>
      <c r="N601" s="695"/>
      <c r="O601" s="826"/>
      <c r="P601" s="665"/>
      <c r="Q601" s="665"/>
      <c r="R601" s="665"/>
      <c r="S601" s="665"/>
      <c r="T601" s="665"/>
      <c r="U601" s="665"/>
      <c r="V601" s="665"/>
      <c r="W601" s="665"/>
      <c r="X601" s="665"/>
      <c r="Y601" s="665"/>
      <c r="Z601" s="665"/>
      <c r="AA601" s="665"/>
      <c r="AB601" s="665"/>
      <c r="AC601" s="665"/>
      <c r="AD601" s="666"/>
      <c r="AE601" s="594"/>
      <c r="AF601" s="503"/>
      <c r="AG601" s="503"/>
      <c r="AH601" s="503"/>
      <c r="AI601" s="577"/>
      <c r="AJ601" s="577"/>
      <c r="AK601" s="577"/>
    </row>
    <row r="602" spans="1:37" s="578" customFormat="1" ht="18" hidden="1" customHeight="1">
      <c r="A602" s="802"/>
      <c r="B602" s="622" t="s">
        <v>57</v>
      </c>
      <c r="C602" s="623"/>
      <c r="D602" s="612"/>
      <c r="E602" s="613"/>
      <c r="F602" s="612"/>
      <c r="G602" s="613"/>
      <c r="H602" s="719"/>
      <c r="I602" s="719"/>
      <c r="J602" s="719"/>
      <c r="K602" s="719"/>
      <c r="L602" s="719"/>
      <c r="M602" s="664"/>
      <c r="N602" s="695"/>
      <c r="O602" s="664"/>
      <c r="P602" s="665"/>
      <c r="Q602" s="665"/>
      <c r="R602" s="665"/>
      <c r="S602" s="665"/>
      <c r="T602" s="665"/>
      <c r="U602" s="665"/>
      <c r="V602" s="665"/>
      <c r="W602" s="665"/>
      <c r="X602" s="665"/>
      <c r="Y602" s="665"/>
      <c r="Z602" s="665"/>
      <c r="AA602" s="665"/>
      <c r="AB602" s="665"/>
      <c r="AC602" s="665"/>
      <c r="AD602" s="666"/>
      <c r="AE602" s="594"/>
      <c r="AF602" s="503"/>
      <c r="AG602" s="503"/>
      <c r="AH602" s="503"/>
      <c r="AI602" s="577"/>
      <c r="AJ602" s="577"/>
      <c r="AK602" s="577"/>
    </row>
    <row r="603" spans="1:37" s="578" customFormat="1" ht="18" hidden="1" customHeight="1" outlineLevel="1" thickBot="1">
      <c r="A603" s="430"/>
      <c r="B603" s="667"/>
      <c r="C603" s="668"/>
      <c r="D603" s="703"/>
      <c r="E603" s="668"/>
      <c r="F603" s="703"/>
      <c r="G603" s="668"/>
      <c r="H603" s="701"/>
      <c r="I603" s="704"/>
      <c r="J603" s="704"/>
      <c r="K603" s="704"/>
      <c r="L603" s="702"/>
      <c r="M603" s="701"/>
      <c r="N603" s="702"/>
      <c r="O603" s="701"/>
      <c r="P603" s="704"/>
      <c r="Q603" s="704"/>
      <c r="R603" s="704"/>
      <c r="S603" s="704"/>
      <c r="T603" s="704"/>
      <c r="U603" s="704"/>
      <c r="V603" s="704"/>
      <c r="W603" s="704"/>
      <c r="X603" s="704"/>
      <c r="Y603" s="704"/>
      <c r="Z603" s="704"/>
      <c r="AA603" s="704"/>
      <c r="AB603" s="704"/>
      <c r="AC603" s="704"/>
      <c r="AD603" s="705"/>
      <c r="AE603" s="594"/>
      <c r="AF603" s="503"/>
      <c r="AG603" s="503"/>
      <c r="AH603" s="503"/>
      <c r="AI603" s="577"/>
      <c r="AJ603" s="577"/>
      <c r="AK603" s="577"/>
    </row>
    <row r="604" spans="1:37" s="451" customFormat="1" ht="18" hidden="1" customHeight="1">
      <c r="B604" s="827"/>
      <c r="C604" s="827"/>
      <c r="D604" s="827"/>
      <c r="E604" s="827"/>
      <c r="F604" s="827"/>
      <c r="G604" s="827"/>
      <c r="H604" s="828"/>
      <c r="I604" s="828"/>
      <c r="J604" s="828"/>
      <c r="K604" s="828"/>
      <c r="L604" s="828"/>
      <c r="M604" s="829"/>
      <c r="N604" s="829"/>
      <c r="O604" s="830"/>
      <c r="P604" s="830"/>
      <c r="Q604" s="830"/>
      <c r="R604" s="830"/>
      <c r="S604" s="830"/>
      <c r="T604" s="830"/>
      <c r="U604" s="830"/>
      <c r="V604" s="830"/>
      <c r="W604" s="830"/>
      <c r="X604" s="830"/>
      <c r="Y604" s="830"/>
      <c r="Z604" s="830"/>
      <c r="AA604" s="830"/>
      <c r="AB604" s="830"/>
      <c r="AC604" s="830"/>
      <c r="AD604" s="830"/>
    </row>
    <row r="605" spans="1:37" s="451" customFormat="1" ht="18" customHeight="1">
      <c r="B605" s="831"/>
      <c r="C605" s="831"/>
      <c r="D605" s="831"/>
      <c r="E605" s="831"/>
      <c r="F605" s="831"/>
      <c r="G605" s="831"/>
      <c r="H605" s="832"/>
      <c r="I605" s="832"/>
      <c r="J605" s="832"/>
      <c r="K605" s="832"/>
      <c r="L605" s="832"/>
      <c r="M605" s="833"/>
      <c r="N605" s="833"/>
      <c r="O605" s="834"/>
      <c r="P605" s="834"/>
      <c r="Q605" s="834"/>
      <c r="R605" s="834"/>
      <c r="S605" s="834"/>
      <c r="T605" s="834"/>
      <c r="U605" s="834"/>
      <c r="V605" s="834"/>
      <c r="W605" s="834"/>
      <c r="X605" s="834"/>
      <c r="Y605" s="834"/>
      <c r="Z605" s="834"/>
      <c r="AA605" s="834"/>
      <c r="AB605" s="834"/>
      <c r="AC605" s="834"/>
      <c r="AD605" s="834"/>
    </row>
    <row r="606" spans="1:37" s="451" customFormat="1" ht="18" customHeight="1">
      <c r="B606" s="831"/>
      <c r="C606" s="831"/>
      <c r="D606" s="831"/>
      <c r="E606" s="831"/>
      <c r="F606" s="831"/>
      <c r="G606" s="831"/>
      <c r="H606" s="832"/>
      <c r="I606" s="832"/>
      <c r="J606" s="832"/>
      <c r="K606" s="832"/>
      <c r="L606" s="832"/>
      <c r="M606" s="833"/>
      <c r="N606" s="833"/>
      <c r="O606" s="834"/>
      <c r="P606" s="834"/>
      <c r="Q606" s="834"/>
      <c r="R606" s="834"/>
      <c r="S606" s="834"/>
      <c r="T606" s="834"/>
      <c r="U606" s="834"/>
      <c r="V606" s="834"/>
      <c r="W606" s="834"/>
      <c r="X606" s="834"/>
      <c r="Y606" s="834"/>
      <c r="Z606" s="834"/>
      <c r="AA606" s="834"/>
      <c r="AB606" s="834"/>
      <c r="AC606" s="834"/>
      <c r="AD606" s="834"/>
    </row>
  </sheetData>
  <mergeCells count="2017">
    <mergeCell ref="B606:C606"/>
    <mergeCell ref="D606:E606"/>
    <mergeCell ref="F606:G606"/>
    <mergeCell ref="H606:L606"/>
    <mergeCell ref="M606:N606"/>
    <mergeCell ref="O606:AD606"/>
    <mergeCell ref="B605:C605"/>
    <mergeCell ref="D605:E605"/>
    <mergeCell ref="F605:G605"/>
    <mergeCell ref="H605:L605"/>
    <mergeCell ref="M605:N605"/>
    <mergeCell ref="O605:AD605"/>
    <mergeCell ref="B604:C604"/>
    <mergeCell ref="D604:E604"/>
    <mergeCell ref="F604:G604"/>
    <mergeCell ref="H604:L604"/>
    <mergeCell ref="M604:N604"/>
    <mergeCell ref="O604:AD604"/>
    <mergeCell ref="B603:C603"/>
    <mergeCell ref="D603:E603"/>
    <mergeCell ref="F603:G603"/>
    <mergeCell ref="H603:L603"/>
    <mergeCell ref="M603:N603"/>
    <mergeCell ref="O603:AD603"/>
    <mergeCell ref="B602:C602"/>
    <mergeCell ref="D602:E602"/>
    <mergeCell ref="F602:G602"/>
    <mergeCell ref="H602:L602"/>
    <mergeCell ref="M602:N602"/>
    <mergeCell ref="O602:AD602"/>
    <mergeCell ref="B601:C601"/>
    <mergeCell ref="D601:E601"/>
    <mergeCell ref="F601:G601"/>
    <mergeCell ref="H601:L601"/>
    <mergeCell ref="M601:N601"/>
    <mergeCell ref="O601:AD601"/>
    <mergeCell ref="B600:C600"/>
    <mergeCell ref="D600:E600"/>
    <mergeCell ref="F600:G600"/>
    <mergeCell ref="H600:L600"/>
    <mergeCell ref="M600:N600"/>
    <mergeCell ref="O600:AD600"/>
    <mergeCell ref="B599:C599"/>
    <mergeCell ref="D599:E599"/>
    <mergeCell ref="F599:G599"/>
    <mergeCell ref="H599:L599"/>
    <mergeCell ref="M599:N599"/>
    <mergeCell ref="O599:AD599"/>
    <mergeCell ref="B598:C598"/>
    <mergeCell ref="D598:E598"/>
    <mergeCell ref="F598:G598"/>
    <mergeCell ref="H598:L598"/>
    <mergeCell ref="M598:N598"/>
    <mergeCell ref="O598:AD598"/>
    <mergeCell ref="B597:C597"/>
    <mergeCell ref="D597:E597"/>
    <mergeCell ref="F597:G597"/>
    <mergeCell ref="H597:L597"/>
    <mergeCell ref="M597:N597"/>
    <mergeCell ref="O597:AD597"/>
    <mergeCell ref="B596:C596"/>
    <mergeCell ref="D596:E596"/>
    <mergeCell ref="F596:G596"/>
    <mergeCell ref="H596:L596"/>
    <mergeCell ref="M596:N596"/>
    <mergeCell ref="O596:AD596"/>
    <mergeCell ref="B595:C595"/>
    <mergeCell ref="D595:E595"/>
    <mergeCell ref="F595:G595"/>
    <mergeCell ref="H595:L595"/>
    <mergeCell ref="M595:N595"/>
    <mergeCell ref="O595:AD595"/>
    <mergeCell ref="B594:C594"/>
    <mergeCell ref="D594:E594"/>
    <mergeCell ref="F594:G594"/>
    <mergeCell ref="H594:L594"/>
    <mergeCell ref="M594:N594"/>
    <mergeCell ref="O594:AD594"/>
    <mergeCell ref="B593:C593"/>
    <mergeCell ref="D593:E593"/>
    <mergeCell ref="F593:G593"/>
    <mergeCell ref="H593:L593"/>
    <mergeCell ref="M593:N593"/>
    <mergeCell ref="O593:AD593"/>
    <mergeCell ref="B592:C592"/>
    <mergeCell ref="D592:E592"/>
    <mergeCell ref="F592:G592"/>
    <mergeCell ref="H592:L592"/>
    <mergeCell ref="M592:N592"/>
    <mergeCell ref="O592:AD592"/>
    <mergeCell ref="Q588:AD588"/>
    <mergeCell ref="B591:C591"/>
    <mergeCell ref="D591:E591"/>
    <mergeCell ref="F591:G591"/>
    <mergeCell ref="H591:L591"/>
    <mergeCell ref="M591:N591"/>
    <mergeCell ref="O591:AD591"/>
    <mergeCell ref="B588:C588"/>
    <mergeCell ref="D588:E588"/>
    <mergeCell ref="F588:G588"/>
    <mergeCell ref="H588:L588"/>
    <mergeCell ref="M588:N588"/>
    <mergeCell ref="O588:P588"/>
    <mergeCell ref="Q586:AD586"/>
    <mergeCell ref="B587:C587"/>
    <mergeCell ref="D587:E587"/>
    <mergeCell ref="F587:G587"/>
    <mergeCell ref="H587:L587"/>
    <mergeCell ref="M587:N587"/>
    <mergeCell ref="O587:P587"/>
    <mergeCell ref="Q587:AD587"/>
    <mergeCell ref="B586:C586"/>
    <mergeCell ref="D586:E586"/>
    <mergeCell ref="F586:G586"/>
    <mergeCell ref="H586:L586"/>
    <mergeCell ref="M586:N586"/>
    <mergeCell ref="O586:P586"/>
    <mergeCell ref="Q584:AD584"/>
    <mergeCell ref="B585:C585"/>
    <mergeCell ref="D585:E585"/>
    <mergeCell ref="F585:G585"/>
    <mergeCell ref="H585:L585"/>
    <mergeCell ref="M585:N585"/>
    <mergeCell ref="O585:P585"/>
    <mergeCell ref="Q585:AD585"/>
    <mergeCell ref="B584:C584"/>
    <mergeCell ref="D584:E584"/>
    <mergeCell ref="F584:G584"/>
    <mergeCell ref="H584:L584"/>
    <mergeCell ref="M584:N584"/>
    <mergeCell ref="O584:P584"/>
    <mergeCell ref="Q582:AD582"/>
    <mergeCell ref="B583:C583"/>
    <mergeCell ref="D583:E583"/>
    <mergeCell ref="F583:G583"/>
    <mergeCell ref="H583:L583"/>
    <mergeCell ref="M583:N583"/>
    <mergeCell ref="O583:P583"/>
    <mergeCell ref="Q583:AD583"/>
    <mergeCell ref="B582:C582"/>
    <mergeCell ref="D582:E582"/>
    <mergeCell ref="F582:G582"/>
    <mergeCell ref="H582:L582"/>
    <mergeCell ref="M582:N582"/>
    <mergeCell ref="O582:P582"/>
    <mergeCell ref="Q580:AD580"/>
    <mergeCell ref="B581:C581"/>
    <mergeCell ref="D581:E581"/>
    <mergeCell ref="F581:G581"/>
    <mergeCell ref="H581:L581"/>
    <mergeCell ref="M581:N581"/>
    <mergeCell ref="O581:P581"/>
    <mergeCell ref="Q581:AD581"/>
    <mergeCell ref="B580:C580"/>
    <mergeCell ref="D580:E580"/>
    <mergeCell ref="F580:G580"/>
    <mergeCell ref="H580:L580"/>
    <mergeCell ref="M580:N580"/>
    <mergeCell ref="O580:P580"/>
    <mergeCell ref="Q578:AD578"/>
    <mergeCell ref="B579:C579"/>
    <mergeCell ref="D579:E579"/>
    <mergeCell ref="F579:G579"/>
    <mergeCell ref="H579:L579"/>
    <mergeCell ref="M579:N579"/>
    <mergeCell ref="O579:P579"/>
    <mergeCell ref="Q579:AD579"/>
    <mergeCell ref="B578:C578"/>
    <mergeCell ref="D578:E578"/>
    <mergeCell ref="F578:G578"/>
    <mergeCell ref="H578:L578"/>
    <mergeCell ref="M578:N578"/>
    <mergeCell ref="O578:P578"/>
    <mergeCell ref="Q576:AD576"/>
    <mergeCell ref="B577:C577"/>
    <mergeCell ref="D577:E577"/>
    <mergeCell ref="F577:G577"/>
    <mergeCell ref="H577:L577"/>
    <mergeCell ref="M577:N577"/>
    <mergeCell ref="O577:P577"/>
    <mergeCell ref="Q577:AD577"/>
    <mergeCell ref="B576:C576"/>
    <mergeCell ref="D576:E576"/>
    <mergeCell ref="F576:G576"/>
    <mergeCell ref="H576:L576"/>
    <mergeCell ref="M576:N576"/>
    <mergeCell ref="O576:P576"/>
    <mergeCell ref="Q574:AD574"/>
    <mergeCell ref="B575:C575"/>
    <mergeCell ref="D575:E575"/>
    <mergeCell ref="F575:G575"/>
    <mergeCell ref="H575:L575"/>
    <mergeCell ref="M575:N575"/>
    <mergeCell ref="O575:P575"/>
    <mergeCell ref="Q575:AD575"/>
    <mergeCell ref="B574:C574"/>
    <mergeCell ref="D574:E574"/>
    <mergeCell ref="F574:G574"/>
    <mergeCell ref="H574:L574"/>
    <mergeCell ref="M574:N574"/>
    <mergeCell ref="O574:P574"/>
    <mergeCell ref="Q572:AD572"/>
    <mergeCell ref="B573:C573"/>
    <mergeCell ref="D573:E573"/>
    <mergeCell ref="F573:G573"/>
    <mergeCell ref="H573:L573"/>
    <mergeCell ref="M573:N573"/>
    <mergeCell ref="O573:P573"/>
    <mergeCell ref="Q573:AD573"/>
    <mergeCell ref="B572:C572"/>
    <mergeCell ref="D572:E572"/>
    <mergeCell ref="F572:G572"/>
    <mergeCell ref="H572:L572"/>
    <mergeCell ref="M572:N572"/>
    <mergeCell ref="O572:P572"/>
    <mergeCell ref="Q570:AD570"/>
    <mergeCell ref="B571:C571"/>
    <mergeCell ref="D571:E571"/>
    <mergeCell ref="F571:G571"/>
    <mergeCell ref="H571:L571"/>
    <mergeCell ref="M571:N571"/>
    <mergeCell ref="O571:P571"/>
    <mergeCell ref="Q571:AD571"/>
    <mergeCell ref="B570:C570"/>
    <mergeCell ref="D570:E570"/>
    <mergeCell ref="F570:G570"/>
    <mergeCell ref="H570:L570"/>
    <mergeCell ref="M570:N570"/>
    <mergeCell ref="O570:P570"/>
    <mergeCell ref="Q568:AD568"/>
    <mergeCell ref="B569:C569"/>
    <mergeCell ref="D569:E569"/>
    <mergeCell ref="F569:G569"/>
    <mergeCell ref="H569:L569"/>
    <mergeCell ref="M569:N569"/>
    <mergeCell ref="O569:P569"/>
    <mergeCell ref="Q569:AD569"/>
    <mergeCell ref="B568:C568"/>
    <mergeCell ref="D568:E568"/>
    <mergeCell ref="F568:G568"/>
    <mergeCell ref="H568:L568"/>
    <mergeCell ref="M568:N568"/>
    <mergeCell ref="O568:P568"/>
    <mergeCell ref="Q566:AD566"/>
    <mergeCell ref="B567:C567"/>
    <mergeCell ref="D567:E567"/>
    <mergeCell ref="F567:G567"/>
    <mergeCell ref="H567:L567"/>
    <mergeCell ref="M567:N567"/>
    <mergeCell ref="O567:P567"/>
    <mergeCell ref="Q567:AD567"/>
    <mergeCell ref="B566:C566"/>
    <mergeCell ref="D566:E566"/>
    <mergeCell ref="F566:G566"/>
    <mergeCell ref="H566:L566"/>
    <mergeCell ref="M566:N566"/>
    <mergeCell ref="O566:P566"/>
    <mergeCell ref="Q564:AD564"/>
    <mergeCell ref="B565:C565"/>
    <mergeCell ref="D565:E565"/>
    <mergeCell ref="F565:G565"/>
    <mergeCell ref="H565:L565"/>
    <mergeCell ref="M565:N565"/>
    <mergeCell ref="O565:P565"/>
    <mergeCell ref="Q565:AD565"/>
    <mergeCell ref="B564:C564"/>
    <mergeCell ref="D564:E564"/>
    <mergeCell ref="F564:G564"/>
    <mergeCell ref="H564:L564"/>
    <mergeCell ref="M564:N564"/>
    <mergeCell ref="O564:P564"/>
    <mergeCell ref="Q562:AD562"/>
    <mergeCell ref="B563:C563"/>
    <mergeCell ref="D563:E563"/>
    <mergeCell ref="F563:G563"/>
    <mergeCell ref="H563:L563"/>
    <mergeCell ref="M563:N563"/>
    <mergeCell ref="O563:P563"/>
    <mergeCell ref="Q563:AD563"/>
    <mergeCell ref="B562:C562"/>
    <mergeCell ref="D562:E562"/>
    <mergeCell ref="F562:G562"/>
    <mergeCell ref="H562:L562"/>
    <mergeCell ref="M562:N562"/>
    <mergeCell ref="O562:P562"/>
    <mergeCell ref="Q560:AD560"/>
    <mergeCell ref="B561:C561"/>
    <mergeCell ref="D561:E561"/>
    <mergeCell ref="F561:G561"/>
    <mergeCell ref="H561:L561"/>
    <mergeCell ref="M561:N561"/>
    <mergeCell ref="O561:P561"/>
    <mergeCell ref="Q561:AD561"/>
    <mergeCell ref="B560:C560"/>
    <mergeCell ref="D560:E560"/>
    <mergeCell ref="F560:G560"/>
    <mergeCell ref="H560:L560"/>
    <mergeCell ref="M560:N560"/>
    <mergeCell ref="O560:P560"/>
    <mergeCell ref="Q558:AD558"/>
    <mergeCell ref="B559:C559"/>
    <mergeCell ref="D559:E559"/>
    <mergeCell ref="F559:G559"/>
    <mergeCell ref="H559:L559"/>
    <mergeCell ref="M559:N559"/>
    <mergeCell ref="O559:P559"/>
    <mergeCell ref="Q559:AD559"/>
    <mergeCell ref="B558:C558"/>
    <mergeCell ref="D558:E558"/>
    <mergeCell ref="F558:G558"/>
    <mergeCell ref="H558:L558"/>
    <mergeCell ref="M558:N558"/>
    <mergeCell ref="O558:P558"/>
    <mergeCell ref="Q556:AD556"/>
    <mergeCell ref="B557:C557"/>
    <mergeCell ref="D557:E557"/>
    <mergeCell ref="F557:G557"/>
    <mergeCell ref="H557:L557"/>
    <mergeCell ref="M557:N557"/>
    <mergeCell ref="O557:P557"/>
    <mergeCell ref="Q557:AD557"/>
    <mergeCell ref="B556:C556"/>
    <mergeCell ref="D556:E556"/>
    <mergeCell ref="F556:G556"/>
    <mergeCell ref="H556:L556"/>
    <mergeCell ref="M556:N556"/>
    <mergeCell ref="O556:P556"/>
    <mergeCell ref="Q554:AD554"/>
    <mergeCell ref="B555:C555"/>
    <mergeCell ref="D555:E555"/>
    <mergeCell ref="F555:G555"/>
    <mergeCell ref="H555:L555"/>
    <mergeCell ref="M555:N555"/>
    <mergeCell ref="O555:P555"/>
    <mergeCell ref="Q555:AD555"/>
    <mergeCell ref="B554:C554"/>
    <mergeCell ref="D554:E554"/>
    <mergeCell ref="F554:G554"/>
    <mergeCell ref="H554:L554"/>
    <mergeCell ref="M554:N554"/>
    <mergeCell ref="O554:P554"/>
    <mergeCell ref="Q552:AD552"/>
    <mergeCell ref="B553:C553"/>
    <mergeCell ref="D553:E553"/>
    <mergeCell ref="F553:G553"/>
    <mergeCell ref="H553:L553"/>
    <mergeCell ref="M553:N553"/>
    <mergeCell ref="O553:P553"/>
    <mergeCell ref="Q553:AD553"/>
    <mergeCell ref="B552:C552"/>
    <mergeCell ref="D552:E552"/>
    <mergeCell ref="F552:G552"/>
    <mergeCell ref="H552:L552"/>
    <mergeCell ref="M552:N552"/>
    <mergeCell ref="O552:P552"/>
    <mergeCell ref="Q550:AD550"/>
    <mergeCell ref="B551:C551"/>
    <mergeCell ref="D551:E551"/>
    <mergeCell ref="F551:G551"/>
    <mergeCell ref="H551:L551"/>
    <mergeCell ref="M551:N551"/>
    <mergeCell ref="O551:P551"/>
    <mergeCell ref="Q551:AD551"/>
    <mergeCell ref="B550:C550"/>
    <mergeCell ref="D550:E550"/>
    <mergeCell ref="F550:G550"/>
    <mergeCell ref="H550:L550"/>
    <mergeCell ref="M550:N550"/>
    <mergeCell ref="O550:P550"/>
    <mergeCell ref="Q548:AD548"/>
    <mergeCell ref="B549:C549"/>
    <mergeCell ref="D549:E549"/>
    <mergeCell ref="F549:G549"/>
    <mergeCell ref="H549:L549"/>
    <mergeCell ref="M549:N549"/>
    <mergeCell ref="O549:P549"/>
    <mergeCell ref="Q549:AD549"/>
    <mergeCell ref="B548:C548"/>
    <mergeCell ref="D548:E548"/>
    <mergeCell ref="F548:G548"/>
    <mergeCell ref="H548:L548"/>
    <mergeCell ref="M548:N548"/>
    <mergeCell ref="O548:P548"/>
    <mergeCell ref="Q546:AD546"/>
    <mergeCell ref="B547:C547"/>
    <mergeCell ref="D547:E547"/>
    <mergeCell ref="F547:G547"/>
    <mergeCell ref="H547:L547"/>
    <mergeCell ref="M547:N547"/>
    <mergeCell ref="O547:P547"/>
    <mergeCell ref="Q547:AD547"/>
    <mergeCell ref="B546:C546"/>
    <mergeCell ref="D546:E546"/>
    <mergeCell ref="F546:G546"/>
    <mergeCell ref="H546:L546"/>
    <mergeCell ref="M546:N546"/>
    <mergeCell ref="O546:P546"/>
    <mergeCell ref="Q544:AD544"/>
    <mergeCell ref="B545:C545"/>
    <mergeCell ref="D545:E545"/>
    <mergeCell ref="F545:G545"/>
    <mergeCell ref="H545:L545"/>
    <mergeCell ref="M545:N545"/>
    <mergeCell ref="O545:P545"/>
    <mergeCell ref="Q545:AD545"/>
    <mergeCell ref="B544:C544"/>
    <mergeCell ref="D544:E544"/>
    <mergeCell ref="F544:G544"/>
    <mergeCell ref="H544:L544"/>
    <mergeCell ref="M544:N544"/>
    <mergeCell ref="O544:P544"/>
    <mergeCell ref="Q542:AD542"/>
    <mergeCell ref="B543:C543"/>
    <mergeCell ref="D543:E543"/>
    <mergeCell ref="F543:G543"/>
    <mergeCell ref="H543:L543"/>
    <mergeCell ref="M543:N543"/>
    <mergeCell ref="O543:P543"/>
    <mergeCell ref="Q543:AD543"/>
    <mergeCell ref="B542:C542"/>
    <mergeCell ref="D542:E542"/>
    <mergeCell ref="F542:G542"/>
    <mergeCell ref="H542:L542"/>
    <mergeCell ref="M542:N542"/>
    <mergeCell ref="O542:P542"/>
    <mergeCell ref="Q540:AD540"/>
    <mergeCell ref="B541:C541"/>
    <mergeCell ref="D541:E541"/>
    <mergeCell ref="F541:G541"/>
    <mergeCell ref="H541:L541"/>
    <mergeCell ref="M541:N541"/>
    <mergeCell ref="O541:P541"/>
    <mergeCell ref="Q541:AD541"/>
    <mergeCell ref="B540:C540"/>
    <mergeCell ref="D540:E540"/>
    <mergeCell ref="F540:G540"/>
    <mergeCell ref="H540:L540"/>
    <mergeCell ref="M540:N540"/>
    <mergeCell ref="O540:P540"/>
    <mergeCell ref="Q538:AD538"/>
    <mergeCell ref="B539:C539"/>
    <mergeCell ref="D539:E539"/>
    <mergeCell ref="F539:G539"/>
    <mergeCell ref="H539:L539"/>
    <mergeCell ref="M539:N539"/>
    <mergeCell ref="O539:P539"/>
    <mergeCell ref="Q539:AD539"/>
    <mergeCell ref="B538:C538"/>
    <mergeCell ref="D538:E538"/>
    <mergeCell ref="F538:G538"/>
    <mergeCell ref="H538:L538"/>
    <mergeCell ref="M538:N538"/>
    <mergeCell ref="O538:P538"/>
    <mergeCell ref="B536:C536"/>
    <mergeCell ref="D536:E536"/>
    <mergeCell ref="F536:G536"/>
    <mergeCell ref="H536:I536"/>
    <mergeCell ref="J536:N536"/>
    <mergeCell ref="O536:AD536"/>
    <mergeCell ref="B535:C535"/>
    <mergeCell ref="D535:E535"/>
    <mergeCell ref="F535:G535"/>
    <mergeCell ref="H535:I535"/>
    <mergeCell ref="J535:N535"/>
    <mergeCell ref="O535:AD535"/>
    <mergeCell ref="B534:C534"/>
    <mergeCell ref="D534:E534"/>
    <mergeCell ref="F534:G534"/>
    <mergeCell ref="H534:I534"/>
    <mergeCell ref="J534:N534"/>
    <mergeCell ref="O534:AD534"/>
    <mergeCell ref="B533:C533"/>
    <mergeCell ref="D533:E533"/>
    <mergeCell ref="F533:G533"/>
    <mergeCell ref="H533:I533"/>
    <mergeCell ref="J533:N533"/>
    <mergeCell ref="O533:AD533"/>
    <mergeCell ref="B532:C532"/>
    <mergeCell ref="D532:E532"/>
    <mergeCell ref="F532:G532"/>
    <mergeCell ref="H532:I532"/>
    <mergeCell ref="J532:N532"/>
    <mergeCell ref="O532:AD532"/>
    <mergeCell ref="B531:C531"/>
    <mergeCell ref="D531:E531"/>
    <mergeCell ref="F531:G531"/>
    <mergeCell ref="H531:I531"/>
    <mergeCell ref="J531:N531"/>
    <mergeCell ref="O531:AD531"/>
    <mergeCell ref="B530:C530"/>
    <mergeCell ref="D530:E530"/>
    <mergeCell ref="F530:G530"/>
    <mergeCell ref="H530:I530"/>
    <mergeCell ref="J530:N530"/>
    <mergeCell ref="O530:AD530"/>
    <mergeCell ref="B529:C529"/>
    <mergeCell ref="D529:E529"/>
    <mergeCell ref="F529:G529"/>
    <mergeCell ref="H529:I529"/>
    <mergeCell ref="J529:N529"/>
    <mergeCell ref="O529:AD529"/>
    <mergeCell ref="B528:C528"/>
    <mergeCell ref="D528:E528"/>
    <mergeCell ref="F528:G528"/>
    <mergeCell ref="H528:I528"/>
    <mergeCell ref="J528:N528"/>
    <mergeCell ref="O528:AD528"/>
    <mergeCell ref="B527:C527"/>
    <mergeCell ref="D527:E527"/>
    <mergeCell ref="F527:G527"/>
    <mergeCell ref="H527:I527"/>
    <mergeCell ref="J527:N527"/>
    <mergeCell ref="O527:AD527"/>
    <mergeCell ref="B526:C526"/>
    <mergeCell ref="D526:E526"/>
    <mergeCell ref="F526:G526"/>
    <mergeCell ref="H526:I526"/>
    <mergeCell ref="J526:N526"/>
    <mergeCell ref="O526:AD526"/>
    <mergeCell ref="B525:C525"/>
    <mergeCell ref="D525:E525"/>
    <mergeCell ref="F525:G525"/>
    <mergeCell ref="H525:I525"/>
    <mergeCell ref="J525:N525"/>
    <mergeCell ref="O525:AD525"/>
    <mergeCell ref="B524:C524"/>
    <mergeCell ref="D524:E524"/>
    <mergeCell ref="F524:G524"/>
    <mergeCell ref="H524:I524"/>
    <mergeCell ref="J524:N524"/>
    <mergeCell ref="O524:AD524"/>
    <mergeCell ref="B523:C523"/>
    <mergeCell ref="D523:E523"/>
    <mergeCell ref="F523:G523"/>
    <mergeCell ref="H523:I523"/>
    <mergeCell ref="J523:N523"/>
    <mergeCell ref="O523:AD523"/>
    <mergeCell ref="B522:C522"/>
    <mergeCell ref="D522:E522"/>
    <mergeCell ref="F522:G522"/>
    <mergeCell ref="H522:I522"/>
    <mergeCell ref="J522:N522"/>
    <mergeCell ref="O522:AD522"/>
    <mergeCell ref="B521:C521"/>
    <mergeCell ref="D521:E521"/>
    <mergeCell ref="F521:G521"/>
    <mergeCell ref="H521:I521"/>
    <mergeCell ref="J521:N521"/>
    <mergeCell ref="O521:AD521"/>
    <mergeCell ref="B520:C520"/>
    <mergeCell ref="D520:E520"/>
    <mergeCell ref="F520:G520"/>
    <mergeCell ref="H520:I520"/>
    <mergeCell ref="J520:N520"/>
    <mergeCell ref="O520:AD520"/>
    <mergeCell ref="B519:C519"/>
    <mergeCell ref="D519:E519"/>
    <mergeCell ref="F519:G519"/>
    <mergeCell ref="H519:I519"/>
    <mergeCell ref="J519:N519"/>
    <mergeCell ref="O519:AD519"/>
    <mergeCell ref="B518:C518"/>
    <mergeCell ref="D518:E518"/>
    <mergeCell ref="F518:G518"/>
    <mergeCell ref="H518:I518"/>
    <mergeCell ref="J518:N518"/>
    <mergeCell ref="O518:AD518"/>
    <mergeCell ref="B517:C517"/>
    <mergeCell ref="D517:E517"/>
    <mergeCell ref="F517:G517"/>
    <mergeCell ref="H517:I517"/>
    <mergeCell ref="J517:N517"/>
    <mergeCell ref="O517:AD517"/>
    <mergeCell ref="B516:C516"/>
    <mergeCell ref="D516:E516"/>
    <mergeCell ref="F516:G516"/>
    <mergeCell ref="H516:I516"/>
    <mergeCell ref="J516:N516"/>
    <mergeCell ref="O516:AD516"/>
    <mergeCell ref="B515:C515"/>
    <mergeCell ref="D515:E515"/>
    <mergeCell ref="F515:G515"/>
    <mergeCell ref="H515:I515"/>
    <mergeCell ref="J515:N515"/>
    <mergeCell ref="O515:AD515"/>
    <mergeCell ref="B514:C514"/>
    <mergeCell ref="D514:E514"/>
    <mergeCell ref="F514:G514"/>
    <mergeCell ref="H514:I514"/>
    <mergeCell ref="J514:N514"/>
    <mergeCell ref="O514:AD514"/>
    <mergeCell ref="B513:C513"/>
    <mergeCell ref="D513:E513"/>
    <mergeCell ref="F513:G513"/>
    <mergeCell ref="H513:I513"/>
    <mergeCell ref="J513:N513"/>
    <mergeCell ref="O513:AD513"/>
    <mergeCell ref="B512:C512"/>
    <mergeCell ref="D512:E512"/>
    <mergeCell ref="F512:G512"/>
    <mergeCell ref="H512:I512"/>
    <mergeCell ref="J512:N512"/>
    <mergeCell ref="O512:AD512"/>
    <mergeCell ref="B511:C511"/>
    <mergeCell ref="D511:E511"/>
    <mergeCell ref="F511:G511"/>
    <mergeCell ref="H511:I511"/>
    <mergeCell ref="J511:N511"/>
    <mergeCell ref="O511:AD511"/>
    <mergeCell ref="B510:C510"/>
    <mergeCell ref="D510:E510"/>
    <mergeCell ref="F510:G510"/>
    <mergeCell ref="H510:I510"/>
    <mergeCell ref="J510:N510"/>
    <mergeCell ref="O510:AD510"/>
    <mergeCell ref="B509:C509"/>
    <mergeCell ref="D509:E509"/>
    <mergeCell ref="F509:G509"/>
    <mergeCell ref="H509:I509"/>
    <mergeCell ref="J509:N509"/>
    <mergeCell ref="O509:AD509"/>
    <mergeCell ref="B508:C508"/>
    <mergeCell ref="D508:E508"/>
    <mergeCell ref="F508:G508"/>
    <mergeCell ref="H508:I508"/>
    <mergeCell ref="J508:N508"/>
    <mergeCell ref="O508:AD508"/>
    <mergeCell ref="B507:C507"/>
    <mergeCell ref="D507:E507"/>
    <mergeCell ref="F507:G507"/>
    <mergeCell ref="H507:I507"/>
    <mergeCell ref="J507:N507"/>
    <mergeCell ref="O507:AD507"/>
    <mergeCell ref="B506:C506"/>
    <mergeCell ref="D506:E506"/>
    <mergeCell ref="F506:G506"/>
    <mergeCell ref="H506:I506"/>
    <mergeCell ref="J506:N506"/>
    <mergeCell ref="O506:AD506"/>
    <mergeCell ref="B505:C505"/>
    <mergeCell ref="D505:E505"/>
    <mergeCell ref="F505:G505"/>
    <mergeCell ref="H505:I505"/>
    <mergeCell ref="J505:N505"/>
    <mergeCell ref="O505:AD505"/>
    <mergeCell ref="B504:C504"/>
    <mergeCell ref="D504:E504"/>
    <mergeCell ref="F504:G504"/>
    <mergeCell ref="H504:I504"/>
    <mergeCell ref="J504:N504"/>
    <mergeCell ref="O504:AD504"/>
    <mergeCell ref="B503:C503"/>
    <mergeCell ref="D503:E503"/>
    <mergeCell ref="F503:G503"/>
    <mergeCell ref="H503:I503"/>
    <mergeCell ref="J503:N503"/>
    <mergeCell ref="O503:AD503"/>
    <mergeCell ref="B502:C502"/>
    <mergeCell ref="D502:E502"/>
    <mergeCell ref="F502:G502"/>
    <mergeCell ref="H502:I502"/>
    <mergeCell ref="J502:N502"/>
    <mergeCell ref="O502:AD502"/>
    <mergeCell ref="B501:C501"/>
    <mergeCell ref="D501:E501"/>
    <mergeCell ref="F501:G501"/>
    <mergeCell ref="H501:I501"/>
    <mergeCell ref="J501:N501"/>
    <mergeCell ref="O501:AD501"/>
    <mergeCell ref="B500:C500"/>
    <mergeCell ref="D500:E500"/>
    <mergeCell ref="F500:G500"/>
    <mergeCell ref="H500:I500"/>
    <mergeCell ref="J500:N500"/>
    <mergeCell ref="O500:AD500"/>
    <mergeCell ref="B499:C499"/>
    <mergeCell ref="D499:E499"/>
    <mergeCell ref="F499:G499"/>
    <mergeCell ref="H499:I499"/>
    <mergeCell ref="J499:N499"/>
    <mergeCell ref="O499:AD499"/>
    <mergeCell ref="B498:C498"/>
    <mergeCell ref="D498:E498"/>
    <mergeCell ref="F498:G498"/>
    <mergeCell ref="H498:I498"/>
    <mergeCell ref="J498:N498"/>
    <mergeCell ref="O498:AD498"/>
    <mergeCell ref="B497:C497"/>
    <mergeCell ref="D497:E497"/>
    <mergeCell ref="F497:G497"/>
    <mergeCell ref="H497:I497"/>
    <mergeCell ref="J497:N497"/>
    <mergeCell ref="O497:AD497"/>
    <mergeCell ref="B496:C496"/>
    <mergeCell ref="D496:E496"/>
    <mergeCell ref="F496:G496"/>
    <mergeCell ref="H496:I496"/>
    <mergeCell ref="J496:N496"/>
    <mergeCell ref="O496:AD496"/>
    <mergeCell ref="B495:C495"/>
    <mergeCell ref="D495:E495"/>
    <mergeCell ref="F495:G495"/>
    <mergeCell ref="H495:I495"/>
    <mergeCell ref="J495:N495"/>
    <mergeCell ref="O495:AD495"/>
    <mergeCell ref="B494:C494"/>
    <mergeCell ref="D494:E494"/>
    <mergeCell ref="F494:G494"/>
    <mergeCell ref="H494:I494"/>
    <mergeCell ref="J494:N494"/>
    <mergeCell ref="O494:AD494"/>
    <mergeCell ref="B493:C493"/>
    <mergeCell ref="D493:E493"/>
    <mergeCell ref="F493:G493"/>
    <mergeCell ref="H493:I493"/>
    <mergeCell ref="J493:N493"/>
    <mergeCell ref="O493:AD493"/>
    <mergeCell ref="B492:C492"/>
    <mergeCell ref="D492:E492"/>
    <mergeCell ref="F492:G492"/>
    <mergeCell ref="H492:I492"/>
    <mergeCell ref="J492:N492"/>
    <mergeCell ref="O492:AD492"/>
    <mergeCell ref="B491:C491"/>
    <mergeCell ref="D491:E491"/>
    <mergeCell ref="F491:G491"/>
    <mergeCell ref="H491:I491"/>
    <mergeCell ref="J491:N491"/>
    <mergeCell ref="O491:AD491"/>
    <mergeCell ref="B490:C490"/>
    <mergeCell ref="D490:E490"/>
    <mergeCell ref="F490:G490"/>
    <mergeCell ref="H490:I490"/>
    <mergeCell ref="J490:N490"/>
    <mergeCell ref="O490:AD490"/>
    <mergeCell ref="B489:C489"/>
    <mergeCell ref="D489:E489"/>
    <mergeCell ref="F489:G489"/>
    <mergeCell ref="H489:I489"/>
    <mergeCell ref="J489:N489"/>
    <mergeCell ref="O489:AD489"/>
    <mergeCell ref="B488:C488"/>
    <mergeCell ref="D488:E488"/>
    <mergeCell ref="F488:G488"/>
    <mergeCell ref="H488:I488"/>
    <mergeCell ref="J488:N488"/>
    <mergeCell ref="O488:AD488"/>
    <mergeCell ref="B487:C487"/>
    <mergeCell ref="D487:E487"/>
    <mergeCell ref="F487:G487"/>
    <mergeCell ref="H487:I487"/>
    <mergeCell ref="J487:N487"/>
    <mergeCell ref="O487:AD487"/>
    <mergeCell ref="B486:C486"/>
    <mergeCell ref="D486:E486"/>
    <mergeCell ref="F486:G486"/>
    <mergeCell ref="H486:I486"/>
    <mergeCell ref="J486:N486"/>
    <mergeCell ref="O486:AD486"/>
    <mergeCell ref="Q482:R482"/>
    <mergeCell ref="S482:AD482"/>
    <mergeCell ref="B483:C483"/>
    <mergeCell ref="D483:E483"/>
    <mergeCell ref="F483:G483"/>
    <mergeCell ref="H483:L483"/>
    <mergeCell ref="M483:N483"/>
    <mergeCell ref="O483:P483"/>
    <mergeCell ref="Q483:R483"/>
    <mergeCell ref="S483:AD483"/>
    <mergeCell ref="B482:C482"/>
    <mergeCell ref="D482:E482"/>
    <mergeCell ref="F482:G482"/>
    <mergeCell ref="H482:L482"/>
    <mergeCell ref="M482:N482"/>
    <mergeCell ref="O482:P482"/>
    <mergeCell ref="Q480:R480"/>
    <mergeCell ref="S480:AD480"/>
    <mergeCell ref="B481:C481"/>
    <mergeCell ref="D481:E481"/>
    <mergeCell ref="F481:G481"/>
    <mergeCell ref="H481:L481"/>
    <mergeCell ref="M481:N481"/>
    <mergeCell ref="O481:P481"/>
    <mergeCell ref="Q481:R481"/>
    <mergeCell ref="S481:AD481"/>
    <mergeCell ref="B480:C480"/>
    <mergeCell ref="D480:E480"/>
    <mergeCell ref="F480:G480"/>
    <mergeCell ref="H480:L480"/>
    <mergeCell ref="M480:N480"/>
    <mergeCell ref="O480:P480"/>
    <mergeCell ref="Q478:R478"/>
    <mergeCell ref="S478:AD478"/>
    <mergeCell ref="B479:C479"/>
    <mergeCell ref="D479:E479"/>
    <mergeCell ref="F479:G479"/>
    <mergeCell ref="H479:L479"/>
    <mergeCell ref="M479:N479"/>
    <mergeCell ref="O479:P479"/>
    <mergeCell ref="Q479:R479"/>
    <mergeCell ref="S479:AD479"/>
    <mergeCell ref="B478:C478"/>
    <mergeCell ref="D478:E478"/>
    <mergeCell ref="F478:G478"/>
    <mergeCell ref="H478:L478"/>
    <mergeCell ref="M478:N478"/>
    <mergeCell ref="O478:P478"/>
    <mergeCell ref="Q476:R476"/>
    <mergeCell ref="S476:AD476"/>
    <mergeCell ref="B477:C477"/>
    <mergeCell ref="D477:E477"/>
    <mergeCell ref="F477:G477"/>
    <mergeCell ref="H477:L477"/>
    <mergeCell ref="M477:N477"/>
    <mergeCell ref="O477:P477"/>
    <mergeCell ref="Q477:R477"/>
    <mergeCell ref="S477:AD477"/>
    <mergeCell ref="B476:C476"/>
    <mergeCell ref="D476:E476"/>
    <mergeCell ref="F476:G476"/>
    <mergeCell ref="H476:L476"/>
    <mergeCell ref="M476:N476"/>
    <mergeCell ref="O476:P476"/>
    <mergeCell ref="Q474:R474"/>
    <mergeCell ref="S474:AD474"/>
    <mergeCell ref="B475:C475"/>
    <mergeCell ref="D475:E475"/>
    <mergeCell ref="F475:G475"/>
    <mergeCell ref="H475:L475"/>
    <mergeCell ref="M475:N475"/>
    <mergeCell ref="O475:P475"/>
    <mergeCell ref="Q475:R475"/>
    <mergeCell ref="S475:AD475"/>
    <mergeCell ref="B474:C474"/>
    <mergeCell ref="D474:E474"/>
    <mergeCell ref="F474:G474"/>
    <mergeCell ref="H474:L474"/>
    <mergeCell ref="M474:N474"/>
    <mergeCell ref="O474:P474"/>
    <mergeCell ref="Q472:R472"/>
    <mergeCell ref="S472:AD472"/>
    <mergeCell ref="B473:C473"/>
    <mergeCell ref="D473:E473"/>
    <mergeCell ref="F473:G473"/>
    <mergeCell ref="H473:L473"/>
    <mergeCell ref="M473:N473"/>
    <mergeCell ref="O473:P473"/>
    <mergeCell ref="Q473:R473"/>
    <mergeCell ref="S473:AD473"/>
    <mergeCell ref="B472:C472"/>
    <mergeCell ref="D472:E472"/>
    <mergeCell ref="F472:G472"/>
    <mergeCell ref="H472:L472"/>
    <mergeCell ref="M472:N472"/>
    <mergeCell ref="O472:P472"/>
    <mergeCell ref="Q470:R470"/>
    <mergeCell ref="S470:AD470"/>
    <mergeCell ref="B471:C471"/>
    <mergeCell ref="D471:E471"/>
    <mergeCell ref="F471:G471"/>
    <mergeCell ref="H471:L471"/>
    <mergeCell ref="M471:N471"/>
    <mergeCell ref="O471:P471"/>
    <mergeCell ref="Q471:R471"/>
    <mergeCell ref="S471:AD471"/>
    <mergeCell ref="B470:C470"/>
    <mergeCell ref="D470:E470"/>
    <mergeCell ref="F470:G470"/>
    <mergeCell ref="H470:L470"/>
    <mergeCell ref="M470:N470"/>
    <mergeCell ref="O470:P470"/>
    <mergeCell ref="Q468:R468"/>
    <mergeCell ref="S468:AD468"/>
    <mergeCell ref="B469:C469"/>
    <mergeCell ref="D469:E469"/>
    <mergeCell ref="F469:G469"/>
    <mergeCell ref="H469:L469"/>
    <mergeCell ref="M469:N469"/>
    <mergeCell ref="O469:P469"/>
    <mergeCell ref="Q469:R469"/>
    <mergeCell ref="S469:AD469"/>
    <mergeCell ref="B468:C468"/>
    <mergeCell ref="D468:E468"/>
    <mergeCell ref="F468:G468"/>
    <mergeCell ref="H468:L468"/>
    <mergeCell ref="M468:N468"/>
    <mergeCell ref="O468:P468"/>
    <mergeCell ref="Q466:R466"/>
    <mergeCell ref="S466:AD466"/>
    <mergeCell ref="B467:C467"/>
    <mergeCell ref="D467:E467"/>
    <mergeCell ref="F467:G467"/>
    <mergeCell ref="H467:L467"/>
    <mergeCell ref="M467:N467"/>
    <mergeCell ref="O467:P467"/>
    <mergeCell ref="Q467:R467"/>
    <mergeCell ref="S467:AD467"/>
    <mergeCell ref="B466:C466"/>
    <mergeCell ref="D466:E466"/>
    <mergeCell ref="F466:G466"/>
    <mergeCell ref="H466:L466"/>
    <mergeCell ref="M466:N466"/>
    <mergeCell ref="O466:P466"/>
    <mergeCell ref="Q464:R464"/>
    <mergeCell ref="S464:AD464"/>
    <mergeCell ref="B465:C465"/>
    <mergeCell ref="D465:E465"/>
    <mergeCell ref="F465:G465"/>
    <mergeCell ref="H465:L465"/>
    <mergeCell ref="M465:N465"/>
    <mergeCell ref="O465:P465"/>
    <mergeCell ref="Q465:R465"/>
    <mergeCell ref="S465:AD465"/>
    <mergeCell ref="B464:C464"/>
    <mergeCell ref="D464:E464"/>
    <mergeCell ref="F464:G464"/>
    <mergeCell ref="H464:L464"/>
    <mergeCell ref="M464:N464"/>
    <mergeCell ref="O464:P464"/>
    <mergeCell ref="Q462:R462"/>
    <mergeCell ref="S462:AD462"/>
    <mergeCell ref="B463:C463"/>
    <mergeCell ref="D463:E463"/>
    <mergeCell ref="F463:G463"/>
    <mergeCell ref="H463:L463"/>
    <mergeCell ref="M463:N463"/>
    <mergeCell ref="O463:P463"/>
    <mergeCell ref="Q463:R463"/>
    <mergeCell ref="S463:AD463"/>
    <mergeCell ref="B462:C462"/>
    <mergeCell ref="D462:E462"/>
    <mergeCell ref="F462:G462"/>
    <mergeCell ref="H462:L462"/>
    <mergeCell ref="M462:N462"/>
    <mergeCell ref="O462:P462"/>
    <mergeCell ref="Q460:R460"/>
    <mergeCell ref="S460:AD460"/>
    <mergeCell ref="B461:C461"/>
    <mergeCell ref="D461:E461"/>
    <mergeCell ref="F461:G461"/>
    <mergeCell ref="H461:L461"/>
    <mergeCell ref="M461:N461"/>
    <mergeCell ref="O461:P461"/>
    <mergeCell ref="Q461:R461"/>
    <mergeCell ref="S461:AD461"/>
    <mergeCell ref="B460:C460"/>
    <mergeCell ref="D460:E460"/>
    <mergeCell ref="F460:G460"/>
    <mergeCell ref="H460:L460"/>
    <mergeCell ref="M460:N460"/>
    <mergeCell ref="O460:P460"/>
    <mergeCell ref="Q458:R458"/>
    <mergeCell ref="S458:AD458"/>
    <mergeCell ref="B459:C459"/>
    <mergeCell ref="D459:E459"/>
    <mergeCell ref="F459:G459"/>
    <mergeCell ref="H459:L459"/>
    <mergeCell ref="M459:N459"/>
    <mergeCell ref="O459:P459"/>
    <mergeCell ref="Q459:R459"/>
    <mergeCell ref="S459:AD459"/>
    <mergeCell ref="B458:C458"/>
    <mergeCell ref="D458:E458"/>
    <mergeCell ref="F458:G458"/>
    <mergeCell ref="H458:L458"/>
    <mergeCell ref="M458:N458"/>
    <mergeCell ref="O458:P458"/>
    <mergeCell ref="Q456:R456"/>
    <mergeCell ref="S456:AD456"/>
    <mergeCell ref="B457:C457"/>
    <mergeCell ref="D457:E457"/>
    <mergeCell ref="F457:G457"/>
    <mergeCell ref="H457:L457"/>
    <mergeCell ref="M457:N457"/>
    <mergeCell ref="O457:P457"/>
    <mergeCell ref="Q457:R457"/>
    <mergeCell ref="S457:AD457"/>
    <mergeCell ref="B456:C456"/>
    <mergeCell ref="D456:E456"/>
    <mergeCell ref="F456:G456"/>
    <mergeCell ref="H456:L456"/>
    <mergeCell ref="M456:N456"/>
    <mergeCell ref="O456:P456"/>
    <mergeCell ref="Q454:R454"/>
    <mergeCell ref="S454:AD454"/>
    <mergeCell ref="B455:C455"/>
    <mergeCell ref="D455:E455"/>
    <mergeCell ref="F455:G455"/>
    <mergeCell ref="H455:L455"/>
    <mergeCell ref="M455:N455"/>
    <mergeCell ref="O455:P455"/>
    <mergeCell ref="Q455:R455"/>
    <mergeCell ref="S455:AD455"/>
    <mergeCell ref="B454:C454"/>
    <mergeCell ref="D454:E454"/>
    <mergeCell ref="F454:G454"/>
    <mergeCell ref="H454:L454"/>
    <mergeCell ref="M454:N454"/>
    <mergeCell ref="O454:P454"/>
    <mergeCell ref="Q452:R452"/>
    <mergeCell ref="S452:AD452"/>
    <mergeCell ref="B453:C453"/>
    <mergeCell ref="D453:E453"/>
    <mergeCell ref="F453:G453"/>
    <mergeCell ref="H453:L453"/>
    <mergeCell ref="M453:N453"/>
    <mergeCell ref="O453:P453"/>
    <mergeCell ref="Q453:R453"/>
    <mergeCell ref="S453:AD453"/>
    <mergeCell ref="B452:C452"/>
    <mergeCell ref="D452:E452"/>
    <mergeCell ref="F452:G452"/>
    <mergeCell ref="H452:L452"/>
    <mergeCell ref="M452:N452"/>
    <mergeCell ref="O452:P452"/>
    <mergeCell ref="Q450:R450"/>
    <mergeCell ref="S450:AD450"/>
    <mergeCell ref="B451:C451"/>
    <mergeCell ref="D451:E451"/>
    <mergeCell ref="F451:G451"/>
    <mergeCell ref="H451:L451"/>
    <mergeCell ref="M451:N451"/>
    <mergeCell ref="O451:P451"/>
    <mergeCell ref="Q451:R451"/>
    <mergeCell ref="S451:AD451"/>
    <mergeCell ref="B450:C450"/>
    <mergeCell ref="D450:E450"/>
    <mergeCell ref="F450:G450"/>
    <mergeCell ref="H450:L450"/>
    <mergeCell ref="M450:N450"/>
    <mergeCell ref="O450:P450"/>
    <mergeCell ref="Q448:R448"/>
    <mergeCell ref="S448:AD448"/>
    <mergeCell ref="B449:C449"/>
    <mergeCell ref="D449:E449"/>
    <mergeCell ref="F449:G449"/>
    <mergeCell ref="H449:L449"/>
    <mergeCell ref="M449:N449"/>
    <mergeCell ref="O449:P449"/>
    <mergeCell ref="Q449:R449"/>
    <mergeCell ref="S449:AD449"/>
    <mergeCell ref="B448:C448"/>
    <mergeCell ref="D448:E448"/>
    <mergeCell ref="F448:G448"/>
    <mergeCell ref="H448:L448"/>
    <mergeCell ref="M448:N448"/>
    <mergeCell ref="O448:P448"/>
    <mergeCell ref="Q446:R446"/>
    <mergeCell ref="S446:AD446"/>
    <mergeCell ref="B447:C447"/>
    <mergeCell ref="D447:E447"/>
    <mergeCell ref="F447:G447"/>
    <mergeCell ref="H447:L447"/>
    <mergeCell ref="M447:N447"/>
    <mergeCell ref="O447:P447"/>
    <mergeCell ref="Q447:R447"/>
    <mergeCell ref="S447:AD447"/>
    <mergeCell ref="B446:C446"/>
    <mergeCell ref="D446:E446"/>
    <mergeCell ref="F446:G446"/>
    <mergeCell ref="H446:L446"/>
    <mergeCell ref="M446:N446"/>
    <mergeCell ref="O446:P446"/>
    <mergeCell ref="Q444:R444"/>
    <mergeCell ref="S444:AD444"/>
    <mergeCell ref="B445:C445"/>
    <mergeCell ref="D445:E445"/>
    <mergeCell ref="F445:G445"/>
    <mergeCell ref="H445:L445"/>
    <mergeCell ref="M445:N445"/>
    <mergeCell ref="O445:P445"/>
    <mergeCell ref="Q445:R445"/>
    <mergeCell ref="S445:AD445"/>
    <mergeCell ref="B444:C444"/>
    <mergeCell ref="D444:E444"/>
    <mergeCell ref="F444:G444"/>
    <mergeCell ref="H444:L444"/>
    <mergeCell ref="M444:N444"/>
    <mergeCell ref="O444:P444"/>
    <mergeCell ref="Q442:R442"/>
    <mergeCell ref="S442:AD442"/>
    <mergeCell ref="B443:C443"/>
    <mergeCell ref="D443:E443"/>
    <mergeCell ref="F443:G443"/>
    <mergeCell ref="H443:L443"/>
    <mergeCell ref="M443:N443"/>
    <mergeCell ref="O443:P443"/>
    <mergeCell ref="Q443:R443"/>
    <mergeCell ref="S443:AD443"/>
    <mergeCell ref="B442:C442"/>
    <mergeCell ref="D442:E442"/>
    <mergeCell ref="F442:G442"/>
    <mergeCell ref="H442:L442"/>
    <mergeCell ref="M442:N442"/>
    <mergeCell ref="O442:P442"/>
    <mergeCell ref="Q440:R440"/>
    <mergeCell ref="S440:AD440"/>
    <mergeCell ref="B441:C441"/>
    <mergeCell ref="D441:E441"/>
    <mergeCell ref="F441:G441"/>
    <mergeCell ref="H441:L441"/>
    <mergeCell ref="M441:N441"/>
    <mergeCell ref="O441:P441"/>
    <mergeCell ref="Q441:R441"/>
    <mergeCell ref="S441:AD441"/>
    <mergeCell ref="B440:C440"/>
    <mergeCell ref="D440:E440"/>
    <mergeCell ref="F440:G440"/>
    <mergeCell ref="H440:L440"/>
    <mergeCell ref="M440:N440"/>
    <mergeCell ref="O440:P440"/>
    <mergeCell ref="Q438:R438"/>
    <mergeCell ref="S438:AD438"/>
    <mergeCell ref="B439:C439"/>
    <mergeCell ref="D439:E439"/>
    <mergeCell ref="F439:G439"/>
    <mergeCell ref="H439:L439"/>
    <mergeCell ref="M439:N439"/>
    <mergeCell ref="O439:P439"/>
    <mergeCell ref="Q439:R439"/>
    <mergeCell ref="S439:AD439"/>
    <mergeCell ref="B438:C438"/>
    <mergeCell ref="D438:E438"/>
    <mergeCell ref="F438:G438"/>
    <mergeCell ref="H438:L438"/>
    <mergeCell ref="M438:N438"/>
    <mergeCell ref="O438:P438"/>
    <mergeCell ref="Q436:R436"/>
    <mergeCell ref="S436:AD436"/>
    <mergeCell ref="B437:C437"/>
    <mergeCell ref="D437:E437"/>
    <mergeCell ref="F437:G437"/>
    <mergeCell ref="H437:L437"/>
    <mergeCell ref="M437:N437"/>
    <mergeCell ref="O437:P437"/>
    <mergeCell ref="Q437:R437"/>
    <mergeCell ref="S437:AD437"/>
    <mergeCell ref="B436:C436"/>
    <mergeCell ref="D436:E436"/>
    <mergeCell ref="F436:G436"/>
    <mergeCell ref="H436:L436"/>
    <mergeCell ref="M436:N436"/>
    <mergeCell ref="O436:P436"/>
    <mergeCell ref="Q434:R434"/>
    <mergeCell ref="S434:AD434"/>
    <mergeCell ref="B435:C435"/>
    <mergeCell ref="D435:E435"/>
    <mergeCell ref="F435:G435"/>
    <mergeCell ref="H435:L435"/>
    <mergeCell ref="M435:N435"/>
    <mergeCell ref="O435:P435"/>
    <mergeCell ref="Q435:R435"/>
    <mergeCell ref="S435:AD435"/>
    <mergeCell ref="B434:C434"/>
    <mergeCell ref="D434:E434"/>
    <mergeCell ref="F434:G434"/>
    <mergeCell ref="H434:L434"/>
    <mergeCell ref="M434:N434"/>
    <mergeCell ref="O434:P434"/>
    <mergeCell ref="B431:C431"/>
    <mergeCell ref="D431:E431"/>
    <mergeCell ref="F431:G431"/>
    <mergeCell ref="H431:L431"/>
    <mergeCell ref="M431:N431"/>
    <mergeCell ref="W431:AD431"/>
    <mergeCell ref="B430:C430"/>
    <mergeCell ref="D430:E430"/>
    <mergeCell ref="F430:G430"/>
    <mergeCell ref="H430:L430"/>
    <mergeCell ref="M430:N430"/>
    <mergeCell ref="W430:AD430"/>
    <mergeCell ref="B429:C429"/>
    <mergeCell ref="D429:E429"/>
    <mergeCell ref="F429:G429"/>
    <mergeCell ref="H429:L429"/>
    <mergeCell ref="M429:N429"/>
    <mergeCell ref="W429:AD429"/>
    <mergeCell ref="B428:C428"/>
    <mergeCell ref="D428:E428"/>
    <mergeCell ref="F428:G428"/>
    <mergeCell ref="H428:L428"/>
    <mergeCell ref="M428:N428"/>
    <mergeCell ref="W428:AD428"/>
    <mergeCell ref="B427:C427"/>
    <mergeCell ref="D427:E427"/>
    <mergeCell ref="F427:G427"/>
    <mergeCell ref="H427:L427"/>
    <mergeCell ref="M427:N427"/>
    <mergeCell ref="W427:AD427"/>
    <mergeCell ref="B426:C426"/>
    <mergeCell ref="D426:E426"/>
    <mergeCell ref="F426:G426"/>
    <mergeCell ref="H426:L426"/>
    <mergeCell ref="M426:N426"/>
    <mergeCell ref="W426:AD426"/>
    <mergeCell ref="B425:C425"/>
    <mergeCell ref="D425:E425"/>
    <mergeCell ref="F425:G425"/>
    <mergeCell ref="H425:L425"/>
    <mergeCell ref="M425:N425"/>
    <mergeCell ref="W425:AD425"/>
    <mergeCell ref="B424:C424"/>
    <mergeCell ref="D424:E424"/>
    <mergeCell ref="F424:G424"/>
    <mergeCell ref="H424:L424"/>
    <mergeCell ref="M424:N424"/>
    <mergeCell ref="W424:AD424"/>
    <mergeCell ref="B423:C423"/>
    <mergeCell ref="D423:E423"/>
    <mergeCell ref="F423:G423"/>
    <mergeCell ref="H423:L423"/>
    <mergeCell ref="M423:N423"/>
    <mergeCell ref="W423:AD423"/>
    <mergeCell ref="B422:C422"/>
    <mergeCell ref="D422:E422"/>
    <mergeCell ref="F422:G422"/>
    <mergeCell ref="H422:L422"/>
    <mergeCell ref="M422:N422"/>
    <mergeCell ref="W422:AD422"/>
    <mergeCell ref="B421:C421"/>
    <mergeCell ref="D421:E421"/>
    <mergeCell ref="F421:G421"/>
    <mergeCell ref="H421:L421"/>
    <mergeCell ref="M421:N421"/>
    <mergeCell ref="W421:AD421"/>
    <mergeCell ref="B420:C420"/>
    <mergeCell ref="D420:E420"/>
    <mergeCell ref="F420:G420"/>
    <mergeCell ref="H420:L420"/>
    <mergeCell ref="M420:N420"/>
    <mergeCell ref="W420:AD420"/>
    <mergeCell ref="B419:C419"/>
    <mergeCell ref="D419:E419"/>
    <mergeCell ref="F419:G419"/>
    <mergeCell ref="H419:L419"/>
    <mergeCell ref="M419:N419"/>
    <mergeCell ref="W419:AD419"/>
    <mergeCell ref="B418:C418"/>
    <mergeCell ref="D418:E418"/>
    <mergeCell ref="F418:G418"/>
    <mergeCell ref="H418:L418"/>
    <mergeCell ref="M418:N418"/>
    <mergeCell ref="W418:AD418"/>
    <mergeCell ref="B417:C417"/>
    <mergeCell ref="D417:E417"/>
    <mergeCell ref="F417:G417"/>
    <mergeCell ref="H417:L417"/>
    <mergeCell ref="M417:N417"/>
    <mergeCell ref="W417:AD417"/>
    <mergeCell ref="B416:C416"/>
    <mergeCell ref="D416:E416"/>
    <mergeCell ref="F416:G416"/>
    <mergeCell ref="H416:L416"/>
    <mergeCell ref="M416:N416"/>
    <mergeCell ref="W416:AD416"/>
    <mergeCell ref="B415:C415"/>
    <mergeCell ref="D415:E415"/>
    <mergeCell ref="F415:G415"/>
    <mergeCell ref="H415:L415"/>
    <mergeCell ref="M415:N415"/>
    <mergeCell ref="W415:AD415"/>
    <mergeCell ref="AA409:AB409"/>
    <mergeCell ref="B413:C414"/>
    <mergeCell ref="D413:E414"/>
    <mergeCell ref="F413:G414"/>
    <mergeCell ref="H413:L414"/>
    <mergeCell ref="M413:N414"/>
    <mergeCell ref="O413:R413"/>
    <mergeCell ref="S413:V413"/>
    <mergeCell ref="W413:AD414"/>
    <mergeCell ref="O409:P409"/>
    <mergeCell ref="Q409:R409"/>
    <mergeCell ref="S409:T409"/>
    <mergeCell ref="U409:V409"/>
    <mergeCell ref="W409:X409"/>
    <mergeCell ref="Y409:Z409"/>
    <mergeCell ref="U408:V408"/>
    <mergeCell ref="W408:X408"/>
    <mergeCell ref="Y408:Z408"/>
    <mergeCell ref="AA408:AB408"/>
    <mergeCell ref="C409:D409"/>
    <mergeCell ref="E409:F409"/>
    <mergeCell ref="G409:H409"/>
    <mergeCell ref="I409:J409"/>
    <mergeCell ref="K409:L409"/>
    <mergeCell ref="M409:N409"/>
    <mergeCell ref="AA407:AB407"/>
    <mergeCell ref="C408:D408"/>
    <mergeCell ref="E408:F408"/>
    <mergeCell ref="G408:H408"/>
    <mergeCell ref="I408:J408"/>
    <mergeCell ref="K408:L408"/>
    <mergeCell ref="M408:N408"/>
    <mergeCell ref="O408:P408"/>
    <mergeCell ref="Q408:R408"/>
    <mergeCell ref="S408:T408"/>
    <mergeCell ref="O407:P407"/>
    <mergeCell ref="Q407:R407"/>
    <mergeCell ref="S407:T407"/>
    <mergeCell ref="U407:V407"/>
    <mergeCell ref="W407:X407"/>
    <mergeCell ref="Y407:Z407"/>
    <mergeCell ref="U406:V406"/>
    <mergeCell ref="W406:X406"/>
    <mergeCell ref="Y406:Z406"/>
    <mergeCell ref="AA406:AB406"/>
    <mergeCell ref="C407:D407"/>
    <mergeCell ref="E407:F407"/>
    <mergeCell ref="G407:H407"/>
    <mergeCell ref="I407:J407"/>
    <mergeCell ref="K407:L407"/>
    <mergeCell ref="M407:N407"/>
    <mergeCell ref="AA405:AB405"/>
    <mergeCell ref="C406:D406"/>
    <mergeCell ref="E406:F406"/>
    <mergeCell ref="G406:H406"/>
    <mergeCell ref="I406:J406"/>
    <mergeCell ref="K406:L406"/>
    <mergeCell ref="M406:N406"/>
    <mergeCell ref="O406:P406"/>
    <mergeCell ref="Q406:R406"/>
    <mergeCell ref="S406:T406"/>
    <mergeCell ref="O405:P405"/>
    <mergeCell ref="Q405:R405"/>
    <mergeCell ref="S405:T405"/>
    <mergeCell ref="U405:V405"/>
    <mergeCell ref="W405:X405"/>
    <mergeCell ref="Y405:Z405"/>
    <mergeCell ref="U404:V404"/>
    <mergeCell ref="W404:X404"/>
    <mergeCell ref="Y404:Z404"/>
    <mergeCell ref="AA404:AB404"/>
    <mergeCell ref="C405:D405"/>
    <mergeCell ref="E405:F405"/>
    <mergeCell ref="G405:H405"/>
    <mergeCell ref="I405:J405"/>
    <mergeCell ref="K405:L405"/>
    <mergeCell ref="M405:N405"/>
    <mergeCell ref="AA403:AB403"/>
    <mergeCell ref="C404:D404"/>
    <mergeCell ref="E404:F404"/>
    <mergeCell ref="G404:H404"/>
    <mergeCell ref="I404:J404"/>
    <mergeCell ref="K404:L404"/>
    <mergeCell ref="M404:N404"/>
    <mergeCell ref="O404:P404"/>
    <mergeCell ref="Q404:R404"/>
    <mergeCell ref="S404:T404"/>
    <mergeCell ref="O403:P403"/>
    <mergeCell ref="Q403:R403"/>
    <mergeCell ref="S403:T403"/>
    <mergeCell ref="U403:V403"/>
    <mergeCell ref="W403:X403"/>
    <mergeCell ref="Y403:Z403"/>
    <mergeCell ref="U402:V402"/>
    <mergeCell ref="W402:X402"/>
    <mergeCell ref="Y402:Z402"/>
    <mergeCell ref="AA402:AB402"/>
    <mergeCell ref="C403:D403"/>
    <mergeCell ref="E403:F403"/>
    <mergeCell ref="G403:H403"/>
    <mergeCell ref="I403:J403"/>
    <mergeCell ref="K403:L403"/>
    <mergeCell ref="M403:N403"/>
    <mergeCell ref="AA401:AB401"/>
    <mergeCell ref="C402:D402"/>
    <mergeCell ref="E402:F402"/>
    <mergeCell ref="G402:H402"/>
    <mergeCell ref="I402:J402"/>
    <mergeCell ref="K402:L402"/>
    <mergeCell ref="M402:N402"/>
    <mergeCell ref="O402:P402"/>
    <mergeCell ref="Q402:R402"/>
    <mergeCell ref="S402:T402"/>
    <mergeCell ref="O401:P401"/>
    <mergeCell ref="Q401:R401"/>
    <mergeCell ref="S401:T401"/>
    <mergeCell ref="U401:V401"/>
    <mergeCell ref="W401:X401"/>
    <mergeCell ref="Y401:Z401"/>
    <mergeCell ref="U400:V400"/>
    <mergeCell ref="W400:X400"/>
    <mergeCell ref="Y400:Z400"/>
    <mergeCell ref="AA400:AB400"/>
    <mergeCell ref="C401:D401"/>
    <mergeCell ref="E401:F401"/>
    <mergeCell ref="G401:H401"/>
    <mergeCell ref="I401:J401"/>
    <mergeCell ref="K401:L401"/>
    <mergeCell ref="M401:N401"/>
    <mergeCell ref="AA399:AB399"/>
    <mergeCell ref="C400:D400"/>
    <mergeCell ref="E400:F400"/>
    <mergeCell ref="G400:H400"/>
    <mergeCell ref="I400:J400"/>
    <mergeCell ref="K400:L400"/>
    <mergeCell ref="M400:N400"/>
    <mergeCell ref="O400:P400"/>
    <mergeCell ref="Q400:R400"/>
    <mergeCell ref="S400:T400"/>
    <mergeCell ref="O399:P399"/>
    <mergeCell ref="Q399:R399"/>
    <mergeCell ref="S399:T399"/>
    <mergeCell ref="U399:V399"/>
    <mergeCell ref="W399:X399"/>
    <mergeCell ref="Y399:Z399"/>
    <mergeCell ref="U398:V398"/>
    <mergeCell ref="W398:X398"/>
    <mergeCell ref="Y398:Z398"/>
    <mergeCell ref="AA398:AB398"/>
    <mergeCell ref="C399:D399"/>
    <mergeCell ref="E399:F399"/>
    <mergeCell ref="G399:H399"/>
    <mergeCell ref="I399:J399"/>
    <mergeCell ref="K399:L399"/>
    <mergeCell ref="M399:N399"/>
    <mergeCell ref="AA397:AB397"/>
    <mergeCell ref="C398:D398"/>
    <mergeCell ref="E398:F398"/>
    <mergeCell ref="G398:H398"/>
    <mergeCell ref="I398:J398"/>
    <mergeCell ref="K398:L398"/>
    <mergeCell ref="M398:N398"/>
    <mergeCell ref="O398:P398"/>
    <mergeCell ref="Q398:R398"/>
    <mergeCell ref="S398:T398"/>
    <mergeCell ref="O397:P397"/>
    <mergeCell ref="Q397:R397"/>
    <mergeCell ref="S397:T397"/>
    <mergeCell ref="U397:V397"/>
    <mergeCell ref="W397:X397"/>
    <mergeCell ref="Y397:Z397"/>
    <mergeCell ref="U396:V396"/>
    <mergeCell ref="W396:X396"/>
    <mergeCell ref="Y396:Z396"/>
    <mergeCell ref="AA396:AB396"/>
    <mergeCell ref="C397:D397"/>
    <mergeCell ref="E397:F397"/>
    <mergeCell ref="G397:H397"/>
    <mergeCell ref="I397:J397"/>
    <mergeCell ref="K397:L397"/>
    <mergeCell ref="M397:N397"/>
    <mergeCell ref="AA395:AB395"/>
    <mergeCell ref="C396:D396"/>
    <mergeCell ref="E396:F396"/>
    <mergeCell ref="G396:H396"/>
    <mergeCell ref="I396:J396"/>
    <mergeCell ref="K396:L396"/>
    <mergeCell ref="M396:N396"/>
    <mergeCell ref="O396:P396"/>
    <mergeCell ref="Q396:R396"/>
    <mergeCell ref="S396:T396"/>
    <mergeCell ref="O395:P395"/>
    <mergeCell ref="Q395:R395"/>
    <mergeCell ref="S395:T395"/>
    <mergeCell ref="U395:V395"/>
    <mergeCell ref="W395:X395"/>
    <mergeCell ref="Y395:Z395"/>
    <mergeCell ref="U394:V394"/>
    <mergeCell ref="W394:X394"/>
    <mergeCell ref="Y394:Z394"/>
    <mergeCell ref="AA394:AB394"/>
    <mergeCell ref="C395:D395"/>
    <mergeCell ref="E395:F395"/>
    <mergeCell ref="G395:H395"/>
    <mergeCell ref="I395:J395"/>
    <mergeCell ref="K395:L395"/>
    <mergeCell ref="M395:N395"/>
    <mergeCell ref="AA393:AB393"/>
    <mergeCell ref="C394:D394"/>
    <mergeCell ref="E394:F394"/>
    <mergeCell ref="G394:H394"/>
    <mergeCell ref="I394:J394"/>
    <mergeCell ref="K394:L394"/>
    <mergeCell ref="M394:N394"/>
    <mergeCell ref="O394:P394"/>
    <mergeCell ref="Q394:R394"/>
    <mergeCell ref="S394:T394"/>
    <mergeCell ref="O393:P393"/>
    <mergeCell ref="Q393:R393"/>
    <mergeCell ref="S393:T393"/>
    <mergeCell ref="U393:V393"/>
    <mergeCell ref="W393:X393"/>
    <mergeCell ref="Y393:Z393"/>
    <mergeCell ref="U392:V392"/>
    <mergeCell ref="W392:X392"/>
    <mergeCell ref="Y392:Z392"/>
    <mergeCell ref="AA392:AB392"/>
    <mergeCell ref="C393:D393"/>
    <mergeCell ref="E393:F393"/>
    <mergeCell ref="G393:H393"/>
    <mergeCell ref="I393:J393"/>
    <mergeCell ref="K393:L393"/>
    <mergeCell ref="M393:N393"/>
    <mergeCell ref="AA391:AB391"/>
    <mergeCell ref="C392:D392"/>
    <mergeCell ref="E392:F392"/>
    <mergeCell ref="G392:H392"/>
    <mergeCell ref="I392:J392"/>
    <mergeCell ref="K392:L392"/>
    <mergeCell ref="M392:N392"/>
    <mergeCell ref="O392:P392"/>
    <mergeCell ref="Q392:R392"/>
    <mergeCell ref="S392:T392"/>
    <mergeCell ref="O391:P391"/>
    <mergeCell ref="Q391:R391"/>
    <mergeCell ref="S391:T391"/>
    <mergeCell ref="U391:V391"/>
    <mergeCell ref="W391:X391"/>
    <mergeCell ref="Y391:Z391"/>
    <mergeCell ref="U390:V390"/>
    <mergeCell ref="W390:X390"/>
    <mergeCell ref="Y390:Z390"/>
    <mergeCell ref="AA390:AB390"/>
    <mergeCell ref="C391:D391"/>
    <mergeCell ref="E391:F391"/>
    <mergeCell ref="G391:H391"/>
    <mergeCell ref="I391:J391"/>
    <mergeCell ref="K391:L391"/>
    <mergeCell ref="M391:N391"/>
    <mergeCell ref="AA389:AB389"/>
    <mergeCell ref="C390:D390"/>
    <mergeCell ref="E390:F390"/>
    <mergeCell ref="G390:H390"/>
    <mergeCell ref="I390:J390"/>
    <mergeCell ref="K390:L390"/>
    <mergeCell ref="M390:N390"/>
    <mergeCell ref="O390:P390"/>
    <mergeCell ref="Q390:R390"/>
    <mergeCell ref="S390:T390"/>
    <mergeCell ref="O389:P389"/>
    <mergeCell ref="Q389:R389"/>
    <mergeCell ref="S389:T389"/>
    <mergeCell ref="U389:V389"/>
    <mergeCell ref="W389:X389"/>
    <mergeCell ref="Y389:Z389"/>
    <mergeCell ref="U388:V388"/>
    <mergeCell ref="W388:X388"/>
    <mergeCell ref="Y388:Z388"/>
    <mergeCell ref="AA388:AB388"/>
    <mergeCell ref="C389:D389"/>
    <mergeCell ref="E389:F389"/>
    <mergeCell ref="G389:H389"/>
    <mergeCell ref="I389:J389"/>
    <mergeCell ref="K389:L389"/>
    <mergeCell ref="M389:N389"/>
    <mergeCell ref="AA387:AB387"/>
    <mergeCell ref="C388:D388"/>
    <mergeCell ref="E388:F388"/>
    <mergeCell ref="G388:H388"/>
    <mergeCell ref="I388:J388"/>
    <mergeCell ref="K388:L388"/>
    <mergeCell ref="M388:N388"/>
    <mergeCell ref="O388:P388"/>
    <mergeCell ref="Q388:R388"/>
    <mergeCell ref="S388:T388"/>
    <mergeCell ref="O387:P387"/>
    <mergeCell ref="Q387:R387"/>
    <mergeCell ref="S387:T387"/>
    <mergeCell ref="U387:V387"/>
    <mergeCell ref="W387:X387"/>
    <mergeCell ref="Y387:Z387"/>
    <mergeCell ref="U386:V386"/>
    <mergeCell ref="W386:X386"/>
    <mergeCell ref="Y386:Z386"/>
    <mergeCell ref="AA386:AB386"/>
    <mergeCell ref="C387:D387"/>
    <mergeCell ref="E387:F387"/>
    <mergeCell ref="G387:H387"/>
    <mergeCell ref="I387:J387"/>
    <mergeCell ref="K387:L387"/>
    <mergeCell ref="M387:N387"/>
    <mergeCell ref="AA385:AB385"/>
    <mergeCell ref="C386:D386"/>
    <mergeCell ref="E386:F386"/>
    <mergeCell ref="G386:H386"/>
    <mergeCell ref="I386:J386"/>
    <mergeCell ref="K386:L386"/>
    <mergeCell ref="M386:N386"/>
    <mergeCell ref="O386:P386"/>
    <mergeCell ref="Q386:R386"/>
    <mergeCell ref="S386:T386"/>
    <mergeCell ref="O385:P385"/>
    <mergeCell ref="Q385:R385"/>
    <mergeCell ref="S385:T385"/>
    <mergeCell ref="U385:V385"/>
    <mergeCell ref="W385:X385"/>
    <mergeCell ref="Y385:Z385"/>
    <mergeCell ref="U384:V384"/>
    <mergeCell ref="W384:X384"/>
    <mergeCell ref="Y384:Z384"/>
    <mergeCell ref="AA384:AB384"/>
    <mergeCell ref="C385:D385"/>
    <mergeCell ref="E385:F385"/>
    <mergeCell ref="G385:H385"/>
    <mergeCell ref="I385:J385"/>
    <mergeCell ref="K385:L385"/>
    <mergeCell ref="M385:N385"/>
    <mergeCell ref="AA383:AB383"/>
    <mergeCell ref="C384:D384"/>
    <mergeCell ref="E384:F384"/>
    <mergeCell ref="G384:H384"/>
    <mergeCell ref="I384:J384"/>
    <mergeCell ref="K384:L384"/>
    <mergeCell ref="M384:N384"/>
    <mergeCell ref="O384:P384"/>
    <mergeCell ref="Q384:R384"/>
    <mergeCell ref="S384:T384"/>
    <mergeCell ref="O383:P383"/>
    <mergeCell ref="Q383:R383"/>
    <mergeCell ref="S383:T383"/>
    <mergeCell ref="U383:V383"/>
    <mergeCell ref="W383:X383"/>
    <mergeCell ref="Y383:Z383"/>
    <mergeCell ref="U382:V382"/>
    <mergeCell ref="W382:X382"/>
    <mergeCell ref="Y382:Z382"/>
    <mergeCell ref="AA382:AB382"/>
    <mergeCell ref="C383:D383"/>
    <mergeCell ref="E383:F383"/>
    <mergeCell ref="G383:H383"/>
    <mergeCell ref="I383:J383"/>
    <mergeCell ref="K383:L383"/>
    <mergeCell ref="M383:N383"/>
    <mergeCell ref="AA381:AB381"/>
    <mergeCell ref="C382:D382"/>
    <mergeCell ref="E382:F382"/>
    <mergeCell ref="G382:H382"/>
    <mergeCell ref="I382:J382"/>
    <mergeCell ref="K382:L382"/>
    <mergeCell ref="M382:N382"/>
    <mergeCell ref="O382:P382"/>
    <mergeCell ref="Q382:R382"/>
    <mergeCell ref="S382:T382"/>
    <mergeCell ref="O381:P381"/>
    <mergeCell ref="Q381:R381"/>
    <mergeCell ref="S381:T381"/>
    <mergeCell ref="U381:V381"/>
    <mergeCell ref="W381:X381"/>
    <mergeCell ref="Y381:Z381"/>
    <mergeCell ref="U380:V380"/>
    <mergeCell ref="W380:X380"/>
    <mergeCell ref="Y380:Z380"/>
    <mergeCell ref="AA380:AB380"/>
    <mergeCell ref="C381:D381"/>
    <mergeCell ref="E381:F381"/>
    <mergeCell ref="G381:H381"/>
    <mergeCell ref="I381:J381"/>
    <mergeCell ref="K381:L381"/>
    <mergeCell ref="M381:N381"/>
    <mergeCell ref="AA379:AB379"/>
    <mergeCell ref="C380:D380"/>
    <mergeCell ref="E380:F380"/>
    <mergeCell ref="G380:H380"/>
    <mergeCell ref="I380:J380"/>
    <mergeCell ref="K380:L380"/>
    <mergeCell ref="M380:N380"/>
    <mergeCell ref="O380:P380"/>
    <mergeCell ref="Q380:R380"/>
    <mergeCell ref="S380:T380"/>
    <mergeCell ref="O379:P379"/>
    <mergeCell ref="Q379:R379"/>
    <mergeCell ref="S379:T379"/>
    <mergeCell ref="U379:V379"/>
    <mergeCell ref="W379:X379"/>
    <mergeCell ref="Y379:Z379"/>
    <mergeCell ref="U378:V378"/>
    <mergeCell ref="W378:X378"/>
    <mergeCell ref="Y378:Z378"/>
    <mergeCell ref="AA378:AB378"/>
    <mergeCell ref="C379:D379"/>
    <mergeCell ref="E379:F379"/>
    <mergeCell ref="G379:H379"/>
    <mergeCell ref="I379:J379"/>
    <mergeCell ref="K379:L379"/>
    <mergeCell ref="M379:N379"/>
    <mergeCell ref="AA377:AB377"/>
    <mergeCell ref="C378:D378"/>
    <mergeCell ref="E378:F378"/>
    <mergeCell ref="G378:H378"/>
    <mergeCell ref="I378:J378"/>
    <mergeCell ref="K378:L378"/>
    <mergeCell ref="M378:N378"/>
    <mergeCell ref="O378:P378"/>
    <mergeCell ref="Q378:R378"/>
    <mergeCell ref="S378:T378"/>
    <mergeCell ref="O377:P377"/>
    <mergeCell ref="Q377:R377"/>
    <mergeCell ref="S377:T377"/>
    <mergeCell ref="U377:V377"/>
    <mergeCell ref="W377:X377"/>
    <mergeCell ref="Y377:Z377"/>
    <mergeCell ref="U376:V376"/>
    <mergeCell ref="W376:X376"/>
    <mergeCell ref="Y376:Z376"/>
    <mergeCell ref="AA376:AB376"/>
    <mergeCell ref="C377:D377"/>
    <mergeCell ref="E377:F377"/>
    <mergeCell ref="G377:H377"/>
    <mergeCell ref="I377:J377"/>
    <mergeCell ref="K377:L377"/>
    <mergeCell ref="M377:N377"/>
    <mergeCell ref="AA375:AB375"/>
    <mergeCell ref="C376:D376"/>
    <mergeCell ref="E376:F376"/>
    <mergeCell ref="G376:H376"/>
    <mergeCell ref="I376:J376"/>
    <mergeCell ref="K376:L376"/>
    <mergeCell ref="M376:N376"/>
    <mergeCell ref="O376:P376"/>
    <mergeCell ref="Q376:R376"/>
    <mergeCell ref="S376:T376"/>
    <mergeCell ref="O375:P375"/>
    <mergeCell ref="Q375:R375"/>
    <mergeCell ref="S375:T375"/>
    <mergeCell ref="U375:V375"/>
    <mergeCell ref="W375:X375"/>
    <mergeCell ref="Y375:Z375"/>
    <mergeCell ref="U374:V374"/>
    <mergeCell ref="W374:X374"/>
    <mergeCell ref="Y374:Z374"/>
    <mergeCell ref="AA374:AB374"/>
    <mergeCell ref="C375:D375"/>
    <mergeCell ref="E375:F375"/>
    <mergeCell ref="G375:H375"/>
    <mergeCell ref="I375:J375"/>
    <mergeCell ref="K375:L375"/>
    <mergeCell ref="M375:N375"/>
    <mergeCell ref="AA373:AB373"/>
    <mergeCell ref="C374:D374"/>
    <mergeCell ref="E374:F374"/>
    <mergeCell ref="G374:H374"/>
    <mergeCell ref="I374:J374"/>
    <mergeCell ref="K374:L374"/>
    <mergeCell ref="M374:N374"/>
    <mergeCell ref="O374:P374"/>
    <mergeCell ref="Q374:R374"/>
    <mergeCell ref="S374:T374"/>
    <mergeCell ref="O373:P373"/>
    <mergeCell ref="Q373:R373"/>
    <mergeCell ref="S373:T373"/>
    <mergeCell ref="U373:V373"/>
    <mergeCell ref="W373:X373"/>
    <mergeCell ref="Y373:Z373"/>
    <mergeCell ref="U372:V372"/>
    <mergeCell ref="W372:X372"/>
    <mergeCell ref="Y372:Z372"/>
    <mergeCell ref="AA372:AB372"/>
    <mergeCell ref="C373:D373"/>
    <mergeCell ref="E373:F373"/>
    <mergeCell ref="G373:H373"/>
    <mergeCell ref="I373:J373"/>
    <mergeCell ref="K373:L373"/>
    <mergeCell ref="M373:N373"/>
    <mergeCell ref="AA371:AB371"/>
    <mergeCell ref="C372:D372"/>
    <mergeCell ref="E372:F372"/>
    <mergeCell ref="G372:H372"/>
    <mergeCell ref="I372:J372"/>
    <mergeCell ref="K372:L372"/>
    <mergeCell ref="M372:N372"/>
    <mergeCell ref="O372:P372"/>
    <mergeCell ref="Q372:R372"/>
    <mergeCell ref="S372:T372"/>
    <mergeCell ref="O371:P371"/>
    <mergeCell ref="Q371:R371"/>
    <mergeCell ref="S371:T371"/>
    <mergeCell ref="U371:V371"/>
    <mergeCell ref="W371:X371"/>
    <mergeCell ref="Y371:Z371"/>
    <mergeCell ref="U370:V370"/>
    <mergeCell ref="W370:X370"/>
    <mergeCell ref="Y370:Z370"/>
    <mergeCell ref="AA370:AB370"/>
    <mergeCell ref="C371:D371"/>
    <mergeCell ref="E371:F371"/>
    <mergeCell ref="G371:H371"/>
    <mergeCell ref="I371:J371"/>
    <mergeCell ref="K371:L371"/>
    <mergeCell ref="M371:N371"/>
    <mergeCell ref="AA369:AB369"/>
    <mergeCell ref="C370:D370"/>
    <mergeCell ref="E370:F370"/>
    <mergeCell ref="G370:H370"/>
    <mergeCell ref="I370:J370"/>
    <mergeCell ref="K370:L370"/>
    <mergeCell ref="M370:N370"/>
    <mergeCell ref="O370:P370"/>
    <mergeCell ref="Q370:R370"/>
    <mergeCell ref="S370:T370"/>
    <mergeCell ref="O369:P369"/>
    <mergeCell ref="Q369:R369"/>
    <mergeCell ref="S369:T369"/>
    <mergeCell ref="U369:V369"/>
    <mergeCell ref="W369:X369"/>
    <mergeCell ref="Y369:Z369"/>
    <mergeCell ref="U368:V368"/>
    <mergeCell ref="W368:X368"/>
    <mergeCell ref="Y368:Z368"/>
    <mergeCell ref="AA368:AB368"/>
    <mergeCell ref="C369:D369"/>
    <mergeCell ref="E369:F369"/>
    <mergeCell ref="G369:H369"/>
    <mergeCell ref="I369:J369"/>
    <mergeCell ref="K369:L369"/>
    <mergeCell ref="M369:N369"/>
    <mergeCell ref="AA367:AB367"/>
    <mergeCell ref="C368:D368"/>
    <mergeCell ref="E368:F368"/>
    <mergeCell ref="G368:H368"/>
    <mergeCell ref="I368:J368"/>
    <mergeCell ref="K368:L368"/>
    <mergeCell ref="M368:N368"/>
    <mergeCell ref="O368:P368"/>
    <mergeCell ref="Q368:R368"/>
    <mergeCell ref="S368:T368"/>
    <mergeCell ref="O367:P367"/>
    <mergeCell ref="Q367:R367"/>
    <mergeCell ref="S367:T367"/>
    <mergeCell ref="U367:V367"/>
    <mergeCell ref="W367:X367"/>
    <mergeCell ref="Y367:Z367"/>
    <mergeCell ref="U366:V366"/>
    <mergeCell ref="W366:X366"/>
    <mergeCell ref="Y366:Z366"/>
    <mergeCell ref="AA366:AB366"/>
    <mergeCell ref="C367:D367"/>
    <mergeCell ref="E367:F367"/>
    <mergeCell ref="G367:H367"/>
    <mergeCell ref="I367:J367"/>
    <mergeCell ref="K367:L367"/>
    <mergeCell ref="M367:N367"/>
    <mergeCell ref="AA365:AB365"/>
    <mergeCell ref="C366:D366"/>
    <mergeCell ref="E366:F366"/>
    <mergeCell ref="G366:H366"/>
    <mergeCell ref="I366:J366"/>
    <mergeCell ref="K366:L366"/>
    <mergeCell ref="M366:N366"/>
    <mergeCell ref="O366:P366"/>
    <mergeCell ref="Q366:R366"/>
    <mergeCell ref="S366:T366"/>
    <mergeCell ref="O365:P365"/>
    <mergeCell ref="Q365:R365"/>
    <mergeCell ref="S365:T365"/>
    <mergeCell ref="U365:V365"/>
    <mergeCell ref="W365:X365"/>
    <mergeCell ref="Y365:Z365"/>
    <mergeCell ref="U364:V364"/>
    <mergeCell ref="W364:X364"/>
    <mergeCell ref="Y364:Z364"/>
    <mergeCell ref="AA364:AB364"/>
    <mergeCell ref="C365:D365"/>
    <mergeCell ref="E365:F365"/>
    <mergeCell ref="G365:H365"/>
    <mergeCell ref="I365:J365"/>
    <mergeCell ref="K365:L365"/>
    <mergeCell ref="M365:N365"/>
    <mergeCell ref="AA363:AB363"/>
    <mergeCell ref="C364:D364"/>
    <mergeCell ref="E364:F364"/>
    <mergeCell ref="G364:H364"/>
    <mergeCell ref="I364:J364"/>
    <mergeCell ref="K364:L364"/>
    <mergeCell ref="M364:N364"/>
    <mergeCell ref="O364:P364"/>
    <mergeCell ref="Q364:R364"/>
    <mergeCell ref="S364:T364"/>
    <mergeCell ref="O363:P363"/>
    <mergeCell ref="Q363:R363"/>
    <mergeCell ref="S363:T363"/>
    <mergeCell ref="U363:V363"/>
    <mergeCell ref="W363:X363"/>
    <mergeCell ref="Y363:Z363"/>
    <mergeCell ref="C363:D363"/>
    <mergeCell ref="E363:F363"/>
    <mergeCell ref="G363:H363"/>
    <mergeCell ref="I363:J363"/>
    <mergeCell ref="K363:L363"/>
    <mergeCell ref="M363:N363"/>
    <mergeCell ref="S362:T362"/>
    <mergeCell ref="U362:V362"/>
    <mergeCell ref="W362:X362"/>
    <mergeCell ref="Y362:Z362"/>
    <mergeCell ref="AA362:AB362"/>
    <mergeCell ref="AC362:AD362"/>
    <mergeCell ref="Y361:Z361"/>
    <mergeCell ref="AA361:AB361"/>
    <mergeCell ref="C362:D362"/>
    <mergeCell ref="E362:F362"/>
    <mergeCell ref="G362:H362"/>
    <mergeCell ref="I362:J362"/>
    <mergeCell ref="K362:L362"/>
    <mergeCell ref="M362:N362"/>
    <mergeCell ref="O362:P362"/>
    <mergeCell ref="Q362:R362"/>
    <mergeCell ref="M361:N361"/>
    <mergeCell ref="O361:P361"/>
    <mergeCell ref="Q361:R361"/>
    <mergeCell ref="S361:T361"/>
    <mergeCell ref="U361:V361"/>
    <mergeCell ref="W361:X361"/>
    <mergeCell ref="C360:AB360"/>
    <mergeCell ref="C361:D361"/>
    <mergeCell ref="E361:F361"/>
    <mergeCell ref="G361:H361"/>
    <mergeCell ref="I361:J361"/>
    <mergeCell ref="K361:L361"/>
    <mergeCell ref="BK310:BL310"/>
    <mergeCell ref="BM310:BN310"/>
    <mergeCell ref="BO310:BP310"/>
    <mergeCell ref="BQ310:BR310"/>
    <mergeCell ref="BS310:BT310"/>
    <mergeCell ref="BU310:BV310"/>
    <mergeCell ref="AW310:AX310"/>
    <mergeCell ref="AY310:AZ310"/>
    <mergeCell ref="BA310:BB310"/>
    <mergeCell ref="BC310:BD310"/>
    <mergeCell ref="BG310:BH310"/>
    <mergeCell ref="BI310:BJ310"/>
    <mergeCell ref="AK310:AL310"/>
    <mergeCell ref="AM310:AN310"/>
    <mergeCell ref="AO310:AP310"/>
    <mergeCell ref="AQ310:AR310"/>
    <mergeCell ref="AS310:AT310"/>
    <mergeCell ref="AU310:AV310"/>
    <mergeCell ref="U310:V310"/>
    <mergeCell ref="W310:X310"/>
    <mergeCell ref="Y310:Z310"/>
    <mergeCell ref="AA310:AB310"/>
    <mergeCell ref="AG310:AH310"/>
    <mergeCell ref="AI310:AJ310"/>
    <mergeCell ref="BG309:CD309"/>
    <mergeCell ref="C310:D310"/>
    <mergeCell ref="E310:F310"/>
    <mergeCell ref="G310:H310"/>
    <mergeCell ref="I310:J310"/>
    <mergeCell ref="K310:L310"/>
    <mergeCell ref="M310:N310"/>
    <mergeCell ref="O310:P310"/>
    <mergeCell ref="Q310:R310"/>
    <mergeCell ref="S310:T310"/>
    <mergeCell ref="U259:V259"/>
    <mergeCell ref="W259:X259"/>
    <mergeCell ref="Y259:Z259"/>
    <mergeCell ref="AA259:AB259"/>
    <mergeCell ref="C309:AB309"/>
    <mergeCell ref="AG309:BD309"/>
    <mergeCell ref="BW310:BX310"/>
    <mergeCell ref="BY310:BZ310"/>
    <mergeCell ref="CA310:CB310"/>
    <mergeCell ref="CC310:CD310"/>
    <mergeCell ref="C258:AB258"/>
    <mergeCell ref="C259:D259"/>
    <mergeCell ref="E259:F259"/>
    <mergeCell ref="G259:H259"/>
    <mergeCell ref="I259:J259"/>
    <mergeCell ref="K259:L259"/>
    <mergeCell ref="M259:N259"/>
    <mergeCell ref="O259:P259"/>
    <mergeCell ref="Q259:R259"/>
    <mergeCell ref="S259:T259"/>
    <mergeCell ref="B256:D256"/>
    <mergeCell ref="E256:F256"/>
    <mergeCell ref="G256:H256"/>
    <mergeCell ref="I256:J256"/>
    <mergeCell ref="K256:L256"/>
    <mergeCell ref="M256:N256"/>
    <mergeCell ref="B255:D255"/>
    <mergeCell ref="E255:F255"/>
    <mergeCell ref="G255:H255"/>
    <mergeCell ref="I255:J255"/>
    <mergeCell ref="K255:L255"/>
    <mergeCell ref="M255:N255"/>
    <mergeCell ref="B254:D254"/>
    <mergeCell ref="E254:F254"/>
    <mergeCell ref="G254:H254"/>
    <mergeCell ref="I254:J254"/>
    <mergeCell ref="K254:L254"/>
    <mergeCell ref="M254:N254"/>
    <mergeCell ref="B253:D253"/>
    <mergeCell ref="E253:F253"/>
    <mergeCell ref="G253:H253"/>
    <mergeCell ref="I253:J253"/>
    <mergeCell ref="K253:L253"/>
    <mergeCell ref="M253:N253"/>
    <mergeCell ref="B252:D252"/>
    <mergeCell ref="E252:F252"/>
    <mergeCell ref="G252:H252"/>
    <mergeCell ref="I252:J252"/>
    <mergeCell ref="K252:L252"/>
    <mergeCell ref="M252:N252"/>
    <mergeCell ref="S9:T9"/>
    <mergeCell ref="U9:V9"/>
    <mergeCell ref="W9:X9"/>
    <mergeCell ref="Y9:Z9"/>
    <mergeCell ref="AA9:AB9"/>
    <mergeCell ref="B251:N251"/>
    <mergeCell ref="B8:AB8"/>
    <mergeCell ref="C9:D9"/>
    <mergeCell ref="E9:F9"/>
    <mergeCell ref="G9:H9"/>
    <mergeCell ref="I9:J9"/>
    <mergeCell ref="K9:L9"/>
    <mergeCell ref="M9:N9"/>
    <mergeCell ref="O9:P9"/>
    <mergeCell ref="Q9:R9"/>
    <mergeCell ref="B1:AC1"/>
    <mergeCell ref="B4:D4"/>
    <mergeCell ref="E4:V4"/>
    <mergeCell ref="W4:X4"/>
    <mergeCell ref="B5:D5"/>
    <mergeCell ref="E5:F5"/>
    <mergeCell ref="G5:H5"/>
    <mergeCell ref="K5:O5"/>
    <mergeCell ref="P5:AB5"/>
    <mergeCell ref="I5:J5"/>
  </mergeCells>
  <phoneticPr fontId="3"/>
  <dataValidations count="11">
    <dataValidation type="whole" operator="greaterThanOrEqual" allowBlank="1" showInputMessage="1" showErrorMessage="1" sqref="J487:J536">
      <formula1>1</formula1>
    </dataValidation>
    <dataValidation type="list" allowBlank="1" showInputMessage="1" showErrorMessage="1" sqref="M415:N431 M592:N603 M435:N483">
      <formula1>"幼,小,中,義務, 高,中等,特別,大学,短大,高専,専各,その他"</formula1>
    </dataValidation>
    <dataValidation type="list" allowBlank="1" showInputMessage="1" showErrorMessage="1" sqref="B554:B555 B507:B508 B416:C417 B539:B543 B559:B560 B418:B431 B435:C483 B502:B503 B487:B491 B592:C602">
      <formula1>$B$11:$B$57</formula1>
    </dataValidation>
    <dataValidation type="list" allowBlank="1" showInputMessage="1" showErrorMessage="1" sqref="O435:P483">
      <formula1>"児童生徒,教職員"</formula1>
    </dataValidation>
    <dataValidation type="list" allowBlank="1" showInputMessage="1" showErrorMessage="1" sqref="O589:P589 O561:P587 O544:P553 O556:P558 H487:I536">
      <formula1>"休校,短縮"</formula1>
    </dataValidation>
    <dataValidation type="list" allowBlank="1" showInputMessage="1" showErrorMessage="1" sqref="M589:N589">
      <formula1>"幼,小,中,義務, 高,中等,特別,大学,高専,共同,その他"</formula1>
    </dataValidation>
    <dataValidation type="list" allowBlank="1" showInputMessage="1" showErrorMessage="1" sqref="M604:N606">
      <formula1>"幼,小,中,義務, 高,中等,特別支援,大学,短大,高専,専各,その他"</formula1>
    </dataValidation>
    <dataValidation type="list" allowBlank="1" showInputMessage="1" showErrorMessage="1" sqref="O539:P543 O588:P588 O559:P560 O554:P555">
      <formula1>"休校,短縮,間借り再開,間借り短縮"</formula1>
    </dataValidation>
    <dataValidation type="list" allowBlank="1" showInputMessage="1" showErrorMessage="1" sqref="M539:N588 F487:G536">
      <formula1>"幼,小,中,義務,高,中等,特別,短大,大学,高専,専各,その他"</formula1>
    </dataValidation>
    <dataValidation type="list" allowBlank="1" showInputMessage="1" showErrorMessage="1" sqref="F415:G431 F435:G483 F592:G602">
      <formula1>$AH$414:$AH$459</formula1>
    </dataValidation>
    <dataValidation type="list" allowBlank="1" showInputMessage="1" showErrorMessage="1" sqref="D415:E431 D435:E483 D592:E602">
      <formula1>$AH$415:$AH$459</formula1>
    </dataValidation>
  </dataValidations>
  <pageMargins left="0.78740157480314965" right="0.78740157480314965" top="0.39370078740157483" bottom="0.39370078740157483" header="0.51181102362204722" footer="0.51181102362204722"/>
  <pageSetup paperSize="9" scale="55" fitToHeight="0" orientation="portrait" cellComments="asDisplayed" r:id="rId1"/>
  <headerFooter alignWithMargins="0"/>
  <rowBreaks count="1" manualBreakCount="1">
    <brk id="602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U585"/>
  <sheetViews>
    <sheetView view="pageBreakPreview" zoomScale="70" zoomScaleNormal="85" zoomScaleSheetLayoutView="70" workbookViewId="0">
      <selection activeCell="I361" sqref="I361:Z361"/>
    </sheetView>
  </sheetViews>
  <sheetFormatPr defaultRowHeight="13.5" outlineLevelRow="1"/>
  <cols>
    <col min="1" max="1" width="4.5" style="1" customWidth="1"/>
    <col min="2" max="2" width="5.5" style="3" customWidth="1"/>
    <col min="3" max="14" width="4.75" style="3" customWidth="1"/>
    <col min="15" max="16" width="5.625" style="3" customWidth="1"/>
    <col min="17" max="28" width="4.75" style="3" customWidth="1"/>
    <col min="29" max="29" width="1.625" style="3" customWidth="1"/>
    <col min="30" max="30" width="4.75" style="3" customWidth="1"/>
    <col min="31" max="31" width="5.25" style="3" hidden="1" customWidth="1"/>
    <col min="32" max="46" width="4.75" style="3" hidden="1" customWidth="1"/>
    <col min="47" max="47" width="5.625" style="3" hidden="1" customWidth="1"/>
    <col min="48" max="16384" width="9" style="3"/>
  </cols>
  <sheetData>
    <row r="1" spans="1:47" ht="24.95" customHeight="1">
      <c r="B1" s="178" t="s">
        <v>100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7" ht="18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4"/>
      <c r="AB2" s="6" t="e">
        <f>#REF!&amp;"時点"</f>
        <v>#REF!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7" ht="18" customHeight="1" thickBot="1">
      <c r="B3" s="131" t="s">
        <v>101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7" ht="18" customHeight="1" thickBot="1">
      <c r="B4" s="179" t="s">
        <v>102</v>
      </c>
      <c r="C4" s="180"/>
      <c r="D4" s="181"/>
      <c r="E4" s="182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4"/>
      <c r="W4" s="179" t="s">
        <v>103</v>
      </c>
      <c r="X4" s="181"/>
      <c r="Y4" s="133"/>
      <c r="Z4" s="133"/>
      <c r="AA4" s="421"/>
      <c r="AB4" s="42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7" ht="18" customHeight="1" thickBot="1">
      <c r="B5" s="185" t="s">
        <v>104</v>
      </c>
      <c r="C5" s="186"/>
      <c r="D5" s="187"/>
      <c r="E5" s="185"/>
      <c r="F5" s="187"/>
      <c r="G5" s="188" t="s">
        <v>79</v>
      </c>
      <c r="H5" s="189"/>
      <c r="I5" s="134"/>
      <c r="J5" s="134"/>
      <c r="K5" s="185"/>
      <c r="L5" s="186"/>
      <c r="M5" s="186"/>
      <c r="N5" s="186"/>
      <c r="O5" s="187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4"/>
    </row>
    <row r="6" spans="1:47" s="8" customFormat="1" ht="18" customHeight="1">
      <c r="A6" s="130"/>
      <c r="B6" s="135" t="s">
        <v>105</v>
      </c>
      <c r="C6" s="7"/>
      <c r="D6" s="7"/>
      <c r="E6" s="7"/>
      <c r="F6" s="7"/>
      <c r="G6" s="134"/>
      <c r="H6" s="134"/>
      <c r="I6" s="134"/>
      <c r="J6" s="134"/>
      <c r="K6" s="134"/>
      <c r="L6" s="134"/>
      <c r="M6" s="134"/>
      <c r="N6" s="134"/>
      <c r="O6" s="13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47" ht="6.75" customHeight="1" thickBot="1">
      <c r="G7" s="7"/>
      <c r="H7" s="7"/>
      <c r="I7" s="7"/>
      <c r="J7" s="7"/>
      <c r="K7" s="8"/>
      <c r="L7" s="8"/>
      <c r="M7" s="8"/>
      <c r="N7" s="8"/>
      <c r="O7" s="8"/>
      <c r="P7" s="9"/>
      <c r="Q7" s="9"/>
      <c r="R7" s="9"/>
      <c r="S7" s="9"/>
      <c r="T7" s="9"/>
      <c r="U7" s="9"/>
      <c r="W7" s="9"/>
      <c r="AA7" s="9"/>
    </row>
    <row r="8" spans="1:47" s="11" customFormat="1" ht="18" hidden="1" customHeight="1" thickBot="1">
      <c r="A8" s="10"/>
      <c r="B8" s="175" t="s">
        <v>0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7"/>
    </row>
    <row r="9" spans="1:47" ht="18" hidden="1" customHeight="1" thickBot="1">
      <c r="B9" s="12"/>
      <c r="C9" s="171" t="s">
        <v>1</v>
      </c>
      <c r="D9" s="166"/>
      <c r="E9" s="165" t="s">
        <v>2</v>
      </c>
      <c r="F9" s="166"/>
      <c r="G9" s="165" t="s">
        <v>3</v>
      </c>
      <c r="H9" s="166"/>
      <c r="I9" s="165" t="s">
        <v>4</v>
      </c>
      <c r="J9" s="166"/>
      <c r="K9" s="165" t="s">
        <v>5</v>
      </c>
      <c r="L9" s="166"/>
      <c r="M9" s="165" t="s">
        <v>6</v>
      </c>
      <c r="N9" s="166"/>
      <c r="O9" s="165" t="s">
        <v>7</v>
      </c>
      <c r="P9" s="166"/>
      <c r="Q9" s="165" t="s">
        <v>8</v>
      </c>
      <c r="R9" s="166"/>
      <c r="S9" s="165" t="s">
        <v>9</v>
      </c>
      <c r="T9" s="166"/>
      <c r="U9" s="167" t="s">
        <v>10</v>
      </c>
      <c r="V9" s="168"/>
      <c r="W9" s="169" t="s">
        <v>11</v>
      </c>
      <c r="X9" s="169"/>
      <c r="Y9" s="165" t="s">
        <v>12</v>
      </c>
      <c r="Z9" s="170"/>
      <c r="AA9" s="171" t="s">
        <v>13</v>
      </c>
      <c r="AB9" s="170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s="23" customFormat="1" ht="18" hidden="1" customHeight="1" thickBot="1">
      <c r="A10" s="13"/>
      <c r="B10" s="14" t="s">
        <v>14</v>
      </c>
      <c r="C10" s="15">
        <f>SUMIF($M$415:$M$431,"幼",$O$415:$O$431)</f>
        <v>0</v>
      </c>
      <c r="D10" s="16">
        <f>SUMIF($M$415:$M$431,"幼",$S$415:$S$431)</f>
        <v>0</v>
      </c>
      <c r="E10" s="17">
        <f>SUMIF($M$415:$M$431,"小",$O$415:$O$431)</f>
        <v>0</v>
      </c>
      <c r="F10" s="18">
        <f>SUMIF($M$415:$M$431,"小",$S$415:$S$431)</f>
        <v>0</v>
      </c>
      <c r="G10" s="17">
        <f>SUMIF($M$415:$M$431,"中",$O$415:$O$431)</f>
        <v>0</v>
      </c>
      <c r="H10" s="18">
        <f>SUMIF($M$415:$M$431,"中",$S$415:$S$431)</f>
        <v>0</v>
      </c>
      <c r="I10" s="19">
        <f>SUMIF($M$415:$M$431,"義務",$O$415:$O$431)</f>
        <v>0</v>
      </c>
      <c r="J10" s="16">
        <f>SUMIF($M$415:$M$431,"義務",$S$415:$S$431)</f>
        <v>0</v>
      </c>
      <c r="K10" s="17">
        <f>SUMIF($M$415:$M$431,"高",$O$415:$O$431)</f>
        <v>0</v>
      </c>
      <c r="L10" s="20">
        <f>SUMIF($M$415:$M$431,"高",$S$415:$S$431)</f>
        <v>0</v>
      </c>
      <c r="M10" s="17">
        <f>SUMIF($M$415:$M$431,"中等",$O$415:$O$431)</f>
        <v>0</v>
      </c>
      <c r="N10" s="21">
        <f>SUMIF($M$415:$M$431,"中等",$S$415:$S$431)</f>
        <v>0</v>
      </c>
      <c r="O10" s="17">
        <f>SUMIF($M$415:$M$431,"特別",$O$415:$O$431)</f>
        <v>0</v>
      </c>
      <c r="P10" s="21">
        <f>SUMIF($M$415:$M$431,"特別",$S$415:$S$431)</f>
        <v>0</v>
      </c>
      <c r="Q10" s="17">
        <f>SUMIF($M$415:$M$431,"大学",$O$415:$O$431)</f>
        <v>0</v>
      </c>
      <c r="R10" s="18">
        <f>SUMIF($M$415:$M$431,"大学",$S$415:$S$431)</f>
        <v>0</v>
      </c>
      <c r="S10" s="17">
        <f>SUMIF($M$415:$M$431,"短大",$O$415:$O$431)</f>
        <v>0</v>
      </c>
      <c r="T10" s="18">
        <f>SUMIF($M$415:$M$431,"短大",$S$415:$S$431)</f>
        <v>0</v>
      </c>
      <c r="U10" s="17">
        <f>SUMIF($M$415:$M$431,"高専",$O$415:$O$431)</f>
        <v>0</v>
      </c>
      <c r="V10" s="18">
        <f>SUMIF($M$415:$M$431,"高専",$S$415:$S$431)</f>
        <v>0</v>
      </c>
      <c r="W10" s="17">
        <f>SUMIF($M$415:$M$431,"専各",$O$415:$O$431)</f>
        <v>0</v>
      </c>
      <c r="X10" s="16">
        <f>SUMIF($M$415:$M$431,"専各",$S$415:$S$431)</f>
        <v>0</v>
      </c>
      <c r="Y10" s="17">
        <f>SUMIF($M$415:$M$431,"その他",$O$415:$O$431)</f>
        <v>0</v>
      </c>
      <c r="Z10" s="22">
        <f>SUMIF($M$415:$M$431,"その他",$S$415:$S$431)</f>
        <v>0</v>
      </c>
      <c r="AA10" s="15">
        <f>C10+E10+G10+I10+K10+M10+O10+Q10+S10+U10+W10+Y10</f>
        <v>0</v>
      </c>
      <c r="AB10" s="22">
        <f>D10+F10+H10+J10+L10+N10+P10+R10+T10+V10+X10+Z10</f>
        <v>0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</row>
    <row r="11" spans="1:47" s="23" customFormat="1" ht="18" hidden="1" customHeight="1" outlineLevel="1" thickBot="1">
      <c r="A11" s="13"/>
      <c r="B11" s="24" t="s">
        <v>15</v>
      </c>
      <c r="C11" s="136">
        <f t="shared" ref="C11:C57" si="0">SUMIFS($O$415:$O$431,$B$415:$B$431,B11,$M$415:$M$431,"幼")</f>
        <v>0</v>
      </c>
      <c r="D11" s="137">
        <f t="shared" ref="D11:D57" si="1">SUMIFS($S$415:$S$431,$B$415:$B$431,B11,$M$415:$M$431,"幼")</f>
        <v>0</v>
      </c>
      <c r="E11" s="138">
        <f t="shared" ref="E11:E57" si="2">SUMIFS($O$415:$O$431,$B$415:$B$431,B11,$M$415:$M$431,"小")</f>
        <v>0</v>
      </c>
      <c r="F11" s="137">
        <f t="shared" ref="F11:F57" si="3">SUMIFS($S$415:$S$431,$B$415:$B$431,B11,$M$415:$M$431,"小")</f>
        <v>0</v>
      </c>
      <c r="G11" s="138">
        <f t="shared" ref="G11:G57" si="4">SUMIFS($O$415:$O$431,$B$415:$B$431,B11,$M$415:$M$431,"中")</f>
        <v>0</v>
      </c>
      <c r="H11" s="137">
        <f t="shared" ref="H11:H57" si="5">SUMIFS($S$415:$S$431,$B$415:$B$431,B11,$M$415:$M$431,"中")</f>
        <v>0</v>
      </c>
      <c r="I11" s="138">
        <f t="shared" ref="I11:I57" si="6">SUMIFS($O$415:$O$431,$B$415:$B$431,B11,$M$415:$M$431,"義務")</f>
        <v>0</v>
      </c>
      <c r="J11" s="137">
        <f t="shared" ref="J11:J57" si="7">SUMIFS($S$415:$S$431,$B$415:$B$431,B11,$M$415:$M$431,"義務")</f>
        <v>0</v>
      </c>
      <c r="K11" s="138">
        <f t="shared" ref="K11:K57" si="8">SUMIFS($O$415:$O$431,$B$415:$B$431,B11,$M$415:$M$431,"高")</f>
        <v>0</v>
      </c>
      <c r="L11" s="139">
        <f t="shared" ref="L11:L57" si="9">SUMIFS($S$415:$S$431,$B$415:$B$431,B11,$M$415:$M$431,"高")</f>
        <v>0</v>
      </c>
      <c r="M11" s="138">
        <f t="shared" ref="M11:M57" si="10">SUMIFS($O$415:$O$431,$B$415:$B$431,B11,$M$415:$M$431,"中等")</f>
        <v>0</v>
      </c>
      <c r="N11" s="139">
        <f t="shared" ref="N11:N57" si="11">SUMIFS($S$415:$S$431,$B$415:$B$431,B11,$M$415:$M$431,"中等")</f>
        <v>0</v>
      </c>
      <c r="O11" s="138">
        <f t="shared" ref="O11:O57" si="12">SUMIFS($O$415:$O$431,$B$415:$B$431,B11,$M$415:$M$431,"特別")</f>
        <v>0</v>
      </c>
      <c r="P11" s="139">
        <f t="shared" ref="P11:P57" si="13">SUMIFS($S$415:$S$431,$B$415:$B$431,B11,$M$415:$M$431,"特別")</f>
        <v>0</v>
      </c>
      <c r="Q11" s="138">
        <f t="shared" ref="Q11:Q57" si="14">SUMIFS($O$415:$O$431,$B$415:$B$431,B11,$M$415:$M$431,"大学")</f>
        <v>0</v>
      </c>
      <c r="R11" s="140">
        <f t="shared" ref="R11:R57" si="15">SUMIFS($S$415:$S$431,$B$415:$B$431,B11,$M$415:$M$431,"大学")</f>
        <v>0</v>
      </c>
      <c r="S11" s="138">
        <f t="shared" ref="S11:S57" si="16">SUMIFS($O$415:$O$431,$B$415:$B$431,B11,$M$415:$M$431,"短大")</f>
        <v>0</v>
      </c>
      <c r="T11" s="140">
        <f t="shared" ref="T11:T57" si="17">SUMIFS($S$415:$S$431,$B$415:$B$431,B11,$M$415:$M$431,"短大")</f>
        <v>0</v>
      </c>
      <c r="U11" s="138">
        <f t="shared" ref="U11:U57" si="18">SUMIFS($O$415:$O$431,$B$415:$B$431,B11,$M$415:$M$431,"高専")</f>
        <v>0</v>
      </c>
      <c r="V11" s="140">
        <f t="shared" ref="V11:V57" si="19">SUMIFS($S$415:$S$431,$B$415:$B$431,B11,$M$415:$M$431,"高専")</f>
        <v>0</v>
      </c>
      <c r="W11" s="138">
        <f t="shared" ref="W11:W57" si="20">SUMIFS($O$415:$O$431,$B$415:$B$431,B11,$M$415:$M$431,"専各")</f>
        <v>0</v>
      </c>
      <c r="X11" s="137">
        <f t="shared" ref="X11:X57" si="21">SUMIFS($S$415:$S$431,$B$415:$B$431,B11,$M$415:$M$431,"専各")</f>
        <v>0</v>
      </c>
      <c r="Y11" s="138">
        <f t="shared" ref="Y11:Y57" si="22">SUMIFS($O$415:$O$431,$B$415:$B$431,D11,$M$415:$M$431,"その他")</f>
        <v>0</v>
      </c>
      <c r="Z11" s="141">
        <f t="shared" ref="Z11:Z57" si="23">SUMIFS($S$415:$S$431,$B$415:$B$431,D11,$M$415:$M$431,"その他")</f>
        <v>0</v>
      </c>
      <c r="AA11" s="15">
        <f t="shared" ref="AA11:AB74" si="24">C11+E11+G11+I11+K11+M11+O11+Q11+S11+U11+W11+Y11</f>
        <v>0</v>
      </c>
      <c r="AB11" s="22">
        <f t="shared" si="24"/>
        <v>0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</row>
    <row r="12" spans="1:47" s="23" customFormat="1" ht="18" hidden="1" customHeight="1" outlineLevel="1" thickBot="1">
      <c r="A12" s="13"/>
      <c r="B12" s="30" t="s">
        <v>16</v>
      </c>
      <c r="C12" s="142">
        <f t="shared" si="0"/>
        <v>0</v>
      </c>
      <c r="D12" s="143">
        <f t="shared" si="1"/>
        <v>0</v>
      </c>
      <c r="E12" s="144">
        <f t="shared" si="2"/>
        <v>0</v>
      </c>
      <c r="F12" s="143">
        <f t="shared" si="3"/>
        <v>0</v>
      </c>
      <c r="G12" s="144">
        <f t="shared" si="4"/>
        <v>0</v>
      </c>
      <c r="H12" s="143">
        <f t="shared" si="5"/>
        <v>0</v>
      </c>
      <c r="I12" s="144">
        <f t="shared" si="6"/>
        <v>0</v>
      </c>
      <c r="J12" s="143">
        <f t="shared" si="7"/>
        <v>0</v>
      </c>
      <c r="K12" s="144">
        <f t="shared" si="8"/>
        <v>0</v>
      </c>
      <c r="L12" s="145">
        <f t="shared" si="9"/>
        <v>0</v>
      </c>
      <c r="M12" s="144">
        <f t="shared" si="10"/>
        <v>0</v>
      </c>
      <c r="N12" s="145">
        <f t="shared" si="11"/>
        <v>0</v>
      </c>
      <c r="O12" s="144">
        <f t="shared" si="12"/>
        <v>0</v>
      </c>
      <c r="P12" s="145">
        <f t="shared" si="13"/>
        <v>0</v>
      </c>
      <c r="Q12" s="144">
        <f t="shared" si="14"/>
        <v>0</v>
      </c>
      <c r="R12" s="146">
        <f t="shared" si="15"/>
        <v>0</v>
      </c>
      <c r="S12" s="144">
        <f t="shared" si="16"/>
        <v>0</v>
      </c>
      <c r="T12" s="146">
        <f t="shared" si="17"/>
        <v>0</v>
      </c>
      <c r="U12" s="144">
        <f t="shared" si="18"/>
        <v>0</v>
      </c>
      <c r="V12" s="146">
        <f t="shared" si="19"/>
        <v>0</v>
      </c>
      <c r="W12" s="144">
        <f t="shared" si="20"/>
        <v>0</v>
      </c>
      <c r="X12" s="143">
        <f t="shared" si="21"/>
        <v>0</v>
      </c>
      <c r="Y12" s="144">
        <f t="shared" si="22"/>
        <v>0</v>
      </c>
      <c r="Z12" s="147">
        <f t="shared" si="23"/>
        <v>0</v>
      </c>
      <c r="AA12" s="15">
        <f t="shared" si="24"/>
        <v>0</v>
      </c>
      <c r="AB12" s="22">
        <f t="shared" si="24"/>
        <v>0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7" s="23" customFormat="1" ht="18" hidden="1" customHeight="1" outlineLevel="1" thickBot="1">
      <c r="A13" s="13"/>
      <c r="B13" s="30" t="s">
        <v>17</v>
      </c>
      <c r="C13" s="142">
        <f t="shared" si="0"/>
        <v>0</v>
      </c>
      <c r="D13" s="143">
        <f t="shared" si="1"/>
        <v>0</v>
      </c>
      <c r="E13" s="144">
        <f t="shared" si="2"/>
        <v>0</v>
      </c>
      <c r="F13" s="143">
        <f t="shared" si="3"/>
        <v>0</v>
      </c>
      <c r="G13" s="144">
        <f t="shared" si="4"/>
        <v>0</v>
      </c>
      <c r="H13" s="143">
        <f t="shared" si="5"/>
        <v>0</v>
      </c>
      <c r="I13" s="144">
        <f t="shared" si="6"/>
        <v>0</v>
      </c>
      <c r="J13" s="143">
        <f t="shared" si="7"/>
        <v>0</v>
      </c>
      <c r="K13" s="144">
        <f t="shared" si="8"/>
        <v>0</v>
      </c>
      <c r="L13" s="145">
        <f t="shared" si="9"/>
        <v>0</v>
      </c>
      <c r="M13" s="144">
        <f t="shared" si="10"/>
        <v>0</v>
      </c>
      <c r="N13" s="145">
        <f t="shared" si="11"/>
        <v>0</v>
      </c>
      <c r="O13" s="144">
        <f t="shared" si="12"/>
        <v>0</v>
      </c>
      <c r="P13" s="145">
        <f t="shared" si="13"/>
        <v>0</v>
      </c>
      <c r="Q13" s="144">
        <f t="shared" si="14"/>
        <v>0</v>
      </c>
      <c r="R13" s="146">
        <f t="shared" si="15"/>
        <v>0</v>
      </c>
      <c r="S13" s="144">
        <f t="shared" si="16"/>
        <v>0</v>
      </c>
      <c r="T13" s="146">
        <f t="shared" si="17"/>
        <v>0</v>
      </c>
      <c r="U13" s="144">
        <f t="shared" si="18"/>
        <v>0</v>
      </c>
      <c r="V13" s="146">
        <f t="shared" si="19"/>
        <v>0</v>
      </c>
      <c r="W13" s="144">
        <f t="shared" si="20"/>
        <v>0</v>
      </c>
      <c r="X13" s="143">
        <f t="shared" si="21"/>
        <v>0</v>
      </c>
      <c r="Y13" s="144">
        <f t="shared" si="22"/>
        <v>0</v>
      </c>
      <c r="Z13" s="147">
        <f t="shared" si="23"/>
        <v>0</v>
      </c>
      <c r="AA13" s="15">
        <f t="shared" si="24"/>
        <v>0</v>
      </c>
      <c r="AB13" s="22">
        <f t="shared" si="24"/>
        <v>0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</row>
    <row r="14" spans="1:47" s="23" customFormat="1" ht="18" hidden="1" customHeight="1" outlineLevel="1" thickBot="1">
      <c r="A14" s="13"/>
      <c r="B14" s="30" t="s">
        <v>18</v>
      </c>
      <c r="C14" s="142">
        <f t="shared" si="0"/>
        <v>0</v>
      </c>
      <c r="D14" s="143">
        <f t="shared" si="1"/>
        <v>0</v>
      </c>
      <c r="E14" s="144">
        <f t="shared" si="2"/>
        <v>0</v>
      </c>
      <c r="F14" s="143">
        <f t="shared" si="3"/>
        <v>0</v>
      </c>
      <c r="G14" s="144">
        <f t="shared" si="4"/>
        <v>0</v>
      </c>
      <c r="H14" s="143">
        <f t="shared" si="5"/>
        <v>0</v>
      </c>
      <c r="I14" s="144">
        <f t="shared" si="6"/>
        <v>0</v>
      </c>
      <c r="J14" s="143">
        <f t="shared" si="7"/>
        <v>0</v>
      </c>
      <c r="K14" s="144">
        <f t="shared" si="8"/>
        <v>0</v>
      </c>
      <c r="L14" s="145">
        <f t="shared" si="9"/>
        <v>0</v>
      </c>
      <c r="M14" s="144">
        <f t="shared" si="10"/>
        <v>0</v>
      </c>
      <c r="N14" s="145">
        <f t="shared" si="11"/>
        <v>0</v>
      </c>
      <c r="O14" s="144">
        <f t="shared" si="12"/>
        <v>0</v>
      </c>
      <c r="P14" s="145">
        <f t="shared" si="13"/>
        <v>0</v>
      </c>
      <c r="Q14" s="144">
        <f t="shared" si="14"/>
        <v>0</v>
      </c>
      <c r="R14" s="146">
        <f t="shared" si="15"/>
        <v>0</v>
      </c>
      <c r="S14" s="144">
        <f t="shared" si="16"/>
        <v>0</v>
      </c>
      <c r="T14" s="146">
        <f t="shared" si="17"/>
        <v>0</v>
      </c>
      <c r="U14" s="144">
        <f t="shared" si="18"/>
        <v>0</v>
      </c>
      <c r="V14" s="146">
        <f t="shared" si="19"/>
        <v>0</v>
      </c>
      <c r="W14" s="144">
        <f t="shared" si="20"/>
        <v>0</v>
      </c>
      <c r="X14" s="143">
        <f t="shared" si="21"/>
        <v>0</v>
      </c>
      <c r="Y14" s="144">
        <f t="shared" si="22"/>
        <v>0</v>
      </c>
      <c r="Z14" s="147">
        <f t="shared" si="23"/>
        <v>0</v>
      </c>
      <c r="AA14" s="15">
        <f t="shared" si="24"/>
        <v>0</v>
      </c>
      <c r="AB14" s="22">
        <f t="shared" si="24"/>
        <v>0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</row>
    <row r="15" spans="1:47" s="23" customFormat="1" ht="18" hidden="1" customHeight="1" outlineLevel="1" thickBot="1">
      <c r="A15" s="13"/>
      <c r="B15" s="30" t="s">
        <v>19</v>
      </c>
      <c r="C15" s="142">
        <f t="shared" si="0"/>
        <v>0</v>
      </c>
      <c r="D15" s="143">
        <f t="shared" si="1"/>
        <v>0</v>
      </c>
      <c r="E15" s="144">
        <f t="shared" si="2"/>
        <v>0</v>
      </c>
      <c r="F15" s="143">
        <f t="shared" si="3"/>
        <v>0</v>
      </c>
      <c r="G15" s="144">
        <f t="shared" si="4"/>
        <v>0</v>
      </c>
      <c r="H15" s="143">
        <f t="shared" si="5"/>
        <v>0</v>
      </c>
      <c r="I15" s="144">
        <f t="shared" si="6"/>
        <v>0</v>
      </c>
      <c r="J15" s="143">
        <f t="shared" si="7"/>
        <v>0</v>
      </c>
      <c r="K15" s="144">
        <f t="shared" si="8"/>
        <v>0</v>
      </c>
      <c r="L15" s="145">
        <f t="shared" si="9"/>
        <v>0</v>
      </c>
      <c r="M15" s="144">
        <f t="shared" si="10"/>
        <v>0</v>
      </c>
      <c r="N15" s="145">
        <f t="shared" si="11"/>
        <v>0</v>
      </c>
      <c r="O15" s="144">
        <f t="shared" si="12"/>
        <v>0</v>
      </c>
      <c r="P15" s="145">
        <f t="shared" si="13"/>
        <v>0</v>
      </c>
      <c r="Q15" s="144">
        <f t="shared" si="14"/>
        <v>0</v>
      </c>
      <c r="R15" s="146">
        <f t="shared" si="15"/>
        <v>0</v>
      </c>
      <c r="S15" s="144">
        <f t="shared" si="16"/>
        <v>0</v>
      </c>
      <c r="T15" s="146">
        <f t="shared" si="17"/>
        <v>0</v>
      </c>
      <c r="U15" s="144">
        <f t="shared" si="18"/>
        <v>0</v>
      </c>
      <c r="V15" s="146">
        <f t="shared" si="19"/>
        <v>0</v>
      </c>
      <c r="W15" s="144">
        <f t="shared" si="20"/>
        <v>0</v>
      </c>
      <c r="X15" s="143">
        <f t="shared" si="21"/>
        <v>0</v>
      </c>
      <c r="Y15" s="144">
        <f t="shared" si="22"/>
        <v>0</v>
      </c>
      <c r="Z15" s="147">
        <f t="shared" si="23"/>
        <v>0</v>
      </c>
      <c r="AA15" s="15">
        <f t="shared" si="24"/>
        <v>0</v>
      </c>
      <c r="AB15" s="22">
        <f t="shared" si="24"/>
        <v>0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</row>
    <row r="16" spans="1:47" s="23" customFormat="1" ht="18" hidden="1" customHeight="1" outlineLevel="1" thickBot="1">
      <c r="A16" s="13"/>
      <c r="B16" s="30" t="s">
        <v>20</v>
      </c>
      <c r="C16" s="142">
        <f t="shared" si="0"/>
        <v>0</v>
      </c>
      <c r="D16" s="143">
        <f t="shared" si="1"/>
        <v>0</v>
      </c>
      <c r="E16" s="144">
        <f t="shared" si="2"/>
        <v>0</v>
      </c>
      <c r="F16" s="143">
        <f t="shared" si="3"/>
        <v>0</v>
      </c>
      <c r="G16" s="144">
        <f t="shared" si="4"/>
        <v>0</v>
      </c>
      <c r="H16" s="143">
        <f t="shared" si="5"/>
        <v>0</v>
      </c>
      <c r="I16" s="144">
        <f t="shared" si="6"/>
        <v>0</v>
      </c>
      <c r="J16" s="143">
        <f t="shared" si="7"/>
        <v>0</v>
      </c>
      <c r="K16" s="144">
        <f t="shared" si="8"/>
        <v>0</v>
      </c>
      <c r="L16" s="145">
        <f t="shared" si="9"/>
        <v>0</v>
      </c>
      <c r="M16" s="144">
        <f t="shared" si="10"/>
        <v>0</v>
      </c>
      <c r="N16" s="145">
        <f t="shared" si="11"/>
        <v>0</v>
      </c>
      <c r="O16" s="144">
        <f t="shared" si="12"/>
        <v>0</v>
      </c>
      <c r="P16" s="145">
        <f t="shared" si="13"/>
        <v>0</v>
      </c>
      <c r="Q16" s="144">
        <f t="shared" si="14"/>
        <v>0</v>
      </c>
      <c r="R16" s="146">
        <f t="shared" si="15"/>
        <v>0</v>
      </c>
      <c r="S16" s="144">
        <f t="shared" si="16"/>
        <v>0</v>
      </c>
      <c r="T16" s="146">
        <f t="shared" si="17"/>
        <v>0</v>
      </c>
      <c r="U16" s="144">
        <f t="shared" si="18"/>
        <v>0</v>
      </c>
      <c r="V16" s="146">
        <f t="shared" si="19"/>
        <v>0</v>
      </c>
      <c r="W16" s="144">
        <f t="shared" si="20"/>
        <v>0</v>
      </c>
      <c r="X16" s="143">
        <f t="shared" si="21"/>
        <v>0</v>
      </c>
      <c r="Y16" s="144">
        <f t="shared" si="22"/>
        <v>0</v>
      </c>
      <c r="Z16" s="147">
        <f t="shared" si="23"/>
        <v>0</v>
      </c>
      <c r="AA16" s="15">
        <f t="shared" si="24"/>
        <v>0</v>
      </c>
      <c r="AB16" s="22">
        <f t="shared" si="24"/>
        <v>0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</row>
    <row r="17" spans="1:47" s="23" customFormat="1" ht="18" hidden="1" customHeight="1" outlineLevel="1" thickBot="1">
      <c r="A17" s="13"/>
      <c r="B17" s="30" t="s">
        <v>21</v>
      </c>
      <c r="C17" s="142">
        <f t="shared" si="0"/>
        <v>0</v>
      </c>
      <c r="D17" s="143">
        <f t="shared" si="1"/>
        <v>0</v>
      </c>
      <c r="E17" s="144">
        <f t="shared" si="2"/>
        <v>0</v>
      </c>
      <c r="F17" s="143">
        <f t="shared" si="3"/>
        <v>0</v>
      </c>
      <c r="G17" s="144">
        <f t="shared" si="4"/>
        <v>0</v>
      </c>
      <c r="H17" s="143">
        <f t="shared" si="5"/>
        <v>0</v>
      </c>
      <c r="I17" s="144">
        <f t="shared" si="6"/>
        <v>0</v>
      </c>
      <c r="J17" s="143">
        <f t="shared" si="7"/>
        <v>0</v>
      </c>
      <c r="K17" s="144">
        <f t="shared" si="8"/>
        <v>0</v>
      </c>
      <c r="L17" s="145">
        <f t="shared" si="9"/>
        <v>0</v>
      </c>
      <c r="M17" s="144">
        <f t="shared" si="10"/>
        <v>0</v>
      </c>
      <c r="N17" s="145">
        <f t="shared" si="11"/>
        <v>0</v>
      </c>
      <c r="O17" s="144">
        <f t="shared" si="12"/>
        <v>0</v>
      </c>
      <c r="P17" s="145">
        <f t="shared" si="13"/>
        <v>0</v>
      </c>
      <c r="Q17" s="144">
        <f t="shared" si="14"/>
        <v>0</v>
      </c>
      <c r="R17" s="146">
        <f t="shared" si="15"/>
        <v>0</v>
      </c>
      <c r="S17" s="144">
        <f t="shared" si="16"/>
        <v>0</v>
      </c>
      <c r="T17" s="146">
        <f t="shared" si="17"/>
        <v>0</v>
      </c>
      <c r="U17" s="144">
        <f t="shared" si="18"/>
        <v>0</v>
      </c>
      <c r="V17" s="146">
        <f t="shared" si="19"/>
        <v>0</v>
      </c>
      <c r="W17" s="144">
        <f t="shared" si="20"/>
        <v>0</v>
      </c>
      <c r="X17" s="143">
        <f t="shared" si="21"/>
        <v>0</v>
      </c>
      <c r="Y17" s="144">
        <f t="shared" si="22"/>
        <v>0</v>
      </c>
      <c r="Z17" s="147">
        <f t="shared" si="23"/>
        <v>0</v>
      </c>
      <c r="AA17" s="15">
        <f t="shared" si="24"/>
        <v>0</v>
      </c>
      <c r="AB17" s="22">
        <f t="shared" si="24"/>
        <v>0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</row>
    <row r="18" spans="1:47" s="23" customFormat="1" ht="18" hidden="1" customHeight="1" outlineLevel="1" thickBot="1">
      <c r="A18" s="13"/>
      <c r="B18" s="30" t="s">
        <v>22</v>
      </c>
      <c r="C18" s="142">
        <f t="shared" si="0"/>
        <v>0</v>
      </c>
      <c r="D18" s="143">
        <f t="shared" si="1"/>
        <v>0</v>
      </c>
      <c r="E18" s="144">
        <f t="shared" si="2"/>
        <v>0</v>
      </c>
      <c r="F18" s="143">
        <f t="shared" si="3"/>
        <v>0</v>
      </c>
      <c r="G18" s="144">
        <f t="shared" si="4"/>
        <v>0</v>
      </c>
      <c r="H18" s="143">
        <f t="shared" si="5"/>
        <v>0</v>
      </c>
      <c r="I18" s="144">
        <f t="shared" si="6"/>
        <v>0</v>
      </c>
      <c r="J18" s="143">
        <f t="shared" si="7"/>
        <v>0</v>
      </c>
      <c r="K18" s="144">
        <f t="shared" si="8"/>
        <v>0</v>
      </c>
      <c r="L18" s="145">
        <f t="shared" si="9"/>
        <v>0</v>
      </c>
      <c r="M18" s="144">
        <f t="shared" si="10"/>
        <v>0</v>
      </c>
      <c r="N18" s="145">
        <f t="shared" si="11"/>
        <v>0</v>
      </c>
      <c r="O18" s="144">
        <f t="shared" si="12"/>
        <v>0</v>
      </c>
      <c r="P18" s="145">
        <f t="shared" si="13"/>
        <v>0</v>
      </c>
      <c r="Q18" s="144">
        <f t="shared" si="14"/>
        <v>0</v>
      </c>
      <c r="R18" s="146">
        <f t="shared" si="15"/>
        <v>0</v>
      </c>
      <c r="S18" s="144">
        <f t="shared" si="16"/>
        <v>0</v>
      </c>
      <c r="T18" s="146">
        <f t="shared" si="17"/>
        <v>0</v>
      </c>
      <c r="U18" s="144">
        <f t="shared" si="18"/>
        <v>0</v>
      </c>
      <c r="V18" s="146">
        <f t="shared" si="19"/>
        <v>0</v>
      </c>
      <c r="W18" s="144">
        <f t="shared" si="20"/>
        <v>0</v>
      </c>
      <c r="X18" s="143">
        <f t="shared" si="21"/>
        <v>0</v>
      </c>
      <c r="Y18" s="144">
        <f t="shared" si="22"/>
        <v>0</v>
      </c>
      <c r="Z18" s="147">
        <f t="shared" si="23"/>
        <v>0</v>
      </c>
      <c r="AA18" s="15">
        <f t="shared" si="24"/>
        <v>0</v>
      </c>
      <c r="AB18" s="22">
        <f t="shared" si="24"/>
        <v>0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</row>
    <row r="19" spans="1:47" s="23" customFormat="1" ht="18" hidden="1" customHeight="1" outlineLevel="1" thickBot="1">
      <c r="A19" s="13"/>
      <c r="B19" s="30" t="s">
        <v>23</v>
      </c>
      <c r="C19" s="142">
        <f t="shared" si="0"/>
        <v>0</v>
      </c>
      <c r="D19" s="143">
        <f t="shared" si="1"/>
        <v>0</v>
      </c>
      <c r="E19" s="144">
        <f t="shared" si="2"/>
        <v>0</v>
      </c>
      <c r="F19" s="143">
        <f t="shared" si="3"/>
        <v>0</v>
      </c>
      <c r="G19" s="144">
        <f t="shared" si="4"/>
        <v>0</v>
      </c>
      <c r="H19" s="143">
        <f t="shared" si="5"/>
        <v>0</v>
      </c>
      <c r="I19" s="144">
        <f t="shared" si="6"/>
        <v>0</v>
      </c>
      <c r="J19" s="143">
        <f t="shared" si="7"/>
        <v>0</v>
      </c>
      <c r="K19" s="144">
        <f t="shared" si="8"/>
        <v>0</v>
      </c>
      <c r="L19" s="145">
        <f t="shared" si="9"/>
        <v>0</v>
      </c>
      <c r="M19" s="144">
        <f t="shared" si="10"/>
        <v>0</v>
      </c>
      <c r="N19" s="145">
        <f t="shared" si="11"/>
        <v>0</v>
      </c>
      <c r="O19" s="144">
        <f t="shared" si="12"/>
        <v>0</v>
      </c>
      <c r="P19" s="145">
        <f t="shared" si="13"/>
        <v>0</v>
      </c>
      <c r="Q19" s="144">
        <f t="shared" si="14"/>
        <v>0</v>
      </c>
      <c r="R19" s="146">
        <f t="shared" si="15"/>
        <v>0</v>
      </c>
      <c r="S19" s="144">
        <f t="shared" si="16"/>
        <v>0</v>
      </c>
      <c r="T19" s="146">
        <f t="shared" si="17"/>
        <v>0</v>
      </c>
      <c r="U19" s="144">
        <f t="shared" si="18"/>
        <v>0</v>
      </c>
      <c r="V19" s="146">
        <f t="shared" si="19"/>
        <v>0</v>
      </c>
      <c r="W19" s="144">
        <f t="shared" si="20"/>
        <v>0</v>
      </c>
      <c r="X19" s="143">
        <f t="shared" si="21"/>
        <v>0</v>
      </c>
      <c r="Y19" s="144">
        <f t="shared" si="22"/>
        <v>0</v>
      </c>
      <c r="Z19" s="147">
        <f t="shared" si="23"/>
        <v>0</v>
      </c>
      <c r="AA19" s="15">
        <f t="shared" si="24"/>
        <v>0</v>
      </c>
      <c r="AB19" s="22">
        <f t="shared" si="24"/>
        <v>0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</row>
    <row r="20" spans="1:47" s="23" customFormat="1" ht="18" hidden="1" customHeight="1" outlineLevel="1" thickBot="1">
      <c r="A20" s="13"/>
      <c r="B20" s="30" t="s">
        <v>24</v>
      </c>
      <c r="C20" s="142">
        <f t="shared" si="0"/>
        <v>0</v>
      </c>
      <c r="D20" s="143">
        <f t="shared" si="1"/>
        <v>0</v>
      </c>
      <c r="E20" s="144">
        <f t="shared" si="2"/>
        <v>0</v>
      </c>
      <c r="F20" s="143">
        <f t="shared" si="3"/>
        <v>0</v>
      </c>
      <c r="G20" s="144">
        <f t="shared" si="4"/>
        <v>0</v>
      </c>
      <c r="H20" s="143">
        <f t="shared" si="5"/>
        <v>0</v>
      </c>
      <c r="I20" s="144">
        <f t="shared" si="6"/>
        <v>0</v>
      </c>
      <c r="J20" s="143">
        <f t="shared" si="7"/>
        <v>0</v>
      </c>
      <c r="K20" s="144">
        <f t="shared" si="8"/>
        <v>0</v>
      </c>
      <c r="L20" s="145">
        <f t="shared" si="9"/>
        <v>0</v>
      </c>
      <c r="M20" s="144">
        <f t="shared" si="10"/>
        <v>0</v>
      </c>
      <c r="N20" s="145">
        <f t="shared" si="11"/>
        <v>0</v>
      </c>
      <c r="O20" s="144">
        <f t="shared" si="12"/>
        <v>0</v>
      </c>
      <c r="P20" s="145">
        <f t="shared" si="13"/>
        <v>0</v>
      </c>
      <c r="Q20" s="144">
        <f t="shared" si="14"/>
        <v>0</v>
      </c>
      <c r="R20" s="146">
        <f t="shared" si="15"/>
        <v>0</v>
      </c>
      <c r="S20" s="144">
        <f t="shared" si="16"/>
        <v>0</v>
      </c>
      <c r="T20" s="146">
        <f t="shared" si="17"/>
        <v>0</v>
      </c>
      <c r="U20" s="144">
        <f t="shared" si="18"/>
        <v>0</v>
      </c>
      <c r="V20" s="146">
        <f t="shared" si="19"/>
        <v>0</v>
      </c>
      <c r="W20" s="144">
        <f t="shared" si="20"/>
        <v>0</v>
      </c>
      <c r="X20" s="143">
        <f t="shared" si="21"/>
        <v>0</v>
      </c>
      <c r="Y20" s="144">
        <f t="shared" si="22"/>
        <v>0</v>
      </c>
      <c r="Z20" s="147">
        <f t="shared" si="23"/>
        <v>0</v>
      </c>
      <c r="AA20" s="15">
        <f t="shared" si="24"/>
        <v>0</v>
      </c>
      <c r="AB20" s="22">
        <f t="shared" si="24"/>
        <v>0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</row>
    <row r="21" spans="1:47" s="23" customFormat="1" ht="18" hidden="1" customHeight="1" outlineLevel="1" thickBot="1">
      <c r="A21" s="13"/>
      <c r="B21" s="30" t="s">
        <v>25</v>
      </c>
      <c r="C21" s="142">
        <f t="shared" si="0"/>
        <v>0</v>
      </c>
      <c r="D21" s="143">
        <f t="shared" si="1"/>
        <v>0</v>
      </c>
      <c r="E21" s="144">
        <f t="shared" si="2"/>
        <v>0</v>
      </c>
      <c r="F21" s="143">
        <f t="shared" si="3"/>
        <v>0</v>
      </c>
      <c r="G21" s="144">
        <f t="shared" si="4"/>
        <v>0</v>
      </c>
      <c r="H21" s="143">
        <f t="shared" si="5"/>
        <v>0</v>
      </c>
      <c r="I21" s="144">
        <f t="shared" si="6"/>
        <v>0</v>
      </c>
      <c r="J21" s="143">
        <f t="shared" si="7"/>
        <v>0</v>
      </c>
      <c r="K21" s="144">
        <f t="shared" si="8"/>
        <v>0</v>
      </c>
      <c r="L21" s="145">
        <f t="shared" si="9"/>
        <v>0</v>
      </c>
      <c r="M21" s="144">
        <f t="shared" si="10"/>
        <v>0</v>
      </c>
      <c r="N21" s="145">
        <f t="shared" si="11"/>
        <v>0</v>
      </c>
      <c r="O21" s="144">
        <f t="shared" si="12"/>
        <v>0</v>
      </c>
      <c r="P21" s="145">
        <f t="shared" si="13"/>
        <v>0</v>
      </c>
      <c r="Q21" s="144">
        <f t="shared" si="14"/>
        <v>0</v>
      </c>
      <c r="R21" s="146">
        <f t="shared" si="15"/>
        <v>0</v>
      </c>
      <c r="S21" s="144">
        <f t="shared" si="16"/>
        <v>0</v>
      </c>
      <c r="T21" s="146">
        <f t="shared" si="17"/>
        <v>0</v>
      </c>
      <c r="U21" s="144">
        <f t="shared" si="18"/>
        <v>0</v>
      </c>
      <c r="V21" s="146">
        <f t="shared" si="19"/>
        <v>0</v>
      </c>
      <c r="W21" s="144">
        <f t="shared" si="20"/>
        <v>0</v>
      </c>
      <c r="X21" s="143">
        <f t="shared" si="21"/>
        <v>0</v>
      </c>
      <c r="Y21" s="144">
        <f t="shared" si="22"/>
        <v>0</v>
      </c>
      <c r="Z21" s="147">
        <f t="shared" si="23"/>
        <v>0</v>
      </c>
      <c r="AA21" s="15">
        <f t="shared" si="24"/>
        <v>0</v>
      </c>
      <c r="AB21" s="22">
        <f t="shared" si="24"/>
        <v>0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</row>
    <row r="22" spans="1:47" s="23" customFormat="1" ht="18" hidden="1" customHeight="1" outlineLevel="1" thickBot="1">
      <c r="A22" s="13"/>
      <c r="B22" s="30" t="s">
        <v>26</v>
      </c>
      <c r="C22" s="142">
        <f t="shared" si="0"/>
        <v>0</v>
      </c>
      <c r="D22" s="143">
        <f t="shared" si="1"/>
        <v>0</v>
      </c>
      <c r="E22" s="144">
        <f t="shared" si="2"/>
        <v>0</v>
      </c>
      <c r="F22" s="143">
        <f t="shared" si="3"/>
        <v>0</v>
      </c>
      <c r="G22" s="144">
        <f t="shared" si="4"/>
        <v>0</v>
      </c>
      <c r="H22" s="143">
        <f t="shared" si="5"/>
        <v>0</v>
      </c>
      <c r="I22" s="144">
        <f t="shared" si="6"/>
        <v>0</v>
      </c>
      <c r="J22" s="143">
        <f t="shared" si="7"/>
        <v>0</v>
      </c>
      <c r="K22" s="144">
        <f t="shared" si="8"/>
        <v>0</v>
      </c>
      <c r="L22" s="145">
        <f t="shared" si="9"/>
        <v>0</v>
      </c>
      <c r="M22" s="144">
        <f t="shared" si="10"/>
        <v>0</v>
      </c>
      <c r="N22" s="145">
        <f t="shared" si="11"/>
        <v>0</v>
      </c>
      <c r="O22" s="144">
        <f t="shared" si="12"/>
        <v>0</v>
      </c>
      <c r="P22" s="145">
        <f t="shared" si="13"/>
        <v>0</v>
      </c>
      <c r="Q22" s="144">
        <f t="shared" si="14"/>
        <v>0</v>
      </c>
      <c r="R22" s="146">
        <f t="shared" si="15"/>
        <v>0</v>
      </c>
      <c r="S22" s="144">
        <f t="shared" si="16"/>
        <v>0</v>
      </c>
      <c r="T22" s="146">
        <f t="shared" si="17"/>
        <v>0</v>
      </c>
      <c r="U22" s="144">
        <f t="shared" si="18"/>
        <v>0</v>
      </c>
      <c r="V22" s="146">
        <f t="shared" si="19"/>
        <v>0</v>
      </c>
      <c r="W22" s="144">
        <f t="shared" si="20"/>
        <v>0</v>
      </c>
      <c r="X22" s="143">
        <f t="shared" si="21"/>
        <v>0</v>
      </c>
      <c r="Y22" s="144">
        <f t="shared" si="22"/>
        <v>0</v>
      </c>
      <c r="Z22" s="147">
        <f t="shared" si="23"/>
        <v>0</v>
      </c>
      <c r="AA22" s="15">
        <f t="shared" si="24"/>
        <v>0</v>
      </c>
      <c r="AB22" s="22">
        <f t="shared" si="24"/>
        <v>0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</row>
    <row r="23" spans="1:47" s="23" customFormat="1" ht="18" hidden="1" customHeight="1" outlineLevel="1" thickBot="1">
      <c r="A23" s="13"/>
      <c r="B23" s="30" t="s">
        <v>27</v>
      </c>
      <c r="C23" s="142">
        <f t="shared" si="0"/>
        <v>0</v>
      </c>
      <c r="D23" s="143">
        <f t="shared" si="1"/>
        <v>0</v>
      </c>
      <c r="E23" s="144">
        <f t="shared" si="2"/>
        <v>0</v>
      </c>
      <c r="F23" s="143">
        <f t="shared" si="3"/>
        <v>0</v>
      </c>
      <c r="G23" s="144">
        <f t="shared" si="4"/>
        <v>0</v>
      </c>
      <c r="H23" s="143">
        <f t="shared" si="5"/>
        <v>0</v>
      </c>
      <c r="I23" s="144">
        <f t="shared" si="6"/>
        <v>0</v>
      </c>
      <c r="J23" s="143">
        <f t="shared" si="7"/>
        <v>0</v>
      </c>
      <c r="K23" s="144">
        <f t="shared" si="8"/>
        <v>0</v>
      </c>
      <c r="L23" s="145">
        <f t="shared" si="9"/>
        <v>0</v>
      </c>
      <c r="M23" s="144">
        <f t="shared" si="10"/>
        <v>0</v>
      </c>
      <c r="N23" s="145">
        <f t="shared" si="11"/>
        <v>0</v>
      </c>
      <c r="O23" s="144">
        <f t="shared" si="12"/>
        <v>0</v>
      </c>
      <c r="P23" s="145">
        <f t="shared" si="13"/>
        <v>0</v>
      </c>
      <c r="Q23" s="144">
        <f t="shared" si="14"/>
        <v>0</v>
      </c>
      <c r="R23" s="146">
        <f t="shared" si="15"/>
        <v>0</v>
      </c>
      <c r="S23" s="144">
        <f t="shared" si="16"/>
        <v>0</v>
      </c>
      <c r="T23" s="146">
        <f t="shared" si="17"/>
        <v>0</v>
      </c>
      <c r="U23" s="144">
        <f t="shared" si="18"/>
        <v>0</v>
      </c>
      <c r="V23" s="146">
        <f t="shared" si="19"/>
        <v>0</v>
      </c>
      <c r="W23" s="144">
        <f t="shared" si="20"/>
        <v>0</v>
      </c>
      <c r="X23" s="143">
        <f t="shared" si="21"/>
        <v>0</v>
      </c>
      <c r="Y23" s="144">
        <f t="shared" si="22"/>
        <v>0</v>
      </c>
      <c r="Z23" s="147">
        <f t="shared" si="23"/>
        <v>0</v>
      </c>
      <c r="AA23" s="15">
        <f t="shared" si="24"/>
        <v>0</v>
      </c>
      <c r="AB23" s="22">
        <f t="shared" si="24"/>
        <v>0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</row>
    <row r="24" spans="1:47" s="23" customFormat="1" ht="18" hidden="1" customHeight="1" outlineLevel="1" thickBot="1">
      <c r="A24" s="13"/>
      <c r="B24" s="30" t="s">
        <v>28</v>
      </c>
      <c r="C24" s="142">
        <f t="shared" si="0"/>
        <v>0</v>
      </c>
      <c r="D24" s="143">
        <f t="shared" si="1"/>
        <v>0</v>
      </c>
      <c r="E24" s="144">
        <f t="shared" si="2"/>
        <v>0</v>
      </c>
      <c r="F24" s="143">
        <f t="shared" si="3"/>
        <v>0</v>
      </c>
      <c r="G24" s="144">
        <f t="shared" si="4"/>
        <v>0</v>
      </c>
      <c r="H24" s="143">
        <f t="shared" si="5"/>
        <v>0</v>
      </c>
      <c r="I24" s="144">
        <f t="shared" si="6"/>
        <v>0</v>
      </c>
      <c r="J24" s="143">
        <f t="shared" si="7"/>
        <v>0</v>
      </c>
      <c r="K24" s="144">
        <f t="shared" si="8"/>
        <v>0</v>
      </c>
      <c r="L24" s="145">
        <f t="shared" si="9"/>
        <v>0</v>
      </c>
      <c r="M24" s="144">
        <f t="shared" si="10"/>
        <v>0</v>
      </c>
      <c r="N24" s="145">
        <f t="shared" si="11"/>
        <v>0</v>
      </c>
      <c r="O24" s="144">
        <f t="shared" si="12"/>
        <v>0</v>
      </c>
      <c r="P24" s="145">
        <f t="shared" si="13"/>
        <v>0</v>
      </c>
      <c r="Q24" s="144">
        <f t="shared" si="14"/>
        <v>0</v>
      </c>
      <c r="R24" s="146">
        <f t="shared" si="15"/>
        <v>0</v>
      </c>
      <c r="S24" s="144">
        <f t="shared" si="16"/>
        <v>0</v>
      </c>
      <c r="T24" s="146">
        <f t="shared" si="17"/>
        <v>0</v>
      </c>
      <c r="U24" s="144">
        <f t="shared" si="18"/>
        <v>0</v>
      </c>
      <c r="V24" s="146">
        <f t="shared" si="19"/>
        <v>0</v>
      </c>
      <c r="W24" s="144">
        <f t="shared" si="20"/>
        <v>0</v>
      </c>
      <c r="X24" s="143">
        <f t="shared" si="21"/>
        <v>0</v>
      </c>
      <c r="Y24" s="144">
        <f t="shared" si="22"/>
        <v>0</v>
      </c>
      <c r="Z24" s="147">
        <f t="shared" si="23"/>
        <v>0</v>
      </c>
      <c r="AA24" s="15">
        <f t="shared" si="24"/>
        <v>0</v>
      </c>
      <c r="AB24" s="22">
        <f t="shared" si="24"/>
        <v>0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</row>
    <row r="25" spans="1:47" s="23" customFormat="1" ht="18" hidden="1" customHeight="1" outlineLevel="1" thickBot="1">
      <c r="A25" s="13"/>
      <c r="B25" s="30" t="s">
        <v>29</v>
      </c>
      <c r="C25" s="142">
        <f t="shared" si="0"/>
        <v>0</v>
      </c>
      <c r="D25" s="143">
        <f t="shared" si="1"/>
        <v>0</v>
      </c>
      <c r="E25" s="144">
        <f t="shared" si="2"/>
        <v>0</v>
      </c>
      <c r="F25" s="143">
        <f t="shared" si="3"/>
        <v>0</v>
      </c>
      <c r="G25" s="144">
        <f t="shared" si="4"/>
        <v>0</v>
      </c>
      <c r="H25" s="143">
        <f t="shared" si="5"/>
        <v>0</v>
      </c>
      <c r="I25" s="144">
        <f t="shared" si="6"/>
        <v>0</v>
      </c>
      <c r="J25" s="143">
        <f t="shared" si="7"/>
        <v>0</v>
      </c>
      <c r="K25" s="144">
        <f t="shared" si="8"/>
        <v>0</v>
      </c>
      <c r="L25" s="145">
        <f t="shared" si="9"/>
        <v>0</v>
      </c>
      <c r="M25" s="144">
        <f t="shared" si="10"/>
        <v>0</v>
      </c>
      <c r="N25" s="145">
        <f t="shared" si="11"/>
        <v>0</v>
      </c>
      <c r="O25" s="144">
        <f t="shared" si="12"/>
        <v>0</v>
      </c>
      <c r="P25" s="145">
        <f t="shared" si="13"/>
        <v>0</v>
      </c>
      <c r="Q25" s="144">
        <f t="shared" si="14"/>
        <v>0</v>
      </c>
      <c r="R25" s="146">
        <f t="shared" si="15"/>
        <v>0</v>
      </c>
      <c r="S25" s="144">
        <f t="shared" si="16"/>
        <v>0</v>
      </c>
      <c r="T25" s="146">
        <f t="shared" si="17"/>
        <v>0</v>
      </c>
      <c r="U25" s="144">
        <f t="shared" si="18"/>
        <v>0</v>
      </c>
      <c r="V25" s="146">
        <f t="shared" si="19"/>
        <v>0</v>
      </c>
      <c r="W25" s="144">
        <f t="shared" si="20"/>
        <v>0</v>
      </c>
      <c r="X25" s="143">
        <f t="shared" si="21"/>
        <v>0</v>
      </c>
      <c r="Y25" s="144">
        <f t="shared" si="22"/>
        <v>0</v>
      </c>
      <c r="Z25" s="147">
        <f t="shared" si="23"/>
        <v>0</v>
      </c>
      <c r="AA25" s="15">
        <f t="shared" si="24"/>
        <v>0</v>
      </c>
      <c r="AB25" s="22">
        <f t="shared" si="24"/>
        <v>0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47" s="23" customFormat="1" ht="18" hidden="1" customHeight="1" outlineLevel="1" thickBot="1">
      <c r="A26" s="13"/>
      <c r="B26" s="30" t="s">
        <v>30</v>
      </c>
      <c r="C26" s="142">
        <f t="shared" si="0"/>
        <v>0</v>
      </c>
      <c r="D26" s="143">
        <f t="shared" si="1"/>
        <v>0</v>
      </c>
      <c r="E26" s="144">
        <f t="shared" si="2"/>
        <v>0</v>
      </c>
      <c r="F26" s="143">
        <f t="shared" si="3"/>
        <v>0</v>
      </c>
      <c r="G26" s="144">
        <f t="shared" si="4"/>
        <v>0</v>
      </c>
      <c r="H26" s="143">
        <f t="shared" si="5"/>
        <v>0</v>
      </c>
      <c r="I26" s="144">
        <f t="shared" si="6"/>
        <v>0</v>
      </c>
      <c r="J26" s="143">
        <f t="shared" si="7"/>
        <v>0</v>
      </c>
      <c r="K26" s="144">
        <f t="shared" si="8"/>
        <v>0</v>
      </c>
      <c r="L26" s="145">
        <f t="shared" si="9"/>
        <v>0</v>
      </c>
      <c r="M26" s="144">
        <f t="shared" si="10"/>
        <v>0</v>
      </c>
      <c r="N26" s="145">
        <f t="shared" si="11"/>
        <v>0</v>
      </c>
      <c r="O26" s="144">
        <f t="shared" si="12"/>
        <v>0</v>
      </c>
      <c r="P26" s="145">
        <f t="shared" si="13"/>
        <v>0</v>
      </c>
      <c r="Q26" s="144">
        <f t="shared" si="14"/>
        <v>0</v>
      </c>
      <c r="R26" s="146">
        <f t="shared" si="15"/>
        <v>0</v>
      </c>
      <c r="S26" s="144">
        <f t="shared" si="16"/>
        <v>0</v>
      </c>
      <c r="T26" s="146">
        <f t="shared" si="17"/>
        <v>0</v>
      </c>
      <c r="U26" s="144">
        <f t="shared" si="18"/>
        <v>0</v>
      </c>
      <c r="V26" s="146">
        <f t="shared" si="19"/>
        <v>0</v>
      </c>
      <c r="W26" s="144">
        <f t="shared" si="20"/>
        <v>0</v>
      </c>
      <c r="X26" s="143">
        <f t="shared" si="21"/>
        <v>0</v>
      </c>
      <c r="Y26" s="144">
        <f t="shared" si="22"/>
        <v>0</v>
      </c>
      <c r="Z26" s="147">
        <f t="shared" si="23"/>
        <v>0</v>
      </c>
      <c r="AA26" s="15">
        <f t="shared" si="24"/>
        <v>0</v>
      </c>
      <c r="AB26" s="22">
        <f t="shared" si="24"/>
        <v>0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47" s="23" customFormat="1" ht="18" hidden="1" customHeight="1" outlineLevel="1" thickBot="1">
      <c r="A27" s="13"/>
      <c r="B27" s="30" t="s">
        <v>31</v>
      </c>
      <c r="C27" s="142">
        <f t="shared" si="0"/>
        <v>0</v>
      </c>
      <c r="D27" s="143">
        <f t="shared" si="1"/>
        <v>0</v>
      </c>
      <c r="E27" s="144">
        <f t="shared" si="2"/>
        <v>0</v>
      </c>
      <c r="F27" s="143">
        <f t="shared" si="3"/>
        <v>0</v>
      </c>
      <c r="G27" s="144">
        <f t="shared" si="4"/>
        <v>0</v>
      </c>
      <c r="H27" s="143">
        <f t="shared" si="5"/>
        <v>0</v>
      </c>
      <c r="I27" s="144">
        <f t="shared" si="6"/>
        <v>0</v>
      </c>
      <c r="J27" s="143">
        <f t="shared" si="7"/>
        <v>0</v>
      </c>
      <c r="K27" s="144">
        <f t="shared" si="8"/>
        <v>0</v>
      </c>
      <c r="L27" s="145">
        <f t="shared" si="9"/>
        <v>0</v>
      </c>
      <c r="M27" s="144">
        <f t="shared" si="10"/>
        <v>0</v>
      </c>
      <c r="N27" s="145">
        <f t="shared" si="11"/>
        <v>0</v>
      </c>
      <c r="O27" s="144">
        <f t="shared" si="12"/>
        <v>0</v>
      </c>
      <c r="P27" s="145">
        <f t="shared" si="13"/>
        <v>0</v>
      </c>
      <c r="Q27" s="144">
        <f t="shared" si="14"/>
        <v>0</v>
      </c>
      <c r="R27" s="146">
        <f t="shared" si="15"/>
        <v>0</v>
      </c>
      <c r="S27" s="144">
        <f t="shared" si="16"/>
        <v>0</v>
      </c>
      <c r="T27" s="146">
        <f t="shared" si="17"/>
        <v>0</v>
      </c>
      <c r="U27" s="144">
        <f t="shared" si="18"/>
        <v>0</v>
      </c>
      <c r="V27" s="146">
        <f t="shared" si="19"/>
        <v>0</v>
      </c>
      <c r="W27" s="144">
        <f t="shared" si="20"/>
        <v>0</v>
      </c>
      <c r="X27" s="143">
        <f t="shared" si="21"/>
        <v>0</v>
      </c>
      <c r="Y27" s="144">
        <f t="shared" si="22"/>
        <v>0</v>
      </c>
      <c r="Z27" s="147">
        <f t="shared" si="23"/>
        <v>0</v>
      </c>
      <c r="AA27" s="15">
        <f t="shared" si="24"/>
        <v>0</v>
      </c>
      <c r="AB27" s="22">
        <f t="shared" si="24"/>
        <v>0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</row>
    <row r="28" spans="1:47" s="23" customFormat="1" ht="18" hidden="1" customHeight="1" outlineLevel="1" thickBot="1">
      <c r="A28" s="13"/>
      <c r="B28" s="30" t="s">
        <v>32</v>
      </c>
      <c r="C28" s="142">
        <f t="shared" si="0"/>
        <v>0</v>
      </c>
      <c r="D28" s="143">
        <f t="shared" si="1"/>
        <v>0</v>
      </c>
      <c r="E28" s="144">
        <f t="shared" si="2"/>
        <v>0</v>
      </c>
      <c r="F28" s="143">
        <f t="shared" si="3"/>
        <v>0</v>
      </c>
      <c r="G28" s="144">
        <f t="shared" si="4"/>
        <v>0</v>
      </c>
      <c r="H28" s="143">
        <f t="shared" si="5"/>
        <v>0</v>
      </c>
      <c r="I28" s="144">
        <f t="shared" si="6"/>
        <v>0</v>
      </c>
      <c r="J28" s="143">
        <f t="shared" si="7"/>
        <v>0</v>
      </c>
      <c r="K28" s="144">
        <f t="shared" si="8"/>
        <v>0</v>
      </c>
      <c r="L28" s="145">
        <f t="shared" si="9"/>
        <v>0</v>
      </c>
      <c r="M28" s="144">
        <f t="shared" si="10"/>
        <v>0</v>
      </c>
      <c r="N28" s="145">
        <f t="shared" si="11"/>
        <v>0</v>
      </c>
      <c r="O28" s="144">
        <f t="shared" si="12"/>
        <v>0</v>
      </c>
      <c r="P28" s="145">
        <f t="shared" si="13"/>
        <v>0</v>
      </c>
      <c r="Q28" s="144">
        <f t="shared" si="14"/>
        <v>0</v>
      </c>
      <c r="R28" s="146">
        <f t="shared" si="15"/>
        <v>0</v>
      </c>
      <c r="S28" s="144">
        <f t="shared" si="16"/>
        <v>0</v>
      </c>
      <c r="T28" s="146">
        <f t="shared" si="17"/>
        <v>0</v>
      </c>
      <c r="U28" s="144">
        <f t="shared" si="18"/>
        <v>0</v>
      </c>
      <c r="V28" s="146">
        <f t="shared" si="19"/>
        <v>0</v>
      </c>
      <c r="W28" s="144">
        <f t="shared" si="20"/>
        <v>0</v>
      </c>
      <c r="X28" s="143">
        <f t="shared" si="21"/>
        <v>0</v>
      </c>
      <c r="Y28" s="144">
        <f t="shared" si="22"/>
        <v>0</v>
      </c>
      <c r="Z28" s="147">
        <f t="shared" si="23"/>
        <v>0</v>
      </c>
      <c r="AA28" s="15">
        <f t="shared" si="24"/>
        <v>0</v>
      </c>
      <c r="AB28" s="22">
        <f t="shared" si="24"/>
        <v>0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</row>
    <row r="29" spans="1:47" s="23" customFormat="1" ht="18" hidden="1" customHeight="1" outlineLevel="1" thickBot="1">
      <c r="A29" s="13"/>
      <c r="B29" s="30" t="s">
        <v>33</v>
      </c>
      <c r="C29" s="142">
        <f t="shared" si="0"/>
        <v>0</v>
      </c>
      <c r="D29" s="143">
        <f t="shared" si="1"/>
        <v>0</v>
      </c>
      <c r="E29" s="144">
        <f t="shared" si="2"/>
        <v>0</v>
      </c>
      <c r="F29" s="143">
        <f t="shared" si="3"/>
        <v>0</v>
      </c>
      <c r="G29" s="144">
        <f t="shared" si="4"/>
        <v>0</v>
      </c>
      <c r="H29" s="143">
        <f t="shared" si="5"/>
        <v>0</v>
      </c>
      <c r="I29" s="144">
        <f t="shared" si="6"/>
        <v>0</v>
      </c>
      <c r="J29" s="143">
        <f t="shared" si="7"/>
        <v>0</v>
      </c>
      <c r="K29" s="144">
        <f t="shared" si="8"/>
        <v>0</v>
      </c>
      <c r="L29" s="145">
        <f t="shared" si="9"/>
        <v>0</v>
      </c>
      <c r="M29" s="144">
        <f t="shared" si="10"/>
        <v>0</v>
      </c>
      <c r="N29" s="145">
        <f t="shared" si="11"/>
        <v>0</v>
      </c>
      <c r="O29" s="144">
        <f t="shared" si="12"/>
        <v>0</v>
      </c>
      <c r="P29" s="145">
        <f t="shared" si="13"/>
        <v>0</v>
      </c>
      <c r="Q29" s="144">
        <f t="shared" si="14"/>
        <v>0</v>
      </c>
      <c r="R29" s="146">
        <f t="shared" si="15"/>
        <v>0</v>
      </c>
      <c r="S29" s="144">
        <f t="shared" si="16"/>
        <v>0</v>
      </c>
      <c r="T29" s="146">
        <f t="shared" si="17"/>
        <v>0</v>
      </c>
      <c r="U29" s="144">
        <f t="shared" si="18"/>
        <v>0</v>
      </c>
      <c r="V29" s="146">
        <f t="shared" si="19"/>
        <v>0</v>
      </c>
      <c r="W29" s="144">
        <f t="shared" si="20"/>
        <v>0</v>
      </c>
      <c r="X29" s="143">
        <f t="shared" si="21"/>
        <v>0</v>
      </c>
      <c r="Y29" s="144">
        <f t="shared" si="22"/>
        <v>0</v>
      </c>
      <c r="Z29" s="147">
        <f t="shared" si="23"/>
        <v>0</v>
      </c>
      <c r="AA29" s="15">
        <f t="shared" si="24"/>
        <v>0</v>
      </c>
      <c r="AB29" s="22">
        <f t="shared" si="24"/>
        <v>0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</row>
    <row r="30" spans="1:47" s="23" customFormat="1" ht="18" hidden="1" customHeight="1" outlineLevel="1" thickBot="1">
      <c r="A30" s="13"/>
      <c r="B30" s="30" t="s">
        <v>34</v>
      </c>
      <c r="C30" s="142">
        <f t="shared" si="0"/>
        <v>0</v>
      </c>
      <c r="D30" s="143">
        <f t="shared" si="1"/>
        <v>0</v>
      </c>
      <c r="E30" s="144">
        <f t="shared" si="2"/>
        <v>0</v>
      </c>
      <c r="F30" s="143">
        <f t="shared" si="3"/>
        <v>0</v>
      </c>
      <c r="G30" s="144">
        <f t="shared" si="4"/>
        <v>0</v>
      </c>
      <c r="H30" s="143">
        <f t="shared" si="5"/>
        <v>0</v>
      </c>
      <c r="I30" s="144">
        <f t="shared" si="6"/>
        <v>0</v>
      </c>
      <c r="J30" s="143">
        <f t="shared" si="7"/>
        <v>0</v>
      </c>
      <c r="K30" s="144">
        <f t="shared" si="8"/>
        <v>0</v>
      </c>
      <c r="L30" s="145">
        <f t="shared" si="9"/>
        <v>0</v>
      </c>
      <c r="M30" s="144">
        <f t="shared" si="10"/>
        <v>0</v>
      </c>
      <c r="N30" s="145">
        <f t="shared" si="11"/>
        <v>0</v>
      </c>
      <c r="O30" s="144">
        <f t="shared" si="12"/>
        <v>0</v>
      </c>
      <c r="P30" s="145">
        <f t="shared" si="13"/>
        <v>0</v>
      </c>
      <c r="Q30" s="144">
        <f t="shared" si="14"/>
        <v>0</v>
      </c>
      <c r="R30" s="146">
        <f t="shared" si="15"/>
        <v>0</v>
      </c>
      <c r="S30" s="144">
        <f t="shared" si="16"/>
        <v>0</v>
      </c>
      <c r="T30" s="146">
        <f t="shared" si="17"/>
        <v>0</v>
      </c>
      <c r="U30" s="144">
        <f t="shared" si="18"/>
        <v>0</v>
      </c>
      <c r="V30" s="146">
        <f t="shared" si="19"/>
        <v>0</v>
      </c>
      <c r="W30" s="144">
        <f t="shared" si="20"/>
        <v>0</v>
      </c>
      <c r="X30" s="143">
        <f t="shared" si="21"/>
        <v>0</v>
      </c>
      <c r="Y30" s="144">
        <f t="shared" si="22"/>
        <v>0</v>
      </c>
      <c r="Z30" s="147">
        <f t="shared" si="23"/>
        <v>0</v>
      </c>
      <c r="AA30" s="15">
        <f t="shared" si="24"/>
        <v>0</v>
      </c>
      <c r="AB30" s="22">
        <f t="shared" si="24"/>
        <v>0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</row>
    <row r="31" spans="1:47" s="23" customFormat="1" ht="18" hidden="1" customHeight="1" outlineLevel="1" thickBot="1">
      <c r="A31" s="13"/>
      <c r="B31" s="30" t="s">
        <v>35</v>
      </c>
      <c r="C31" s="142">
        <f t="shared" si="0"/>
        <v>0</v>
      </c>
      <c r="D31" s="143">
        <f t="shared" si="1"/>
        <v>0</v>
      </c>
      <c r="E31" s="144">
        <f t="shared" si="2"/>
        <v>0</v>
      </c>
      <c r="F31" s="143">
        <f t="shared" si="3"/>
        <v>0</v>
      </c>
      <c r="G31" s="144">
        <f t="shared" si="4"/>
        <v>0</v>
      </c>
      <c r="H31" s="143">
        <f t="shared" si="5"/>
        <v>0</v>
      </c>
      <c r="I31" s="144">
        <f t="shared" si="6"/>
        <v>0</v>
      </c>
      <c r="J31" s="143">
        <f t="shared" si="7"/>
        <v>0</v>
      </c>
      <c r="K31" s="144">
        <f t="shared" si="8"/>
        <v>0</v>
      </c>
      <c r="L31" s="145">
        <f t="shared" si="9"/>
        <v>0</v>
      </c>
      <c r="M31" s="144">
        <f t="shared" si="10"/>
        <v>0</v>
      </c>
      <c r="N31" s="145">
        <f t="shared" si="11"/>
        <v>0</v>
      </c>
      <c r="O31" s="144">
        <f t="shared" si="12"/>
        <v>0</v>
      </c>
      <c r="P31" s="145">
        <f t="shared" si="13"/>
        <v>0</v>
      </c>
      <c r="Q31" s="144">
        <f t="shared" si="14"/>
        <v>0</v>
      </c>
      <c r="R31" s="146">
        <f t="shared" si="15"/>
        <v>0</v>
      </c>
      <c r="S31" s="144">
        <f t="shared" si="16"/>
        <v>0</v>
      </c>
      <c r="T31" s="146">
        <f t="shared" si="17"/>
        <v>0</v>
      </c>
      <c r="U31" s="144">
        <f t="shared" si="18"/>
        <v>0</v>
      </c>
      <c r="V31" s="146">
        <f t="shared" si="19"/>
        <v>0</v>
      </c>
      <c r="W31" s="144">
        <f t="shared" si="20"/>
        <v>0</v>
      </c>
      <c r="X31" s="143">
        <f t="shared" si="21"/>
        <v>0</v>
      </c>
      <c r="Y31" s="144">
        <f t="shared" si="22"/>
        <v>0</v>
      </c>
      <c r="Z31" s="147">
        <f t="shared" si="23"/>
        <v>0</v>
      </c>
      <c r="AA31" s="15">
        <f t="shared" si="24"/>
        <v>0</v>
      </c>
      <c r="AB31" s="22">
        <f t="shared" si="24"/>
        <v>0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</row>
    <row r="32" spans="1:47" s="23" customFormat="1" ht="18" hidden="1" customHeight="1" outlineLevel="1" thickBot="1">
      <c r="A32" s="13"/>
      <c r="B32" s="30" t="s">
        <v>36</v>
      </c>
      <c r="C32" s="142">
        <f t="shared" si="0"/>
        <v>0</v>
      </c>
      <c r="D32" s="143">
        <f t="shared" si="1"/>
        <v>0</v>
      </c>
      <c r="E32" s="144">
        <f t="shared" si="2"/>
        <v>0</v>
      </c>
      <c r="F32" s="143">
        <f t="shared" si="3"/>
        <v>0</v>
      </c>
      <c r="G32" s="144">
        <f t="shared" si="4"/>
        <v>0</v>
      </c>
      <c r="H32" s="143">
        <f t="shared" si="5"/>
        <v>0</v>
      </c>
      <c r="I32" s="144">
        <f t="shared" si="6"/>
        <v>0</v>
      </c>
      <c r="J32" s="143">
        <f t="shared" si="7"/>
        <v>0</v>
      </c>
      <c r="K32" s="144">
        <f t="shared" si="8"/>
        <v>0</v>
      </c>
      <c r="L32" s="145">
        <f t="shared" si="9"/>
        <v>0</v>
      </c>
      <c r="M32" s="144">
        <f t="shared" si="10"/>
        <v>0</v>
      </c>
      <c r="N32" s="145">
        <f t="shared" si="11"/>
        <v>0</v>
      </c>
      <c r="O32" s="144">
        <f t="shared" si="12"/>
        <v>0</v>
      </c>
      <c r="P32" s="145">
        <f t="shared" si="13"/>
        <v>0</v>
      </c>
      <c r="Q32" s="144">
        <f t="shared" si="14"/>
        <v>0</v>
      </c>
      <c r="R32" s="146">
        <f t="shared" si="15"/>
        <v>0</v>
      </c>
      <c r="S32" s="144">
        <f t="shared" si="16"/>
        <v>0</v>
      </c>
      <c r="T32" s="146">
        <f t="shared" si="17"/>
        <v>0</v>
      </c>
      <c r="U32" s="144">
        <f t="shared" si="18"/>
        <v>0</v>
      </c>
      <c r="V32" s="146">
        <f t="shared" si="19"/>
        <v>0</v>
      </c>
      <c r="W32" s="144">
        <f t="shared" si="20"/>
        <v>0</v>
      </c>
      <c r="X32" s="143">
        <f t="shared" si="21"/>
        <v>0</v>
      </c>
      <c r="Y32" s="144">
        <f t="shared" si="22"/>
        <v>0</v>
      </c>
      <c r="Z32" s="147">
        <f t="shared" si="23"/>
        <v>0</v>
      </c>
      <c r="AA32" s="15">
        <f t="shared" si="24"/>
        <v>0</v>
      </c>
      <c r="AB32" s="22">
        <f t="shared" si="24"/>
        <v>0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</row>
    <row r="33" spans="1:47" s="23" customFormat="1" ht="18" hidden="1" customHeight="1" outlineLevel="1" thickBot="1">
      <c r="A33" s="13"/>
      <c r="B33" s="30" t="s">
        <v>37</v>
      </c>
      <c r="C33" s="142">
        <f t="shared" si="0"/>
        <v>0</v>
      </c>
      <c r="D33" s="143">
        <f t="shared" si="1"/>
        <v>0</v>
      </c>
      <c r="E33" s="144">
        <f t="shared" si="2"/>
        <v>0</v>
      </c>
      <c r="F33" s="143">
        <f t="shared" si="3"/>
        <v>0</v>
      </c>
      <c r="G33" s="144">
        <f t="shared" si="4"/>
        <v>0</v>
      </c>
      <c r="H33" s="143">
        <f t="shared" si="5"/>
        <v>0</v>
      </c>
      <c r="I33" s="144">
        <f t="shared" si="6"/>
        <v>0</v>
      </c>
      <c r="J33" s="143">
        <f t="shared" si="7"/>
        <v>0</v>
      </c>
      <c r="K33" s="144">
        <f t="shared" si="8"/>
        <v>0</v>
      </c>
      <c r="L33" s="145">
        <f t="shared" si="9"/>
        <v>0</v>
      </c>
      <c r="M33" s="144">
        <f t="shared" si="10"/>
        <v>0</v>
      </c>
      <c r="N33" s="145">
        <f t="shared" si="11"/>
        <v>0</v>
      </c>
      <c r="O33" s="144">
        <f t="shared" si="12"/>
        <v>0</v>
      </c>
      <c r="P33" s="145">
        <f t="shared" si="13"/>
        <v>0</v>
      </c>
      <c r="Q33" s="144">
        <f t="shared" si="14"/>
        <v>0</v>
      </c>
      <c r="R33" s="146">
        <f t="shared" si="15"/>
        <v>0</v>
      </c>
      <c r="S33" s="144">
        <f t="shared" si="16"/>
        <v>0</v>
      </c>
      <c r="T33" s="146">
        <f t="shared" si="17"/>
        <v>0</v>
      </c>
      <c r="U33" s="144">
        <f t="shared" si="18"/>
        <v>0</v>
      </c>
      <c r="V33" s="146">
        <f t="shared" si="19"/>
        <v>0</v>
      </c>
      <c r="W33" s="144">
        <f t="shared" si="20"/>
        <v>0</v>
      </c>
      <c r="X33" s="143">
        <f t="shared" si="21"/>
        <v>0</v>
      </c>
      <c r="Y33" s="144">
        <f t="shared" si="22"/>
        <v>0</v>
      </c>
      <c r="Z33" s="147">
        <f t="shared" si="23"/>
        <v>0</v>
      </c>
      <c r="AA33" s="15">
        <f t="shared" si="24"/>
        <v>0</v>
      </c>
      <c r="AB33" s="22">
        <f t="shared" si="24"/>
        <v>0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</row>
    <row r="34" spans="1:47" s="23" customFormat="1" ht="18" hidden="1" customHeight="1" outlineLevel="1" thickBot="1">
      <c r="A34" s="13"/>
      <c r="B34" s="30" t="s">
        <v>38</v>
      </c>
      <c r="C34" s="142">
        <f t="shared" si="0"/>
        <v>0</v>
      </c>
      <c r="D34" s="143">
        <f t="shared" si="1"/>
        <v>0</v>
      </c>
      <c r="E34" s="144">
        <f t="shared" si="2"/>
        <v>0</v>
      </c>
      <c r="F34" s="143">
        <f t="shared" si="3"/>
        <v>0</v>
      </c>
      <c r="G34" s="144">
        <f t="shared" si="4"/>
        <v>0</v>
      </c>
      <c r="H34" s="143">
        <f t="shared" si="5"/>
        <v>0</v>
      </c>
      <c r="I34" s="144">
        <f t="shared" si="6"/>
        <v>0</v>
      </c>
      <c r="J34" s="143">
        <f t="shared" si="7"/>
        <v>0</v>
      </c>
      <c r="K34" s="144">
        <f t="shared" si="8"/>
        <v>0</v>
      </c>
      <c r="L34" s="145">
        <f t="shared" si="9"/>
        <v>0</v>
      </c>
      <c r="M34" s="144">
        <f t="shared" si="10"/>
        <v>0</v>
      </c>
      <c r="N34" s="145">
        <f t="shared" si="11"/>
        <v>0</v>
      </c>
      <c r="O34" s="144">
        <f t="shared" si="12"/>
        <v>0</v>
      </c>
      <c r="P34" s="145">
        <f t="shared" si="13"/>
        <v>0</v>
      </c>
      <c r="Q34" s="144">
        <f t="shared" si="14"/>
        <v>0</v>
      </c>
      <c r="R34" s="146">
        <f t="shared" si="15"/>
        <v>0</v>
      </c>
      <c r="S34" s="144">
        <f t="shared" si="16"/>
        <v>0</v>
      </c>
      <c r="T34" s="146">
        <f t="shared" si="17"/>
        <v>0</v>
      </c>
      <c r="U34" s="144">
        <f t="shared" si="18"/>
        <v>0</v>
      </c>
      <c r="V34" s="146">
        <f t="shared" si="19"/>
        <v>0</v>
      </c>
      <c r="W34" s="144">
        <f t="shared" si="20"/>
        <v>0</v>
      </c>
      <c r="X34" s="143">
        <f t="shared" si="21"/>
        <v>0</v>
      </c>
      <c r="Y34" s="144">
        <f t="shared" si="22"/>
        <v>0</v>
      </c>
      <c r="Z34" s="147">
        <f t="shared" si="23"/>
        <v>0</v>
      </c>
      <c r="AA34" s="15">
        <f t="shared" si="24"/>
        <v>0</v>
      </c>
      <c r="AB34" s="22">
        <f t="shared" si="24"/>
        <v>0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</row>
    <row r="35" spans="1:47" s="23" customFormat="1" ht="18" hidden="1" customHeight="1" outlineLevel="1" thickBot="1">
      <c r="A35" s="13"/>
      <c r="B35" s="30" t="s">
        <v>39</v>
      </c>
      <c r="C35" s="142">
        <f t="shared" si="0"/>
        <v>0</v>
      </c>
      <c r="D35" s="143">
        <f t="shared" si="1"/>
        <v>0</v>
      </c>
      <c r="E35" s="144">
        <f t="shared" si="2"/>
        <v>0</v>
      </c>
      <c r="F35" s="143">
        <f t="shared" si="3"/>
        <v>0</v>
      </c>
      <c r="G35" s="144">
        <f t="shared" si="4"/>
        <v>0</v>
      </c>
      <c r="H35" s="143">
        <f t="shared" si="5"/>
        <v>0</v>
      </c>
      <c r="I35" s="144">
        <f t="shared" si="6"/>
        <v>0</v>
      </c>
      <c r="J35" s="143">
        <f t="shared" si="7"/>
        <v>0</v>
      </c>
      <c r="K35" s="144">
        <f t="shared" si="8"/>
        <v>0</v>
      </c>
      <c r="L35" s="145">
        <f t="shared" si="9"/>
        <v>0</v>
      </c>
      <c r="M35" s="144">
        <f t="shared" si="10"/>
        <v>0</v>
      </c>
      <c r="N35" s="145">
        <f t="shared" si="11"/>
        <v>0</v>
      </c>
      <c r="O35" s="144">
        <f t="shared" si="12"/>
        <v>0</v>
      </c>
      <c r="P35" s="145">
        <f t="shared" si="13"/>
        <v>0</v>
      </c>
      <c r="Q35" s="144">
        <f t="shared" si="14"/>
        <v>0</v>
      </c>
      <c r="R35" s="146">
        <f t="shared" si="15"/>
        <v>0</v>
      </c>
      <c r="S35" s="144">
        <f t="shared" si="16"/>
        <v>0</v>
      </c>
      <c r="T35" s="146">
        <f t="shared" si="17"/>
        <v>0</v>
      </c>
      <c r="U35" s="144">
        <f t="shared" si="18"/>
        <v>0</v>
      </c>
      <c r="V35" s="146">
        <f t="shared" si="19"/>
        <v>0</v>
      </c>
      <c r="W35" s="144">
        <f t="shared" si="20"/>
        <v>0</v>
      </c>
      <c r="X35" s="143">
        <f t="shared" si="21"/>
        <v>0</v>
      </c>
      <c r="Y35" s="144">
        <f t="shared" si="22"/>
        <v>0</v>
      </c>
      <c r="Z35" s="147">
        <f t="shared" si="23"/>
        <v>0</v>
      </c>
      <c r="AA35" s="15">
        <f t="shared" si="24"/>
        <v>0</v>
      </c>
      <c r="AB35" s="22">
        <f t="shared" si="24"/>
        <v>0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</row>
    <row r="36" spans="1:47" s="23" customFormat="1" ht="18" hidden="1" customHeight="1" outlineLevel="1" thickBot="1">
      <c r="A36" s="13"/>
      <c r="B36" s="30" t="s">
        <v>40</v>
      </c>
      <c r="C36" s="142">
        <f t="shared" si="0"/>
        <v>0</v>
      </c>
      <c r="D36" s="143">
        <f t="shared" si="1"/>
        <v>0</v>
      </c>
      <c r="E36" s="144">
        <f t="shared" si="2"/>
        <v>0</v>
      </c>
      <c r="F36" s="143">
        <f t="shared" si="3"/>
        <v>0</v>
      </c>
      <c r="G36" s="144">
        <f t="shared" si="4"/>
        <v>0</v>
      </c>
      <c r="H36" s="143">
        <f t="shared" si="5"/>
        <v>0</v>
      </c>
      <c r="I36" s="144">
        <f t="shared" si="6"/>
        <v>0</v>
      </c>
      <c r="J36" s="143">
        <f t="shared" si="7"/>
        <v>0</v>
      </c>
      <c r="K36" s="144">
        <f t="shared" si="8"/>
        <v>0</v>
      </c>
      <c r="L36" s="145">
        <f t="shared" si="9"/>
        <v>0</v>
      </c>
      <c r="M36" s="144">
        <f t="shared" si="10"/>
        <v>0</v>
      </c>
      <c r="N36" s="145">
        <f t="shared" si="11"/>
        <v>0</v>
      </c>
      <c r="O36" s="144">
        <f t="shared" si="12"/>
        <v>0</v>
      </c>
      <c r="P36" s="145">
        <f t="shared" si="13"/>
        <v>0</v>
      </c>
      <c r="Q36" s="144">
        <f t="shared" si="14"/>
        <v>0</v>
      </c>
      <c r="R36" s="146">
        <f t="shared" si="15"/>
        <v>0</v>
      </c>
      <c r="S36" s="144">
        <f t="shared" si="16"/>
        <v>0</v>
      </c>
      <c r="T36" s="146">
        <f t="shared" si="17"/>
        <v>0</v>
      </c>
      <c r="U36" s="144">
        <f t="shared" si="18"/>
        <v>0</v>
      </c>
      <c r="V36" s="146">
        <f t="shared" si="19"/>
        <v>0</v>
      </c>
      <c r="W36" s="144">
        <f t="shared" si="20"/>
        <v>0</v>
      </c>
      <c r="X36" s="143">
        <f t="shared" si="21"/>
        <v>0</v>
      </c>
      <c r="Y36" s="144">
        <f t="shared" si="22"/>
        <v>0</v>
      </c>
      <c r="Z36" s="147">
        <f t="shared" si="23"/>
        <v>0</v>
      </c>
      <c r="AA36" s="15">
        <f t="shared" si="24"/>
        <v>0</v>
      </c>
      <c r="AB36" s="22">
        <f t="shared" si="24"/>
        <v>0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</row>
    <row r="37" spans="1:47" s="23" customFormat="1" ht="18" hidden="1" customHeight="1" outlineLevel="1" thickBot="1">
      <c r="A37" s="13"/>
      <c r="B37" s="30" t="s">
        <v>41</v>
      </c>
      <c r="C37" s="142">
        <f t="shared" si="0"/>
        <v>0</v>
      </c>
      <c r="D37" s="143">
        <f t="shared" si="1"/>
        <v>0</v>
      </c>
      <c r="E37" s="144">
        <f t="shared" si="2"/>
        <v>0</v>
      </c>
      <c r="F37" s="143">
        <f t="shared" si="3"/>
        <v>0</v>
      </c>
      <c r="G37" s="144">
        <f t="shared" si="4"/>
        <v>0</v>
      </c>
      <c r="H37" s="143">
        <f t="shared" si="5"/>
        <v>0</v>
      </c>
      <c r="I37" s="144">
        <f t="shared" si="6"/>
        <v>0</v>
      </c>
      <c r="J37" s="143">
        <f t="shared" si="7"/>
        <v>0</v>
      </c>
      <c r="K37" s="144">
        <f t="shared" si="8"/>
        <v>0</v>
      </c>
      <c r="L37" s="145">
        <f t="shared" si="9"/>
        <v>0</v>
      </c>
      <c r="M37" s="144">
        <f t="shared" si="10"/>
        <v>0</v>
      </c>
      <c r="N37" s="145">
        <f t="shared" si="11"/>
        <v>0</v>
      </c>
      <c r="O37" s="144">
        <f t="shared" si="12"/>
        <v>0</v>
      </c>
      <c r="P37" s="145">
        <f t="shared" si="13"/>
        <v>0</v>
      </c>
      <c r="Q37" s="144">
        <f t="shared" si="14"/>
        <v>0</v>
      </c>
      <c r="R37" s="146">
        <f t="shared" si="15"/>
        <v>0</v>
      </c>
      <c r="S37" s="144">
        <f t="shared" si="16"/>
        <v>0</v>
      </c>
      <c r="T37" s="146">
        <f t="shared" si="17"/>
        <v>0</v>
      </c>
      <c r="U37" s="144">
        <f t="shared" si="18"/>
        <v>0</v>
      </c>
      <c r="V37" s="146">
        <f t="shared" si="19"/>
        <v>0</v>
      </c>
      <c r="W37" s="144">
        <f t="shared" si="20"/>
        <v>0</v>
      </c>
      <c r="X37" s="143">
        <f t="shared" si="21"/>
        <v>0</v>
      </c>
      <c r="Y37" s="144">
        <f t="shared" si="22"/>
        <v>0</v>
      </c>
      <c r="Z37" s="147">
        <f t="shared" si="23"/>
        <v>0</v>
      </c>
      <c r="AA37" s="15">
        <f t="shared" si="24"/>
        <v>0</v>
      </c>
      <c r="AB37" s="22">
        <f t="shared" si="24"/>
        <v>0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1:47" s="23" customFormat="1" ht="18" hidden="1" customHeight="1" outlineLevel="1" thickBot="1">
      <c r="A38" s="13"/>
      <c r="B38" s="30" t="s">
        <v>42</v>
      </c>
      <c r="C38" s="142">
        <f t="shared" si="0"/>
        <v>0</v>
      </c>
      <c r="D38" s="143">
        <f t="shared" si="1"/>
        <v>0</v>
      </c>
      <c r="E38" s="144">
        <f t="shared" si="2"/>
        <v>0</v>
      </c>
      <c r="F38" s="143">
        <f t="shared" si="3"/>
        <v>0</v>
      </c>
      <c r="G38" s="144">
        <f t="shared" si="4"/>
        <v>0</v>
      </c>
      <c r="H38" s="143">
        <f t="shared" si="5"/>
        <v>0</v>
      </c>
      <c r="I38" s="144">
        <f t="shared" si="6"/>
        <v>0</v>
      </c>
      <c r="J38" s="143">
        <f t="shared" si="7"/>
        <v>0</v>
      </c>
      <c r="K38" s="144">
        <f t="shared" si="8"/>
        <v>0</v>
      </c>
      <c r="L38" s="145">
        <f t="shared" si="9"/>
        <v>0</v>
      </c>
      <c r="M38" s="144">
        <f t="shared" si="10"/>
        <v>0</v>
      </c>
      <c r="N38" s="145">
        <f t="shared" si="11"/>
        <v>0</v>
      </c>
      <c r="O38" s="144">
        <f t="shared" si="12"/>
        <v>0</v>
      </c>
      <c r="P38" s="145">
        <f t="shared" si="13"/>
        <v>0</v>
      </c>
      <c r="Q38" s="144">
        <f t="shared" si="14"/>
        <v>0</v>
      </c>
      <c r="R38" s="146">
        <f t="shared" si="15"/>
        <v>0</v>
      </c>
      <c r="S38" s="144">
        <f t="shared" si="16"/>
        <v>0</v>
      </c>
      <c r="T38" s="146">
        <f t="shared" si="17"/>
        <v>0</v>
      </c>
      <c r="U38" s="144">
        <f t="shared" si="18"/>
        <v>0</v>
      </c>
      <c r="V38" s="146">
        <f t="shared" si="19"/>
        <v>0</v>
      </c>
      <c r="W38" s="144">
        <f t="shared" si="20"/>
        <v>0</v>
      </c>
      <c r="X38" s="143">
        <f t="shared" si="21"/>
        <v>0</v>
      </c>
      <c r="Y38" s="144">
        <f t="shared" si="22"/>
        <v>0</v>
      </c>
      <c r="Z38" s="147">
        <f t="shared" si="23"/>
        <v>0</v>
      </c>
      <c r="AA38" s="15">
        <f t="shared" si="24"/>
        <v>0</v>
      </c>
      <c r="AB38" s="22">
        <f t="shared" si="24"/>
        <v>0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</row>
    <row r="39" spans="1:47" s="23" customFormat="1" ht="18" hidden="1" customHeight="1" outlineLevel="1" thickBot="1">
      <c r="A39" s="13"/>
      <c r="B39" s="30" t="s">
        <v>43</v>
      </c>
      <c r="C39" s="142">
        <f t="shared" si="0"/>
        <v>0</v>
      </c>
      <c r="D39" s="143">
        <f t="shared" si="1"/>
        <v>0</v>
      </c>
      <c r="E39" s="144">
        <f t="shared" si="2"/>
        <v>0</v>
      </c>
      <c r="F39" s="143">
        <f t="shared" si="3"/>
        <v>0</v>
      </c>
      <c r="G39" s="144">
        <f t="shared" si="4"/>
        <v>0</v>
      </c>
      <c r="H39" s="143">
        <f t="shared" si="5"/>
        <v>0</v>
      </c>
      <c r="I39" s="144">
        <f t="shared" si="6"/>
        <v>0</v>
      </c>
      <c r="J39" s="143">
        <f t="shared" si="7"/>
        <v>0</v>
      </c>
      <c r="K39" s="144">
        <f t="shared" si="8"/>
        <v>0</v>
      </c>
      <c r="L39" s="145">
        <f t="shared" si="9"/>
        <v>0</v>
      </c>
      <c r="M39" s="144">
        <f t="shared" si="10"/>
        <v>0</v>
      </c>
      <c r="N39" s="145">
        <f t="shared" si="11"/>
        <v>0</v>
      </c>
      <c r="O39" s="144">
        <f t="shared" si="12"/>
        <v>0</v>
      </c>
      <c r="P39" s="145">
        <f t="shared" si="13"/>
        <v>0</v>
      </c>
      <c r="Q39" s="144">
        <f t="shared" si="14"/>
        <v>0</v>
      </c>
      <c r="R39" s="146">
        <f t="shared" si="15"/>
        <v>0</v>
      </c>
      <c r="S39" s="144">
        <f t="shared" si="16"/>
        <v>0</v>
      </c>
      <c r="T39" s="146">
        <f t="shared" si="17"/>
        <v>0</v>
      </c>
      <c r="U39" s="144">
        <f t="shared" si="18"/>
        <v>0</v>
      </c>
      <c r="V39" s="146">
        <f t="shared" si="19"/>
        <v>0</v>
      </c>
      <c r="W39" s="144">
        <f t="shared" si="20"/>
        <v>0</v>
      </c>
      <c r="X39" s="143">
        <f t="shared" si="21"/>
        <v>0</v>
      </c>
      <c r="Y39" s="144">
        <f t="shared" si="22"/>
        <v>0</v>
      </c>
      <c r="Z39" s="147">
        <f t="shared" si="23"/>
        <v>0</v>
      </c>
      <c r="AA39" s="15">
        <f t="shared" si="24"/>
        <v>0</v>
      </c>
      <c r="AB39" s="22">
        <f t="shared" si="24"/>
        <v>0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</row>
    <row r="40" spans="1:47" s="23" customFormat="1" ht="18" hidden="1" customHeight="1" outlineLevel="1" thickBot="1">
      <c r="A40" s="13"/>
      <c r="B40" s="30" t="s">
        <v>44</v>
      </c>
      <c r="C40" s="142">
        <f t="shared" si="0"/>
        <v>0</v>
      </c>
      <c r="D40" s="143">
        <f t="shared" si="1"/>
        <v>0</v>
      </c>
      <c r="E40" s="144">
        <f t="shared" si="2"/>
        <v>0</v>
      </c>
      <c r="F40" s="143">
        <f t="shared" si="3"/>
        <v>0</v>
      </c>
      <c r="G40" s="144">
        <f t="shared" si="4"/>
        <v>0</v>
      </c>
      <c r="H40" s="143">
        <f t="shared" si="5"/>
        <v>0</v>
      </c>
      <c r="I40" s="144">
        <f t="shared" si="6"/>
        <v>0</v>
      </c>
      <c r="J40" s="143">
        <f t="shared" si="7"/>
        <v>0</v>
      </c>
      <c r="K40" s="144">
        <f t="shared" si="8"/>
        <v>0</v>
      </c>
      <c r="L40" s="145">
        <f t="shared" si="9"/>
        <v>0</v>
      </c>
      <c r="M40" s="144">
        <f t="shared" si="10"/>
        <v>0</v>
      </c>
      <c r="N40" s="145">
        <f t="shared" si="11"/>
        <v>0</v>
      </c>
      <c r="O40" s="144">
        <f t="shared" si="12"/>
        <v>0</v>
      </c>
      <c r="P40" s="145">
        <f t="shared" si="13"/>
        <v>0</v>
      </c>
      <c r="Q40" s="144">
        <f t="shared" si="14"/>
        <v>0</v>
      </c>
      <c r="R40" s="146">
        <f t="shared" si="15"/>
        <v>0</v>
      </c>
      <c r="S40" s="144">
        <f t="shared" si="16"/>
        <v>0</v>
      </c>
      <c r="T40" s="146">
        <f t="shared" si="17"/>
        <v>0</v>
      </c>
      <c r="U40" s="144">
        <f t="shared" si="18"/>
        <v>0</v>
      </c>
      <c r="V40" s="146">
        <f t="shared" si="19"/>
        <v>0</v>
      </c>
      <c r="W40" s="144">
        <f t="shared" si="20"/>
        <v>0</v>
      </c>
      <c r="X40" s="143">
        <f t="shared" si="21"/>
        <v>0</v>
      </c>
      <c r="Y40" s="144">
        <f t="shared" si="22"/>
        <v>0</v>
      </c>
      <c r="Z40" s="147">
        <f t="shared" si="23"/>
        <v>0</v>
      </c>
      <c r="AA40" s="15">
        <f t="shared" si="24"/>
        <v>0</v>
      </c>
      <c r="AB40" s="22">
        <f t="shared" si="24"/>
        <v>0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</row>
    <row r="41" spans="1:47" s="23" customFormat="1" ht="18" hidden="1" customHeight="1" outlineLevel="1" thickBot="1">
      <c r="A41" s="13"/>
      <c r="B41" s="30" t="s">
        <v>45</v>
      </c>
      <c r="C41" s="142">
        <f t="shared" si="0"/>
        <v>0</v>
      </c>
      <c r="D41" s="143">
        <f t="shared" si="1"/>
        <v>0</v>
      </c>
      <c r="E41" s="144">
        <f t="shared" si="2"/>
        <v>0</v>
      </c>
      <c r="F41" s="143">
        <f t="shared" si="3"/>
        <v>0</v>
      </c>
      <c r="G41" s="144">
        <f t="shared" si="4"/>
        <v>0</v>
      </c>
      <c r="H41" s="143">
        <f t="shared" si="5"/>
        <v>0</v>
      </c>
      <c r="I41" s="144">
        <f t="shared" si="6"/>
        <v>0</v>
      </c>
      <c r="J41" s="143">
        <f t="shared" si="7"/>
        <v>0</v>
      </c>
      <c r="K41" s="144">
        <f t="shared" si="8"/>
        <v>0</v>
      </c>
      <c r="L41" s="145">
        <f t="shared" si="9"/>
        <v>0</v>
      </c>
      <c r="M41" s="144">
        <f t="shared" si="10"/>
        <v>0</v>
      </c>
      <c r="N41" s="145">
        <f t="shared" si="11"/>
        <v>0</v>
      </c>
      <c r="O41" s="144">
        <f t="shared" si="12"/>
        <v>0</v>
      </c>
      <c r="P41" s="145">
        <f t="shared" si="13"/>
        <v>0</v>
      </c>
      <c r="Q41" s="144">
        <f t="shared" si="14"/>
        <v>0</v>
      </c>
      <c r="R41" s="146">
        <f t="shared" si="15"/>
        <v>0</v>
      </c>
      <c r="S41" s="144">
        <f t="shared" si="16"/>
        <v>0</v>
      </c>
      <c r="T41" s="146">
        <f t="shared" si="17"/>
        <v>0</v>
      </c>
      <c r="U41" s="144">
        <f t="shared" si="18"/>
        <v>0</v>
      </c>
      <c r="V41" s="146">
        <f t="shared" si="19"/>
        <v>0</v>
      </c>
      <c r="W41" s="144">
        <f t="shared" si="20"/>
        <v>0</v>
      </c>
      <c r="X41" s="143">
        <f t="shared" si="21"/>
        <v>0</v>
      </c>
      <c r="Y41" s="144">
        <f t="shared" si="22"/>
        <v>0</v>
      </c>
      <c r="Z41" s="147">
        <f t="shared" si="23"/>
        <v>0</v>
      </c>
      <c r="AA41" s="15">
        <f t="shared" si="24"/>
        <v>0</v>
      </c>
      <c r="AB41" s="22">
        <f t="shared" si="24"/>
        <v>0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</row>
    <row r="42" spans="1:47" s="23" customFormat="1" ht="18" hidden="1" customHeight="1" outlineLevel="1" thickBot="1">
      <c r="A42" s="13"/>
      <c r="B42" s="30" t="s">
        <v>46</v>
      </c>
      <c r="C42" s="142">
        <f t="shared" si="0"/>
        <v>0</v>
      </c>
      <c r="D42" s="143">
        <f t="shared" si="1"/>
        <v>0</v>
      </c>
      <c r="E42" s="144">
        <f t="shared" si="2"/>
        <v>0</v>
      </c>
      <c r="F42" s="143">
        <f t="shared" si="3"/>
        <v>0</v>
      </c>
      <c r="G42" s="144">
        <f t="shared" si="4"/>
        <v>0</v>
      </c>
      <c r="H42" s="143">
        <f t="shared" si="5"/>
        <v>0</v>
      </c>
      <c r="I42" s="144">
        <f t="shared" si="6"/>
        <v>0</v>
      </c>
      <c r="J42" s="143">
        <f t="shared" si="7"/>
        <v>0</v>
      </c>
      <c r="K42" s="144">
        <f t="shared" si="8"/>
        <v>0</v>
      </c>
      <c r="L42" s="145">
        <f t="shared" si="9"/>
        <v>0</v>
      </c>
      <c r="M42" s="144">
        <f t="shared" si="10"/>
        <v>0</v>
      </c>
      <c r="N42" s="145">
        <f t="shared" si="11"/>
        <v>0</v>
      </c>
      <c r="O42" s="144">
        <f t="shared" si="12"/>
        <v>0</v>
      </c>
      <c r="P42" s="145">
        <f t="shared" si="13"/>
        <v>0</v>
      </c>
      <c r="Q42" s="144">
        <f t="shared" si="14"/>
        <v>0</v>
      </c>
      <c r="R42" s="146">
        <f t="shared" si="15"/>
        <v>0</v>
      </c>
      <c r="S42" s="144">
        <f t="shared" si="16"/>
        <v>0</v>
      </c>
      <c r="T42" s="146">
        <f t="shared" si="17"/>
        <v>0</v>
      </c>
      <c r="U42" s="144">
        <f t="shared" si="18"/>
        <v>0</v>
      </c>
      <c r="V42" s="146">
        <f t="shared" si="19"/>
        <v>0</v>
      </c>
      <c r="W42" s="144">
        <f t="shared" si="20"/>
        <v>0</v>
      </c>
      <c r="X42" s="143">
        <f t="shared" si="21"/>
        <v>0</v>
      </c>
      <c r="Y42" s="144">
        <f t="shared" si="22"/>
        <v>0</v>
      </c>
      <c r="Z42" s="147">
        <f t="shared" si="23"/>
        <v>0</v>
      </c>
      <c r="AA42" s="15">
        <f t="shared" si="24"/>
        <v>0</v>
      </c>
      <c r="AB42" s="22">
        <f t="shared" si="24"/>
        <v>0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</row>
    <row r="43" spans="1:47" s="23" customFormat="1" ht="18" hidden="1" customHeight="1" outlineLevel="1" thickBot="1">
      <c r="A43" s="13"/>
      <c r="B43" s="30" t="s">
        <v>47</v>
      </c>
      <c r="C43" s="142">
        <f t="shared" si="0"/>
        <v>0</v>
      </c>
      <c r="D43" s="143">
        <f t="shared" si="1"/>
        <v>0</v>
      </c>
      <c r="E43" s="144">
        <f t="shared" si="2"/>
        <v>0</v>
      </c>
      <c r="F43" s="143">
        <f t="shared" si="3"/>
        <v>0</v>
      </c>
      <c r="G43" s="144">
        <f t="shared" si="4"/>
        <v>0</v>
      </c>
      <c r="H43" s="143">
        <f t="shared" si="5"/>
        <v>0</v>
      </c>
      <c r="I43" s="144">
        <f t="shared" si="6"/>
        <v>0</v>
      </c>
      <c r="J43" s="143">
        <f t="shared" si="7"/>
        <v>0</v>
      </c>
      <c r="K43" s="144">
        <f t="shared" si="8"/>
        <v>0</v>
      </c>
      <c r="L43" s="145">
        <f t="shared" si="9"/>
        <v>0</v>
      </c>
      <c r="M43" s="144">
        <f t="shared" si="10"/>
        <v>0</v>
      </c>
      <c r="N43" s="145">
        <f t="shared" si="11"/>
        <v>0</v>
      </c>
      <c r="O43" s="144">
        <f t="shared" si="12"/>
        <v>0</v>
      </c>
      <c r="P43" s="145">
        <f t="shared" si="13"/>
        <v>0</v>
      </c>
      <c r="Q43" s="144">
        <f t="shared" si="14"/>
        <v>0</v>
      </c>
      <c r="R43" s="146">
        <f t="shared" si="15"/>
        <v>0</v>
      </c>
      <c r="S43" s="144">
        <f t="shared" si="16"/>
        <v>0</v>
      </c>
      <c r="T43" s="146">
        <f t="shared" si="17"/>
        <v>0</v>
      </c>
      <c r="U43" s="144">
        <f t="shared" si="18"/>
        <v>0</v>
      </c>
      <c r="V43" s="146">
        <f t="shared" si="19"/>
        <v>0</v>
      </c>
      <c r="W43" s="144">
        <f t="shared" si="20"/>
        <v>0</v>
      </c>
      <c r="X43" s="143">
        <f t="shared" si="21"/>
        <v>0</v>
      </c>
      <c r="Y43" s="144">
        <f t="shared" si="22"/>
        <v>0</v>
      </c>
      <c r="Z43" s="147">
        <f t="shared" si="23"/>
        <v>0</v>
      </c>
      <c r="AA43" s="15">
        <f t="shared" si="24"/>
        <v>0</v>
      </c>
      <c r="AB43" s="22">
        <f t="shared" si="24"/>
        <v>0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</row>
    <row r="44" spans="1:47" s="23" customFormat="1" ht="18" hidden="1" customHeight="1" outlineLevel="1" thickBot="1">
      <c r="A44" s="13"/>
      <c r="B44" s="30" t="s">
        <v>48</v>
      </c>
      <c r="C44" s="142">
        <f t="shared" si="0"/>
        <v>0</v>
      </c>
      <c r="D44" s="143">
        <f t="shared" si="1"/>
        <v>0</v>
      </c>
      <c r="E44" s="144">
        <f t="shared" si="2"/>
        <v>0</v>
      </c>
      <c r="F44" s="143">
        <f t="shared" si="3"/>
        <v>0</v>
      </c>
      <c r="G44" s="144">
        <f t="shared" si="4"/>
        <v>0</v>
      </c>
      <c r="H44" s="143">
        <f t="shared" si="5"/>
        <v>0</v>
      </c>
      <c r="I44" s="144">
        <f t="shared" si="6"/>
        <v>0</v>
      </c>
      <c r="J44" s="143">
        <f t="shared" si="7"/>
        <v>0</v>
      </c>
      <c r="K44" s="144">
        <f t="shared" si="8"/>
        <v>0</v>
      </c>
      <c r="L44" s="145">
        <f t="shared" si="9"/>
        <v>0</v>
      </c>
      <c r="M44" s="144">
        <f t="shared" si="10"/>
        <v>0</v>
      </c>
      <c r="N44" s="145">
        <f t="shared" si="11"/>
        <v>0</v>
      </c>
      <c r="O44" s="144">
        <f t="shared" si="12"/>
        <v>0</v>
      </c>
      <c r="P44" s="145">
        <f t="shared" si="13"/>
        <v>0</v>
      </c>
      <c r="Q44" s="144">
        <f t="shared" si="14"/>
        <v>0</v>
      </c>
      <c r="R44" s="146">
        <f t="shared" si="15"/>
        <v>0</v>
      </c>
      <c r="S44" s="144">
        <f t="shared" si="16"/>
        <v>0</v>
      </c>
      <c r="T44" s="146">
        <f t="shared" si="17"/>
        <v>0</v>
      </c>
      <c r="U44" s="144">
        <f t="shared" si="18"/>
        <v>0</v>
      </c>
      <c r="V44" s="146">
        <f t="shared" si="19"/>
        <v>0</v>
      </c>
      <c r="W44" s="144">
        <f t="shared" si="20"/>
        <v>0</v>
      </c>
      <c r="X44" s="143">
        <f t="shared" si="21"/>
        <v>0</v>
      </c>
      <c r="Y44" s="144">
        <f t="shared" si="22"/>
        <v>0</v>
      </c>
      <c r="Z44" s="147">
        <f t="shared" si="23"/>
        <v>0</v>
      </c>
      <c r="AA44" s="15">
        <f t="shared" si="24"/>
        <v>0</v>
      </c>
      <c r="AB44" s="22">
        <f t="shared" si="24"/>
        <v>0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</row>
    <row r="45" spans="1:47" s="23" customFormat="1" ht="18" hidden="1" customHeight="1" outlineLevel="1" thickBot="1">
      <c r="A45" s="13"/>
      <c r="B45" s="30" t="s">
        <v>49</v>
      </c>
      <c r="C45" s="142">
        <f t="shared" si="0"/>
        <v>0</v>
      </c>
      <c r="D45" s="143">
        <f t="shared" si="1"/>
        <v>0</v>
      </c>
      <c r="E45" s="144">
        <f t="shared" si="2"/>
        <v>0</v>
      </c>
      <c r="F45" s="143">
        <f t="shared" si="3"/>
        <v>0</v>
      </c>
      <c r="G45" s="144">
        <f t="shared" si="4"/>
        <v>0</v>
      </c>
      <c r="H45" s="143">
        <f t="shared" si="5"/>
        <v>0</v>
      </c>
      <c r="I45" s="144">
        <f t="shared" si="6"/>
        <v>0</v>
      </c>
      <c r="J45" s="143">
        <f t="shared" si="7"/>
        <v>0</v>
      </c>
      <c r="K45" s="144">
        <f t="shared" si="8"/>
        <v>0</v>
      </c>
      <c r="L45" s="145">
        <f t="shared" si="9"/>
        <v>0</v>
      </c>
      <c r="M45" s="144">
        <f t="shared" si="10"/>
        <v>0</v>
      </c>
      <c r="N45" s="145">
        <f t="shared" si="11"/>
        <v>0</v>
      </c>
      <c r="O45" s="144">
        <f t="shared" si="12"/>
        <v>0</v>
      </c>
      <c r="P45" s="145">
        <f t="shared" si="13"/>
        <v>0</v>
      </c>
      <c r="Q45" s="144">
        <f t="shared" si="14"/>
        <v>0</v>
      </c>
      <c r="R45" s="146">
        <f t="shared" si="15"/>
        <v>0</v>
      </c>
      <c r="S45" s="144">
        <f t="shared" si="16"/>
        <v>0</v>
      </c>
      <c r="T45" s="146">
        <f t="shared" si="17"/>
        <v>0</v>
      </c>
      <c r="U45" s="144">
        <f t="shared" si="18"/>
        <v>0</v>
      </c>
      <c r="V45" s="146">
        <f t="shared" si="19"/>
        <v>0</v>
      </c>
      <c r="W45" s="144">
        <f t="shared" si="20"/>
        <v>0</v>
      </c>
      <c r="X45" s="143">
        <f t="shared" si="21"/>
        <v>0</v>
      </c>
      <c r="Y45" s="144">
        <f t="shared" si="22"/>
        <v>0</v>
      </c>
      <c r="Z45" s="147">
        <f t="shared" si="23"/>
        <v>0</v>
      </c>
      <c r="AA45" s="15">
        <f t="shared" si="24"/>
        <v>0</v>
      </c>
      <c r="AB45" s="22">
        <f t="shared" si="24"/>
        <v>0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</row>
    <row r="46" spans="1:47" s="23" customFormat="1" ht="18" hidden="1" customHeight="1" outlineLevel="1" thickBot="1">
      <c r="A46" s="13"/>
      <c r="B46" s="30" t="s">
        <v>50</v>
      </c>
      <c r="C46" s="142">
        <f t="shared" si="0"/>
        <v>0</v>
      </c>
      <c r="D46" s="143">
        <f t="shared" si="1"/>
        <v>0</v>
      </c>
      <c r="E46" s="144">
        <f t="shared" si="2"/>
        <v>0</v>
      </c>
      <c r="F46" s="143">
        <f t="shared" si="3"/>
        <v>0</v>
      </c>
      <c r="G46" s="144">
        <f t="shared" si="4"/>
        <v>0</v>
      </c>
      <c r="H46" s="143">
        <f t="shared" si="5"/>
        <v>0</v>
      </c>
      <c r="I46" s="144">
        <f t="shared" si="6"/>
        <v>0</v>
      </c>
      <c r="J46" s="143">
        <f t="shared" si="7"/>
        <v>0</v>
      </c>
      <c r="K46" s="144">
        <f t="shared" si="8"/>
        <v>0</v>
      </c>
      <c r="L46" s="145">
        <f t="shared" si="9"/>
        <v>0</v>
      </c>
      <c r="M46" s="144">
        <f t="shared" si="10"/>
        <v>0</v>
      </c>
      <c r="N46" s="145">
        <f t="shared" si="11"/>
        <v>0</v>
      </c>
      <c r="O46" s="144">
        <f t="shared" si="12"/>
        <v>0</v>
      </c>
      <c r="P46" s="145">
        <f t="shared" si="13"/>
        <v>0</v>
      </c>
      <c r="Q46" s="144">
        <f t="shared" si="14"/>
        <v>0</v>
      </c>
      <c r="R46" s="146">
        <f t="shared" si="15"/>
        <v>0</v>
      </c>
      <c r="S46" s="144">
        <f t="shared" si="16"/>
        <v>0</v>
      </c>
      <c r="T46" s="146">
        <f t="shared" si="17"/>
        <v>0</v>
      </c>
      <c r="U46" s="144">
        <f t="shared" si="18"/>
        <v>0</v>
      </c>
      <c r="V46" s="146">
        <f t="shared" si="19"/>
        <v>0</v>
      </c>
      <c r="W46" s="144">
        <f t="shared" si="20"/>
        <v>0</v>
      </c>
      <c r="X46" s="143">
        <f t="shared" si="21"/>
        <v>0</v>
      </c>
      <c r="Y46" s="144">
        <f t="shared" si="22"/>
        <v>0</v>
      </c>
      <c r="Z46" s="147">
        <f t="shared" si="23"/>
        <v>0</v>
      </c>
      <c r="AA46" s="15">
        <f t="shared" si="24"/>
        <v>0</v>
      </c>
      <c r="AB46" s="22">
        <f t="shared" si="24"/>
        <v>0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</row>
    <row r="47" spans="1:47" s="23" customFormat="1" ht="18" hidden="1" customHeight="1" outlineLevel="1" thickBot="1">
      <c r="A47" s="13"/>
      <c r="B47" s="30" t="s">
        <v>51</v>
      </c>
      <c r="C47" s="142">
        <f t="shared" si="0"/>
        <v>0</v>
      </c>
      <c r="D47" s="143">
        <f t="shared" si="1"/>
        <v>0</v>
      </c>
      <c r="E47" s="144">
        <f t="shared" si="2"/>
        <v>0</v>
      </c>
      <c r="F47" s="143">
        <f t="shared" si="3"/>
        <v>0</v>
      </c>
      <c r="G47" s="144">
        <f t="shared" si="4"/>
        <v>0</v>
      </c>
      <c r="H47" s="143">
        <f t="shared" si="5"/>
        <v>0</v>
      </c>
      <c r="I47" s="144">
        <f t="shared" si="6"/>
        <v>0</v>
      </c>
      <c r="J47" s="143">
        <f t="shared" si="7"/>
        <v>0</v>
      </c>
      <c r="K47" s="144">
        <f t="shared" si="8"/>
        <v>0</v>
      </c>
      <c r="L47" s="145">
        <f t="shared" si="9"/>
        <v>0</v>
      </c>
      <c r="M47" s="144">
        <f t="shared" si="10"/>
        <v>0</v>
      </c>
      <c r="N47" s="145">
        <f t="shared" si="11"/>
        <v>0</v>
      </c>
      <c r="O47" s="144">
        <f t="shared" si="12"/>
        <v>0</v>
      </c>
      <c r="P47" s="145">
        <f t="shared" si="13"/>
        <v>0</v>
      </c>
      <c r="Q47" s="144">
        <f t="shared" si="14"/>
        <v>0</v>
      </c>
      <c r="R47" s="146">
        <f t="shared" si="15"/>
        <v>0</v>
      </c>
      <c r="S47" s="144">
        <f t="shared" si="16"/>
        <v>0</v>
      </c>
      <c r="T47" s="146">
        <f t="shared" si="17"/>
        <v>0</v>
      </c>
      <c r="U47" s="144">
        <f t="shared" si="18"/>
        <v>0</v>
      </c>
      <c r="V47" s="146">
        <f t="shared" si="19"/>
        <v>0</v>
      </c>
      <c r="W47" s="144">
        <f t="shared" si="20"/>
        <v>0</v>
      </c>
      <c r="X47" s="143">
        <f t="shared" si="21"/>
        <v>0</v>
      </c>
      <c r="Y47" s="144">
        <f t="shared" si="22"/>
        <v>0</v>
      </c>
      <c r="Z47" s="147">
        <f t="shared" si="23"/>
        <v>0</v>
      </c>
      <c r="AA47" s="15">
        <f t="shared" si="24"/>
        <v>0</v>
      </c>
      <c r="AB47" s="22">
        <f t="shared" si="24"/>
        <v>0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</row>
    <row r="48" spans="1:47" s="23" customFormat="1" ht="18" hidden="1" customHeight="1" outlineLevel="1" thickBot="1">
      <c r="A48" s="13"/>
      <c r="B48" s="30" t="s">
        <v>52</v>
      </c>
      <c r="C48" s="142">
        <f t="shared" si="0"/>
        <v>0</v>
      </c>
      <c r="D48" s="143">
        <f t="shared" si="1"/>
        <v>0</v>
      </c>
      <c r="E48" s="144">
        <f t="shared" si="2"/>
        <v>0</v>
      </c>
      <c r="F48" s="143">
        <f t="shared" si="3"/>
        <v>0</v>
      </c>
      <c r="G48" s="144">
        <f t="shared" si="4"/>
        <v>0</v>
      </c>
      <c r="H48" s="143">
        <f t="shared" si="5"/>
        <v>0</v>
      </c>
      <c r="I48" s="144">
        <f t="shared" si="6"/>
        <v>0</v>
      </c>
      <c r="J48" s="143">
        <f t="shared" si="7"/>
        <v>0</v>
      </c>
      <c r="K48" s="144">
        <f t="shared" si="8"/>
        <v>0</v>
      </c>
      <c r="L48" s="145">
        <f t="shared" si="9"/>
        <v>0</v>
      </c>
      <c r="M48" s="144">
        <f t="shared" si="10"/>
        <v>0</v>
      </c>
      <c r="N48" s="145">
        <f t="shared" si="11"/>
        <v>0</v>
      </c>
      <c r="O48" s="144">
        <f t="shared" si="12"/>
        <v>0</v>
      </c>
      <c r="P48" s="145">
        <f t="shared" si="13"/>
        <v>0</v>
      </c>
      <c r="Q48" s="144">
        <f t="shared" si="14"/>
        <v>0</v>
      </c>
      <c r="R48" s="146">
        <f t="shared" si="15"/>
        <v>0</v>
      </c>
      <c r="S48" s="144">
        <f t="shared" si="16"/>
        <v>0</v>
      </c>
      <c r="T48" s="146">
        <f t="shared" si="17"/>
        <v>0</v>
      </c>
      <c r="U48" s="144">
        <f t="shared" si="18"/>
        <v>0</v>
      </c>
      <c r="V48" s="146">
        <f t="shared" si="19"/>
        <v>0</v>
      </c>
      <c r="W48" s="144">
        <f t="shared" si="20"/>
        <v>0</v>
      </c>
      <c r="X48" s="143">
        <f t="shared" si="21"/>
        <v>0</v>
      </c>
      <c r="Y48" s="144">
        <f t="shared" si="22"/>
        <v>0</v>
      </c>
      <c r="Z48" s="147">
        <f t="shared" si="23"/>
        <v>0</v>
      </c>
      <c r="AA48" s="15">
        <f t="shared" si="24"/>
        <v>0</v>
      </c>
      <c r="AB48" s="22">
        <f t="shared" si="24"/>
        <v>0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</row>
    <row r="49" spans="1:47" s="23" customFormat="1" ht="18" hidden="1" customHeight="1" outlineLevel="1" thickBot="1">
      <c r="A49" s="13"/>
      <c r="B49" s="30" t="s">
        <v>53</v>
      </c>
      <c r="C49" s="142">
        <f t="shared" si="0"/>
        <v>0</v>
      </c>
      <c r="D49" s="143">
        <f t="shared" si="1"/>
        <v>0</v>
      </c>
      <c r="E49" s="144">
        <f t="shared" si="2"/>
        <v>0</v>
      </c>
      <c r="F49" s="143">
        <f t="shared" si="3"/>
        <v>0</v>
      </c>
      <c r="G49" s="144">
        <f t="shared" si="4"/>
        <v>0</v>
      </c>
      <c r="H49" s="143">
        <f t="shared" si="5"/>
        <v>0</v>
      </c>
      <c r="I49" s="144">
        <f t="shared" si="6"/>
        <v>0</v>
      </c>
      <c r="J49" s="143">
        <f t="shared" si="7"/>
        <v>0</v>
      </c>
      <c r="K49" s="144">
        <f t="shared" si="8"/>
        <v>0</v>
      </c>
      <c r="L49" s="145">
        <f t="shared" si="9"/>
        <v>0</v>
      </c>
      <c r="M49" s="144">
        <f t="shared" si="10"/>
        <v>0</v>
      </c>
      <c r="N49" s="145">
        <f t="shared" si="11"/>
        <v>0</v>
      </c>
      <c r="O49" s="144">
        <f t="shared" si="12"/>
        <v>0</v>
      </c>
      <c r="P49" s="145">
        <f t="shared" si="13"/>
        <v>0</v>
      </c>
      <c r="Q49" s="144">
        <f t="shared" si="14"/>
        <v>0</v>
      </c>
      <c r="R49" s="146">
        <f t="shared" si="15"/>
        <v>0</v>
      </c>
      <c r="S49" s="144">
        <f t="shared" si="16"/>
        <v>0</v>
      </c>
      <c r="T49" s="146">
        <f t="shared" si="17"/>
        <v>0</v>
      </c>
      <c r="U49" s="144">
        <f t="shared" si="18"/>
        <v>0</v>
      </c>
      <c r="V49" s="146">
        <f t="shared" si="19"/>
        <v>0</v>
      </c>
      <c r="W49" s="144">
        <f t="shared" si="20"/>
        <v>0</v>
      </c>
      <c r="X49" s="143">
        <f t="shared" si="21"/>
        <v>0</v>
      </c>
      <c r="Y49" s="144">
        <f t="shared" si="22"/>
        <v>0</v>
      </c>
      <c r="Z49" s="147">
        <f t="shared" si="23"/>
        <v>0</v>
      </c>
      <c r="AA49" s="15">
        <f t="shared" si="24"/>
        <v>0</v>
      </c>
      <c r="AB49" s="22">
        <f t="shared" si="24"/>
        <v>0</v>
      </c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1:47" s="23" customFormat="1" ht="18" hidden="1" customHeight="1" outlineLevel="1" thickBot="1">
      <c r="A50" s="13"/>
      <c r="B50" s="30" t="s">
        <v>54</v>
      </c>
      <c r="C50" s="142">
        <f t="shared" si="0"/>
        <v>0</v>
      </c>
      <c r="D50" s="143">
        <f t="shared" si="1"/>
        <v>0</v>
      </c>
      <c r="E50" s="144">
        <f t="shared" si="2"/>
        <v>0</v>
      </c>
      <c r="F50" s="143">
        <f t="shared" si="3"/>
        <v>0</v>
      </c>
      <c r="G50" s="144">
        <f t="shared" si="4"/>
        <v>0</v>
      </c>
      <c r="H50" s="143">
        <f t="shared" si="5"/>
        <v>0</v>
      </c>
      <c r="I50" s="144">
        <f t="shared" si="6"/>
        <v>0</v>
      </c>
      <c r="J50" s="143">
        <f t="shared" si="7"/>
        <v>0</v>
      </c>
      <c r="K50" s="144">
        <f t="shared" si="8"/>
        <v>0</v>
      </c>
      <c r="L50" s="145">
        <f t="shared" si="9"/>
        <v>0</v>
      </c>
      <c r="M50" s="144">
        <f t="shared" si="10"/>
        <v>0</v>
      </c>
      <c r="N50" s="145">
        <f t="shared" si="11"/>
        <v>0</v>
      </c>
      <c r="O50" s="144">
        <f t="shared" si="12"/>
        <v>0</v>
      </c>
      <c r="P50" s="145">
        <f t="shared" si="13"/>
        <v>0</v>
      </c>
      <c r="Q50" s="144">
        <f t="shared" si="14"/>
        <v>0</v>
      </c>
      <c r="R50" s="146">
        <f t="shared" si="15"/>
        <v>0</v>
      </c>
      <c r="S50" s="144">
        <f t="shared" si="16"/>
        <v>0</v>
      </c>
      <c r="T50" s="146">
        <f t="shared" si="17"/>
        <v>0</v>
      </c>
      <c r="U50" s="144">
        <f t="shared" si="18"/>
        <v>0</v>
      </c>
      <c r="V50" s="146">
        <f t="shared" si="19"/>
        <v>0</v>
      </c>
      <c r="W50" s="144">
        <f t="shared" si="20"/>
        <v>0</v>
      </c>
      <c r="X50" s="143">
        <f t="shared" si="21"/>
        <v>0</v>
      </c>
      <c r="Y50" s="144">
        <f t="shared" si="22"/>
        <v>0</v>
      </c>
      <c r="Z50" s="147">
        <f t="shared" si="23"/>
        <v>0</v>
      </c>
      <c r="AA50" s="15">
        <f t="shared" si="24"/>
        <v>0</v>
      </c>
      <c r="AB50" s="22">
        <f t="shared" si="24"/>
        <v>0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</row>
    <row r="51" spans="1:47" s="23" customFormat="1" ht="18" hidden="1" customHeight="1" outlineLevel="1" thickBot="1">
      <c r="A51" s="13"/>
      <c r="B51" s="30" t="s">
        <v>55</v>
      </c>
      <c r="C51" s="142">
        <f t="shared" si="0"/>
        <v>0</v>
      </c>
      <c r="D51" s="143">
        <f t="shared" si="1"/>
        <v>0</v>
      </c>
      <c r="E51" s="144">
        <f t="shared" si="2"/>
        <v>0</v>
      </c>
      <c r="F51" s="143">
        <f t="shared" si="3"/>
        <v>0</v>
      </c>
      <c r="G51" s="144">
        <f t="shared" si="4"/>
        <v>0</v>
      </c>
      <c r="H51" s="143">
        <f t="shared" si="5"/>
        <v>0</v>
      </c>
      <c r="I51" s="144">
        <f t="shared" si="6"/>
        <v>0</v>
      </c>
      <c r="J51" s="143">
        <f t="shared" si="7"/>
        <v>0</v>
      </c>
      <c r="K51" s="144">
        <f t="shared" si="8"/>
        <v>0</v>
      </c>
      <c r="L51" s="145">
        <f t="shared" si="9"/>
        <v>0</v>
      </c>
      <c r="M51" s="144">
        <f t="shared" si="10"/>
        <v>0</v>
      </c>
      <c r="N51" s="145">
        <f t="shared" si="11"/>
        <v>0</v>
      </c>
      <c r="O51" s="144">
        <f t="shared" si="12"/>
        <v>0</v>
      </c>
      <c r="P51" s="145">
        <f t="shared" si="13"/>
        <v>0</v>
      </c>
      <c r="Q51" s="144">
        <f t="shared" si="14"/>
        <v>0</v>
      </c>
      <c r="R51" s="146">
        <f t="shared" si="15"/>
        <v>0</v>
      </c>
      <c r="S51" s="144">
        <f t="shared" si="16"/>
        <v>0</v>
      </c>
      <c r="T51" s="146">
        <f t="shared" si="17"/>
        <v>0</v>
      </c>
      <c r="U51" s="144">
        <f t="shared" si="18"/>
        <v>0</v>
      </c>
      <c r="V51" s="146">
        <f t="shared" si="19"/>
        <v>0</v>
      </c>
      <c r="W51" s="144">
        <f t="shared" si="20"/>
        <v>0</v>
      </c>
      <c r="X51" s="143">
        <f t="shared" si="21"/>
        <v>0</v>
      </c>
      <c r="Y51" s="144">
        <f t="shared" si="22"/>
        <v>0</v>
      </c>
      <c r="Z51" s="147">
        <f t="shared" si="23"/>
        <v>0</v>
      </c>
      <c r="AA51" s="15">
        <f t="shared" si="24"/>
        <v>0</v>
      </c>
      <c r="AB51" s="22">
        <f t="shared" si="24"/>
        <v>0</v>
      </c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</row>
    <row r="52" spans="1:47" s="23" customFormat="1" ht="18" hidden="1" customHeight="1" outlineLevel="1" thickBot="1">
      <c r="A52" s="13"/>
      <c r="B52" s="30" t="s">
        <v>56</v>
      </c>
      <c r="C52" s="142">
        <f t="shared" si="0"/>
        <v>0</v>
      </c>
      <c r="D52" s="143">
        <f t="shared" si="1"/>
        <v>0</v>
      </c>
      <c r="E52" s="144">
        <f t="shared" si="2"/>
        <v>0</v>
      </c>
      <c r="F52" s="143">
        <f t="shared" si="3"/>
        <v>0</v>
      </c>
      <c r="G52" s="144">
        <f t="shared" si="4"/>
        <v>0</v>
      </c>
      <c r="H52" s="143">
        <f t="shared" si="5"/>
        <v>0</v>
      </c>
      <c r="I52" s="144">
        <f t="shared" si="6"/>
        <v>0</v>
      </c>
      <c r="J52" s="143">
        <f t="shared" si="7"/>
        <v>0</v>
      </c>
      <c r="K52" s="144">
        <f t="shared" si="8"/>
        <v>0</v>
      </c>
      <c r="L52" s="145">
        <f t="shared" si="9"/>
        <v>0</v>
      </c>
      <c r="M52" s="144">
        <f t="shared" si="10"/>
        <v>0</v>
      </c>
      <c r="N52" s="145">
        <f t="shared" si="11"/>
        <v>0</v>
      </c>
      <c r="O52" s="144">
        <f t="shared" si="12"/>
        <v>0</v>
      </c>
      <c r="P52" s="145">
        <f t="shared" si="13"/>
        <v>0</v>
      </c>
      <c r="Q52" s="144">
        <f t="shared" si="14"/>
        <v>0</v>
      </c>
      <c r="R52" s="146">
        <f t="shared" si="15"/>
        <v>0</v>
      </c>
      <c r="S52" s="144">
        <f t="shared" si="16"/>
        <v>0</v>
      </c>
      <c r="T52" s="146">
        <f t="shared" si="17"/>
        <v>0</v>
      </c>
      <c r="U52" s="144">
        <f t="shared" si="18"/>
        <v>0</v>
      </c>
      <c r="V52" s="146">
        <f t="shared" si="19"/>
        <v>0</v>
      </c>
      <c r="W52" s="144">
        <f t="shared" si="20"/>
        <v>0</v>
      </c>
      <c r="X52" s="143">
        <f t="shared" si="21"/>
        <v>0</v>
      </c>
      <c r="Y52" s="144">
        <f t="shared" si="22"/>
        <v>0</v>
      </c>
      <c r="Z52" s="147">
        <f t="shared" si="23"/>
        <v>0</v>
      </c>
      <c r="AA52" s="15">
        <f t="shared" si="24"/>
        <v>0</v>
      </c>
      <c r="AB52" s="22">
        <f t="shared" si="24"/>
        <v>0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</row>
    <row r="53" spans="1:47" s="23" customFormat="1" ht="18" hidden="1" customHeight="1" outlineLevel="1" thickBot="1">
      <c r="A53" s="13"/>
      <c r="B53" s="30" t="s">
        <v>57</v>
      </c>
      <c r="C53" s="142">
        <f t="shared" si="0"/>
        <v>0</v>
      </c>
      <c r="D53" s="143">
        <f t="shared" si="1"/>
        <v>0</v>
      </c>
      <c r="E53" s="144">
        <f t="shared" si="2"/>
        <v>0</v>
      </c>
      <c r="F53" s="143">
        <f t="shared" si="3"/>
        <v>0</v>
      </c>
      <c r="G53" s="144">
        <f t="shared" si="4"/>
        <v>0</v>
      </c>
      <c r="H53" s="143">
        <f t="shared" si="5"/>
        <v>0</v>
      </c>
      <c r="I53" s="144">
        <f t="shared" si="6"/>
        <v>0</v>
      </c>
      <c r="J53" s="143">
        <f t="shared" si="7"/>
        <v>0</v>
      </c>
      <c r="K53" s="144">
        <f t="shared" si="8"/>
        <v>0</v>
      </c>
      <c r="L53" s="145">
        <f t="shared" si="9"/>
        <v>0</v>
      </c>
      <c r="M53" s="144">
        <f t="shared" si="10"/>
        <v>0</v>
      </c>
      <c r="N53" s="145">
        <f t="shared" si="11"/>
        <v>0</v>
      </c>
      <c r="O53" s="144">
        <f t="shared" si="12"/>
        <v>0</v>
      </c>
      <c r="P53" s="145">
        <f t="shared" si="13"/>
        <v>0</v>
      </c>
      <c r="Q53" s="144">
        <f t="shared" si="14"/>
        <v>0</v>
      </c>
      <c r="R53" s="146">
        <f t="shared" si="15"/>
        <v>0</v>
      </c>
      <c r="S53" s="144">
        <f t="shared" si="16"/>
        <v>0</v>
      </c>
      <c r="T53" s="146">
        <f t="shared" si="17"/>
        <v>0</v>
      </c>
      <c r="U53" s="144">
        <f t="shared" si="18"/>
        <v>0</v>
      </c>
      <c r="V53" s="146">
        <f t="shared" si="19"/>
        <v>0</v>
      </c>
      <c r="W53" s="144">
        <f t="shared" si="20"/>
        <v>0</v>
      </c>
      <c r="X53" s="143">
        <f t="shared" si="21"/>
        <v>0</v>
      </c>
      <c r="Y53" s="144">
        <f t="shared" si="22"/>
        <v>0</v>
      </c>
      <c r="Z53" s="147">
        <f t="shared" si="23"/>
        <v>0</v>
      </c>
      <c r="AA53" s="15">
        <f t="shared" si="24"/>
        <v>0</v>
      </c>
      <c r="AB53" s="22">
        <f t="shared" si="24"/>
        <v>0</v>
      </c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</row>
    <row r="54" spans="1:47" s="23" customFormat="1" ht="18" hidden="1" customHeight="1" outlineLevel="1" thickBot="1">
      <c r="A54" s="13"/>
      <c r="B54" s="30" t="s">
        <v>58</v>
      </c>
      <c r="C54" s="142">
        <f t="shared" si="0"/>
        <v>0</v>
      </c>
      <c r="D54" s="143">
        <f t="shared" si="1"/>
        <v>0</v>
      </c>
      <c r="E54" s="144">
        <f t="shared" si="2"/>
        <v>0</v>
      </c>
      <c r="F54" s="143">
        <f t="shared" si="3"/>
        <v>0</v>
      </c>
      <c r="G54" s="144">
        <f t="shared" si="4"/>
        <v>0</v>
      </c>
      <c r="H54" s="143">
        <f t="shared" si="5"/>
        <v>0</v>
      </c>
      <c r="I54" s="144">
        <f t="shared" si="6"/>
        <v>0</v>
      </c>
      <c r="J54" s="143">
        <f t="shared" si="7"/>
        <v>0</v>
      </c>
      <c r="K54" s="144">
        <f t="shared" si="8"/>
        <v>0</v>
      </c>
      <c r="L54" s="145">
        <f t="shared" si="9"/>
        <v>0</v>
      </c>
      <c r="M54" s="144">
        <f t="shared" si="10"/>
        <v>0</v>
      </c>
      <c r="N54" s="145">
        <f t="shared" si="11"/>
        <v>0</v>
      </c>
      <c r="O54" s="144">
        <f t="shared" si="12"/>
        <v>0</v>
      </c>
      <c r="P54" s="145">
        <f t="shared" si="13"/>
        <v>0</v>
      </c>
      <c r="Q54" s="144">
        <f t="shared" si="14"/>
        <v>0</v>
      </c>
      <c r="R54" s="146">
        <f t="shared" si="15"/>
        <v>0</v>
      </c>
      <c r="S54" s="144">
        <f t="shared" si="16"/>
        <v>0</v>
      </c>
      <c r="T54" s="146">
        <f t="shared" si="17"/>
        <v>0</v>
      </c>
      <c r="U54" s="144">
        <f t="shared" si="18"/>
        <v>0</v>
      </c>
      <c r="V54" s="146">
        <f t="shared" si="19"/>
        <v>0</v>
      </c>
      <c r="W54" s="144">
        <f t="shared" si="20"/>
        <v>0</v>
      </c>
      <c r="X54" s="143">
        <f t="shared" si="21"/>
        <v>0</v>
      </c>
      <c r="Y54" s="144">
        <f t="shared" si="22"/>
        <v>0</v>
      </c>
      <c r="Z54" s="147">
        <f t="shared" si="23"/>
        <v>0</v>
      </c>
      <c r="AA54" s="15">
        <f t="shared" si="24"/>
        <v>0</v>
      </c>
      <c r="AB54" s="22">
        <f t="shared" si="24"/>
        <v>0</v>
      </c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</row>
    <row r="55" spans="1:47" s="23" customFormat="1" ht="18" hidden="1" customHeight="1" outlineLevel="1" thickBot="1">
      <c r="A55" s="13"/>
      <c r="B55" s="30" t="s">
        <v>59</v>
      </c>
      <c r="C55" s="142">
        <f t="shared" si="0"/>
        <v>0</v>
      </c>
      <c r="D55" s="143">
        <f t="shared" si="1"/>
        <v>0</v>
      </c>
      <c r="E55" s="144">
        <f t="shared" si="2"/>
        <v>0</v>
      </c>
      <c r="F55" s="143">
        <f t="shared" si="3"/>
        <v>0</v>
      </c>
      <c r="G55" s="144">
        <f t="shared" si="4"/>
        <v>0</v>
      </c>
      <c r="H55" s="143">
        <f t="shared" si="5"/>
        <v>0</v>
      </c>
      <c r="I55" s="144">
        <f t="shared" si="6"/>
        <v>0</v>
      </c>
      <c r="J55" s="143">
        <f t="shared" si="7"/>
        <v>0</v>
      </c>
      <c r="K55" s="144">
        <f t="shared" si="8"/>
        <v>0</v>
      </c>
      <c r="L55" s="145">
        <f t="shared" si="9"/>
        <v>0</v>
      </c>
      <c r="M55" s="144">
        <f t="shared" si="10"/>
        <v>0</v>
      </c>
      <c r="N55" s="145">
        <f t="shared" si="11"/>
        <v>0</v>
      </c>
      <c r="O55" s="144">
        <f t="shared" si="12"/>
        <v>0</v>
      </c>
      <c r="P55" s="145">
        <f t="shared" si="13"/>
        <v>0</v>
      </c>
      <c r="Q55" s="144">
        <f t="shared" si="14"/>
        <v>0</v>
      </c>
      <c r="R55" s="146">
        <f t="shared" si="15"/>
        <v>0</v>
      </c>
      <c r="S55" s="144">
        <f t="shared" si="16"/>
        <v>0</v>
      </c>
      <c r="T55" s="146">
        <f t="shared" si="17"/>
        <v>0</v>
      </c>
      <c r="U55" s="144">
        <f t="shared" si="18"/>
        <v>0</v>
      </c>
      <c r="V55" s="146">
        <f t="shared" si="19"/>
        <v>0</v>
      </c>
      <c r="W55" s="144">
        <f t="shared" si="20"/>
        <v>0</v>
      </c>
      <c r="X55" s="143">
        <f t="shared" si="21"/>
        <v>0</v>
      </c>
      <c r="Y55" s="144">
        <f t="shared" si="22"/>
        <v>0</v>
      </c>
      <c r="Z55" s="147">
        <f t="shared" si="23"/>
        <v>0</v>
      </c>
      <c r="AA55" s="15">
        <f t="shared" si="24"/>
        <v>0</v>
      </c>
      <c r="AB55" s="22">
        <f t="shared" si="24"/>
        <v>0</v>
      </c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</row>
    <row r="56" spans="1:47" s="23" customFormat="1" ht="18" hidden="1" customHeight="1" outlineLevel="1" thickBot="1">
      <c r="A56" s="13"/>
      <c r="B56" s="30" t="s">
        <v>60</v>
      </c>
      <c r="C56" s="142">
        <f t="shared" si="0"/>
        <v>0</v>
      </c>
      <c r="D56" s="143">
        <f t="shared" si="1"/>
        <v>0</v>
      </c>
      <c r="E56" s="144">
        <f t="shared" si="2"/>
        <v>0</v>
      </c>
      <c r="F56" s="143">
        <f t="shared" si="3"/>
        <v>0</v>
      </c>
      <c r="G56" s="144">
        <f t="shared" si="4"/>
        <v>0</v>
      </c>
      <c r="H56" s="143">
        <f t="shared" si="5"/>
        <v>0</v>
      </c>
      <c r="I56" s="144">
        <f t="shared" si="6"/>
        <v>0</v>
      </c>
      <c r="J56" s="143">
        <f t="shared" si="7"/>
        <v>0</v>
      </c>
      <c r="K56" s="144">
        <f t="shared" si="8"/>
        <v>0</v>
      </c>
      <c r="L56" s="145">
        <f t="shared" si="9"/>
        <v>0</v>
      </c>
      <c r="M56" s="144">
        <f t="shared" si="10"/>
        <v>0</v>
      </c>
      <c r="N56" s="145">
        <f t="shared" si="11"/>
        <v>0</v>
      </c>
      <c r="O56" s="144">
        <f t="shared" si="12"/>
        <v>0</v>
      </c>
      <c r="P56" s="145">
        <f t="shared" si="13"/>
        <v>0</v>
      </c>
      <c r="Q56" s="144">
        <f t="shared" si="14"/>
        <v>0</v>
      </c>
      <c r="R56" s="146">
        <f t="shared" si="15"/>
        <v>0</v>
      </c>
      <c r="S56" s="144">
        <f t="shared" si="16"/>
        <v>0</v>
      </c>
      <c r="T56" s="146">
        <f t="shared" si="17"/>
        <v>0</v>
      </c>
      <c r="U56" s="144">
        <f t="shared" si="18"/>
        <v>0</v>
      </c>
      <c r="V56" s="146">
        <f t="shared" si="19"/>
        <v>0</v>
      </c>
      <c r="W56" s="144">
        <f t="shared" si="20"/>
        <v>0</v>
      </c>
      <c r="X56" s="143">
        <f t="shared" si="21"/>
        <v>0</v>
      </c>
      <c r="Y56" s="144">
        <f t="shared" si="22"/>
        <v>0</v>
      </c>
      <c r="Z56" s="147">
        <f t="shared" si="23"/>
        <v>0</v>
      </c>
      <c r="AA56" s="15">
        <f t="shared" si="24"/>
        <v>0</v>
      </c>
      <c r="AB56" s="22">
        <f t="shared" si="24"/>
        <v>0</v>
      </c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</row>
    <row r="57" spans="1:47" s="23" customFormat="1" ht="18" hidden="1" customHeight="1" outlineLevel="1" thickBot="1">
      <c r="A57" s="13"/>
      <c r="B57" s="36" t="s">
        <v>61</v>
      </c>
      <c r="C57" s="148">
        <f t="shared" si="0"/>
        <v>0</v>
      </c>
      <c r="D57" s="149">
        <f t="shared" si="1"/>
        <v>0</v>
      </c>
      <c r="E57" s="150">
        <f t="shared" si="2"/>
        <v>0</v>
      </c>
      <c r="F57" s="149">
        <f t="shared" si="3"/>
        <v>0</v>
      </c>
      <c r="G57" s="150">
        <f t="shared" si="4"/>
        <v>0</v>
      </c>
      <c r="H57" s="149">
        <f t="shared" si="5"/>
        <v>0</v>
      </c>
      <c r="I57" s="150">
        <f t="shared" si="6"/>
        <v>0</v>
      </c>
      <c r="J57" s="149">
        <f t="shared" si="7"/>
        <v>0</v>
      </c>
      <c r="K57" s="150">
        <f t="shared" si="8"/>
        <v>0</v>
      </c>
      <c r="L57" s="151">
        <f t="shared" si="9"/>
        <v>0</v>
      </c>
      <c r="M57" s="150">
        <f t="shared" si="10"/>
        <v>0</v>
      </c>
      <c r="N57" s="151">
        <f t="shared" si="11"/>
        <v>0</v>
      </c>
      <c r="O57" s="150">
        <f t="shared" si="12"/>
        <v>0</v>
      </c>
      <c r="P57" s="151">
        <f t="shared" si="13"/>
        <v>0</v>
      </c>
      <c r="Q57" s="150">
        <f t="shared" si="14"/>
        <v>0</v>
      </c>
      <c r="R57" s="152">
        <f t="shared" si="15"/>
        <v>0</v>
      </c>
      <c r="S57" s="150">
        <f t="shared" si="16"/>
        <v>0</v>
      </c>
      <c r="T57" s="152">
        <f t="shared" si="17"/>
        <v>0</v>
      </c>
      <c r="U57" s="150">
        <f t="shared" si="18"/>
        <v>0</v>
      </c>
      <c r="V57" s="152">
        <f t="shared" si="19"/>
        <v>0</v>
      </c>
      <c r="W57" s="150">
        <f t="shared" si="20"/>
        <v>0</v>
      </c>
      <c r="X57" s="149">
        <f t="shared" si="21"/>
        <v>0</v>
      </c>
      <c r="Y57" s="150">
        <f t="shared" si="22"/>
        <v>0</v>
      </c>
      <c r="Z57" s="153">
        <f t="shared" si="23"/>
        <v>0</v>
      </c>
      <c r="AA57" s="15">
        <f t="shared" si="24"/>
        <v>0</v>
      </c>
      <c r="AB57" s="22">
        <f t="shared" si="24"/>
        <v>0</v>
      </c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</row>
    <row r="58" spans="1:47" s="23" customFormat="1" ht="18" hidden="1" customHeight="1" collapsed="1" thickBot="1">
      <c r="A58" s="13"/>
      <c r="B58" s="14" t="s">
        <v>62</v>
      </c>
      <c r="C58" s="15">
        <f>SUMIF($M$415:$M$431,"幼",$P$415:$P$431)</f>
        <v>0</v>
      </c>
      <c r="D58" s="16">
        <f>SUMIF($M$415:$M$431,"幼",$T$415:$T$431)</f>
        <v>0</v>
      </c>
      <c r="E58" s="17">
        <f>SUMIF($M$415:$M$431,"小",$P$415:$P$431)</f>
        <v>0</v>
      </c>
      <c r="F58" s="18">
        <f>SUMIF($M$415:$M$431,"小",$T$415:$T$431)</f>
        <v>0</v>
      </c>
      <c r="G58" s="17">
        <f>SUMIF($M$415:$M$431,"中",$P$415:$P$431)</f>
        <v>0</v>
      </c>
      <c r="H58" s="18">
        <f>SUMIF($M$415:$M$431,"中",$T$415:$T$431)</f>
        <v>0</v>
      </c>
      <c r="I58" s="19">
        <f>SUMIF($M$415:$M$431,"義務",$P$415:$P$431)</f>
        <v>0</v>
      </c>
      <c r="J58" s="16">
        <f>SUMIF($M$415:$M$431,"義務",$T$415:$T$431)</f>
        <v>0</v>
      </c>
      <c r="K58" s="17">
        <f>SUMIF($M$415:$M$431,"高",$P$415:$P$431)</f>
        <v>0</v>
      </c>
      <c r="L58" s="21">
        <f>SUMIF($M$415:$M$431,"高",$T$415:$T$431)</f>
        <v>0</v>
      </c>
      <c r="M58" s="17">
        <f>SUMIF($M$415:$M$431,"中等",$P$415:$P$431)</f>
        <v>0</v>
      </c>
      <c r="N58" s="21">
        <f>SUMIF($M$415:$M$431,"中等",$T$415:$T$431)</f>
        <v>0</v>
      </c>
      <c r="O58" s="17">
        <f>SUMIF($M$415:$M$431,"特別",$P$415:$P$431)</f>
        <v>0</v>
      </c>
      <c r="P58" s="21">
        <f>SUMIF($M$415:$M$431,"特別",$T$415:$T$431)</f>
        <v>0</v>
      </c>
      <c r="Q58" s="17">
        <f>SUMIF($M$415:$M$431,"大学",$P$415:$P$431)</f>
        <v>0</v>
      </c>
      <c r="R58" s="18">
        <f>SUMIF($M$415:$M$431,"大学",$T$415:$T$431)</f>
        <v>0</v>
      </c>
      <c r="S58" s="17">
        <f>SUMIF($M$415:$M$431,"短大",$P$415:$P$431)</f>
        <v>0</v>
      </c>
      <c r="T58" s="18">
        <f>SUMIF($M$415:$M$431,"短大",$T$415:$T$431)</f>
        <v>0</v>
      </c>
      <c r="U58" s="17">
        <f>SUMIF($M$415:$M$431,"高専",$P$415:$P$431)</f>
        <v>0</v>
      </c>
      <c r="V58" s="18">
        <f>SUMIF($M$415:$M$431,"高専",$T$415:$T$431)</f>
        <v>0</v>
      </c>
      <c r="W58" s="17">
        <f>SUMIF($M$415:$M$431,"専各",$P$415:$P$431)</f>
        <v>0</v>
      </c>
      <c r="X58" s="16">
        <f>SUMIF($M$415:$M$431,"専各",$T$415:$T$431)</f>
        <v>0</v>
      </c>
      <c r="Y58" s="17">
        <f>SUMIF($M$415:$M$431,"その他",$P$415:$P$431)</f>
        <v>0</v>
      </c>
      <c r="Z58" s="22">
        <f>SUMIF($M$415:$M$431,"その他",$T$415:$T$431)</f>
        <v>0</v>
      </c>
      <c r="AA58" s="15">
        <f>C58+E58+G58+I58+K58+M58+O58+Q58+S58+U58+W58+Y58</f>
        <v>0</v>
      </c>
      <c r="AB58" s="22">
        <f>D58+F58+H58+J58+L58+N58+P58+R58+T58+V58+X58+Z58</f>
        <v>0</v>
      </c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</row>
    <row r="59" spans="1:47" s="23" customFormat="1" ht="18" hidden="1" customHeight="1" outlineLevel="1" thickBot="1">
      <c r="A59" s="13"/>
      <c r="B59" s="24" t="s">
        <v>15</v>
      </c>
      <c r="C59" s="136">
        <f t="shared" ref="C59:C105" si="25">SUMIFS($P$415:$P$431,$B$415:$B$431,B59,$M$415:$M$431,"幼")</f>
        <v>0</v>
      </c>
      <c r="D59" s="137">
        <f t="shared" ref="D59:D105" si="26">SUMIFS($T$415:$T$431,$B$415:$B$431,B59,$M$415:$M$431,"幼")</f>
        <v>0</v>
      </c>
      <c r="E59" s="138">
        <f t="shared" ref="E59:E105" si="27">SUMIFS($P$415:$P$431,$B$415:$B$431,B59,$M$415:$M$431,"小")</f>
        <v>0</v>
      </c>
      <c r="F59" s="137">
        <f t="shared" ref="F59:F105" si="28">SUMIFS($T$415:$T$431,$B$415:$B$431,B59,$M$415:$M$431,"小")</f>
        <v>0</v>
      </c>
      <c r="G59" s="138">
        <f t="shared" ref="G59:G105" si="29">SUMIFS($P$415:$P$431,$B$415:$B$431,B59,$M$415:$M$431,"中")</f>
        <v>0</v>
      </c>
      <c r="H59" s="137">
        <f t="shared" ref="H59:H105" si="30">SUMIFS($T$415:$T$431,$B$415:$B$431,B59,$M$415:$M$431,"中")</f>
        <v>0</v>
      </c>
      <c r="I59" s="138">
        <f t="shared" ref="I59:I105" si="31">SUMIFS($P$415:$P$431,$B$415:$B$431,B59,$M$415:$M$431,"義務")</f>
        <v>0</v>
      </c>
      <c r="J59" s="137">
        <f t="shared" ref="J59:J105" si="32">SUMIFS($T$415:$T$431,$B$415:$B$431,B59,$M$415:$M$431,"義務")</f>
        <v>0</v>
      </c>
      <c r="K59" s="138">
        <f t="shared" ref="K59:K105" si="33">SUMIFS($P$415:$P$431,$B$415:$B$431,B59,$M$415:$M$431,"高")</f>
        <v>0</v>
      </c>
      <c r="L59" s="139">
        <f t="shared" ref="L59:L105" si="34">SUMIFS($T$415:$T$431,$B$415:$B$431,B59,$M$415:$M$431,"高")</f>
        <v>0</v>
      </c>
      <c r="M59" s="138">
        <f t="shared" ref="M59:M105" si="35">SUMIFS($P$415:$P$431,$B$415:$B$431,B59,$M$415:$M$431,"中等")</f>
        <v>0</v>
      </c>
      <c r="N59" s="139">
        <f t="shared" ref="N59:N105" si="36">SUMIFS($T$415:$T$431,$B$415:$B$431,B59,$M$415:$M$431,"中等")</f>
        <v>0</v>
      </c>
      <c r="O59" s="138">
        <f t="shared" ref="O59:O105" si="37">SUMIFS($P$415:$P$431,$B$415:$B$431,B59,$M$415:$M$431,"特別")</f>
        <v>0</v>
      </c>
      <c r="P59" s="139">
        <f t="shared" ref="P59:P105" si="38">SUMIFS($T$415:$T$431,$B$415:$B$431,B59,$M$415:$M$431,"特別")</f>
        <v>0</v>
      </c>
      <c r="Q59" s="138">
        <f t="shared" ref="Q59:Q105" si="39">SUMIFS($P$415:$P$431,$B$415:$B$431,B59,$M$415:$M$431,"大学")</f>
        <v>0</v>
      </c>
      <c r="R59" s="140">
        <f t="shared" ref="R59:R105" si="40">SUMIFS($T$415:$T$431,$B$415:$B$431,B59,$M$415:$M$431,"大学")</f>
        <v>0</v>
      </c>
      <c r="S59" s="138">
        <f t="shared" ref="S59:S105" si="41">SUMIFS($P$415:$P$431,$B$415:$B$431,B59,$M$415:$M$431,"短大")</f>
        <v>0</v>
      </c>
      <c r="T59" s="140">
        <f t="shared" ref="T59:T105" si="42">SUMIFS($T$415:$T$431,$B$415:$B$431,B59,$M$415:$M$431,"短大")</f>
        <v>0</v>
      </c>
      <c r="U59" s="138">
        <f t="shared" ref="U59:U105" si="43">SUMIFS($P$415:$P$431,$B$415:$B$431,B59,$M$415:$M$431,"高専")</f>
        <v>0</v>
      </c>
      <c r="V59" s="140">
        <f t="shared" ref="V59:V105" si="44">SUMIFS($T$415:$T$431,$B$415:$B$431,B59,$M$415:$M$431,"高専")</f>
        <v>0</v>
      </c>
      <c r="W59" s="138">
        <f t="shared" ref="W59:W105" si="45">SUMIFS($P$415:$P$431,$B$415:$B$431,B59,$M$415:$M$431,"専各")</f>
        <v>0</v>
      </c>
      <c r="X59" s="137">
        <f t="shared" ref="X59:X105" si="46">SUMIFS($T$415:$T$431,$B$415:$B$431,B59,$M$415:$M$431,"専各")</f>
        <v>0</v>
      </c>
      <c r="Y59" s="138">
        <f t="shared" ref="Y59:Y105" si="47">SUMIFS($P$415:$P$431,$B$415:$B$431,B59,$M$415:$M$431,"その他")</f>
        <v>0</v>
      </c>
      <c r="Z59" s="141">
        <f t="shared" ref="Z59:Z105" si="48">SUMIFS($T$415:$T$431,$B$415:$B$431,B59,$M$415:$M$431,"その他")</f>
        <v>0</v>
      </c>
      <c r="AA59" s="15">
        <f t="shared" si="24"/>
        <v>0</v>
      </c>
      <c r="AB59" s="22">
        <f t="shared" si="24"/>
        <v>0</v>
      </c>
      <c r="AC59" s="42"/>
      <c r="AD59" s="43"/>
      <c r="AE59" s="43"/>
      <c r="AF59" s="43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13"/>
    </row>
    <row r="60" spans="1:47" s="23" customFormat="1" ht="18" hidden="1" customHeight="1" outlineLevel="1" thickBot="1">
      <c r="A60" s="13"/>
      <c r="B60" s="30" t="s">
        <v>16</v>
      </c>
      <c r="C60" s="142">
        <f t="shared" si="25"/>
        <v>0</v>
      </c>
      <c r="D60" s="143">
        <f t="shared" si="26"/>
        <v>0</v>
      </c>
      <c r="E60" s="144">
        <f t="shared" si="27"/>
        <v>0</v>
      </c>
      <c r="F60" s="143">
        <f t="shared" si="28"/>
        <v>0</v>
      </c>
      <c r="G60" s="144">
        <f t="shared" si="29"/>
        <v>0</v>
      </c>
      <c r="H60" s="143">
        <f t="shared" si="30"/>
        <v>0</v>
      </c>
      <c r="I60" s="144">
        <f t="shared" si="31"/>
        <v>0</v>
      </c>
      <c r="J60" s="143">
        <f t="shared" si="32"/>
        <v>0</v>
      </c>
      <c r="K60" s="144">
        <f t="shared" si="33"/>
        <v>0</v>
      </c>
      <c r="L60" s="145">
        <f t="shared" si="34"/>
        <v>0</v>
      </c>
      <c r="M60" s="144">
        <f t="shared" si="35"/>
        <v>0</v>
      </c>
      <c r="N60" s="145">
        <f t="shared" si="36"/>
        <v>0</v>
      </c>
      <c r="O60" s="144">
        <f t="shared" si="37"/>
        <v>0</v>
      </c>
      <c r="P60" s="145">
        <f t="shared" si="38"/>
        <v>0</v>
      </c>
      <c r="Q60" s="144">
        <f t="shared" si="39"/>
        <v>0</v>
      </c>
      <c r="R60" s="146">
        <f t="shared" si="40"/>
        <v>0</v>
      </c>
      <c r="S60" s="144">
        <f t="shared" si="41"/>
        <v>0</v>
      </c>
      <c r="T60" s="146">
        <f t="shared" si="42"/>
        <v>0</v>
      </c>
      <c r="U60" s="144">
        <f t="shared" si="43"/>
        <v>0</v>
      </c>
      <c r="V60" s="146">
        <f t="shared" si="44"/>
        <v>0</v>
      </c>
      <c r="W60" s="144">
        <f t="shared" si="45"/>
        <v>0</v>
      </c>
      <c r="X60" s="143">
        <f t="shared" si="46"/>
        <v>0</v>
      </c>
      <c r="Y60" s="144">
        <f t="shared" si="47"/>
        <v>0</v>
      </c>
      <c r="Z60" s="147">
        <f t="shared" si="48"/>
        <v>0</v>
      </c>
      <c r="AA60" s="15">
        <f t="shared" si="24"/>
        <v>0</v>
      </c>
      <c r="AB60" s="22">
        <f t="shared" si="24"/>
        <v>0</v>
      </c>
      <c r="AC60" s="42"/>
      <c r="AD60" s="43"/>
      <c r="AE60" s="43"/>
      <c r="AF60" s="43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13"/>
    </row>
    <row r="61" spans="1:47" s="23" customFormat="1" ht="18" hidden="1" customHeight="1" outlineLevel="1" thickBot="1">
      <c r="A61" s="13"/>
      <c r="B61" s="30" t="s">
        <v>17</v>
      </c>
      <c r="C61" s="142">
        <f t="shared" si="25"/>
        <v>0</v>
      </c>
      <c r="D61" s="143">
        <f t="shared" si="26"/>
        <v>0</v>
      </c>
      <c r="E61" s="144">
        <f t="shared" si="27"/>
        <v>0</v>
      </c>
      <c r="F61" s="143">
        <f t="shared" si="28"/>
        <v>0</v>
      </c>
      <c r="G61" s="144">
        <f t="shared" si="29"/>
        <v>0</v>
      </c>
      <c r="H61" s="143">
        <f t="shared" si="30"/>
        <v>0</v>
      </c>
      <c r="I61" s="144">
        <f t="shared" si="31"/>
        <v>0</v>
      </c>
      <c r="J61" s="143">
        <f t="shared" si="32"/>
        <v>0</v>
      </c>
      <c r="K61" s="144">
        <f t="shared" si="33"/>
        <v>0</v>
      </c>
      <c r="L61" s="145">
        <f t="shared" si="34"/>
        <v>0</v>
      </c>
      <c r="M61" s="144">
        <f t="shared" si="35"/>
        <v>0</v>
      </c>
      <c r="N61" s="145">
        <f t="shared" si="36"/>
        <v>0</v>
      </c>
      <c r="O61" s="144">
        <f t="shared" si="37"/>
        <v>0</v>
      </c>
      <c r="P61" s="145">
        <f t="shared" si="38"/>
        <v>0</v>
      </c>
      <c r="Q61" s="144">
        <f t="shared" si="39"/>
        <v>0</v>
      </c>
      <c r="R61" s="146">
        <f t="shared" si="40"/>
        <v>0</v>
      </c>
      <c r="S61" s="144">
        <f t="shared" si="41"/>
        <v>0</v>
      </c>
      <c r="T61" s="146">
        <f t="shared" si="42"/>
        <v>0</v>
      </c>
      <c r="U61" s="144">
        <f t="shared" si="43"/>
        <v>0</v>
      </c>
      <c r="V61" s="146">
        <f t="shared" si="44"/>
        <v>0</v>
      </c>
      <c r="W61" s="144">
        <f t="shared" si="45"/>
        <v>0</v>
      </c>
      <c r="X61" s="143">
        <f t="shared" si="46"/>
        <v>0</v>
      </c>
      <c r="Y61" s="144">
        <f t="shared" si="47"/>
        <v>0</v>
      </c>
      <c r="Z61" s="147">
        <f t="shared" si="48"/>
        <v>0</v>
      </c>
      <c r="AA61" s="15">
        <f t="shared" si="24"/>
        <v>0</v>
      </c>
      <c r="AB61" s="22">
        <f t="shared" si="24"/>
        <v>0</v>
      </c>
      <c r="AC61" s="42"/>
      <c r="AD61" s="43"/>
      <c r="AE61" s="43"/>
      <c r="AF61" s="43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13"/>
    </row>
    <row r="62" spans="1:47" s="23" customFormat="1" ht="18" hidden="1" customHeight="1" outlineLevel="1" thickBot="1">
      <c r="A62" s="13"/>
      <c r="B62" s="30" t="s">
        <v>18</v>
      </c>
      <c r="C62" s="142">
        <f t="shared" si="25"/>
        <v>0</v>
      </c>
      <c r="D62" s="143">
        <f t="shared" si="26"/>
        <v>0</v>
      </c>
      <c r="E62" s="144">
        <f t="shared" si="27"/>
        <v>0</v>
      </c>
      <c r="F62" s="143">
        <f t="shared" si="28"/>
        <v>0</v>
      </c>
      <c r="G62" s="144">
        <f t="shared" si="29"/>
        <v>0</v>
      </c>
      <c r="H62" s="143">
        <f t="shared" si="30"/>
        <v>0</v>
      </c>
      <c r="I62" s="144">
        <f t="shared" si="31"/>
        <v>0</v>
      </c>
      <c r="J62" s="143">
        <f t="shared" si="32"/>
        <v>0</v>
      </c>
      <c r="K62" s="144">
        <f t="shared" si="33"/>
        <v>0</v>
      </c>
      <c r="L62" s="145">
        <f t="shared" si="34"/>
        <v>0</v>
      </c>
      <c r="M62" s="144">
        <f t="shared" si="35"/>
        <v>0</v>
      </c>
      <c r="N62" s="145">
        <f t="shared" si="36"/>
        <v>0</v>
      </c>
      <c r="O62" s="144">
        <f t="shared" si="37"/>
        <v>0</v>
      </c>
      <c r="P62" s="145">
        <f t="shared" si="38"/>
        <v>0</v>
      </c>
      <c r="Q62" s="144">
        <f t="shared" si="39"/>
        <v>0</v>
      </c>
      <c r="R62" s="146">
        <f t="shared" si="40"/>
        <v>0</v>
      </c>
      <c r="S62" s="144">
        <f t="shared" si="41"/>
        <v>0</v>
      </c>
      <c r="T62" s="146">
        <f t="shared" si="42"/>
        <v>0</v>
      </c>
      <c r="U62" s="144">
        <f t="shared" si="43"/>
        <v>0</v>
      </c>
      <c r="V62" s="146">
        <f t="shared" si="44"/>
        <v>0</v>
      </c>
      <c r="W62" s="144">
        <f t="shared" si="45"/>
        <v>0</v>
      </c>
      <c r="X62" s="143">
        <f t="shared" si="46"/>
        <v>0</v>
      </c>
      <c r="Y62" s="144">
        <f t="shared" si="47"/>
        <v>0</v>
      </c>
      <c r="Z62" s="147">
        <f t="shared" si="48"/>
        <v>0</v>
      </c>
      <c r="AA62" s="15">
        <f t="shared" si="24"/>
        <v>0</v>
      </c>
      <c r="AB62" s="22">
        <f t="shared" si="24"/>
        <v>0</v>
      </c>
      <c r="AC62" s="42"/>
      <c r="AD62" s="43"/>
      <c r="AE62" s="43"/>
      <c r="AF62" s="43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13"/>
    </row>
    <row r="63" spans="1:47" s="23" customFormat="1" ht="18" hidden="1" customHeight="1" outlineLevel="1" thickBot="1">
      <c r="A63" s="13"/>
      <c r="B63" s="30" t="s">
        <v>19</v>
      </c>
      <c r="C63" s="142">
        <f t="shared" si="25"/>
        <v>0</v>
      </c>
      <c r="D63" s="143">
        <f t="shared" si="26"/>
        <v>0</v>
      </c>
      <c r="E63" s="144">
        <f t="shared" si="27"/>
        <v>0</v>
      </c>
      <c r="F63" s="143">
        <f t="shared" si="28"/>
        <v>0</v>
      </c>
      <c r="G63" s="144">
        <f t="shared" si="29"/>
        <v>0</v>
      </c>
      <c r="H63" s="143">
        <f t="shared" si="30"/>
        <v>0</v>
      </c>
      <c r="I63" s="144">
        <f t="shared" si="31"/>
        <v>0</v>
      </c>
      <c r="J63" s="143">
        <f t="shared" si="32"/>
        <v>0</v>
      </c>
      <c r="K63" s="144">
        <f t="shared" si="33"/>
        <v>0</v>
      </c>
      <c r="L63" s="145">
        <f t="shared" si="34"/>
        <v>0</v>
      </c>
      <c r="M63" s="144">
        <f t="shared" si="35"/>
        <v>0</v>
      </c>
      <c r="N63" s="145">
        <f t="shared" si="36"/>
        <v>0</v>
      </c>
      <c r="O63" s="144">
        <f t="shared" si="37"/>
        <v>0</v>
      </c>
      <c r="P63" s="145">
        <f t="shared" si="38"/>
        <v>0</v>
      </c>
      <c r="Q63" s="144">
        <f t="shared" si="39"/>
        <v>0</v>
      </c>
      <c r="R63" s="146">
        <f t="shared" si="40"/>
        <v>0</v>
      </c>
      <c r="S63" s="144">
        <f t="shared" si="41"/>
        <v>0</v>
      </c>
      <c r="T63" s="146">
        <f t="shared" si="42"/>
        <v>0</v>
      </c>
      <c r="U63" s="144">
        <f t="shared" si="43"/>
        <v>0</v>
      </c>
      <c r="V63" s="146">
        <f t="shared" si="44"/>
        <v>0</v>
      </c>
      <c r="W63" s="144">
        <f t="shared" si="45"/>
        <v>0</v>
      </c>
      <c r="X63" s="143">
        <f t="shared" si="46"/>
        <v>0</v>
      </c>
      <c r="Y63" s="144">
        <f t="shared" si="47"/>
        <v>0</v>
      </c>
      <c r="Z63" s="147">
        <f t="shared" si="48"/>
        <v>0</v>
      </c>
      <c r="AA63" s="15">
        <f t="shared" si="24"/>
        <v>0</v>
      </c>
      <c r="AB63" s="22">
        <f t="shared" si="24"/>
        <v>0</v>
      </c>
      <c r="AC63" s="42"/>
      <c r="AD63" s="43"/>
      <c r="AE63" s="43"/>
      <c r="AF63" s="43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13"/>
    </row>
    <row r="64" spans="1:47" s="23" customFormat="1" ht="18" hidden="1" customHeight="1" outlineLevel="1" thickBot="1">
      <c r="A64" s="13"/>
      <c r="B64" s="30" t="s">
        <v>20</v>
      </c>
      <c r="C64" s="142">
        <f t="shared" si="25"/>
        <v>0</v>
      </c>
      <c r="D64" s="143">
        <f t="shared" si="26"/>
        <v>0</v>
      </c>
      <c r="E64" s="144">
        <f t="shared" si="27"/>
        <v>0</v>
      </c>
      <c r="F64" s="143">
        <f t="shared" si="28"/>
        <v>0</v>
      </c>
      <c r="G64" s="144">
        <f t="shared" si="29"/>
        <v>0</v>
      </c>
      <c r="H64" s="143">
        <f t="shared" si="30"/>
        <v>0</v>
      </c>
      <c r="I64" s="144">
        <f t="shared" si="31"/>
        <v>0</v>
      </c>
      <c r="J64" s="143">
        <f t="shared" si="32"/>
        <v>0</v>
      </c>
      <c r="K64" s="144">
        <f t="shared" si="33"/>
        <v>0</v>
      </c>
      <c r="L64" s="145">
        <f t="shared" si="34"/>
        <v>0</v>
      </c>
      <c r="M64" s="144">
        <f t="shared" si="35"/>
        <v>0</v>
      </c>
      <c r="N64" s="145">
        <f t="shared" si="36"/>
        <v>0</v>
      </c>
      <c r="O64" s="144">
        <f t="shared" si="37"/>
        <v>0</v>
      </c>
      <c r="P64" s="145">
        <f t="shared" si="38"/>
        <v>0</v>
      </c>
      <c r="Q64" s="144">
        <f t="shared" si="39"/>
        <v>0</v>
      </c>
      <c r="R64" s="146">
        <f t="shared" si="40"/>
        <v>0</v>
      </c>
      <c r="S64" s="144">
        <f t="shared" si="41"/>
        <v>0</v>
      </c>
      <c r="T64" s="146">
        <f t="shared" si="42"/>
        <v>0</v>
      </c>
      <c r="U64" s="144">
        <f t="shared" si="43"/>
        <v>0</v>
      </c>
      <c r="V64" s="146">
        <f t="shared" si="44"/>
        <v>0</v>
      </c>
      <c r="W64" s="144">
        <f t="shared" si="45"/>
        <v>0</v>
      </c>
      <c r="X64" s="143">
        <f t="shared" si="46"/>
        <v>0</v>
      </c>
      <c r="Y64" s="144">
        <f t="shared" si="47"/>
        <v>0</v>
      </c>
      <c r="Z64" s="147">
        <f t="shared" si="48"/>
        <v>0</v>
      </c>
      <c r="AA64" s="15">
        <f t="shared" si="24"/>
        <v>0</v>
      </c>
      <c r="AB64" s="22">
        <f t="shared" si="24"/>
        <v>0</v>
      </c>
      <c r="AC64" s="42"/>
      <c r="AD64" s="43"/>
      <c r="AE64" s="43"/>
      <c r="AF64" s="43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13"/>
    </row>
    <row r="65" spans="1:47" s="23" customFormat="1" ht="18" hidden="1" customHeight="1" outlineLevel="1" thickBot="1">
      <c r="A65" s="13"/>
      <c r="B65" s="30" t="s">
        <v>21</v>
      </c>
      <c r="C65" s="142">
        <f t="shared" si="25"/>
        <v>0</v>
      </c>
      <c r="D65" s="143">
        <f t="shared" si="26"/>
        <v>0</v>
      </c>
      <c r="E65" s="144">
        <f t="shared" si="27"/>
        <v>0</v>
      </c>
      <c r="F65" s="143">
        <f t="shared" si="28"/>
        <v>0</v>
      </c>
      <c r="G65" s="144">
        <f t="shared" si="29"/>
        <v>0</v>
      </c>
      <c r="H65" s="143">
        <f t="shared" si="30"/>
        <v>0</v>
      </c>
      <c r="I65" s="144">
        <f t="shared" si="31"/>
        <v>0</v>
      </c>
      <c r="J65" s="143">
        <f t="shared" si="32"/>
        <v>0</v>
      </c>
      <c r="K65" s="144">
        <f t="shared" si="33"/>
        <v>0</v>
      </c>
      <c r="L65" s="145">
        <f t="shared" si="34"/>
        <v>0</v>
      </c>
      <c r="M65" s="144">
        <f t="shared" si="35"/>
        <v>0</v>
      </c>
      <c r="N65" s="145">
        <f t="shared" si="36"/>
        <v>0</v>
      </c>
      <c r="O65" s="144">
        <f t="shared" si="37"/>
        <v>0</v>
      </c>
      <c r="P65" s="145">
        <f t="shared" si="38"/>
        <v>0</v>
      </c>
      <c r="Q65" s="144">
        <f t="shared" si="39"/>
        <v>0</v>
      </c>
      <c r="R65" s="146">
        <f t="shared" si="40"/>
        <v>0</v>
      </c>
      <c r="S65" s="144">
        <f t="shared" si="41"/>
        <v>0</v>
      </c>
      <c r="T65" s="146">
        <f t="shared" si="42"/>
        <v>0</v>
      </c>
      <c r="U65" s="144">
        <f t="shared" si="43"/>
        <v>0</v>
      </c>
      <c r="V65" s="146">
        <f t="shared" si="44"/>
        <v>0</v>
      </c>
      <c r="W65" s="144">
        <f t="shared" si="45"/>
        <v>0</v>
      </c>
      <c r="X65" s="143">
        <f t="shared" si="46"/>
        <v>0</v>
      </c>
      <c r="Y65" s="144">
        <f t="shared" si="47"/>
        <v>0</v>
      </c>
      <c r="Z65" s="147">
        <f t="shared" si="48"/>
        <v>0</v>
      </c>
      <c r="AA65" s="15">
        <f t="shared" si="24"/>
        <v>0</v>
      </c>
      <c r="AB65" s="22">
        <f t="shared" si="24"/>
        <v>0</v>
      </c>
      <c r="AC65" s="42"/>
      <c r="AD65" s="43"/>
      <c r="AE65" s="43"/>
      <c r="AF65" s="43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13"/>
    </row>
    <row r="66" spans="1:47" s="23" customFormat="1" ht="18" hidden="1" customHeight="1" outlineLevel="1" thickBot="1">
      <c r="A66" s="13"/>
      <c r="B66" s="30" t="s">
        <v>22</v>
      </c>
      <c r="C66" s="142">
        <f t="shared" si="25"/>
        <v>0</v>
      </c>
      <c r="D66" s="143">
        <f t="shared" si="26"/>
        <v>0</v>
      </c>
      <c r="E66" s="144">
        <f t="shared" si="27"/>
        <v>0</v>
      </c>
      <c r="F66" s="143">
        <f t="shared" si="28"/>
        <v>0</v>
      </c>
      <c r="G66" s="144">
        <f t="shared" si="29"/>
        <v>0</v>
      </c>
      <c r="H66" s="143">
        <f t="shared" si="30"/>
        <v>0</v>
      </c>
      <c r="I66" s="144">
        <f t="shared" si="31"/>
        <v>0</v>
      </c>
      <c r="J66" s="143">
        <f t="shared" si="32"/>
        <v>0</v>
      </c>
      <c r="K66" s="144">
        <f t="shared" si="33"/>
        <v>0</v>
      </c>
      <c r="L66" s="145">
        <f t="shared" si="34"/>
        <v>0</v>
      </c>
      <c r="M66" s="144">
        <f t="shared" si="35"/>
        <v>0</v>
      </c>
      <c r="N66" s="145">
        <f t="shared" si="36"/>
        <v>0</v>
      </c>
      <c r="O66" s="144">
        <f t="shared" si="37"/>
        <v>0</v>
      </c>
      <c r="P66" s="145">
        <f t="shared" si="38"/>
        <v>0</v>
      </c>
      <c r="Q66" s="144">
        <f t="shared" si="39"/>
        <v>0</v>
      </c>
      <c r="R66" s="146">
        <f t="shared" si="40"/>
        <v>0</v>
      </c>
      <c r="S66" s="144">
        <f t="shared" si="41"/>
        <v>0</v>
      </c>
      <c r="T66" s="146">
        <f t="shared" si="42"/>
        <v>0</v>
      </c>
      <c r="U66" s="144">
        <f t="shared" si="43"/>
        <v>0</v>
      </c>
      <c r="V66" s="146">
        <f t="shared" si="44"/>
        <v>0</v>
      </c>
      <c r="W66" s="144">
        <f t="shared" si="45"/>
        <v>0</v>
      </c>
      <c r="X66" s="143">
        <f t="shared" si="46"/>
        <v>0</v>
      </c>
      <c r="Y66" s="144">
        <f t="shared" si="47"/>
        <v>0</v>
      </c>
      <c r="Z66" s="147">
        <f t="shared" si="48"/>
        <v>0</v>
      </c>
      <c r="AA66" s="15">
        <f t="shared" si="24"/>
        <v>0</v>
      </c>
      <c r="AB66" s="22">
        <f t="shared" si="24"/>
        <v>0</v>
      </c>
      <c r="AC66" s="42"/>
      <c r="AD66" s="43"/>
      <c r="AE66" s="43"/>
      <c r="AF66" s="43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13"/>
    </row>
    <row r="67" spans="1:47" s="23" customFormat="1" ht="18" hidden="1" customHeight="1" outlineLevel="1" thickBot="1">
      <c r="A67" s="13"/>
      <c r="B67" s="30" t="s">
        <v>23</v>
      </c>
      <c r="C67" s="142">
        <f t="shared" si="25"/>
        <v>0</v>
      </c>
      <c r="D67" s="143">
        <f t="shared" si="26"/>
        <v>0</v>
      </c>
      <c r="E67" s="144">
        <f t="shared" si="27"/>
        <v>0</v>
      </c>
      <c r="F67" s="143">
        <f t="shared" si="28"/>
        <v>0</v>
      </c>
      <c r="G67" s="144">
        <f t="shared" si="29"/>
        <v>0</v>
      </c>
      <c r="H67" s="143">
        <f t="shared" si="30"/>
        <v>0</v>
      </c>
      <c r="I67" s="144">
        <f t="shared" si="31"/>
        <v>0</v>
      </c>
      <c r="J67" s="143">
        <f t="shared" si="32"/>
        <v>0</v>
      </c>
      <c r="K67" s="144">
        <f t="shared" si="33"/>
        <v>0</v>
      </c>
      <c r="L67" s="145">
        <f t="shared" si="34"/>
        <v>0</v>
      </c>
      <c r="M67" s="144">
        <f t="shared" si="35"/>
        <v>0</v>
      </c>
      <c r="N67" s="145">
        <f t="shared" si="36"/>
        <v>0</v>
      </c>
      <c r="O67" s="144">
        <f t="shared" si="37"/>
        <v>0</v>
      </c>
      <c r="P67" s="145">
        <f t="shared" si="38"/>
        <v>0</v>
      </c>
      <c r="Q67" s="144">
        <f t="shared" si="39"/>
        <v>0</v>
      </c>
      <c r="R67" s="146">
        <f t="shared" si="40"/>
        <v>0</v>
      </c>
      <c r="S67" s="144">
        <f t="shared" si="41"/>
        <v>0</v>
      </c>
      <c r="T67" s="146">
        <f t="shared" si="42"/>
        <v>0</v>
      </c>
      <c r="U67" s="144">
        <f t="shared" si="43"/>
        <v>0</v>
      </c>
      <c r="V67" s="146">
        <f t="shared" si="44"/>
        <v>0</v>
      </c>
      <c r="W67" s="144">
        <f t="shared" si="45"/>
        <v>0</v>
      </c>
      <c r="X67" s="143">
        <f t="shared" si="46"/>
        <v>0</v>
      </c>
      <c r="Y67" s="144">
        <f t="shared" si="47"/>
        <v>0</v>
      </c>
      <c r="Z67" s="147">
        <f t="shared" si="48"/>
        <v>0</v>
      </c>
      <c r="AA67" s="15">
        <f t="shared" si="24"/>
        <v>0</v>
      </c>
      <c r="AB67" s="22">
        <f t="shared" si="24"/>
        <v>0</v>
      </c>
      <c r="AC67" s="42"/>
      <c r="AD67" s="43"/>
      <c r="AE67" s="43"/>
      <c r="AF67" s="43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13"/>
    </row>
    <row r="68" spans="1:47" s="23" customFormat="1" ht="18" hidden="1" customHeight="1" outlineLevel="1" thickBot="1">
      <c r="A68" s="13"/>
      <c r="B68" s="30" t="s">
        <v>24</v>
      </c>
      <c r="C68" s="142">
        <f t="shared" si="25"/>
        <v>0</v>
      </c>
      <c r="D68" s="143">
        <f t="shared" si="26"/>
        <v>0</v>
      </c>
      <c r="E68" s="144">
        <f t="shared" si="27"/>
        <v>0</v>
      </c>
      <c r="F68" s="143">
        <f t="shared" si="28"/>
        <v>0</v>
      </c>
      <c r="G68" s="144">
        <f t="shared" si="29"/>
        <v>0</v>
      </c>
      <c r="H68" s="143">
        <f t="shared" si="30"/>
        <v>0</v>
      </c>
      <c r="I68" s="144">
        <f t="shared" si="31"/>
        <v>0</v>
      </c>
      <c r="J68" s="143">
        <f t="shared" si="32"/>
        <v>0</v>
      </c>
      <c r="K68" s="144">
        <f t="shared" si="33"/>
        <v>0</v>
      </c>
      <c r="L68" s="145">
        <f t="shared" si="34"/>
        <v>0</v>
      </c>
      <c r="M68" s="144">
        <f t="shared" si="35"/>
        <v>0</v>
      </c>
      <c r="N68" s="145">
        <f t="shared" si="36"/>
        <v>0</v>
      </c>
      <c r="O68" s="144">
        <f t="shared" si="37"/>
        <v>0</v>
      </c>
      <c r="P68" s="145">
        <f t="shared" si="38"/>
        <v>0</v>
      </c>
      <c r="Q68" s="144">
        <f t="shared" si="39"/>
        <v>0</v>
      </c>
      <c r="R68" s="146">
        <f t="shared" si="40"/>
        <v>0</v>
      </c>
      <c r="S68" s="144">
        <f t="shared" si="41"/>
        <v>0</v>
      </c>
      <c r="T68" s="146">
        <f t="shared" si="42"/>
        <v>0</v>
      </c>
      <c r="U68" s="144">
        <f t="shared" si="43"/>
        <v>0</v>
      </c>
      <c r="V68" s="146">
        <f t="shared" si="44"/>
        <v>0</v>
      </c>
      <c r="W68" s="144">
        <f t="shared" si="45"/>
        <v>0</v>
      </c>
      <c r="X68" s="143">
        <f t="shared" si="46"/>
        <v>0</v>
      </c>
      <c r="Y68" s="144">
        <f t="shared" si="47"/>
        <v>0</v>
      </c>
      <c r="Z68" s="147">
        <f t="shared" si="48"/>
        <v>0</v>
      </c>
      <c r="AA68" s="15">
        <f t="shared" si="24"/>
        <v>0</v>
      </c>
      <c r="AB68" s="22">
        <f t="shared" si="24"/>
        <v>0</v>
      </c>
      <c r="AC68" s="42"/>
      <c r="AD68" s="43"/>
      <c r="AE68" s="43"/>
      <c r="AF68" s="43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13"/>
    </row>
    <row r="69" spans="1:47" s="23" customFormat="1" ht="18" hidden="1" customHeight="1" outlineLevel="1" thickBot="1">
      <c r="A69" s="13"/>
      <c r="B69" s="30" t="s">
        <v>25</v>
      </c>
      <c r="C69" s="142">
        <f t="shared" si="25"/>
        <v>0</v>
      </c>
      <c r="D69" s="143">
        <f t="shared" si="26"/>
        <v>0</v>
      </c>
      <c r="E69" s="144">
        <f t="shared" si="27"/>
        <v>0</v>
      </c>
      <c r="F69" s="143">
        <f t="shared" si="28"/>
        <v>0</v>
      </c>
      <c r="G69" s="144">
        <f t="shared" si="29"/>
        <v>0</v>
      </c>
      <c r="H69" s="143">
        <f t="shared" si="30"/>
        <v>0</v>
      </c>
      <c r="I69" s="144">
        <f t="shared" si="31"/>
        <v>0</v>
      </c>
      <c r="J69" s="143">
        <f t="shared" si="32"/>
        <v>0</v>
      </c>
      <c r="K69" s="144">
        <f t="shared" si="33"/>
        <v>0</v>
      </c>
      <c r="L69" s="145">
        <f t="shared" si="34"/>
        <v>0</v>
      </c>
      <c r="M69" s="144">
        <f t="shared" si="35"/>
        <v>0</v>
      </c>
      <c r="N69" s="145">
        <f t="shared" si="36"/>
        <v>0</v>
      </c>
      <c r="O69" s="144">
        <f t="shared" si="37"/>
        <v>0</v>
      </c>
      <c r="P69" s="145">
        <f t="shared" si="38"/>
        <v>0</v>
      </c>
      <c r="Q69" s="144">
        <f t="shared" si="39"/>
        <v>0</v>
      </c>
      <c r="R69" s="146">
        <f t="shared" si="40"/>
        <v>0</v>
      </c>
      <c r="S69" s="144">
        <f t="shared" si="41"/>
        <v>0</v>
      </c>
      <c r="T69" s="146">
        <f t="shared" si="42"/>
        <v>0</v>
      </c>
      <c r="U69" s="144">
        <f t="shared" si="43"/>
        <v>0</v>
      </c>
      <c r="V69" s="146">
        <f t="shared" si="44"/>
        <v>0</v>
      </c>
      <c r="W69" s="144">
        <f t="shared" si="45"/>
        <v>0</v>
      </c>
      <c r="X69" s="143">
        <f t="shared" si="46"/>
        <v>0</v>
      </c>
      <c r="Y69" s="144">
        <f t="shared" si="47"/>
        <v>0</v>
      </c>
      <c r="Z69" s="147">
        <f t="shared" si="48"/>
        <v>0</v>
      </c>
      <c r="AA69" s="15">
        <f t="shared" si="24"/>
        <v>0</v>
      </c>
      <c r="AB69" s="22">
        <f t="shared" si="24"/>
        <v>0</v>
      </c>
      <c r="AC69" s="42"/>
      <c r="AD69" s="43"/>
      <c r="AE69" s="43"/>
      <c r="AF69" s="43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13"/>
    </row>
    <row r="70" spans="1:47" s="23" customFormat="1" ht="18" hidden="1" customHeight="1" outlineLevel="1" thickBot="1">
      <c r="A70" s="13"/>
      <c r="B70" s="30" t="s">
        <v>26</v>
      </c>
      <c r="C70" s="142">
        <f t="shared" si="25"/>
        <v>0</v>
      </c>
      <c r="D70" s="143">
        <f t="shared" si="26"/>
        <v>0</v>
      </c>
      <c r="E70" s="144">
        <f t="shared" si="27"/>
        <v>0</v>
      </c>
      <c r="F70" s="143">
        <f t="shared" si="28"/>
        <v>0</v>
      </c>
      <c r="G70" s="144">
        <f t="shared" si="29"/>
        <v>0</v>
      </c>
      <c r="H70" s="143">
        <f t="shared" si="30"/>
        <v>0</v>
      </c>
      <c r="I70" s="144">
        <f t="shared" si="31"/>
        <v>0</v>
      </c>
      <c r="J70" s="143">
        <f t="shared" si="32"/>
        <v>0</v>
      </c>
      <c r="K70" s="144">
        <f t="shared" si="33"/>
        <v>0</v>
      </c>
      <c r="L70" s="145">
        <f t="shared" si="34"/>
        <v>0</v>
      </c>
      <c r="M70" s="144">
        <f t="shared" si="35"/>
        <v>0</v>
      </c>
      <c r="N70" s="145">
        <f t="shared" si="36"/>
        <v>0</v>
      </c>
      <c r="O70" s="144">
        <f t="shared" si="37"/>
        <v>0</v>
      </c>
      <c r="P70" s="145">
        <f t="shared" si="38"/>
        <v>0</v>
      </c>
      <c r="Q70" s="144">
        <f t="shared" si="39"/>
        <v>0</v>
      </c>
      <c r="R70" s="146">
        <f t="shared" si="40"/>
        <v>0</v>
      </c>
      <c r="S70" s="144">
        <f t="shared" si="41"/>
        <v>0</v>
      </c>
      <c r="T70" s="146">
        <f t="shared" si="42"/>
        <v>0</v>
      </c>
      <c r="U70" s="144">
        <f t="shared" si="43"/>
        <v>0</v>
      </c>
      <c r="V70" s="146">
        <f t="shared" si="44"/>
        <v>0</v>
      </c>
      <c r="W70" s="144">
        <f t="shared" si="45"/>
        <v>0</v>
      </c>
      <c r="X70" s="143">
        <f t="shared" si="46"/>
        <v>0</v>
      </c>
      <c r="Y70" s="144">
        <f t="shared" si="47"/>
        <v>0</v>
      </c>
      <c r="Z70" s="147">
        <f t="shared" si="48"/>
        <v>0</v>
      </c>
      <c r="AA70" s="15">
        <f t="shared" si="24"/>
        <v>0</v>
      </c>
      <c r="AB70" s="22">
        <f t="shared" si="24"/>
        <v>0</v>
      </c>
      <c r="AC70" s="42"/>
      <c r="AD70" s="43"/>
      <c r="AE70" s="43"/>
      <c r="AF70" s="43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13"/>
    </row>
    <row r="71" spans="1:47" s="23" customFormat="1" ht="18" hidden="1" customHeight="1" outlineLevel="1" thickBot="1">
      <c r="A71" s="13"/>
      <c r="B71" s="30" t="s">
        <v>27</v>
      </c>
      <c r="C71" s="142">
        <f t="shared" si="25"/>
        <v>0</v>
      </c>
      <c r="D71" s="143">
        <f t="shared" si="26"/>
        <v>0</v>
      </c>
      <c r="E71" s="144">
        <f t="shared" si="27"/>
        <v>0</v>
      </c>
      <c r="F71" s="143">
        <f t="shared" si="28"/>
        <v>0</v>
      </c>
      <c r="G71" s="144">
        <f t="shared" si="29"/>
        <v>0</v>
      </c>
      <c r="H71" s="143">
        <f t="shared" si="30"/>
        <v>0</v>
      </c>
      <c r="I71" s="144">
        <f t="shared" si="31"/>
        <v>0</v>
      </c>
      <c r="J71" s="143">
        <f t="shared" si="32"/>
        <v>0</v>
      </c>
      <c r="K71" s="144">
        <f t="shared" si="33"/>
        <v>0</v>
      </c>
      <c r="L71" s="145">
        <f t="shared" si="34"/>
        <v>0</v>
      </c>
      <c r="M71" s="144">
        <f t="shared" si="35"/>
        <v>0</v>
      </c>
      <c r="N71" s="145">
        <f t="shared" si="36"/>
        <v>0</v>
      </c>
      <c r="O71" s="144">
        <f t="shared" si="37"/>
        <v>0</v>
      </c>
      <c r="P71" s="145">
        <f t="shared" si="38"/>
        <v>0</v>
      </c>
      <c r="Q71" s="144">
        <f t="shared" si="39"/>
        <v>0</v>
      </c>
      <c r="R71" s="146">
        <f t="shared" si="40"/>
        <v>0</v>
      </c>
      <c r="S71" s="144">
        <f t="shared" si="41"/>
        <v>0</v>
      </c>
      <c r="T71" s="146">
        <f t="shared" si="42"/>
        <v>0</v>
      </c>
      <c r="U71" s="144">
        <f t="shared" si="43"/>
        <v>0</v>
      </c>
      <c r="V71" s="146">
        <f t="shared" si="44"/>
        <v>0</v>
      </c>
      <c r="W71" s="144">
        <f t="shared" si="45"/>
        <v>0</v>
      </c>
      <c r="X71" s="143">
        <f t="shared" si="46"/>
        <v>0</v>
      </c>
      <c r="Y71" s="144">
        <f t="shared" si="47"/>
        <v>0</v>
      </c>
      <c r="Z71" s="147">
        <f t="shared" si="48"/>
        <v>0</v>
      </c>
      <c r="AA71" s="15">
        <f t="shared" si="24"/>
        <v>0</v>
      </c>
      <c r="AB71" s="22">
        <f t="shared" si="24"/>
        <v>0</v>
      </c>
      <c r="AC71" s="42"/>
      <c r="AD71" s="43"/>
      <c r="AE71" s="43"/>
      <c r="AF71" s="43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13"/>
    </row>
    <row r="72" spans="1:47" s="23" customFormat="1" ht="18" hidden="1" customHeight="1" outlineLevel="1" thickBot="1">
      <c r="A72" s="13"/>
      <c r="B72" s="30" t="s">
        <v>28</v>
      </c>
      <c r="C72" s="142">
        <f t="shared" si="25"/>
        <v>0</v>
      </c>
      <c r="D72" s="143">
        <f t="shared" si="26"/>
        <v>0</v>
      </c>
      <c r="E72" s="144">
        <f t="shared" si="27"/>
        <v>0</v>
      </c>
      <c r="F72" s="143">
        <f t="shared" si="28"/>
        <v>0</v>
      </c>
      <c r="G72" s="144">
        <f t="shared" si="29"/>
        <v>0</v>
      </c>
      <c r="H72" s="143">
        <f t="shared" si="30"/>
        <v>0</v>
      </c>
      <c r="I72" s="144">
        <f t="shared" si="31"/>
        <v>0</v>
      </c>
      <c r="J72" s="143">
        <f t="shared" si="32"/>
        <v>0</v>
      </c>
      <c r="K72" s="144">
        <f t="shared" si="33"/>
        <v>0</v>
      </c>
      <c r="L72" s="145">
        <f t="shared" si="34"/>
        <v>0</v>
      </c>
      <c r="M72" s="144">
        <f t="shared" si="35"/>
        <v>0</v>
      </c>
      <c r="N72" s="145">
        <f t="shared" si="36"/>
        <v>0</v>
      </c>
      <c r="O72" s="144">
        <f t="shared" si="37"/>
        <v>0</v>
      </c>
      <c r="P72" s="145">
        <f t="shared" si="38"/>
        <v>0</v>
      </c>
      <c r="Q72" s="144">
        <f t="shared" si="39"/>
        <v>0</v>
      </c>
      <c r="R72" s="146">
        <f t="shared" si="40"/>
        <v>0</v>
      </c>
      <c r="S72" s="144">
        <f t="shared" si="41"/>
        <v>0</v>
      </c>
      <c r="T72" s="146">
        <f t="shared" si="42"/>
        <v>0</v>
      </c>
      <c r="U72" s="144">
        <f t="shared" si="43"/>
        <v>0</v>
      </c>
      <c r="V72" s="146">
        <f t="shared" si="44"/>
        <v>0</v>
      </c>
      <c r="W72" s="144">
        <f t="shared" si="45"/>
        <v>0</v>
      </c>
      <c r="X72" s="143">
        <f t="shared" si="46"/>
        <v>0</v>
      </c>
      <c r="Y72" s="144">
        <f t="shared" si="47"/>
        <v>0</v>
      </c>
      <c r="Z72" s="147">
        <f t="shared" si="48"/>
        <v>0</v>
      </c>
      <c r="AA72" s="15">
        <f t="shared" si="24"/>
        <v>0</v>
      </c>
      <c r="AB72" s="22">
        <f t="shared" si="24"/>
        <v>0</v>
      </c>
      <c r="AC72" s="42"/>
      <c r="AD72" s="43"/>
      <c r="AE72" s="43"/>
      <c r="AF72" s="43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13"/>
    </row>
    <row r="73" spans="1:47" s="23" customFormat="1" ht="18" hidden="1" customHeight="1" outlineLevel="1" thickBot="1">
      <c r="A73" s="13"/>
      <c r="B73" s="30" t="s">
        <v>29</v>
      </c>
      <c r="C73" s="142">
        <f t="shared" si="25"/>
        <v>0</v>
      </c>
      <c r="D73" s="143">
        <f t="shared" si="26"/>
        <v>0</v>
      </c>
      <c r="E73" s="144">
        <f t="shared" si="27"/>
        <v>0</v>
      </c>
      <c r="F73" s="143">
        <f t="shared" si="28"/>
        <v>0</v>
      </c>
      <c r="G73" s="144">
        <f t="shared" si="29"/>
        <v>0</v>
      </c>
      <c r="H73" s="143">
        <f t="shared" si="30"/>
        <v>0</v>
      </c>
      <c r="I73" s="144">
        <f t="shared" si="31"/>
        <v>0</v>
      </c>
      <c r="J73" s="143">
        <f t="shared" si="32"/>
        <v>0</v>
      </c>
      <c r="K73" s="144">
        <f t="shared" si="33"/>
        <v>0</v>
      </c>
      <c r="L73" s="145">
        <f t="shared" si="34"/>
        <v>0</v>
      </c>
      <c r="M73" s="144">
        <f t="shared" si="35"/>
        <v>0</v>
      </c>
      <c r="N73" s="145">
        <f t="shared" si="36"/>
        <v>0</v>
      </c>
      <c r="O73" s="144">
        <f t="shared" si="37"/>
        <v>0</v>
      </c>
      <c r="P73" s="145">
        <f t="shared" si="38"/>
        <v>0</v>
      </c>
      <c r="Q73" s="144">
        <f t="shared" si="39"/>
        <v>0</v>
      </c>
      <c r="R73" s="146">
        <f t="shared" si="40"/>
        <v>0</v>
      </c>
      <c r="S73" s="144">
        <f t="shared" si="41"/>
        <v>0</v>
      </c>
      <c r="T73" s="146">
        <f t="shared" si="42"/>
        <v>0</v>
      </c>
      <c r="U73" s="144">
        <f t="shared" si="43"/>
        <v>0</v>
      </c>
      <c r="V73" s="146">
        <f t="shared" si="44"/>
        <v>0</v>
      </c>
      <c r="W73" s="144">
        <f t="shared" si="45"/>
        <v>0</v>
      </c>
      <c r="X73" s="143">
        <f t="shared" si="46"/>
        <v>0</v>
      </c>
      <c r="Y73" s="144">
        <f t="shared" si="47"/>
        <v>0</v>
      </c>
      <c r="Z73" s="147">
        <f t="shared" si="48"/>
        <v>0</v>
      </c>
      <c r="AA73" s="15">
        <f t="shared" si="24"/>
        <v>0</v>
      </c>
      <c r="AB73" s="22">
        <f t="shared" si="24"/>
        <v>0</v>
      </c>
      <c r="AC73" s="42"/>
      <c r="AD73" s="43"/>
      <c r="AE73" s="43"/>
      <c r="AF73" s="43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13"/>
    </row>
    <row r="74" spans="1:47" s="23" customFormat="1" ht="18" hidden="1" customHeight="1" outlineLevel="1" thickBot="1">
      <c r="A74" s="13"/>
      <c r="B74" s="30" t="s">
        <v>30</v>
      </c>
      <c r="C74" s="142">
        <f t="shared" si="25"/>
        <v>0</v>
      </c>
      <c r="D74" s="143">
        <f t="shared" si="26"/>
        <v>0</v>
      </c>
      <c r="E74" s="144">
        <f t="shared" si="27"/>
        <v>0</v>
      </c>
      <c r="F74" s="143">
        <f t="shared" si="28"/>
        <v>0</v>
      </c>
      <c r="G74" s="144">
        <f t="shared" si="29"/>
        <v>0</v>
      </c>
      <c r="H74" s="143">
        <f t="shared" si="30"/>
        <v>0</v>
      </c>
      <c r="I74" s="144">
        <f t="shared" si="31"/>
        <v>0</v>
      </c>
      <c r="J74" s="143">
        <f t="shared" si="32"/>
        <v>0</v>
      </c>
      <c r="K74" s="144">
        <f t="shared" si="33"/>
        <v>0</v>
      </c>
      <c r="L74" s="145">
        <f t="shared" si="34"/>
        <v>0</v>
      </c>
      <c r="M74" s="144">
        <f t="shared" si="35"/>
        <v>0</v>
      </c>
      <c r="N74" s="145">
        <f t="shared" si="36"/>
        <v>0</v>
      </c>
      <c r="O74" s="144">
        <f t="shared" si="37"/>
        <v>0</v>
      </c>
      <c r="P74" s="145">
        <f t="shared" si="38"/>
        <v>0</v>
      </c>
      <c r="Q74" s="144">
        <f t="shared" si="39"/>
        <v>0</v>
      </c>
      <c r="R74" s="146">
        <f t="shared" si="40"/>
        <v>0</v>
      </c>
      <c r="S74" s="144">
        <f t="shared" si="41"/>
        <v>0</v>
      </c>
      <c r="T74" s="146">
        <f t="shared" si="42"/>
        <v>0</v>
      </c>
      <c r="U74" s="144">
        <f t="shared" si="43"/>
        <v>0</v>
      </c>
      <c r="V74" s="146">
        <f t="shared" si="44"/>
        <v>0</v>
      </c>
      <c r="W74" s="144">
        <f t="shared" si="45"/>
        <v>0</v>
      </c>
      <c r="X74" s="143">
        <f t="shared" si="46"/>
        <v>0</v>
      </c>
      <c r="Y74" s="144">
        <f t="shared" si="47"/>
        <v>0</v>
      </c>
      <c r="Z74" s="147">
        <f t="shared" si="48"/>
        <v>0</v>
      </c>
      <c r="AA74" s="15">
        <f t="shared" si="24"/>
        <v>0</v>
      </c>
      <c r="AB74" s="22">
        <f t="shared" si="24"/>
        <v>0</v>
      </c>
      <c r="AC74" s="42"/>
      <c r="AD74" s="43"/>
      <c r="AE74" s="43"/>
      <c r="AF74" s="43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13"/>
    </row>
    <row r="75" spans="1:47" s="23" customFormat="1" ht="18" hidden="1" customHeight="1" outlineLevel="1" thickBot="1">
      <c r="A75" s="13"/>
      <c r="B75" s="30" t="s">
        <v>31</v>
      </c>
      <c r="C75" s="142">
        <f t="shared" si="25"/>
        <v>0</v>
      </c>
      <c r="D75" s="143">
        <f t="shared" si="26"/>
        <v>0</v>
      </c>
      <c r="E75" s="144">
        <f t="shared" si="27"/>
        <v>0</v>
      </c>
      <c r="F75" s="143">
        <f t="shared" si="28"/>
        <v>0</v>
      </c>
      <c r="G75" s="144">
        <f t="shared" si="29"/>
        <v>0</v>
      </c>
      <c r="H75" s="143">
        <f t="shared" si="30"/>
        <v>0</v>
      </c>
      <c r="I75" s="144">
        <f t="shared" si="31"/>
        <v>0</v>
      </c>
      <c r="J75" s="143">
        <f t="shared" si="32"/>
        <v>0</v>
      </c>
      <c r="K75" s="144">
        <f t="shared" si="33"/>
        <v>0</v>
      </c>
      <c r="L75" s="145">
        <f t="shared" si="34"/>
        <v>0</v>
      </c>
      <c r="M75" s="144">
        <f t="shared" si="35"/>
        <v>0</v>
      </c>
      <c r="N75" s="145">
        <f t="shared" si="36"/>
        <v>0</v>
      </c>
      <c r="O75" s="144">
        <f t="shared" si="37"/>
        <v>0</v>
      </c>
      <c r="P75" s="145">
        <f t="shared" si="38"/>
        <v>0</v>
      </c>
      <c r="Q75" s="144">
        <f t="shared" si="39"/>
        <v>0</v>
      </c>
      <c r="R75" s="146">
        <f t="shared" si="40"/>
        <v>0</v>
      </c>
      <c r="S75" s="144">
        <f t="shared" si="41"/>
        <v>0</v>
      </c>
      <c r="T75" s="146">
        <f t="shared" si="42"/>
        <v>0</v>
      </c>
      <c r="U75" s="144">
        <f t="shared" si="43"/>
        <v>0</v>
      </c>
      <c r="V75" s="146">
        <f t="shared" si="44"/>
        <v>0</v>
      </c>
      <c r="W75" s="144">
        <f t="shared" si="45"/>
        <v>0</v>
      </c>
      <c r="X75" s="143">
        <f t="shared" si="46"/>
        <v>0</v>
      </c>
      <c r="Y75" s="144">
        <f t="shared" si="47"/>
        <v>0</v>
      </c>
      <c r="Z75" s="147">
        <f t="shared" si="48"/>
        <v>0</v>
      </c>
      <c r="AA75" s="15">
        <f t="shared" ref="AA75:AB138" si="49">C75+E75+G75+I75+K75+M75+O75+Q75+S75+U75+W75+Y75</f>
        <v>0</v>
      </c>
      <c r="AB75" s="22">
        <f t="shared" si="49"/>
        <v>0</v>
      </c>
      <c r="AC75" s="42"/>
      <c r="AD75" s="43"/>
      <c r="AE75" s="43"/>
      <c r="AF75" s="43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13"/>
    </row>
    <row r="76" spans="1:47" s="23" customFormat="1" ht="18" hidden="1" customHeight="1" outlineLevel="1" thickBot="1">
      <c r="A76" s="13"/>
      <c r="B76" s="30" t="s">
        <v>32</v>
      </c>
      <c r="C76" s="142">
        <f t="shared" si="25"/>
        <v>0</v>
      </c>
      <c r="D76" s="143">
        <f t="shared" si="26"/>
        <v>0</v>
      </c>
      <c r="E76" s="144">
        <f t="shared" si="27"/>
        <v>0</v>
      </c>
      <c r="F76" s="143">
        <f t="shared" si="28"/>
        <v>0</v>
      </c>
      <c r="G76" s="144">
        <f t="shared" si="29"/>
        <v>0</v>
      </c>
      <c r="H76" s="143">
        <f t="shared" si="30"/>
        <v>0</v>
      </c>
      <c r="I76" s="144">
        <f t="shared" si="31"/>
        <v>0</v>
      </c>
      <c r="J76" s="143">
        <f t="shared" si="32"/>
        <v>0</v>
      </c>
      <c r="K76" s="144">
        <f t="shared" si="33"/>
        <v>0</v>
      </c>
      <c r="L76" s="145">
        <f t="shared" si="34"/>
        <v>0</v>
      </c>
      <c r="M76" s="144">
        <f t="shared" si="35"/>
        <v>0</v>
      </c>
      <c r="N76" s="145">
        <f t="shared" si="36"/>
        <v>0</v>
      </c>
      <c r="O76" s="144">
        <f t="shared" si="37"/>
        <v>0</v>
      </c>
      <c r="P76" s="145">
        <f t="shared" si="38"/>
        <v>0</v>
      </c>
      <c r="Q76" s="144">
        <f t="shared" si="39"/>
        <v>0</v>
      </c>
      <c r="R76" s="146">
        <f t="shared" si="40"/>
        <v>0</v>
      </c>
      <c r="S76" s="144">
        <f t="shared" si="41"/>
        <v>0</v>
      </c>
      <c r="T76" s="146">
        <f t="shared" si="42"/>
        <v>0</v>
      </c>
      <c r="U76" s="144">
        <f t="shared" si="43"/>
        <v>0</v>
      </c>
      <c r="V76" s="146">
        <f t="shared" si="44"/>
        <v>0</v>
      </c>
      <c r="W76" s="144">
        <f t="shared" si="45"/>
        <v>0</v>
      </c>
      <c r="X76" s="143">
        <f t="shared" si="46"/>
        <v>0</v>
      </c>
      <c r="Y76" s="144">
        <f t="shared" si="47"/>
        <v>0</v>
      </c>
      <c r="Z76" s="147">
        <f t="shared" si="48"/>
        <v>0</v>
      </c>
      <c r="AA76" s="15">
        <f t="shared" si="49"/>
        <v>0</v>
      </c>
      <c r="AB76" s="22">
        <f t="shared" si="49"/>
        <v>0</v>
      </c>
      <c r="AC76" s="42"/>
      <c r="AD76" s="43"/>
      <c r="AE76" s="43"/>
      <c r="AF76" s="43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13"/>
    </row>
    <row r="77" spans="1:47" s="23" customFormat="1" ht="18" hidden="1" customHeight="1" outlineLevel="1" thickBot="1">
      <c r="A77" s="13"/>
      <c r="B77" s="30" t="s">
        <v>33</v>
      </c>
      <c r="C77" s="142">
        <f t="shared" si="25"/>
        <v>0</v>
      </c>
      <c r="D77" s="143">
        <f t="shared" si="26"/>
        <v>0</v>
      </c>
      <c r="E77" s="144">
        <f t="shared" si="27"/>
        <v>0</v>
      </c>
      <c r="F77" s="143">
        <f t="shared" si="28"/>
        <v>0</v>
      </c>
      <c r="G77" s="144">
        <f t="shared" si="29"/>
        <v>0</v>
      </c>
      <c r="H77" s="143">
        <f t="shared" si="30"/>
        <v>0</v>
      </c>
      <c r="I77" s="144">
        <f t="shared" si="31"/>
        <v>0</v>
      </c>
      <c r="J77" s="143">
        <f t="shared" si="32"/>
        <v>0</v>
      </c>
      <c r="K77" s="144">
        <f t="shared" si="33"/>
        <v>0</v>
      </c>
      <c r="L77" s="145">
        <f t="shared" si="34"/>
        <v>0</v>
      </c>
      <c r="M77" s="144">
        <f t="shared" si="35"/>
        <v>0</v>
      </c>
      <c r="N77" s="145">
        <f t="shared" si="36"/>
        <v>0</v>
      </c>
      <c r="O77" s="144">
        <f t="shared" si="37"/>
        <v>0</v>
      </c>
      <c r="P77" s="145">
        <f t="shared" si="38"/>
        <v>0</v>
      </c>
      <c r="Q77" s="144">
        <f t="shared" si="39"/>
        <v>0</v>
      </c>
      <c r="R77" s="146">
        <f t="shared" si="40"/>
        <v>0</v>
      </c>
      <c r="S77" s="144">
        <f t="shared" si="41"/>
        <v>0</v>
      </c>
      <c r="T77" s="146">
        <f t="shared" si="42"/>
        <v>0</v>
      </c>
      <c r="U77" s="144">
        <f t="shared" si="43"/>
        <v>0</v>
      </c>
      <c r="V77" s="146">
        <f t="shared" si="44"/>
        <v>0</v>
      </c>
      <c r="W77" s="144">
        <f t="shared" si="45"/>
        <v>0</v>
      </c>
      <c r="X77" s="143">
        <f t="shared" si="46"/>
        <v>0</v>
      </c>
      <c r="Y77" s="144">
        <f t="shared" si="47"/>
        <v>0</v>
      </c>
      <c r="Z77" s="147">
        <f t="shared" si="48"/>
        <v>0</v>
      </c>
      <c r="AA77" s="15">
        <f t="shared" si="49"/>
        <v>0</v>
      </c>
      <c r="AB77" s="22">
        <f t="shared" si="49"/>
        <v>0</v>
      </c>
      <c r="AC77" s="42"/>
      <c r="AD77" s="43"/>
      <c r="AE77" s="43"/>
      <c r="AF77" s="43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13"/>
    </row>
    <row r="78" spans="1:47" s="23" customFormat="1" ht="18" hidden="1" customHeight="1" outlineLevel="1" thickBot="1">
      <c r="A78" s="13"/>
      <c r="B78" s="30" t="s">
        <v>34</v>
      </c>
      <c r="C78" s="142">
        <f t="shared" si="25"/>
        <v>0</v>
      </c>
      <c r="D78" s="143">
        <f t="shared" si="26"/>
        <v>0</v>
      </c>
      <c r="E78" s="144">
        <f t="shared" si="27"/>
        <v>0</v>
      </c>
      <c r="F78" s="143">
        <f t="shared" si="28"/>
        <v>0</v>
      </c>
      <c r="G78" s="144">
        <f t="shared" si="29"/>
        <v>0</v>
      </c>
      <c r="H78" s="143">
        <f t="shared" si="30"/>
        <v>0</v>
      </c>
      <c r="I78" s="144">
        <f t="shared" si="31"/>
        <v>0</v>
      </c>
      <c r="J78" s="143">
        <f t="shared" si="32"/>
        <v>0</v>
      </c>
      <c r="K78" s="144">
        <f t="shared" si="33"/>
        <v>0</v>
      </c>
      <c r="L78" s="145">
        <f t="shared" si="34"/>
        <v>0</v>
      </c>
      <c r="M78" s="144">
        <f t="shared" si="35"/>
        <v>0</v>
      </c>
      <c r="N78" s="145">
        <f t="shared" si="36"/>
        <v>0</v>
      </c>
      <c r="O78" s="144">
        <f t="shared" si="37"/>
        <v>0</v>
      </c>
      <c r="P78" s="145">
        <f t="shared" si="38"/>
        <v>0</v>
      </c>
      <c r="Q78" s="144">
        <f t="shared" si="39"/>
        <v>0</v>
      </c>
      <c r="R78" s="146">
        <f t="shared" si="40"/>
        <v>0</v>
      </c>
      <c r="S78" s="144">
        <f t="shared" si="41"/>
        <v>0</v>
      </c>
      <c r="T78" s="146">
        <f t="shared" si="42"/>
        <v>0</v>
      </c>
      <c r="U78" s="144">
        <f t="shared" si="43"/>
        <v>0</v>
      </c>
      <c r="V78" s="146">
        <f t="shared" si="44"/>
        <v>0</v>
      </c>
      <c r="W78" s="144">
        <f t="shared" si="45"/>
        <v>0</v>
      </c>
      <c r="X78" s="143">
        <f t="shared" si="46"/>
        <v>0</v>
      </c>
      <c r="Y78" s="144">
        <f t="shared" si="47"/>
        <v>0</v>
      </c>
      <c r="Z78" s="147">
        <f t="shared" si="48"/>
        <v>0</v>
      </c>
      <c r="AA78" s="15">
        <f t="shared" si="49"/>
        <v>0</v>
      </c>
      <c r="AB78" s="22">
        <f t="shared" si="49"/>
        <v>0</v>
      </c>
      <c r="AC78" s="42"/>
      <c r="AD78" s="43"/>
      <c r="AE78" s="43"/>
      <c r="AF78" s="43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13"/>
    </row>
    <row r="79" spans="1:47" s="23" customFormat="1" ht="18" hidden="1" customHeight="1" outlineLevel="1" thickBot="1">
      <c r="A79" s="13"/>
      <c r="B79" s="30" t="s">
        <v>35</v>
      </c>
      <c r="C79" s="142">
        <f t="shared" si="25"/>
        <v>0</v>
      </c>
      <c r="D79" s="143">
        <f t="shared" si="26"/>
        <v>0</v>
      </c>
      <c r="E79" s="144">
        <f t="shared" si="27"/>
        <v>0</v>
      </c>
      <c r="F79" s="143">
        <f t="shared" si="28"/>
        <v>0</v>
      </c>
      <c r="G79" s="144">
        <f t="shared" si="29"/>
        <v>0</v>
      </c>
      <c r="H79" s="143">
        <f t="shared" si="30"/>
        <v>0</v>
      </c>
      <c r="I79" s="144">
        <f t="shared" si="31"/>
        <v>0</v>
      </c>
      <c r="J79" s="143">
        <f t="shared" si="32"/>
        <v>0</v>
      </c>
      <c r="K79" s="144">
        <f t="shared" si="33"/>
        <v>0</v>
      </c>
      <c r="L79" s="145">
        <f t="shared" si="34"/>
        <v>0</v>
      </c>
      <c r="M79" s="144">
        <f t="shared" si="35"/>
        <v>0</v>
      </c>
      <c r="N79" s="145">
        <f t="shared" si="36"/>
        <v>0</v>
      </c>
      <c r="O79" s="144">
        <f t="shared" si="37"/>
        <v>0</v>
      </c>
      <c r="P79" s="145">
        <f t="shared" si="38"/>
        <v>0</v>
      </c>
      <c r="Q79" s="144">
        <f t="shared" si="39"/>
        <v>0</v>
      </c>
      <c r="R79" s="146">
        <f t="shared" si="40"/>
        <v>0</v>
      </c>
      <c r="S79" s="144">
        <f t="shared" si="41"/>
        <v>0</v>
      </c>
      <c r="T79" s="146">
        <f t="shared" si="42"/>
        <v>0</v>
      </c>
      <c r="U79" s="144">
        <f t="shared" si="43"/>
        <v>0</v>
      </c>
      <c r="V79" s="146">
        <f t="shared" si="44"/>
        <v>0</v>
      </c>
      <c r="W79" s="144">
        <f t="shared" si="45"/>
        <v>0</v>
      </c>
      <c r="X79" s="143">
        <f t="shared" si="46"/>
        <v>0</v>
      </c>
      <c r="Y79" s="144">
        <f t="shared" si="47"/>
        <v>0</v>
      </c>
      <c r="Z79" s="147">
        <f t="shared" si="48"/>
        <v>0</v>
      </c>
      <c r="AA79" s="15">
        <f t="shared" si="49"/>
        <v>0</v>
      </c>
      <c r="AB79" s="22">
        <f t="shared" si="49"/>
        <v>0</v>
      </c>
      <c r="AC79" s="42"/>
      <c r="AD79" s="43"/>
      <c r="AE79" s="43"/>
      <c r="AF79" s="43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13"/>
    </row>
    <row r="80" spans="1:47" s="23" customFormat="1" ht="18" hidden="1" customHeight="1" outlineLevel="1" thickBot="1">
      <c r="A80" s="13"/>
      <c r="B80" s="30" t="s">
        <v>36</v>
      </c>
      <c r="C80" s="142">
        <f t="shared" si="25"/>
        <v>0</v>
      </c>
      <c r="D80" s="143">
        <f t="shared" si="26"/>
        <v>0</v>
      </c>
      <c r="E80" s="144">
        <f t="shared" si="27"/>
        <v>0</v>
      </c>
      <c r="F80" s="143">
        <f t="shared" si="28"/>
        <v>0</v>
      </c>
      <c r="G80" s="144">
        <f t="shared" si="29"/>
        <v>0</v>
      </c>
      <c r="H80" s="143">
        <f t="shared" si="30"/>
        <v>0</v>
      </c>
      <c r="I80" s="144">
        <f t="shared" si="31"/>
        <v>0</v>
      </c>
      <c r="J80" s="143">
        <f t="shared" si="32"/>
        <v>0</v>
      </c>
      <c r="K80" s="144">
        <f t="shared" si="33"/>
        <v>0</v>
      </c>
      <c r="L80" s="145">
        <f t="shared" si="34"/>
        <v>0</v>
      </c>
      <c r="M80" s="144">
        <f t="shared" si="35"/>
        <v>0</v>
      </c>
      <c r="N80" s="145">
        <f t="shared" si="36"/>
        <v>0</v>
      </c>
      <c r="O80" s="144">
        <f t="shared" si="37"/>
        <v>0</v>
      </c>
      <c r="P80" s="145">
        <f t="shared" si="38"/>
        <v>0</v>
      </c>
      <c r="Q80" s="144">
        <f t="shared" si="39"/>
        <v>0</v>
      </c>
      <c r="R80" s="146">
        <f t="shared" si="40"/>
        <v>0</v>
      </c>
      <c r="S80" s="144">
        <f t="shared" si="41"/>
        <v>0</v>
      </c>
      <c r="T80" s="146">
        <f t="shared" si="42"/>
        <v>0</v>
      </c>
      <c r="U80" s="144">
        <f t="shared" si="43"/>
        <v>0</v>
      </c>
      <c r="V80" s="146">
        <f t="shared" si="44"/>
        <v>0</v>
      </c>
      <c r="W80" s="144">
        <f t="shared" si="45"/>
        <v>0</v>
      </c>
      <c r="X80" s="143">
        <f t="shared" si="46"/>
        <v>0</v>
      </c>
      <c r="Y80" s="144">
        <f t="shared" si="47"/>
        <v>0</v>
      </c>
      <c r="Z80" s="147">
        <f t="shared" si="48"/>
        <v>0</v>
      </c>
      <c r="AA80" s="15">
        <f t="shared" si="49"/>
        <v>0</v>
      </c>
      <c r="AB80" s="22">
        <f t="shared" si="49"/>
        <v>0</v>
      </c>
      <c r="AC80" s="42"/>
      <c r="AD80" s="43"/>
      <c r="AE80" s="43"/>
      <c r="AF80" s="43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13"/>
    </row>
    <row r="81" spans="1:47" s="23" customFormat="1" ht="18" hidden="1" customHeight="1" outlineLevel="1" thickBot="1">
      <c r="A81" s="13"/>
      <c r="B81" s="30" t="s">
        <v>37</v>
      </c>
      <c r="C81" s="142">
        <f t="shared" si="25"/>
        <v>0</v>
      </c>
      <c r="D81" s="143">
        <f t="shared" si="26"/>
        <v>0</v>
      </c>
      <c r="E81" s="144">
        <f t="shared" si="27"/>
        <v>0</v>
      </c>
      <c r="F81" s="143">
        <f t="shared" si="28"/>
        <v>0</v>
      </c>
      <c r="G81" s="144">
        <f t="shared" si="29"/>
        <v>0</v>
      </c>
      <c r="H81" s="143">
        <f t="shared" si="30"/>
        <v>0</v>
      </c>
      <c r="I81" s="144">
        <f t="shared" si="31"/>
        <v>0</v>
      </c>
      <c r="J81" s="143">
        <f t="shared" si="32"/>
        <v>0</v>
      </c>
      <c r="K81" s="144">
        <f t="shared" si="33"/>
        <v>0</v>
      </c>
      <c r="L81" s="145">
        <f t="shared" si="34"/>
        <v>0</v>
      </c>
      <c r="M81" s="144">
        <f t="shared" si="35"/>
        <v>0</v>
      </c>
      <c r="N81" s="145">
        <f t="shared" si="36"/>
        <v>0</v>
      </c>
      <c r="O81" s="144">
        <f t="shared" si="37"/>
        <v>0</v>
      </c>
      <c r="P81" s="145">
        <f t="shared" si="38"/>
        <v>0</v>
      </c>
      <c r="Q81" s="144">
        <f t="shared" si="39"/>
        <v>0</v>
      </c>
      <c r="R81" s="146">
        <f t="shared" si="40"/>
        <v>0</v>
      </c>
      <c r="S81" s="144">
        <f t="shared" si="41"/>
        <v>0</v>
      </c>
      <c r="T81" s="146">
        <f t="shared" si="42"/>
        <v>0</v>
      </c>
      <c r="U81" s="144">
        <f t="shared" si="43"/>
        <v>0</v>
      </c>
      <c r="V81" s="146">
        <f t="shared" si="44"/>
        <v>0</v>
      </c>
      <c r="W81" s="144">
        <f t="shared" si="45"/>
        <v>0</v>
      </c>
      <c r="X81" s="143">
        <f t="shared" si="46"/>
        <v>0</v>
      </c>
      <c r="Y81" s="144">
        <f t="shared" si="47"/>
        <v>0</v>
      </c>
      <c r="Z81" s="147">
        <f t="shared" si="48"/>
        <v>0</v>
      </c>
      <c r="AA81" s="15">
        <f t="shared" si="49"/>
        <v>0</v>
      </c>
      <c r="AB81" s="22">
        <f t="shared" si="49"/>
        <v>0</v>
      </c>
      <c r="AC81" s="42"/>
      <c r="AD81" s="43"/>
      <c r="AE81" s="43"/>
      <c r="AF81" s="43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13"/>
    </row>
    <row r="82" spans="1:47" s="23" customFormat="1" ht="18" hidden="1" customHeight="1" outlineLevel="1" thickBot="1">
      <c r="A82" s="13"/>
      <c r="B82" s="30" t="s">
        <v>38</v>
      </c>
      <c r="C82" s="142">
        <f t="shared" si="25"/>
        <v>0</v>
      </c>
      <c r="D82" s="143">
        <f t="shared" si="26"/>
        <v>0</v>
      </c>
      <c r="E82" s="144">
        <f t="shared" si="27"/>
        <v>0</v>
      </c>
      <c r="F82" s="143">
        <f t="shared" si="28"/>
        <v>0</v>
      </c>
      <c r="G82" s="144">
        <f t="shared" si="29"/>
        <v>0</v>
      </c>
      <c r="H82" s="143">
        <f t="shared" si="30"/>
        <v>0</v>
      </c>
      <c r="I82" s="144">
        <f t="shared" si="31"/>
        <v>0</v>
      </c>
      <c r="J82" s="143">
        <f t="shared" si="32"/>
        <v>0</v>
      </c>
      <c r="K82" s="144">
        <f t="shared" si="33"/>
        <v>0</v>
      </c>
      <c r="L82" s="145">
        <f t="shared" si="34"/>
        <v>0</v>
      </c>
      <c r="M82" s="144">
        <f t="shared" si="35"/>
        <v>0</v>
      </c>
      <c r="N82" s="145">
        <f t="shared" si="36"/>
        <v>0</v>
      </c>
      <c r="O82" s="144">
        <f t="shared" si="37"/>
        <v>0</v>
      </c>
      <c r="P82" s="145">
        <f t="shared" si="38"/>
        <v>0</v>
      </c>
      <c r="Q82" s="144">
        <f t="shared" si="39"/>
        <v>0</v>
      </c>
      <c r="R82" s="146">
        <f t="shared" si="40"/>
        <v>0</v>
      </c>
      <c r="S82" s="144">
        <f t="shared" si="41"/>
        <v>0</v>
      </c>
      <c r="T82" s="146">
        <f t="shared" si="42"/>
        <v>0</v>
      </c>
      <c r="U82" s="144">
        <f t="shared" si="43"/>
        <v>0</v>
      </c>
      <c r="V82" s="146">
        <f t="shared" si="44"/>
        <v>0</v>
      </c>
      <c r="W82" s="144">
        <f t="shared" si="45"/>
        <v>0</v>
      </c>
      <c r="X82" s="143">
        <f t="shared" si="46"/>
        <v>0</v>
      </c>
      <c r="Y82" s="144">
        <f t="shared" si="47"/>
        <v>0</v>
      </c>
      <c r="Z82" s="147">
        <f t="shared" si="48"/>
        <v>0</v>
      </c>
      <c r="AA82" s="15">
        <f t="shared" si="49"/>
        <v>0</v>
      </c>
      <c r="AB82" s="22">
        <f t="shared" si="49"/>
        <v>0</v>
      </c>
      <c r="AC82" s="42"/>
      <c r="AD82" s="43"/>
      <c r="AE82" s="43"/>
      <c r="AF82" s="43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13"/>
    </row>
    <row r="83" spans="1:47" s="23" customFormat="1" ht="18" hidden="1" customHeight="1" outlineLevel="1" thickBot="1">
      <c r="A83" s="13"/>
      <c r="B83" s="30" t="s">
        <v>39</v>
      </c>
      <c r="C83" s="142">
        <f t="shared" si="25"/>
        <v>0</v>
      </c>
      <c r="D83" s="143">
        <f t="shared" si="26"/>
        <v>0</v>
      </c>
      <c r="E83" s="144">
        <f t="shared" si="27"/>
        <v>0</v>
      </c>
      <c r="F83" s="143">
        <f t="shared" si="28"/>
        <v>0</v>
      </c>
      <c r="G83" s="144">
        <f t="shared" si="29"/>
        <v>0</v>
      </c>
      <c r="H83" s="143">
        <f t="shared" si="30"/>
        <v>0</v>
      </c>
      <c r="I83" s="144">
        <f t="shared" si="31"/>
        <v>0</v>
      </c>
      <c r="J83" s="143">
        <f t="shared" si="32"/>
        <v>0</v>
      </c>
      <c r="K83" s="144">
        <f t="shared" si="33"/>
        <v>0</v>
      </c>
      <c r="L83" s="145">
        <f t="shared" si="34"/>
        <v>0</v>
      </c>
      <c r="M83" s="144">
        <f t="shared" si="35"/>
        <v>0</v>
      </c>
      <c r="N83" s="145">
        <f t="shared" si="36"/>
        <v>0</v>
      </c>
      <c r="O83" s="144">
        <f t="shared" si="37"/>
        <v>0</v>
      </c>
      <c r="P83" s="145">
        <f t="shared" si="38"/>
        <v>0</v>
      </c>
      <c r="Q83" s="144">
        <f t="shared" si="39"/>
        <v>0</v>
      </c>
      <c r="R83" s="146">
        <f t="shared" si="40"/>
        <v>0</v>
      </c>
      <c r="S83" s="144">
        <f t="shared" si="41"/>
        <v>0</v>
      </c>
      <c r="T83" s="146">
        <f t="shared" si="42"/>
        <v>0</v>
      </c>
      <c r="U83" s="144">
        <f t="shared" si="43"/>
        <v>0</v>
      </c>
      <c r="V83" s="146">
        <f t="shared" si="44"/>
        <v>0</v>
      </c>
      <c r="W83" s="144">
        <f t="shared" si="45"/>
        <v>0</v>
      </c>
      <c r="X83" s="143">
        <f t="shared" si="46"/>
        <v>0</v>
      </c>
      <c r="Y83" s="144">
        <f t="shared" si="47"/>
        <v>0</v>
      </c>
      <c r="Z83" s="147">
        <f t="shared" si="48"/>
        <v>0</v>
      </c>
      <c r="AA83" s="15">
        <f t="shared" si="49"/>
        <v>0</v>
      </c>
      <c r="AB83" s="22">
        <f t="shared" si="49"/>
        <v>0</v>
      </c>
      <c r="AC83" s="42"/>
      <c r="AD83" s="43"/>
      <c r="AE83" s="43"/>
      <c r="AF83" s="43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13"/>
    </row>
    <row r="84" spans="1:47" s="23" customFormat="1" ht="18" hidden="1" customHeight="1" outlineLevel="1" thickBot="1">
      <c r="A84" s="13"/>
      <c r="B84" s="30" t="s">
        <v>40</v>
      </c>
      <c r="C84" s="142">
        <f t="shared" si="25"/>
        <v>0</v>
      </c>
      <c r="D84" s="143">
        <f t="shared" si="26"/>
        <v>0</v>
      </c>
      <c r="E84" s="144">
        <f t="shared" si="27"/>
        <v>0</v>
      </c>
      <c r="F84" s="143">
        <f t="shared" si="28"/>
        <v>0</v>
      </c>
      <c r="G84" s="144">
        <f t="shared" si="29"/>
        <v>0</v>
      </c>
      <c r="H84" s="143">
        <f t="shared" si="30"/>
        <v>0</v>
      </c>
      <c r="I84" s="144">
        <f t="shared" si="31"/>
        <v>0</v>
      </c>
      <c r="J84" s="143">
        <f t="shared" si="32"/>
        <v>0</v>
      </c>
      <c r="K84" s="144">
        <f t="shared" si="33"/>
        <v>0</v>
      </c>
      <c r="L84" s="145">
        <f t="shared" si="34"/>
        <v>0</v>
      </c>
      <c r="M84" s="144">
        <f t="shared" si="35"/>
        <v>0</v>
      </c>
      <c r="N84" s="145">
        <f t="shared" si="36"/>
        <v>0</v>
      </c>
      <c r="O84" s="144">
        <f t="shared" si="37"/>
        <v>0</v>
      </c>
      <c r="P84" s="145">
        <f t="shared" si="38"/>
        <v>0</v>
      </c>
      <c r="Q84" s="144">
        <f t="shared" si="39"/>
        <v>0</v>
      </c>
      <c r="R84" s="146">
        <f t="shared" si="40"/>
        <v>0</v>
      </c>
      <c r="S84" s="144">
        <f t="shared" si="41"/>
        <v>0</v>
      </c>
      <c r="T84" s="146">
        <f t="shared" si="42"/>
        <v>0</v>
      </c>
      <c r="U84" s="144">
        <f t="shared" si="43"/>
        <v>0</v>
      </c>
      <c r="V84" s="146">
        <f t="shared" si="44"/>
        <v>0</v>
      </c>
      <c r="W84" s="144">
        <f t="shared" si="45"/>
        <v>0</v>
      </c>
      <c r="X84" s="143">
        <f t="shared" si="46"/>
        <v>0</v>
      </c>
      <c r="Y84" s="144">
        <f t="shared" si="47"/>
        <v>0</v>
      </c>
      <c r="Z84" s="147">
        <f t="shared" si="48"/>
        <v>0</v>
      </c>
      <c r="AA84" s="15">
        <f t="shared" si="49"/>
        <v>0</v>
      </c>
      <c r="AB84" s="22">
        <f t="shared" si="49"/>
        <v>0</v>
      </c>
      <c r="AC84" s="42"/>
      <c r="AD84" s="43"/>
      <c r="AE84" s="43"/>
      <c r="AF84" s="43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13"/>
    </row>
    <row r="85" spans="1:47" s="23" customFormat="1" ht="18" hidden="1" customHeight="1" outlineLevel="1" thickBot="1">
      <c r="A85" s="13"/>
      <c r="B85" s="30" t="s">
        <v>41</v>
      </c>
      <c r="C85" s="142">
        <f t="shared" si="25"/>
        <v>0</v>
      </c>
      <c r="D85" s="143">
        <f t="shared" si="26"/>
        <v>0</v>
      </c>
      <c r="E85" s="144">
        <f t="shared" si="27"/>
        <v>0</v>
      </c>
      <c r="F85" s="143">
        <f t="shared" si="28"/>
        <v>0</v>
      </c>
      <c r="G85" s="144">
        <f t="shared" si="29"/>
        <v>0</v>
      </c>
      <c r="H85" s="143">
        <f t="shared" si="30"/>
        <v>0</v>
      </c>
      <c r="I85" s="144">
        <f t="shared" si="31"/>
        <v>0</v>
      </c>
      <c r="J85" s="143">
        <f t="shared" si="32"/>
        <v>0</v>
      </c>
      <c r="K85" s="144">
        <f t="shared" si="33"/>
        <v>0</v>
      </c>
      <c r="L85" s="145">
        <f t="shared" si="34"/>
        <v>0</v>
      </c>
      <c r="M85" s="144">
        <f t="shared" si="35"/>
        <v>0</v>
      </c>
      <c r="N85" s="145">
        <f t="shared" si="36"/>
        <v>0</v>
      </c>
      <c r="O85" s="144">
        <f t="shared" si="37"/>
        <v>0</v>
      </c>
      <c r="P85" s="145">
        <f t="shared" si="38"/>
        <v>0</v>
      </c>
      <c r="Q85" s="144">
        <f t="shared" si="39"/>
        <v>0</v>
      </c>
      <c r="R85" s="146">
        <f t="shared" si="40"/>
        <v>0</v>
      </c>
      <c r="S85" s="144">
        <f t="shared" si="41"/>
        <v>0</v>
      </c>
      <c r="T85" s="146">
        <f t="shared" si="42"/>
        <v>0</v>
      </c>
      <c r="U85" s="144">
        <f t="shared" si="43"/>
        <v>0</v>
      </c>
      <c r="V85" s="146">
        <f t="shared" si="44"/>
        <v>0</v>
      </c>
      <c r="W85" s="144">
        <f t="shared" si="45"/>
        <v>0</v>
      </c>
      <c r="X85" s="143">
        <f t="shared" si="46"/>
        <v>0</v>
      </c>
      <c r="Y85" s="144">
        <f t="shared" si="47"/>
        <v>0</v>
      </c>
      <c r="Z85" s="147">
        <f t="shared" si="48"/>
        <v>0</v>
      </c>
      <c r="AA85" s="15">
        <f t="shared" si="49"/>
        <v>0</v>
      </c>
      <c r="AB85" s="22">
        <f t="shared" si="49"/>
        <v>0</v>
      </c>
      <c r="AC85" s="42"/>
      <c r="AD85" s="43"/>
      <c r="AE85" s="43"/>
      <c r="AF85" s="43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13"/>
    </row>
    <row r="86" spans="1:47" s="23" customFormat="1" ht="18" hidden="1" customHeight="1" outlineLevel="1" thickBot="1">
      <c r="A86" s="13"/>
      <c r="B86" s="30" t="s">
        <v>42</v>
      </c>
      <c r="C86" s="142">
        <f t="shared" si="25"/>
        <v>0</v>
      </c>
      <c r="D86" s="143">
        <f t="shared" si="26"/>
        <v>0</v>
      </c>
      <c r="E86" s="144">
        <f t="shared" si="27"/>
        <v>0</v>
      </c>
      <c r="F86" s="143">
        <f t="shared" si="28"/>
        <v>0</v>
      </c>
      <c r="G86" s="144">
        <f t="shared" si="29"/>
        <v>0</v>
      </c>
      <c r="H86" s="143">
        <f t="shared" si="30"/>
        <v>0</v>
      </c>
      <c r="I86" s="144">
        <f t="shared" si="31"/>
        <v>0</v>
      </c>
      <c r="J86" s="143">
        <f t="shared" si="32"/>
        <v>0</v>
      </c>
      <c r="K86" s="144">
        <f t="shared" si="33"/>
        <v>0</v>
      </c>
      <c r="L86" s="145">
        <f t="shared" si="34"/>
        <v>0</v>
      </c>
      <c r="M86" s="144">
        <f t="shared" si="35"/>
        <v>0</v>
      </c>
      <c r="N86" s="145">
        <f t="shared" si="36"/>
        <v>0</v>
      </c>
      <c r="O86" s="144">
        <f t="shared" si="37"/>
        <v>0</v>
      </c>
      <c r="P86" s="145">
        <f t="shared" si="38"/>
        <v>0</v>
      </c>
      <c r="Q86" s="144">
        <f t="shared" si="39"/>
        <v>0</v>
      </c>
      <c r="R86" s="146">
        <f t="shared" si="40"/>
        <v>0</v>
      </c>
      <c r="S86" s="144">
        <f t="shared" si="41"/>
        <v>0</v>
      </c>
      <c r="T86" s="146">
        <f t="shared" si="42"/>
        <v>0</v>
      </c>
      <c r="U86" s="144">
        <f t="shared" si="43"/>
        <v>0</v>
      </c>
      <c r="V86" s="146">
        <f t="shared" si="44"/>
        <v>0</v>
      </c>
      <c r="W86" s="144">
        <f t="shared" si="45"/>
        <v>0</v>
      </c>
      <c r="X86" s="143">
        <f t="shared" si="46"/>
        <v>0</v>
      </c>
      <c r="Y86" s="144">
        <f t="shared" si="47"/>
        <v>0</v>
      </c>
      <c r="Z86" s="147">
        <f t="shared" si="48"/>
        <v>0</v>
      </c>
      <c r="AA86" s="15">
        <f t="shared" si="49"/>
        <v>0</v>
      </c>
      <c r="AB86" s="22">
        <f t="shared" si="49"/>
        <v>0</v>
      </c>
      <c r="AC86" s="42"/>
      <c r="AD86" s="43"/>
      <c r="AE86" s="43"/>
      <c r="AF86" s="43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13"/>
    </row>
    <row r="87" spans="1:47" s="23" customFormat="1" ht="18" hidden="1" customHeight="1" outlineLevel="1" thickBot="1">
      <c r="A87" s="13"/>
      <c r="B87" s="30" t="s">
        <v>43</v>
      </c>
      <c r="C87" s="142">
        <f t="shared" si="25"/>
        <v>0</v>
      </c>
      <c r="D87" s="143">
        <f t="shared" si="26"/>
        <v>0</v>
      </c>
      <c r="E87" s="144">
        <f t="shared" si="27"/>
        <v>0</v>
      </c>
      <c r="F87" s="143">
        <f t="shared" si="28"/>
        <v>0</v>
      </c>
      <c r="G87" s="144">
        <f t="shared" si="29"/>
        <v>0</v>
      </c>
      <c r="H87" s="143">
        <f t="shared" si="30"/>
        <v>0</v>
      </c>
      <c r="I87" s="144">
        <f t="shared" si="31"/>
        <v>0</v>
      </c>
      <c r="J87" s="143">
        <f t="shared" si="32"/>
        <v>0</v>
      </c>
      <c r="K87" s="144">
        <f t="shared" si="33"/>
        <v>0</v>
      </c>
      <c r="L87" s="145">
        <f t="shared" si="34"/>
        <v>0</v>
      </c>
      <c r="M87" s="144">
        <f t="shared" si="35"/>
        <v>0</v>
      </c>
      <c r="N87" s="145">
        <f t="shared" si="36"/>
        <v>0</v>
      </c>
      <c r="O87" s="144">
        <f t="shared" si="37"/>
        <v>0</v>
      </c>
      <c r="P87" s="145">
        <f t="shared" si="38"/>
        <v>0</v>
      </c>
      <c r="Q87" s="144">
        <f t="shared" si="39"/>
        <v>0</v>
      </c>
      <c r="R87" s="146">
        <f t="shared" si="40"/>
        <v>0</v>
      </c>
      <c r="S87" s="144">
        <f t="shared" si="41"/>
        <v>0</v>
      </c>
      <c r="T87" s="146">
        <f t="shared" si="42"/>
        <v>0</v>
      </c>
      <c r="U87" s="144">
        <f t="shared" si="43"/>
        <v>0</v>
      </c>
      <c r="V87" s="146">
        <f t="shared" si="44"/>
        <v>0</v>
      </c>
      <c r="W87" s="144">
        <f t="shared" si="45"/>
        <v>0</v>
      </c>
      <c r="X87" s="143">
        <f t="shared" si="46"/>
        <v>0</v>
      </c>
      <c r="Y87" s="144">
        <f t="shared" si="47"/>
        <v>0</v>
      </c>
      <c r="Z87" s="147">
        <f t="shared" si="48"/>
        <v>0</v>
      </c>
      <c r="AA87" s="15">
        <f t="shared" si="49"/>
        <v>0</v>
      </c>
      <c r="AB87" s="22">
        <f t="shared" si="49"/>
        <v>0</v>
      </c>
      <c r="AC87" s="42"/>
      <c r="AD87" s="43"/>
      <c r="AE87" s="43"/>
      <c r="AF87" s="43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13"/>
    </row>
    <row r="88" spans="1:47" s="23" customFormat="1" ht="18" hidden="1" customHeight="1" outlineLevel="1" thickBot="1">
      <c r="A88" s="13"/>
      <c r="B88" s="30" t="s">
        <v>44</v>
      </c>
      <c r="C88" s="142">
        <f t="shared" si="25"/>
        <v>0</v>
      </c>
      <c r="D88" s="143">
        <f t="shared" si="26"/>
        <v>0</v>
      </c>
      <c r="E88" s="144">
        <f t="shared" si="27"/>
        <v>0</v>
      </c>
      <c r="F88" s="143">
        <f t="shared" si="28"/>
        <v>0</v>
      </c>
      <c r="G88" s="144">
        <f t="shared" si="29"/>
        <v>0</v>
      </c>
      <c r="H88" s="143">
        <f t="shared" si="30"/>
        <v>0</v>
      </c>
      <c r="I88" s="144">
        <f t="shared" si="31"/>
        <v>0</v>
      </c>
      <c r="J88" s="143">
        <f t="shared" si="32"/>
        <v>0</v>
      </c>
      <c r="K88" s="144">
        <f t="shared" si="33"/>
        <v>0</v>
      </c>
      <c r="L88" s="145">
        <f t="shared" si="34"/>
        <v>0</v>
      </c>
      <c r="M88" s="144">
        <f t="shared" si="35"/>
        <v>0</v>
      </c>
      <c r="N88" s="145">
        <f t="shared" si="36"/>
        <v>0</v>
      </c>
      <c r="O88" s="144">
        <f t="shared" si="37"/>
        <v>0</v>
      </c>
      <c r="P88" s="145">
        <f t="shared" si="38"/>
        <v>0</v>
      </c>
      <c r="Q88" s="144">
        <f t="shared" si="39"/>
        <v>0</v>
      </c>
      <c r="R88" s="146">
        <f t="shared" si="40"/>
        <v>0</v>
      </c>
      <c r="S88" s="144">
        <f t="shared" si="41"/>
        <v>0</v>
      </c>
      <c r="T88" s="146">
        <f t="shared" si="42"/>
        <v>0</v>
      </c>
      <c r="U88" s="144">
        <f t="shared" si="43"/>
        <v>0</v>
      </c>
      <c r="V88" s="146">
        <f t="shared" si="44"/>
        <v>0</v>
      </c>
      <c r="W88" s="144">
        <f t="shared" si="45"/>
        <v>0</v>
      </c>
      <c r="X88" s="143">
        <f t="shared" si="46"/>
        <v>0</v>
      </c>
      <c r="Y88" s="144">
        <f t="shared" si="47"/>
        <v>0</v>
      </c>
      <c r="Z88" s="147">
        <f t="shared" si="48"/>
        <v>0</v>
      </c>
      <c r="AA88" s="15">
        <f t="shared" si="49"/>
        <v>0</v>
      </c>
      <c r="AB88" s="22">
        <f t="shared" si="49"/>
        <v>0</v>
      </c>
      <c r="AC88" s="42"/>
      <c r="AD88" s="43"/>
      <c r="AE88" s="43"/>
      <c r="AF88" s="43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13"/>
    </row>
    <row r="89" spans="1:47" s="23" customFormat="1" ht="18" hidden="1" customHeight="1" outlineLevel="1" thickBot="1">
      <c r="A89" s="13"/>
      <c r="B89" s="30" t="s">
        <v>45</v>
      </c>
      <c r="C89" s="142">
        <f t="shared" si="25"/>
        <v>0</v>
      </c>
      <c r="D89" s="143">
        <f t="shared" si="26"/>
        <v>0</v>
      </c>
      <c r="E89" s="144">
        <f t="shared" si="27"/>
        <v>0</v>
      </c>
      <c r="F89" s="143">
        <f t="shared" si="28"/>
        <v>0</v>
      </c>
      <c r="G89" s="144">
        <f t="shared" si="29"/>
        <v>0</v>
      </c>
      <c r="H89" s="143">
        <f t="shared" si="30"/>
        <v>0</v>
      </c>
      <c r="I89" s="144">
        <f t="shared" si="31"/>
        <v>0</v>
      </c>
      <c r="J89" s="143">
        <f t="shared" si="32"/>
        <v>0</v>
      </c>
      <c r="K89" s="144">
        <f t="shared" si="33"/>
        <v>0</v>
      </c>
      <c r="L89" s="145">
        <f t="shared" si="34"/>
        <v>0</v>
      </c>
      <c r="M89" s="144">
        <f t="shared" si="35"/>
        <v>0</v>
      </c>
      <c r="N89" s="145">
        <f t="shared" si="36"/>
        <v>0</v>
      </c>
      <c r="O89" s="144">
        <f t="shared" si="37"/>
        <v>0</v>
      </c>
      <c r="P89" s="145">
        <f t="shared" si="38"/>
        <v>0</v>
      </c>
      <c r="Q89" s="144">
        <f t="shared" si="39"/>
        <v>0</v>
      </c>
      <c r="R89" s="146">
        <f t="shared" si="40"/>
        <v>0</v>
      </c>
      <c r="S89" s="144">
        <f t="shared" si="41"/>
        <v>0</v>
      </c>
      <c r="T89" s="146">
        <f t="shared" si="42"/>
        <v>0</v>
      </c>
      <c r="U89" s="144">
        <f t="shared" si="43"/>
        <v>0</v>
      </c>
      <c r="V89" s="146">
        <f t="shared" si="44"/>
        <v>0</v>
      </c>
      <c r="W89" s="144">
        <f t="shared" si="45"/>
        <v>0</v>
      </c>
      <c r="X89" s="143">
        <f t="shared" si="46"/>
        <v>0</v>
      </c>
      <c r="Y89" s="144">
        <f t="shared" si="47"/>
        <v>0</v>
      </c>
      <c r="Z89" s="147">
        <f t="shared" si="48"/>
        <v>0</v>
      </c>
      <c r="AA89" s="15">
        <f t="shared" si="49"/>
        <v>0</v>
      </c>
      <c r="AB89" s="22">
        <f t="shared" si="49"/>
        <v>0</v>
      </c>
      <c r="AC89" s="42"/>
      <c r="AD89" s="43"/>
      <c r="AE89" s="43"/>
      <c r="AF89" s="43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13"/>
    </row>
    <row r="90" spans="1:47" s="23" customFormat="1" ht="18" hidden="1" customHeight="1" outlineLevel="1" thickBot="1">
      <c r="A90" s="13"/>
      <c r="B90" s="30" t="s">
        <v>46</v>
      </c>
      <c r="C90" s="142">
        <f t="shared" si="25"/>
        <v>0</v>
      </c>
      <c r="D90" s="143">
        <f t="shared" si="26"/>
        <v>0</v>
      </c>
      <c r="E90" s="144">
        <f t="shared" si="27"/>
        <v>0</v>
      </c>
      <c r="F90" s="143">
        <f t="shared" si="28"/>
        <v>0</v>
      </c>
      <c r="G90" s="144">
        <f t="shared" si="29"/>
        <v>0</v>
      </c>
      <c r="H90" s="143">
        <f t="shared" si="30"/>
        <v>0</v>
      </c>
      <c r="I90" s="144">
        <f t="shared" si="31"/>
        <v>0</v>
      </c>
      <c r="J90" s="143">
        <f t="shared" si="32"/>
        <v>0</v>
      </c>
      <c r="K90" s="144">
        <f t="shared" si="33"/>
        <v>0</v>
      </c>
      <c r="L90" s="145">
        <f t="shared" si="34"/>
        <v>0</v>
      </c>
      <c r="M90" s="144">
        <f t="shared" si="35"/>
        <v>0</v>
      </c>
      <c r="N90" s="145">
        <f t="shared" si="36"/>
        <v>0</v>
      </c>
      <c r="O90" s="144">
        <f t="shared" si="37"/>
        <v>0</v>
      </c>
      <c r="P90" s="145">
        <f t="shared" si="38"/>
        <v>0</v>
      </c>
      <c r="Q90" s="144">
        <f t="shared" si="39"/>
        <v>0</v>
      </c>
      <c r="R90" s="146">
        <f t="shared" si="40"/>
        <v>0</v>
      </c>
      <c r="S90" s="144">
        <f t="shared" si="41"/>
        <v>0</v>
      </c>
      <c r="T90" s="146">
        <f t="shared" si="42"/>
        <v>0</v>
      </c>
      <c r="U90" s="144">
        <f t="shared" si="43"/>
        <v>0</v>
      </c>
      <c r="V90" s="146">
        <f t="shared" si="44"/>
        <v>0</v>
      </c>
      <c r="W90" s="144">
        <f t="shared" si="45"/>
        <v>0</v>
      </c>
      <c r="X90" s="143">
        <f t="shared" si="46"/>
        <v>0</v>
      </c>
      <c r="Y90" s="144">
        <f t="shared" si="47"/>
        <v>0</v>
      </c>
      <c r="Z90" s="147">
        <f t="shared" si="48"/>
        <v>0</v>
      </c>
      <c r="AA90" s="15">
        <f t="shared" si="49"/>
        <v>0</v>
      </c>
      <c r="AB90" s="22">
        <f t="shared" si="49"/>
        <v>0</v>
      </c>
      <c r="AC90" s="42"/>
      <c r="AD90" s="43"/>
      <c r="AE90" s="43"/>
      <c r="AF90" s="43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13"/>
    </row>
    <row r="91" spans="1:47" s="23" customFormat="1" ht="18" hidden="1" customHeight="1" outlineLevel="1" thickBot="1">
      <c r="A91" s="13"/>
      <c r="B91" s="30" t="s">
        <v>47</v>
      </c>
      <c r="C91" s="142">
        <f t="shared" si="25"/>
        <v>0</v>
      </c>
      <c r="D91" s="143">
        <f t="shared" si="26"/>
        <v>0</v>
      </c>
      <c r="E91" s="144">
        <f t="shared" si="27"/>
        <v>0</v>
      </c>
      <c r="F91" s="143">
        <f t="shared" si="28"/>
        <v>0</v>
      </c>
      <c r="G91" s="144">
        <f t="shared" si="29"/>
        <v>0</v>
      </c>
      <c r="H91" s="143">
        <f t="shared" si="30"/>
        <v>0</v>
      </c>
      <c r="I91" s="144">
        <f t="shared" si="31"/>
        <v>0</v>
      </c>
      <c r="J91" s="143">
        <f t="shared" si="32"/>
        <v>0</v>
      </c>
      <c r="K91" s="144">
        <f t="shared" si="33"/>
        <v>0</v>
      </c>
      <c r="L91" s="145">
        <f t="shared" si="34"/>
        <v>0</v>
      </c>
      <c r="M91" s="144">
        <f t="shared" si="35"/>
        <v>0</v>
      </c>
      <c r="N91" s="145">
        <f t="shared" si="36"/>
        <v>0</v>
      </c>
      <c r="O91" s="144">
        <f t="shared" si="37"/>
        <v>0</v>
      </c>
      <c r="P91" s="145">
        <f t="shared" si="38"/>
        <v>0</v>
      </c>
      <c r="Q91" s="144">
        <f t="shared" si="39"/>
        <v>0</v>
      </c>
      <c r="R91" s="146">
        <f t="shared" si="40"/>
        <v>0</v>
      </c>
      <c r="S91" s="144">
        <f t="shared" si="41"/>
        <v>0</v>
      </c>
      <c r="T91" s="146">
        <f t="shared" si="42"/>
        <v>0</v>
      </c>
      <c r="U91" s="144">
        <f t="shared" si="43"/>
        <v>0</v>
      </c>
      <c r="V91" s="146">
        <f t="shared" si="44"/>
        <v>0</v>
      </c>
      <c r="W91" s="144">
        <f t="shared" si="45"/>
        <v>0</v>
      </c>
      <c r="X91" s="143">
        <f t="shared" si="46"/>
        <v>0</v>
      </c>
      <c r="Y91" s="144">
        <f t="shared" si="47"/>
        <v>0</v>
      </c>
      <c r="Z91" s="147">
        <f t="shared" si="48"/>
        <v>0</v>
      </c>
      <c r="AA91" s="15">
        <f t="shared" si="49"/>
        <v>0</v>
      </c>
      <c r="AB91" s="22">
        <f t="shared" si="49"/>
        <v>0</v>
      </c>
      <c r="AC91" s="42"/>
      <c r="AD91" s="43"/>
      <c r="AE91" s="43"/>
      <c r="AF91" s="43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13"/>
    </row>
    <row r="92" spans="1:47" s="23" customFormat="1" ht="18" hidden="1" customHeight="1" outlineLevel="1" thickBot="1">
      <c r="A92" s="13"/>
      <c r="B92" s="30" t="s">
        <v>48</v>
      </c>
      <c r="C92" s="142">
        <f t="shared" si="25"/>
        <v>0</v>
      </c>
      <c r="D92" s="143">
        <f t="shared" si="26"/>
        <v>0</v>
      </c>
      <c r="E92" s="144">
        <f t="shared" si="27"/>
        <v>0</v>
      </c>
      <c r="F92" s="143">
        <f t="shared" si="28"/>
        <v>0</v>
      </c>
      <c r="G92" s="144">
        <f t="shared" si="29"/>
        <v>0</v>
      </c>
      <c r="H92" s="143">
        <f t="shared" si="30"/>
        <v>0</v>
      </c>
      <c r="I92" s="144">
        <f t="shared" si="31"/>
        <v>0</v>
      </c>
      <c r="J92" s="143">
        <f t="shared" si="32"/>
        <v>0</v>
      </c>
      <c r="K92" s="144">
        <f t="shared" si="33"/>
        <v>0</v>
      </c>
      <c r="L92" s="145">
        <f t="shared" si="34"/>
        <v>0</v>
      </c>
      <c r="M92" s="144">
        <f t="shared" si="35"/>
        <v>0</v>
      </c>
      <c r="N92" s="145">
        <f t="shared" si="36"/>
        <v>0</v>
      </c>
      <c r="O92" s="144">
        <f t="shared" si="37"/>
        <v>0</v>
      </c>
      <c r="P92" s="145">
        <f t="shared" si="38"/>
        <v>0</v>
      </c>
      <c r="Q92" s="144">
        <f t="shared" si="39"/>
        <v>0</v>
      </c>
      <c r="R92" s="146">
        <f t="shared" si="40"/>
        <v>0</v>
      </c>
      <c r="S92" s="144">
        <f t="shared" si="41"/>
        <v>0</v>
      </c>
      <c r="T92" s="146">
        <f t="shared" si="42"/>
        <v>0</v>
      </c>
      <c r="U92" s="144">
        <f t="shared" si="43"/>
        <v>0</v>
      </c>
      <c r="V92" s="146">
        <f t="shared" si="44"/>
        <v>0</v>
      </c>
      <c r="W92" s="144">
        <f t="shared" si="45"/>
        <v>0</v>
      </c>
      <c r="X92" s="143">
        <f t="shared" si="46"/>
        <v>0</v>
      </c>
      <c r="Y92" s="144">
        <f t="shared" si="47"/>
        <v>0</v>
      </c>
      <c r="Z92" s="147">
        <f t="shared" si="48"/>
        <v>0</v>
      </c>
      <c r="AA92" s="15">
        <f t="shared" si="49"/>
        <v>0</v>
      </c>
      <c r="AB92" s="22">
        <f t="shared" si="49"/>
        <v>0</v>
      </c>
      <c r="AC92" s="42"/>
      <c r="AD92" s="43"/>
      <c r="AE92" s="43"/>
      <c r="AF92" s="43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13"/>
    </row>
    <row r="93" spans="1:47" s="23" customFormat="1" ht="18" hidden="1" customHeight="1" outlineLevel="1" thickBot="1">
      <c r="A93" s="13"/>
      <c r="B93" s="30" t="s">
        <v>49</v>
      </c>
      <c r="C93" s="142">
        <f t="shared" si="25"/>
        <v>0</v>
      </c>
      <c r="D93" s="143">
        <f t="shared" si="26"/>
        <v>0</v>
      </c>
      <c r="E93" s="144">
        <f t="shared" si="27"/>
        <v>0</v>
      </c>
      <c r="F93" s="143">
        <f t="shared" si="28"/>
        <v>0</v>
      </c>
      <c r="G93" s="144">
        <f t="shared" si="29"/>
        <v>0</v>
      </c>
      <c r="H93" s="143">
        <f t="shared" si="30"/>
        <v>0</v>
      </c>
      <c r="I93" s="144">
        <f t="shared" si="31"/>
        <v>0</v>
      </c>
      <c r="J93" s="143">
        <f t="shared" si="32"/>
        <v>0</v>
      </c>
      <c r="K93" s="144">
        <f t="shared" si="33"/>
        <v>0</v>
      </c>
      <c r="L93" s="145">
        <f t="shared" si="34"/>
        <v>0</v>
      </c>
      <c r="M93" s="144">
        <f t="shared" si="35"/>
        <v>0</v>
      </c>
      <c r="N93" s="145">
        <f t="shared" si="36"/>
        <v>0</v>
      </c>
      <c r="O93" s="144">
        <f t="shared" si="37"/>
        <v>0</v>
      </c>
      <c r="P93" s="145">
        <f t="shared" si="38"/>
        <v>0</v>
      </c>
      <c r="Q93" s="144">
        <f t="shared" si="39"/>
        <v>0</v>
      </c>
      <c r="R93" s="146">
        <f t="shared" si="40"/>
        <v>0</v>
      </c>
      <c r="S93" s="144">
        <f t="shared" si="41"/>
        <v>0</v>
      </c>
      <c r="T93" s="146">
        <f t="shared" si="42"/>
        <v>0</v>
      </c>
      <c r="U93" s="144">
        <f t="shared" si="43"/>
        <v>0</v>
      </c>
      <c r="V93" s="146">
        <f t="shared" si="44"/>
        <v>0</v>
      </c>
      <c r="W93" s="144">
        <f t="shared" si="45"/>
        <v>0</v>
      </c>
      <c r="X93" s="143">
        <f t="shared" si="46"/>
        <v>0</v>
      </c>
      <c r="Y93" s="144">
        <f t="shared" si="47"/>
        <v>0</v>
      </c>
      <c r="Z93" s="147">
        <f t="shared" si="48"/>
        <v>0</v>
      </c>
      <c r="AA93" s="15">
        <f t="shared" si="49"/>
        <v>0</v>
      </c>
      <c r="AB93" s="22">
        <f t="shared" si="49"/>
        <v>0</v>
      </c>
      <c r="AC93" s="42"/>
      <c r="AD93" s="43"/>
      <c r="AE93" s="43"/>
      <c r="AF93" s="43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13"/>
    </row>
    <row r="94" spans="1:47" s="23" customFormat="1" ht="18" hidden="1" customHeight="1" outlineLevel="1" thickBot="1">
      <c r="A94" s="13"/>
      <c r="B94" s="30" t="s">
        <v>50</v>
      </c>
      <c r="C94" s="142">
        <f t="shared" si="25"/>
        <v>0</v>
      </c>
      <c r="D94" s="143">
        <f t="shared" si="26"/>
        <v>0</v>
      </c>
      <c r="E94" s="144">
        <f t="shared" si="27"/>
        <v>0</v>
      </c>
      <c r="F94" s="143">
        <f t="shared" si="28"/>
        <v>0</v>
      </c>
      <c r="G94" s="144">
        <f t="shared" si="29"/>
        <v>0</v>
      </c>
      <c r="H94" s="143">
        <f t="shared" si="30"/>
        <v>0</v>
      </c>
      <c r="I94" s="144">
        <f t="shared" si="31"/>
        <v>0</v>
      </c>
      <c r="J94" s="143">
        <f t="shared" si="32"/>
        <v>0</v>
      </c>
      <c r="K94" s="144">
        <f t="shared" si="33"/>
        <v>0</v>
      </c>
      <c r="L94" s="145">
        <f t="shared" si="34"/>
        <v>0</v>
      </c>
      <c r="M94" s="144">
        <f t="shared" si="35"/>
        <v>0</v>
      </c>
      <c r="N94" s="145">
        <f t="shared" si="36"/>
        <v>0</v>
      </c>
      <c r="O94" s="144">
        <f t="shared" si="37"/>
        <v>0</v>
      </c>
      <c r="P94" s="145">
        <f t="shared" si="38"/>
        <v>0</v>
      </c>
      <c r="Q94" s="144">
        <f t="shared" si="39"/>
        <v>0</v>
      </c>
      <c r="R94" s="146">
        <f t="shared" si="40"/>
        <v>0</v>
      </c>
      <c r="S94" s="144">
        <f t="shared" si="41"/>
        <v>0</v>
      </c>
      <c r="T94" s="146">
        <f t="shared" si="42"/>
        <v>0</v>
      </c>
      <c r="U94" s="144">
        <f t="shared" si="43"/>
        <v>0</v>
      </c>
      <c r="V94" s="146">
        <f t="shared" si="44"/>
        <v>0</v>
      </c>
      <c r="W94" s="144">
        <f t="shared" si="45"/>
        <v>0</v>
      </c>
      <c r="X94" s="143">
        <f t="shared" si="46"/>
        <v>0</v>
      </c>
      <c r="Y94" s="144">
        <f t="shared" si="47"/>
        <v>0</v>
      </c>
      <c r="Z94" s="147">
        <f t="shared" si="48"/>
        <v>0</v>
      </c>
      <c r="AA94" s="15">
        <f t="shared" si="49"/>
        <v>0</v>
      </c>
      <c r="AB94" s="22">
        <f t="shared" si="49"/>
        <v>0</v>
      </c>
      <c r="AC94" s="42"/>
      <c r="AD94" s="43"/>
      <c r="AE94" s="43"/>
      <c r="AF94" s="43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13"/>
    </row>
    <row r="95" spans="1:47" s="23" customFormat="1" ht="18" hidden="1" customHeight="1" outlineLevel="1" thickBot="1">
      <c r="A95" s="13"/>
      <c r="B95" s="30" t="s">
        <v>51</v>
      </c>
      <c r="C95" s="142">
        <f t="shared" si="25"/>
        <v>0</v>
      </c>
      <c r="D95" s="143">
        <f t="shared" si="26"/>
        <v>0</v>
      </c>
      <c r="E95" s="144">
        <f t="shared" si="27"/>
        <v>0</v>
      </c>
      <c r="F95" s="143">
        <f t="shared" si="28"/>
        <v>0</v>
      </c>
      <c r="G95" s="144">
        <f t="shared" si="29"/>
        <v>0</v>
      </c>
      <c r="H95" s="143">
        <f t="shared" si="30"/>
        <v>0</v>
      </c>
      <c r="I95" s="144">
        <f t="shared" si="31"/>
        <v>0</v>
      </c>
      <c r="J95" s="143">
        <f t="shared" si="32"/>
        <v>0</v>
      </c>
      <c r="K95" s="144">
        <f t="shared" si="33"/>
        <v>0</v>
      </c>
      <c r="L95" s="145">
        <f t="shared" si="34"/>
        <v>0</v>
      </c>
      <c r="M95" s="144">
        <f t="shared" si="35"/>
        <v>0</v>
      </c>
      <c r="N95" s="145">
        <f t="shared" si="36"/>
        <v>0</v>
      </c>
      <c r="O95" s="144">
        <f t="shared" si="37"/>
        <v>0</v>
      </c>
      <c r="P95" s="145">
        <f t="shared" si="38"/>
        <v>0</v>
      </c>
      <c r="Q95" s="144">
        <f t="shared" si="39"/>
        <v>0</v>
      </c>
      <c r="R95" s="146">
        <f t="shared" si="40"/>
        <v>0</v>
      </c>
      <c r="S95" s="144">
        <f t="shared" si="41"/>
        <v>0</v>
      </c>
      <c r="T95" s="146">
        <f t="shared" si="42"/>
        <v>0</v>
      </c>
      <c r="U95" s="144">
        <f t="shared" si="43"/>
        <v>0</v>
      </c>
      <c r="V95" s="146">
        <f t="shared" si="44"/>
        <v>0</v>
      </c>
      <c r="W95" s="144">
        <f t="shared" si="45"/>
        <v>0</v>
      </c>
      <c r="X95" s="143">
        <f t="shared" si="46"/>
        <v>0</v>
      </c>
      <c r="Y95" s="144">
        <f t="shared" si="47"/>
        <v>0</v>
      </c>
      <c r="Z95" s="147">
        <f t="shared" si="48"/>
        <v>0</v>
      </c>
      <c r="AA95" s="15">
        <f t="shared" si="49"/>
        <v>0</v>
      </c>
      <c r="AB95" s="22">
        <f t="shared" si="49"/>
        <v>0</v>
      </c>
      <c r="AC95" s="42"/>
      <c r="AD95" s="43"/>
      <c r="AE95" s="43"/>
      <c r="AF95" s="43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13"/>
    </row>
    <row r="96" spans="1:47" s="23" customFormat="1" ht="18" hidden="1" customHeight="1" outlineLevel="1" thickBot="1">
      <c r="A96" s="13"/>
      <c r="B96" s="30" t="s">
        <v>52</v>
      </c>
      <c r="C96" s="142">
        <f t="shared" si="25"/>
        <v>0</v>
      </c>
      <c r="D96" s="143">
        <f t="shared" si="26"/>
        <v>0</v>
      </c>
      <c r="E96" s="144">
        <f t="shared" si="27"/>
        <v>0</v>
      </c>
      <c r="F96" s="143">
        <f t="shared" si="28"/>
        <v>0</v>
      </c>
      <c r="G96" s="144">
        <f t="shared" si="29"/>
        <v>0</v>
      </c>
      <c r="H96" s="143">
        <f t="shared" si="30"/>
        <v>0</v>
      </c>
      <c r="I96" s="144">
        <f t="shared" si="31"/>
        <v>0</v>
      </c>
      <c r="J96" s="143">
        <f t="shared" si="32"/>
        <v>0</v>
      </c>
      <c r="K96" s="144">
        <f t="shared" si="33"/>
        <v>0</v>
      </c>
      <c r="L96" s="145">
        <f t="shared" si="34"/>
        <v>0</v>
      </c>
      <c r="M96" s="144">
        <f t="shared" si="35"/>
        <v>0</v>
      </c>
      <c r="N96" s="145">
        <f t="shared" si="36"/>
        <v>0</v>
      </c>
      <c r="O96" s="144">
        <f t="shared" si="37"/>
        <v>0</v>
      </c>
      <c r="P96" s="145">
        <f t="shared" si="38"/>
        <v>0</v>
      </c>
      <c r="Q96" s="144">
        <f t="shared" si="39"/>
        <v>0</v>
      </c>
      <c r="R96" s="146">
        <f t="shared" si="40"/>
        <v>0</v>
      </c>
      <c r="S96" s="144">
        <f t="shared" si="41"/>
        <v>0</v>
      </c>
      <c r="T96" s="146">
        <f t="shared" si="42"/>
        <v>0</v>
      </c>
      <c r="U96" s="144">
        <f t="shared" si="43"/>
        <v>0</v>
      </c>
      <c r="V96" s="146">
        <f t="shared" si="44"/>
        <v>0</v>
      </c>
      <c r="W96" s="144">
        <f t="shared" si="45"/>
        <v>0</v>
      </c>
      <c r="X96" s="143">
        <f t="shared" si="46"/>
        <v>0</v>
      </c>
      <c r="Y96" s="144">
        <f t="shared" si="47"/>
        <v>0</v>
      </c>
      <c r="Z96" s="147">
        <f t="shared" si="48"/>
        <v>0</v>
      </c>
      <c r="AA96" s="15">
        <f t="shared" si="49"/>
        <v>0</v>
      </c>
      <c r="AB96" s="22">
        <f t="shared" si="49"/>
        <v>0</v>
      </c>
      <c r="AC96" s="42"/>
      <c r="AD96" s="43"/>
      <c r="AE96" s="43"/>
      <c r="AF96" s="43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13"/>
    </row>
    <row r="97" spans="1:47" s="23" customFormat="1" ht="18" hidden="1" customHeight="1" outlineLevel="1" thickBot="1">
      <c r="A97" s="13"/>
      <c r="B97" s="30" t="s">
        <v>53</v>
      </c>
      <c r="C97" s="142">
        <f t="shared" si="25"/>
        <v>0</v>
      </c>
      <c r="D97" s="143">
        <f t="shared" si="26"/>
        <v>0</v>
      </c>
      <c r="E97" s="144">
        <f t="shared" si="27"/>
        <v>0</v>
      </c>
      <c r="F97" s="143">
        <f t="shared" si="28"/>
        <v>0</v>
      </c>
      <c r="G97" s="144">
        <f t="shared" si="29"/>
        <v>0</v>
      </c>
      <c r="H97" s="143">
        <f t="shared" si="30"/>
        <v>0</v>
      </c>
      <c r="I97" s="144">
        <f t="shared" si="31"/>
        <v>0</v>
      </c>
      <c r="J97" s="143">
        <f t="shared" si="32"/>
        <v>0</v>
      </c>
      <c r="K97" s="144">
        <f t="shared" si="33"/>
        <v>0</v>
      </c>
      <c r="L97" s="145">
        <f t="shared" si="34"/>
        <v>0</v>
      </c>
      <c r="M97" s="144">
        <f t="shared" si="35"/>
        <v>0</v>
      </c>
      <c r="N97" s="145">
        <f t="shared" si="36"/>
        <v>0</v>
      </c>
      <c r="O97" s="144">
        <f t="shared" si="37"/>
        <v>0</v>
      </c>
      <c r="P97" s="145">
        <f t="shared" si="38"/>
        <v>0</v>
      </c>
      <c r="Q97" s="144">
        <f t="shared" si="39"/>
        <v>0</v>
      </c>
      <c r="R97" s="146">
        <f t="shared" si="40"/>
        <v>0</v>
      </c>
      <c r="S97" s="144">
        <f t="shared" si="41"/>
        <v>0</v>
      </c>
      <c r="T97" s="146">
        <f t="shared" si="42"/>
        <v>0</v>
      </c>
      <c r="U97" s="144">
        <f t="shared" si="43"/>
        <v>0</v>
      </c>
      <c r="V97" s="146">
        <f t="shared" si="44"/>
        <v>0</v>
      </c>
      <c r="W97" s="144">
        <f t="shared" si="45"/>
        <v>0</v>
      </c>
      <c r="X97" s="143">
        <f t="shared" si="46"/>
        <v>0</v>
      </c>
      <c r="Y97" s="144">
        <f t="shared" si="47"/>
        <v>0</v>
      </c>
      <c r="Z97" s="147">
        <f t="shared" si="48"/>
        <v>0</v>
      </c>
      <c r="AA97" s="15">
        <f t="shared" si="49"/>
        <v>0</v>
      </c>
      <c r="AB97" s="22">
        <f t="shared" si="49"/>
        <v>0</v>
      </c>
      <c r="AC97" s="42"/>
      <c r="AD97" s="43"/>
      <c r="AE97" s="43"/>
      <c r="AF97" s="43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13"/>
    </row>
    <row r="98" spans="1:47" s="23" customFormat="1" ht="18" hidden="1" customHeight="1" outlineLevel="1" thickBot="1">
      <c r="A98" s="13"/>
      <c r="B98" s="30" t="s">
        <v>54</v>
      </c>
      <c r="C98" s="142">
        <f t="shared" si="25"/>
        <v>0</v>
      </c>
      <c r="D98" s="143">
        <f t="shared" si="26"/>
        <v>0</v>
      </c>
      <c r="E98" s="144">
        <f t="shared" si="27"/>
        <v>0</v>
      </c>
      <c r="F98" s="143">
        <f t="shared" si="28"/>
        <v>0</v>
      </c>
      <c r="G98" s="144">
        <f t="shared" si="29"/>
        <v>0</v>
      </c>
      <c r="H98" s="143">
        <f t="shared" si="30"/>
        <v>0</v>
      </c>
      <c r="I98" s="144">
        <f t="shared" si="31"/>
        <v>0</v>
      </c>
      <c r="J98" s="143">
        <f t="shared" si="32"/>
        <v>0</v>
      </c>
      <c r="K98" s="144">
        <f t="shared" si="33"/>
        <v>0</v>
      </c>
      <c r="L98" s="145">
        <f t="shared" si="34"/>
        <v>0</v>
      </c>
      <c r="M98" s="144">
        <f t="shared" si="35"/>
        <v>0</v>
      </c>
      <c r="N98" s="145">
        <f t="shared" si="36"/>
        <v>0</v>
      </c>
      <c r="O98" s="144">
        <f t="shared" si="37"/>
        <v>0</v>
      </c>
      <c r="P98" s="145">
        <f t="shared" si="38"/>
        <v>0</v>
      </c>
      <c r="Q98" s="144">
        <f t="shared" si="39"/>
        <v>0</v>
      </c>
      <c r="R98" s="146">
        <f t="shared" si="40"/>
        <v>0</v>
      </c>
      <c r="S98" s="144">
        <f t="shared" si="41"/>
        <v>0</v>
      </c>
      <c r="T98" s="146">
        <f t="shared" si="42"/>
        <v>0</v>
      </c>
      <c r="U98" s="144">
        <f t="shared" si="43"/>
        <v>0</v>
      </c>
      <c r="V98" s="146">
        <f t="shared" si="44"/>
        <v>0</v>
      </c>
      <c r="W98" s="144">
        <f t="shared" si="45"/>
        <v>0</v>
      </c>
      <c r="X98" s="143">
        <f t="shared" si="46"/>
        <v>0</v>
      </c>
      <c r="Y98" s="144">
        <f t="shared" si="47"/>
        <v>0</v>
      </c>
      <c r="Z98" s="147">
        <f t="shared" si="48"/>
        <v>0</v>
      </c>
      <c r="AA98" s="15">
        <f t="shared" si="49"/>
        <v>0</v>
      </c>
      <c r="AB98" s="22">
        <f t="shared" si="49"/>
        <v>0</v>
      </c>
      <c r="AC98" s="42"/>
      <c r="AD98" s="43"/>
      <c r="AE98" s="43"/>
      <c r="AF98" s="43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13"/>
    </row>
    <row r="99" spans="1:47" s="23" customFormat="1" ht="18" hidden="1" customHeight="1" outlineLevel="1" thickBot="1">
      <c r="A99" s="13"/>
      <c r="B99" s="30" t="s">
        <v>55</v>
      </c>
      <c r="C99" s="142">
        <f t="shared" si="25"/>
        <v>0</v>
      </c>
      <c r="D99" s="143">
        <f t="shared" si="26"/>
        <v>0</v>
      </c>
      <c r="E99" s="144">
        <f t="shared" si="27"/>
        <v>0</v>
      </c>
      <c r="F99" s="143">
        <f t="shared" si="28"/>
        <v>0</v>
      </c>
      <c r="G99" s="144">
        <f t="shared" si="29"/>
        <v>0</v>
      </c>
      <c r="H99" s="143">
        <f t="shared" si="30"/>
        <v>0</v>
      </c>
      <c r="I99" s="144">
        <f t="shared" si="31"/>
        <v>0</v>
      </c>
      <c r="J99" s="143">
        <f t="shared" si="32"/>
        <v>0</v>
      </c>
      <c r="K99" s="144">
        <f t="shared" si="33"/>
        <v>0</v>
      </c>
      <c r="L99" s="145">
        <f t="shared" si="34"/>
        <v>0</v>
      </c>
      <c r="M99" s="144">
        <f t="shared" si="35"/>
        <v>0</v>
      </c>
      <c r="N99" s="145">
        <f t="shared" si="36"/>
        <v>0</v>
      </c>
      <c r="O99" s="144">
        <f t="shared" si="37"/>
        <v>0</v>
      </c>
      <c r="P99" s="145">
        <f t="shared" si="38"/>
        <v>0</v>
      </c>
      <c r="Q99" s="144">
        <f t="shared" si="39"/>
        <v>0</v>
      </c>
      <c r="R99" s="146">
        <f t="shared" si="40"/>
        <v>0</v>
      </c>
      <c r="S99" s="144">
        <f t="shared" si="41"/>
        <v>0</v>
      </c>
      <c r="T99" s="146">
        <f t="shared" si="42"/>
        <v>0</v>
      </c>
      <c r="U99" s="144">
        <f t="shared" si="43"/>
        <v>0</v>
      </c>
      <c r="V99" s="146">
        <f t="shared" si="44"/>
        <v>0</v>
      </c>
      <c r="W99" s="144">
        <f t="shared" si="45"/>
        <v>0</v>
      </c>
      <c r="X99" s="143">
        <f t="shared" si="46"/>
        <v>0</v>
      </c>
      <c r="Y99" s="144">
        <f t="shared" si="47"/>
        <v>0</v>
      </c>
      <c r="Z99" s="147">
        <f t="shared" si="48"/>
        <v>0</v>
      </c>
      <c r="AA99" s="15">
        <f t="shared" si="49"/>
        <v>0</v>
      </c>
      <c r="AB99" s="22">
        <f t="shared" si="49"/>
        <v>0</v>
      </c>
      <c r="AC99" s="42"/>
      <c r="AD99" s="43"/>
      <c r="AE99" s="43"/>
      <c r="AF99" s="43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13"/>
    </row>
    <row r="100" spans="1:47" s="23" customFormat="1" ht="18" hidden="1" customHeight="1" outlineLevel="1" thickBot="1">
      <c r="A100" s="13"/>
      <c r="B100" s="30" t="s">
        <v>56</v>
      </c>
      <c r="C100" s="142">
        <f t="shared" si="25"/>
        <v>0</v>
      </c>
      <c r="D100" s="143">
        <f t="shared" si="26"/>
        <v>0</v>
      </c>
      <c r="E100" s="144">
        <f t="shared" si="27"/>
        <v>0</v>
      </c>
      <c r="F100" s="143">
        <f t="shared" si="28"/>
        <v>0</v>
      </c>
      <c r="G100" s="144">
        <f t="shared" si="29"/>
        <v>0</v>
      </c>
      <c r="H100" s="143">
        <f t="shared" si="30"/>
        <v>0</v>
      </c>
      <c r="I100" s="144">
        <f t="shared" si="31"/>
        <v>0</v>
      </c>
      <c r="J100" s="143">
        <f t="shared" si="32"/>
        <v>0</v>
      </c>
      <c r="K100" s="144">
        <f t="shared" si="33"/>
        <v>0</v>
      </c>
      <c r="L100" s="145">
        <f t="shared" si="34"/>
        <v>0</v>
      </c>
      <c r="M100" s="144">
        <f t="shared" si="35"/>
        <v>0</v>
      </c>
      <c r="N100" s="145">
        <f t="shared" si="36"/>
        <v>0</v>
      </c>
      <c r="O100" s="144">
        <f t="shared" si="37"/>
        <v>0</v>
      </c>
      <c r="P100" s="145">
        <f t="shared" si="38"/>
        <v>0</v>
      </c>
      <c r="Q100" s="144">
        <f t="shared" si="39"/>
        <v>0</v>
      </c>
      <c r="R100" s="146">
        <f t="shared" si="40"/>
        <v>0</v>
      </c>
      <c r="S100" s="144">
        <f t="shared" si="41"/>
        <v>0</v>
      </c>
      <c r="T100" s="146">
        <f t="shared" si="42"/>
        <v>0</v>
      </c>
      <c r="U100" s="144">
        <f t="shared" si="43"/>
        <v>0</v>
      </c>
      <c r="V100" s="146">
        <f t="shared" si="44"/>
        <v>0</v>
      </c>
      <c r="W100" s="144">
        <f t="shared" si="45"/>
        <v>0</v>
      </c>
      <c r="X100" s="143">
        <f t="shared" si="46"/>
        <v>0</v>
      </c>
      <c r="Y100" s="144">
        <f t="shared" si="47"/>
        <v>0</v>
      </c>
      <c r="Z100" s="147">
        <f t="shared" si="48"/>
        <v>0</v>
      </c>
      <c r="AA100" s="15">
        <f t="shared" si="49"/>
        <v>0</v>
      </c>
      <c r="AB100" s="22">
        <f t="shared" si="49"/>
        <v>0</v>
      </c>
      <c r="AC100" s="42"/>
      <c r="AD100" s="43"/>
      <c r="AE100" s="43"/>
      <c r="AF100" s="43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13"/>
    </row>
    <row r="101" spans="1:47" s="23" customFormat="1" ht="18" hidden="1" customHeight="1" outlineLevel="1" thickBot="1">
      <c r="A101" s="13"/>
      <c r="B101" s="30" t="s">
        <v>57</v>
      </c>
      <c r="C101" s="142">
        <f t="shared" si="25"/>
        <v>0</v>
      </c>
      <c r="D101" s="143">
        <f t="shared" si="26"/>
        <v>0</v>
      </c>
      <c r="E101" s="144">
        <f t="shared" si="27"/>
        <v>0</v>
      </c>
      <c r="F101" s="143">
        <f t="shared" si="28"/>
        <v>0</v>
      </c>
      <c r="G101" s="144">
        <f t="shared" si="29"/>
        <v>0</v>
      </c>
      <c r="H101" s="143">
        <f t="shared" si="30"/>
        <v>0</v>
      </c>
      <c r="I101" s="144">
        <f t="shared" si="31"/>
        <v>0</v>
      </c>
      <c r="J101" s="143">
        <f t="shared" si="32"/>
        <v>0</v>
      </c>
      <c r="K101" s="144">
        <f t="shared" si="33"/>
        <v>0</v>
      </c>
      <c r="L101" s="145">
        <f t="shared" si="34"/>
        <v>0</v>
      </c>
      <c r="M101" s="144">
        <f t="shared" si="35"/>
        <v>0</v>
      </c>
      <c r="N101" s="145">
        <f t="shared" si="36"/>
        <v>0</v>
      </c>
      <c r="O101" s="144">
        <f t="shared" si="37"/>
        <v>0</v>
      </c>
      <c r="P101" s="145">
        <f t="shared" si="38"/>
        <v>0</v>
      </c>
      <c r="Q101" s="144">
        <f t="shared" si="39"/>
        <v>0</v>
      </c>
      <c r="R101" s="146">
        <f t="shared" si="40"/>
        <v>0</v>
      </c>
      <c r="S101" s="144">
        <f t="shared" si="41"/>
        <v>0</v>
      </c>
      <c r="T101" s="146">
        <f t="shared" si="42"/>
        <v>0</v>
      </c>
      <c r="U101" s="144">
        <f t="shared" si="43"/>
        <v>0</v>
      </c>
      <c r="V101" s="146">
        <f t="shared" si="44"/>
        <v>0</v>
      </c>
      <c r="W101" s="144">
        <f t="shared" si="45"/>
        <v>0</v>
      </c>
      <c r="X101" s="143">
        <f t="shared" si="46"/>
        <v>0</v>
      </c>
      <c r="Y101" s="144">
        <f t="shared" si="47"/>
        <v>0</v>
      </c>
      <c r="Z101" s="147">
        <f t="shared" si="48"/>
        <v>0</v>
      </c>
      <c r="AA101" s="15">
        <f t="shared" si="49"/>
        <v>0</v>
      </c>
      <c r="AB101" s="22">
        <f t="shared" si="49"/>
        <v>0</v>
      </c>
      <c r="AC101" s="42"/>
      <c r="AD101" s="43"/>
      <c r="AE101" s="43"/>
      <c r="AF101" s="43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13"/>
    </row>
    <row r="102" spans="1:47" s="23" customFormat="1" ht="18" hidden="1" customHeight="1" outlineLevel="1" thickBot="1">
      <c r="A102" s="13"/>
      <c r="B102" s="30" t="s">
        <v>58</v>
      </c>
      <c r="C102" s="142">
        <f t="shared" si="25"/>
        <v>0</v>
      </c>
      <c r="D102" s="143">
        <f t="shared" si="26"/>
        <v>0</v>
      </c>
      <c r="E102" s="144">
        <f t="shared" si="27"/>
        <v>0</v>
      </c>
      <c r="F102" s="143">
        <f t="shared" si="28"/>
        <v>0</v>
      </c>
      <c r="G102" s="144">
        <f t="shared" si="29"/>
        <v>0</v>
      </c>
      <c r="H102" s="143">
        <f t="shared" si="30"/>
        <v>0</v>
      </c>
      <c r="I102" s="144">
        <f t="shared" si="31"/>
        <v>0</v>
      </c>
      <c r="J102" s="143">
        <f t="shared" si="32"/>
        <v>0</v>
      </c>
      <c r="K102" s="144">
        <f t="shared" si="33"/>
        <v>0</v>
      </c>
      <c r="L102" s="145">
        <f t="shared" si="34"/>
        <v>0</v>
      </c>
      <c r="M102" s="144">
        <f t="shared" si="35"/>
        <v>0</v>
      </c>
      <c r="N102" s="145">
        <f t="shared" si="36"/>
        <v>0</v>
      </c>
      <c r="O102" s="144">
        <f t="shared" si="37"/>
        <v>0</v>
      </c>
      <c r="P102" s="145">
        <f t="shared" si="38"/>
        <v>0</v>
      </c>
      <c r="Q102" s="144">
        <f t="shared" si="39"/>
        <v>0</v>
      </c>
      <c r="R102" s="146">
        <f t="shared" si="40"/>
        <v>0</v>
      </c>
      <c r="S102" s="144">
        <f t="shared" si="41"/>
        <v>0</v>
      </c>
      <c r="T102" s="146">
        <f t="shared" si="42"/>
        <v>0</v>
      </c>
      <c r="U102" s="144">
        <f t="shared" si="43"/>
        <v>0</v>
      </c>
      <c r="V102" s="146">
        <f t="shared" si="44"/>
        <v>0</v>
      </c>
      <c r="W102" s="144">
        <f t="shared" si="45"/>
        <v>0</v>
      </c>
      <c r="X102" s="143">
        <f t="shared" si="46"/>
        <v>0</v>
      </c>
      <c r="Y102" s="144">
        <f t="shared" si="47"/>
        <v>0</v>
      </c>
      <c r="Z102" s="147">
        <f t="shared" si="48"/>
        <v>0</v>
      </c>
      <c r="AA102" s="15">
        <f t="shared" si="49"/>
        <v>0</v>
      </c>
      <c r="AB102" s="22">
        <f t="shared" si="49"/>
        <v>0</v>
      </c>
      <c r="AC102" s="42"/>
      <c r="AD102" s="43"/>
      <c r="AE102" s="43"/>
      <c r="AF102" s="43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13"/>
    </row>
    <row r="103" spans="1:47" s="23" customFormat="1" ht="18" hidden="1" customHeight="1" outlineLevel="1" thickBot="1">
      <c r="A103" s="13"/>
      <c r="B103" s="30" t="s">
        <v>59</v>
      </c>
      <c r="C103" s="142">
        <f t="shared" si="25"/>
        <v>0</v>
      </c>
      <c r="D103" s="143">
        <f t="shared" si="26"/>
        <v>0</v>
      </c>
      <c r="E103" s="144">
        <f t="shared" si="27"/>
        <v>0</v>
      </c>
      <c r="F103" s="143">
        <f t="shared" si="28"/>
        <v>0</v>
      </c>
      <c r="G103" s="144">
        <f t="shared" si="29"/>
        <v>0</v>
      </c>
      <c r="H103" s="143">
        <f t="shared" si="30"/>
        <v>0</v>
      </c>
      <c r="I103" s="144">
        <f t="shared" si="31"/>
        <v>0</v>
      </c>
      <c r="J103" s="143">
        <f t="shared" si="32"/>
        <v>0</v>
      </c>
      <c r="K103" s="144">
        <f t="shared" si="33"/>
        <v>0</v>
      </c>
      <c r="L103" s="145">
        <f t="shared" si="34"/>
        <v>0</v>
      </c>
      <c r="M103" s="144">
        <f t="shared" si="35"/>
        <v>0</v>
      </c>
      <c r="N103" s="145">
        <f t="shared" si="36"/>
        <v>0</v>
      </c>
      <c r="O103" s="144">
        <f t="shared" si="37"/>
        <v>0</v>
      </c>
      <c r="P103" s="145">
        <f t="shared" si="38"/>
        <v>0</v>
      </c>
      <c r="Q103" s="144">
        <f t="shared" si="39"/>
        <v>0</v>
      </c>
      <c r="R103" s="146">
        <f t="shared" si="40"/>
        <v>0</v>
      </c>
      <c r="S103" s="144">
        <f t="shared" si="41"/>
        <v>0</v>
      </c>
      <c r="T103" s="146">
        <f t="shared" si="42"/>
        <v>0</v>
      </c>
      <c r="U103" s="144">
        <f t="shared" si="43"/>
        <v>0</v>
      </c>
      <c r="V103" s="146">
        <f t="shared" si="44"/>
        <v>0</v>
      </c>
      <c r="W103" s="144">
        <f t="shared" si="45"/>
        <v>0</v>
      </c>
      <c r="X103" s="143">
        <f t="shared" si="46"/>
        <v>0</v>
      </c>
      <c r="Y103" s="144">
        <f t="shared" si="47"/>
        <v>0</v>
      </c>
      <c r="Z103" s="147">
        <f t="shared" si="48"/>
        <v>0</v>
      </c>
      <c r="AA103" s="15">
        <f t="shared" si="49"/>
        <v>0</v>
      </c>
      <c r="AB103" s="22">
        <f t="shared" si="49"/>
        <v>0</v>
      </c>
      <c r="AC103" s="42"/>
      <c r="AD103" s="43"/>
      <c r="AE103" s="43"/>
      <c r="AF103" s="43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13"/>
    </row>
    <row r="104" spans="1:47" s="23" customFormat="1" ht="18" hidden="1" customHeight="1" outlineLevel="1" thickBot="1">
      <c r="A104" s="13"/>
      <c r="B104" s="30" t="s">
        <v>60</v>
      </c>
      <c r="C104" s="142">
        <f t="shared" si="25"/>
        <v>0</v>
      </c>
      <c r="D104" s="143">
        <f t="shared" si="26"/>
        <v>0</v>
      </c>
      <c r="E104" s="144">
        <f t="shared" si="27"/>
        <v>0</v>
      </c>
      <c r="F104" s="143">
        <f t="shared" si="28"/>
        <v>0</v>
      </c>
      <c r="G104" s="144">
        <f t="shared" si="29"/>
        <v>0</v>
      </c>
      <c r="H104" s="143">
        <f t="shared" si="30"/>
        <v>0</v>
      </c>
      <c r="I104" s="144">
        <f t="shared" si="31"/>
        <v>0</v>
      </c>
      <c r="J104" s="143">
        <f t="shared" si="32"/>
        <v>0</v>
      </c>
      <c r="K104" s="144">
        <f t="shared" si="33"/>
        <v>0</v>
      </c>
      <c r="L104" s="145">
        <f t="shared" si="34"/>
        <v>0</v>
      </c>
      <c r="M104" s="144">
        <f t="shared" si="35"/>
        <v>0</v>
      </c>
      <c r="N104" s="145">
        <f t="shared" si="36"/>
        <v>0</v>
      </c>
      <c r="O104" s="144">
        <f t="shared" si="37"/>
        <v>0</v>
      </c>
      <c r="P104" s="145">
        <f t="shared" si="38"/>
        <v>0</v>
      </c>
      <c r="Q104" s="144">
        <f t="shared" si="39"/>
        <v>0</v>
      </c>
      <c r="R104" s="146">
        <f t="shared" si="40"/>
        <v>0</v>
      </c>
      <c r="S104" s="144">
        <f t="shared" si="41"/>
        <v>0</v>
      </c>
      <c r="T104" s="146">
        <f t="shared" si="42"/>
        <v>0</v>
      </c>
      <c r="U104" s="144">
        <f t="shared" si="43"/>
        <v>0</v>
      </c>
      <c r="V104" s="146">
        <f t="shared" si="44"/>
        <v>0</v>
      </c>
      <c r="W104" s="144">
        <f t="shared" si="45"/>
        <v>0</v>
      </c>
      <c r="X104" s="143">
        <f t="shared" si="46"/>
        <v>0</v>
      </c>
      <c r="Y104" s="144">
        <f t="shared" si="47"/>
        <v>0</v>
      </c>
      <c r="Z104" s="147">
        <f t="shared" si="48"/>
        <v>0</v>
      </c>
      <c r="AA104" s="15">
        <f t="shared" si="49"/>
        <v>0</v>
      </c>
      <c r="AB104" s="22">
        <f t="shared" si="49"/>
        <v>0</v>
      </c>
      <c r="AC104" s="42"/>
      <c r="AD104" s="43"/>
      <c r="AE104" s="43"/>
      <c r="AF104" s="43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13"/>
    </row>
    <row r="105" spans="1:47" s="23" customFormat="1" ht="18" hidden="1" customHeight="1" outlineLevel="1" thickBot="1">
      <c r="A105" s="13"/>
      <c r="B105" s="36" t="s">
        <v>61</v>
      </c>
      <c r="C105" s="148">
        <f t="shared" si="25"/>
        <v>0</v>
      </c>
      <c r="D105" s="149">
        <f t="shared" si="26"/>
        <v>0</v>
      </c>
      <c r="E105" s="150">
        <f t="shared" si="27"/>
        <v>0</v>
      </c>
      <c r="F105" s="149">
        <f t="shared" si="28"/>
        <v>0</v>
      </c>
      <c r="G105" s="150">
        <f t="shared" si="29"/>
        <v>0</v>
      </c>
      <c r="H105" s="149">
        <f t="shared" si="30"/>
        <v>0</v>
      </c>
      <c r="I105" s="150">
        <f t="shared" si="31"/>
        <v>0</v>
      </c>
      <c r="J105" s="149">
        <f t="shared" si="32"/>
        <v>0</v>
      </c>
      <c r="K105" s="150">
        <f t="shared" si="33"/>
        <v>0</v>
      </c>
      <c r="L105" s="151">
        <f t="shared" si="34"/>
        <v>0</v>
      </c>
      <c r="M105" s="150">
        <f t="shared" si="35"/>
        <v>0</v>
      </c>
      <c r="N105" s="151">
        <f t="shared" si="36"/>
        <v>0</v>
      </c>
      <c r="O105" s="150">
        <f t="shared" si="37"/>
        <v>0</v>
      </c>
      <c r="P105" s="151">
        <f t="shared" si="38"/>
        <v>0</v>
      </c>
      <c r="Q105" s="150">
        <f t="shared" si="39"/>
        <v>0</v>
      </c>
      <c r="R105" s="152">
        <f t="shared" si="40"/>
        <v>0</v>
      </c>
      <c r="S105" s="150">
        <f t="shared" si="41"/>
        <v>0</v>
      </c>
      <c r="T105" s="152">
        <f t="shared" si="42"/>
        <v>0</v>
      </c>
      <c r="U105" s="150">
        <f t="shared" si="43"/>
        <v>0</v>
      </c>
      <c r="V105" s="152">
        <f t="shared" si="44"/>
        <v>0</v>
      </c>
      <c r="W105" s="150">
        <f t="shared" si="45"/>
        <v>0</v>
      </c>
      <c r="X105" s="149">
        <f t="shared" si="46"/>
        <v>0</v>
      </c>
      <c r="Y105" s="150">
        <f t="shared" si="47"/>
        <v>0</v>
      </c>
      <c r="Z105" s="153">
        <f t="shared" si="48"/>
        <v>0</v>
      </c>
      <c r="AA105" s="15">
        <f t="shared" si="49"/>
        <v>0</v>
      </c>
      <c r="AB105" s="22">
        <f t="shared" si="49"/>
        <v>0</v>
      </c>
      <c r="AC105" s="42"/>
      <c r="AD105" s="43"/>
      <c r="AE105" s="43"/>
      <c r="AF105" s="43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13"/>
    </row>
    <row r="106" spans="1:47" s="23" customFormat="1" ht="18" hidden="1" customHeight="1" collapsed="1" thickBot="1">
      <c r="A106" s="13"/>
      <c r="B106" s="14" t="s">
        <v>63</v>
      </c>
      <c r="C106" s="15">
        <f>SUMIF($M$415:$M$431,"幼",$Q$415:$Q$431)</f>
        <v>0</v>
      </c>
      <c r="D106" s="16">
        <f>SUMIF($M$415:$M$431,"幼",$U$415:$U$431)</f>
        <v>0</v>
      </c>
      <c r="E106" s="17">
        <f>SUMIF($M$415:$M$431,"小",$Q$415:$Q$431)</f>
        <v>0</v>
      </c>
      <c r="F106" s="18">
        <f>SUMIF($M$415:$M$431,"小",$U$415:$U$431)</f>
        <v>0</v>
      </c>
      <c r="G106" s="17">
        <f>SUMIF($M$415:$M$431,"中",$Q$415:$Q$431)</f>
        <v>0</v>
      </c>
      <c r="H106" s="18">
        <f>SUMIF($M$415:$M$431,"中",$U$415:$U$431)</f>
        <v>0</v>
      </c>
      <c r="I106" s="19">
        <f>SUMIF($M$415:$M$431,"義務",$Q$415:$Q$431)</f>
        <v>0</v>
      </c>
      <c r="J106" s="16">
        <f>SUMIF($M$415:$M$431,"義務",$U$415:$U$431)</f>
        <v>0</v>
      </c>
      <c r="K106" s="17">
        <f>SUMIF($M$415:$M$431,"高",$Q$415:$Q$431)</f>
        <v>0</v>
      </c>
      <c r="L106" s="21">
        <f>SUMIF($M$415:$M$431,"高",$U$415:$U$431)</f>
        <v>0</v>
      </c>
      <c r="M106" s="17">
        <f>SUMIF($M$415:$M$431,"中等",$Q$415:$Q$431)</f>
        <v>0</v>
      </c>
      <c r="N106" s="21">
        <f>SUMIF($M$415:$M$431,"中等",$U$415:$U$431)</f>
        <v>0</v>
      </c>
      <c r="O106" s="17">
        <f>SUMIF($M$415:$M$431,"特別",$Q$415:$Q$431)</f>
        <v>0</v>
      </c>
      <c r="P106" s="21">
        <f>SUMIF($M$415:$M$431,"特別",$U$415:$U$431)</f>
        <v>0</v>
      </c>
      <c r="Q106" s="17">
        <f>SUMIF($M$415:$M$431,"大学",$Q$415:$Q$431)</f>
        <v>0</v>
      </c>
      <c r="R106" s="18">
        <f>SUMIF($M$415:$M$431,"大学",$U$415:$U$431)</f>
        <v>0</v>
      </c>
      <c r="S106" s="17">
        <f>SUMIF($M$415:$M$431,"短大",$Q$415:$Q$431)</f>
        <v>0</v>
      </c>
      <c r="T106" s="18">
        <f>SUMIF($M$415:$M$431,"短大",$U$415:$U$431)</f>
        <v>0</v>
      </c>
      <c r="U106" s="17">
        <f>SUMIF($M$415:$M$431,"高専",$Q$415:$Q$431)</f>
        <v>0</v>
      </c>
      <c r="V106" s="18">
        <f>SUMIF($M$415:$M$431,"高専",$U$415:$U$431)</f>
        <v>0</v>
      </c>
      <c r="W106" s="17">
        <f>SUMIF($M$415:$M$431,"専各",$Q$415:$Q$431)</f>
        <v>0</v>
      </c>
      <c r="X106" s="16">
        <f>SUMIF($M$415:$M$431,"専各",$U$415:$U$431)</f>
        <v>0</v>
      </c>
      <c r="Y106" s="17">
        <f>SUMIF($M$415:$M$431,"その他",$Q$415:$Q$431)</f>
        <v>0</v>
      </c>
      <c r="Z106" s="22">
        <f>SUMIF($M$415:$M$431,"その他",$U$415:$U$431)</f>
        <v>0</v>
      </c>
      <c r="AA106" s="15">
        <f>C106+E106+G106+I106+K106+M106+O106+Q106+S106+U106+W106+Y106</f>
        <v>0</v>
      </c>
      <c r="AB106" s="22">
        <f>D106+F106+H106+J106+L106+N106+P106+R106+T106+V106+X106+Z106</f>
        <v>0</v>
      </c>
      <c r="AC106" s="42"/>
      <c r="AD106" s="43"/>
      <c r="AE106" s="43"/>
      <c r="AF106" s="43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13"/>
    </row>
    <row r="107" spans="1:47" s="23" customFormat="1" ht="18" hidden="1" customHeight="1" outlineLevel="1" thickBot="1">
      <c r="A107" s="13"/>
      <c r="B107" s="24" t="s">
        <v>15</v>
      </c>
      <c r="C107" s="136">
        <f t="shared" ref="C107:C153" si="50">SUMIFS($Q$415:$Q$431,$B$415:$B$431,B107,$M$415:$M$431,"幼")</f>
        <v>0</v>
      </c>
      <c r="D107" s="137">
        <f t="shared" ref="D107:D153" si="51">SUMIFS($U$415:$U$431,$B$415:$B$431,B107,$M$415:$M$431,"幼")</f>
        <v>0</v>
      </c>
      <c r="E107" s="138">
        <f t="shared" ref="E107:E153" si="52">SUMIFS($Q$415:$Q$431,$B$415:$B$431,B107,$M$415:$M$431,"小")</f>
        <v>0</v>
      </c>
      <c r="F107" s="137">
        <f t="shared" ref="F107:F153" si="53">SUMIFS($U$415:$U$431,$B$415:$B$431,B107,$M$415:$M$431,"小")</f>
        <v>0</v>
      </c>
      <c r="G107" s="138">
        <f t="shared" ref="G107:G153" si="54">SUMIFS($Q$415:$Q$431,$B$415:$B$431,B107,$M$415:$M$431,"中")</f>
        <v>0</v>
      </c>
      <c r="H107" s="137">
        <f t="shared" ref="H107:H153" si="55">SUMIFS($U$415:$U$431,$B$415:$B$431,B107,$M$415:$M$431,"中")</f>
        <v>0</v>
      </c>
      <c r="I107" s="138">
        <f t="shared" ref="I107:I153" si="56">SUMIFS($Q$415:$Q$431,$B$415:$B$431,B107,$M$415:$M$431,"義務")</f>
        <v>0</v>
      </c>
      <c r="J107" s="137">
        <f t="shared" ref="J107:J153" si="57">SUMIFS($U$415:$U$431,$B$415:$B$431,B107,$M$415:$M$431,"義務")</f>
        <v>0</v>
      </c>
      <c r="K107" s="138">
        <f t="shared" ref="K107:K153" si="58">SUMIFS($Q$415:$Q$431,$B$415:$B$431,B107,$M$415:$M$431,"高")</f>
        <v>0</v>
      </c>
      <c r="L107" s="139">
        <f t="shared" ref="L107:L153" si="59">SUMIFS($U$415:$U$431,$B$415:$B$431,B107,$M$415:$M$431,"高")</f>
        <v>0</v>
      </c>
      <c r="M107" s="138">
        <f t="shared" ref="M107:M153" si="60">SUMIFS($Q$415:$Q$431,$B$415:$B$431,B107,$M$415:$M$431,"中等")</f>
        <v>0</v>
      </c>
      <c r="N107" s="139">
        <f t="shared" ref="N107:N153" si="61">SUMIFS($U$415:$U$431,$B$415:$B$431,B107,$M$415:$M$431,"中等")</f>
        <v>0</v>
      </c>
      <c r="O107" s="138">
        <f t="shared" ref="O107:O153" si="62">SUMIFS($Q$415:$Q$431,$B$415:$B$431,B107,$M$415:$M$431,"特別")</f>
        <v>0</v>
      </c>
      <c r="P107" s="139">
        <f t="shared" ref="P107:P153" si="63">SUMIFS($U$415:$U$431,$B$415:$B$431,B107,$M$415:$M$431,"特別")</f>
        <v>0</v>
      </c>
      <c r="Q107" s="138">
        <f t="shared" ref="Q107:Q153" si="64">SUMIFS($Q$415:$Q$431,$B$415:$B$431,B107,$M$415:$M$431,"大学")</f>
        <v>0</v>
      </c>
      <c r="R107" s="140">
        <f t="shared" ref="R107:R153" si="65">SUMIFS($U$415:$U$431,$B$415:$B$431,B107,$M$415:$M$431,"大学")</f>
        <v>0</v>
      </c>
      <c r="S107" s="138">
        <f t="shared" ref="S107:S153" si="66">SUMIFS($Q$415:$Q$431,$B$415:$B$431,B107,$M$415:$M$431,"短大")</f>
        <v>0</v>
      </c>
      <c r="T107" s="140">
        <f t="shared" ref="T107:T153" si="67">SUMIFS($U$415:$U$431,$B$415:$B$431,B107,$M$415:$M$431,"短大")</f>
        <v>0</v>
      </c>
      <c r="U107" s="138">
        <f t="shared" ref="U107:U153" si="68">SUMIFS($Q$415:$Q$431,$B$415:$B$431,B107,$M$415:$M$431,"高専")</f>
        <v>0</v>
      </c>
      <c r="V107" s="140">
        <f t="shared" ref="V107:V153" si="69">SUMIFS($U$415:$U$431,$B$415:$B$431,B107,$M$415:$M$431,"高専")</f>
        <v>0</v>
      </c>
      <c r="W107" s="138">
        <f t="shared" ref="W107:W153" si="70">SUMIFS($Q$415:$Q$431,$B$415:$B$431,B107,$M$415:$M$431,"専各")</f>
        <v>0</v>
      </c>
      <c r="X107" s="137">
        <f t="shared" ref="X107:X153" si="71">SUMIFS($U$415:$U$431,$B$415:$B$431,B107,$M$415:$M$431,"専各")</f>
        <v>0</v>
      </c>
      <c r="Y107" s="138">
        <f t="shared" ref="Y107:Y153" si="72">SUMIFS($Q$415:$Q$431,$B$415:$B$431,B107,$M$415:$M$431,"その他")</f>
        <v>0</v>
      </c>
      <c r="Z107" s="141">
        <f t="shared" ref="Z107:Z153" si="73">SUMIFS($U$415:$U$431,$B$415:$B$431,B107,$M$415:$M$431,"その他")</f>
        <v>0</v>
      </c>
      <c r="AA107" s="15">
        <f t="shared" si="49"/>
        <v>0</v>
      </c>
      <c r="AB107" s="22">
        <f t="shared" si="49"/>
        <v>0</v>
      </c>
      <c r="AC107" s="42"/>
      <c r="AD107" s="43"/>
      <c r="AE107" s="43"/>
      <c r="AF107" s="43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13"/>
    </row>
    <row r="108" spans="1:47" s="23" customFormat="1" ht="18" hidden="1" customHeight="1" outlineLevel="1" thickBot="1">
      <c r="A108" s="13"/>
      <c r="B108" s="30" t="s">
        <v>16</v>
      </c>
      <c r="C108" s="142">
        <f t="shared" si="50"/>
        <v>0</v>
      </c>
      <c r="D108" s="143">
        <f t="shared" si="51"/>
        <v>0</v>
      </c>
      <c r="E108" s="144">
        <f t="shared" si="52"/>
        <v>0</v>
      </c>
      <c r="F108" s="143">
        <f t="shared" si="53"/>
        <v>0</v>
      </c>
      <c r="G108" s="144">
        <f t="shared" si="54"/>
        <v>0</v>
      </c>
      <c r="H108" s="143">
        <f t="shared" si="55"/>
        <v>0</v>
      </c>
      <c r="I108" s="144">
        <f t="shared" si="56"/>
        <v>0</v>
      </c>
      <c r="J108" s="143">
        <f t="shared" si="57"/>
        <v>0</v>
      </c>
      <c r="K108" s="144">
        <f t="shared" si="58"/>
        <v>0</v>
      </c>
      <c r="L108" s="145">
        <f t="shared" si="59"/>
        <v>0</v>
      </c>
      <c r="M108" s="144">
        <f t="shared" si="60"/>
        <v>0</v>
      </c>
      <c r="N108" s="145">
        <f t="shared" si="61"/>
        <v>0</v>
      </c>
      <c r="O108" s="144">
        <f t="shared" si="62"/>
        <v>0</v>
      </c>
      <c r="P108" s="145">
        <f t="shared" si="63"/>
        <v>0</v>
      </c>
      <c r="Q108" s="144">
        <f t="shared" si="64"/>
        <v>0</v>
      </c>
      <c r="R108" s="146">
        <f t="shared" si="65"/>
        <v>0</v>
      </c>
      <c r="S108" s="144">
        <f t="shared" si="66"/>
        <v>0</v>
      </c>
      <c r="T108" s="146">
        <f t="shared" si="67"/>
        <v>0</v>
      </c>
      <c r="U108" s="144">
        <f t="shared" si="68"/>
        <v>0</v>
      </c>
      <c r="V108" s="146">
        <f t="shared" si="69"/>
        <v>0</v>
      </c>
      <c r="W108" s="144">
        <f t="shared" si="70"/>
        <v>0</v>
      </c>
      <c r="X108" s="143">
        <f t="shared" si="71"/>
        <v>0</v>
      </c>
      <c r="Y108" s="144">
        <f t="shared" si="72"/>
        <v>0</v>
      </c>
      <c r="Z108" s="147">
        <f t="shared" si="73"/>
        <v>0</v>
      </c>
      <c r="AA108" s="15">
        <f t="shared" si="49"/>
        <v>0</v>
      </c>
      <c r="AB108" s="22">
        <f t="shared" si="49"/>
        <v>0</v>
      </c>
      <c r="AC108" s="42"/>
      <c r="AD108" s="43"/>
      <c r="AE108" s="43"/>
      <c r="AF108" s="43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13"/>
    </row>
    <row r="109" spans="1:47" s="23" customFormat="1" ht="18" hidden="1" customHeight="1" outlineLevel="1" thickBot="1">
      <c r="A109" s="13"/>
      <c r="B109" s="30" t="s">
        <v>17</v>
      </c>
      <c r="C109" s="142">
        <f t="shared" si="50"/>
        <v>0</v>
      </c>
      <c r="D109" s="143">
        <f t="shared" si="51"/>
        <v>0</v>
      </c>
      <c r="E109" s="144">
        <f t="shared" si="52"/>
        <v>0</v>
      </c>
      <c r="F109" s="143">
        <f t="shared" si="53"/>
        <v>0</v>
      </c>
      <c r="G109" s="144">
        <f t="shared" si="54"/>
        <v>0</v>
      </c>
      <c r="H109" s="143">
        <f t="shared" si="55"/>
        <v>0</v>
      </c>
      <c r="I109" s="144">
        <f t="shared" si="56"/>
        <v>0</v>
      </c>
      <c r="J109" s="143">
        <f t="shared" si="57"/>
        <v>0</v>
      </c>
      <c r="K109" s="144">
        <f t="shared" si="58"/>
        <v>0</v>
      </c>
      <c r="L109" s="145">
        <f t="shared" si="59"/>
        <v>0</v>
      </c>
      <c r="M109" s="144">
        <f t="shared" si="60"/>
        <v>0</v>
      </c>
      <c r="N109" s="145">
        <f t="shared" si="61"/>
        <v>0</v>
      </c>
      <c r="O109" s="144">
        <f t="shared" si="62"/>
        <v>0</v>
      </c>
      <c r="P109" s="145">
        <f t="shared" si="63"/>
        <v>0</v>
      </c>
      <c r="Q109" s="144">
        <f t="shared" si="64"/>
        <v>0</v>
      </c>
      <c r="R109" s="146">
        <f t="shared" si="65"/>
        <v>0</v>
      </c>
      <c r="S109" s="144">
        <f t="shared" si="66"/>
        <v>0</v>
      </c>
      <c r="T109" s="146">
        <f t="shared" si="67"/>
        <v>0</v>
      </c>
      <c r="U109" s="144">
        <f t="shared" si="68"/>
        <v>0</v>
      </c>
      <c r="V109" s="146">
        <f t="shared" si="69"/>
        <v>0</v>
      </c>
      <c r="W109" s="144">
        <f t="shared" si="70"/>
        <v>0</v>
      </c>
      <c r="X109" s="143">
        <f t="shared" si="71"/>
        <v>0</v>
      </c>
      <c r="Y109" s="144">
        <f t="shared" si="72"/>
        <v>0</v>
      </c>
      <c r="Z109" s="147">
        <f t="shared" si="73"/>
        <v>0</v>
      </c>
      <c r="AA109" s="15">
        <f t="shared" si="49"/>
        <v>0</v>
      </c>
      <c r="AB109" s="22">
        <f t="shared" si="49"/>
        <v>0</v>
      </c>
      <c r="AC109" s="42"/>
      <c r="AD109" s="43"/>
      <c r="AE109" s="43"/>
      <c r="AF109" s="43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13"/>
    </row>
    <row r="110" spans="1:47" s="23" customFormat="1" ht="18" hidden="1" customHeight="1" outlineLevel="1" thickBot="1">
      <c r="A110" s="13"/>
      <c r="B110" s="30" t="s">
        <v>18</v>
      </c>
      <c r="C110" s="142">
        <f t="shared" si="50"/>
        <v>0</v>
      </c>
      <c r="D110" s="143">
        <f t="shared" si="51"/>
        <v>0</v>
      </c>
      <c r="E110" s="144">
        <f t="shared" si="52"/>
        <v>0</v>
      </c>
      <c r="F110" s="143">
        <f t="shared" si="53"/>
        <v>0</v>
      </c>
      <c r="G110" s="144">
        <f t="shared" si="54"/>
        <v>0</v>
      </c>
      <c r="H110" s="143">
        <f t="shared" si="55"/>
        <v>0</v>
      </c>
      <c r="I110" s="144">
        <f t="shared" si="56"/>
        <v>0</v>
      </c>
      <c r="J110" s="143">
        <f t="shared" si="57"/>
        <v>0</v>
      </c>
      <c r="K110" s="144">
        <f t="shared" si="58"/>
        <v>0</v>
      </c>
      <c r="L110" s="145">
        <f t="shared" si="59"/>
        <v>0</v>
      </c>
      <c r="M110" s="144">
        <f t="shared" si="60"/>
        <v>0</v>
      </c>
      <c r="N110" s="145">
        <f t="shared" si="61"/>
        <v>0</v>
      </c>
      <c r="O110" s="144">
        <f t="shared" si="62"/>
        <v>0</v>
      </c>
      <c r="P110" s="145">
        <f t="shared" si="63"/>
        <v>0</v>
      </c>
      <c r="Q110" s="144">
        <f t="shared" si="64"/>
        <v>0</v>
      </c>
      <c r="R110" s="146">
        <f t="shared" si="65"/>
        <v>0</v>
      </c>
      <c r="S110" s="144">
        <f t="shared" si="66"/>
        <v>0</v>
      </c>
      <c r="T110" s="146">
        <f t="shared" si="67"/>
        <v>0</v>
      </c>
      <c r="U110" s="144">
        <f t="shared" si="68"/>
        <v>0</v>
      </c>
      <c r="V110" s="146">
        <f t="shared" si="69"/>
        <v>0</v>
      </c>
      <c r="W110" s="144">
        <f t="shared" si="70"/>
        <v>0</v>
      </c>
      <c r="X110" s="143">
        <f t="shared" si="71"/>
        <v>0</v>
      </c>
      <c r="Y110" s="144">
        <f t="shared" si="72"/>
        <v>0</v>
      </c>
      <c r="Z110" s="147">
        <f t="shared" si="73"/>
        <v>0</v>
      </c>
      <c r="AA110" s="15">
        <f t="shared" si="49"/>
        <v>0</v>
      </c>
      <c r="AB110" s="22">
        <f t="shared" si="49"/>
        <v>0</v>
      </c>
      <c r="AC110" s="42"/>
      <c r="AD110" s="43"/>
      <c r="AE110" s="43"/>
      <c r="AF110" s="43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13"/>
    </row>
    <row r="111" spans="1:47" s="23" customFormat="1" ht="18" hidden="1" customHeight="1" outlineLevel="1" thickBot="1">
      <c r="A111" s="13"/>
      <c r="B111" s="30" t="s">
        <v>19</v>
      </c>
      <c r="C111" s="142">
        <f t="shared" si="50"/>
        <v>0</v>
      </c>
      <c r="D111" s="143">
        <f t="shared" si="51"/>
        <v>0</v>
      </c>
      <c r="E111" s="144">
        <f t="shared" si="52"/>
        <v>0</v>
      </c>
      <c r="F111" s="143">
        <f t="shared" si="53"/>
        <v>0</v>
      </c>
      <c r="G111" s="144">
        <f t="shared" si="54"/>
        <v>0</v>
      </c>
      <c r="H111" s="143">
        <f t="shared" si="55"/>
        <v>0</v>
      </c>
      <c r="I111" s="144">
        <f t="shared" si="56"/>
        <v>0</v>
      </c>
      <c r="J111" s="143">
        <f t="shared" si="57"/>
        <v>0</v>
      </c>
      <c r="K111" s="144">
        <f t="shared" si="58"/>
        <v>0</v>
      </c>
      <c r="L111" s="145">
        <f t="shared" si="59"/>
        <v>0</v>
      </c>
      <c r="M111" s="144">
        <f t="shared" si="60"/>
        <v>0</v>
      </c>
      <c r="N111" s="145">
        <f t="shared" si="61"/>
        <v>0</v>
      </c>
      <c r="O111" s="144">
        <f t="shared" si="62"/>
        <v>0</v>
      </c>
      <c r="P111" s="145">
        <f t="shared" si="63"/>
        <v>0</v>
      </c>
      <c r="Q111" s="144">
        <f t="shared" si="64"/>
        <v>0</v>
      </c>
      <c r="R111" s="146">
        <f t="shared" si="65"/>
        <v>0</v>
      </c>
      <c r="S111" s="144">
        <f t="shared" si="66"/>
        <v>0</v>
      </c>
      <c r="T111" s="146">
        <f t="shared" si="67"/>
        <v>0</v>
      </c>
      <c r="U111" s="144">
        <f t="shared" si="68"/>
        <v>0</v>
      </c>
      <c r="V111" s="146">
        <f t="shared" si="69"/>
        <v>0</v>
      </c>
      <c r="W111" s="144">
        <f t="shared" si="70"/>
        <v>0</v>
      </c>
      <c r="X111" s="143">
        <f t="shared" si="71"/>
        <v>0</v>
      </c>
      <c r="Y111" s="144">
        <f t="shared" si="72"/>
        <v>0</v>
      </c>
      <c r="Z111" s="147">
        <f t="shared" si="73"/>
        <v>0</v>
      </c>
      <c r="AA111" s="15">
        <f t="shared" si="49"/>
        <v>0</v>
      </c>
      <c r="AB111" s="22">
        <f t="shared" si="49"/>
        <v>0</v>
      </c>
      <c r="AC111" s="42"/>
      <c r="AD111" s="43"/>
      <c r="AE111" s="43"/>
      <c r="AF111" s="43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13"/>
    </row>
    <row r="112" spans="1:47" s="23" customFormat="1" ht="18" hidden="1" customHeight="1" outlineLevel="1" thickBot="1">
      <c r="A112" s="13"/>
      <c r="B112" s="30" t="s">
        <v>20</v>
      </c>
      <c r="C112" s="142">
        <f t="shared" si="50"/>
        <v>0</v>
      </c>
      <c r="D112" s="143">
        <f t="shared" si="51"/>
        <v>0</v>
      </c>
      <c r="E112" s="144">
        <f t="shared" si="52"/>
        <v>0</v>
      </c>
      <c r="F112" s="143">
        <f t="shared" si="53"/>
        <v>0</v>
      </c>
      <c r="G112" s="144">
        <f t="shared" si="54"/>
        <v>0</v>
      </c>
      <c r="H112" s="143">
        <f t="shared" si="55"/>
        <v>0</v>
      </c>
      <c r="I112" s="144">
        <f t="shared" si="56"/>
        <v>0</v>
      </c>
      <c r="J112" s="143">
        <f t="shared" si="57"/>
        <v>0</v>
      </c>
      <c r="K112" s="144">
        <f t="shared" si="58"/>
        <v>0</v>
      </c>
      <c r="L112" s="145">
        <f t="shared" si="59"/>
        <v>0</v>
      </c>
      <c r="M112" s="144">
        <f t="shared" si="60"/>
        <v>0</v>
      </c>
      <c r="N112" s="145">
        <f t="shared" si="61"/>
        <v>0</v>
      </c>
      <c r="O112" s="144">
        <f t="shared" si="62"/>
        <v>0</v>
      </c>
      <c r="P112" s="145">
        <f t="shared" si="63"/>
        <v>0</v>
      </c>
      <c r="Q112" s="144">
        <f t="shared" si="64"/>
        <v>0</v>
      </c>
      <c r="R112" s="146">
        <f t="shared" si="65"/>
        <v>0</v>
      </c>
      <c r="S112" s="144">
        <f t="shared" si="66"/>
        <v>0</v>
      </c>
      <c r="T112" s="146">
        <f t="shared" si="67"/>
        <v>0</v>
      </c>
      <c r="U112" s="144">
        <f t="shared" si="68"/>
        <v>0</v>
      </c>
      <c r="V112" s="146">
        <f t="shared" si="69"/>
        <v>0</v>
      </c>
      <c r="W112" s="144">
        <f t="shared" si="70"/>
        <v>0</v>
      </c>
      <c r="X112" s="143">
        <f t="shared" si="71"/>
        <v>0</v>
      </c>
      <c r="Y112" s="144">
        <f t="shared" si="72"/>
        <v>0</v>
      </c>
      <c r="Z112" s="147">
        <f t="shared" si="73"/>
        <v>0</v>
      </c>
      <c r="AA112" s="15">
        <f t="shared" si="49"/>
        <v>0</v>
      </c>
      <c r="AB112" s="22">
        <f t="shared" si="49"/>
        <v>0</v>
      </c>
      <c r="AC112" s="42"/>
      <c r="AD112" s="43"/>
      <c r="AE112" s="43"/>
      <c r="AF112" s="43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13"/>
    </row>
    <row r="113" spans="1:47" s="23" customFormat="1" ht="18" hidden="1" customHeight="1" outlineLevel="1" thickBot="1">
      <c r="A113" s="13"/>
      <c r="B113" s="30" t="s">
        <v>21</v>
      </c>
      <c r="C113" s="142">
        <f t="shared" si="50"/>
        <v>0</v>
      </c>
      <c r="D113" s="143">
        <f t="shared" si="51"/>
        <v>0</v>
      </c>
      <c r="E113" s="144">
        <f t="shared" si="52"/>
        <v>0</v>
      </c>
      <c r="F113" s="143">
        <f t="shared" si="53"/>
        <v>0</v>
      </c>
      <c r="G113" s="144">
        <f t="shared" si="54"/>
        <v>0</v>
      </c>
      <c r="H113" s="143">
        <f t="shared" si="55"/>
        <v>0</v>
      </c>
      <c r="I113" s="144">
        <f t="shared" si="56"/>
        <v>0</v>
      </c>
      <c r="J113" s="143">
        <f t="shared" si="57"/>
        <v>0</v>
      </c>
      <c r="K113" s="144">
        <f t="shared" si="58"/>
        <v>0</v>
      </c>
      <c r="L113" s="145">
        <f t="shared" si="59"/>
        <v>0</v>
      </c>
      <c r="M113" s="144">
        <f t="shared" si="60"/>
        <v>0</v>
      </c>
      <c r="N113" s="145">
        <f t="shared" si="61"/>
        <v>0</v>
      </c>
      <c r="O113" s="144">
        <f t="shared" si="62"/>
        <v>0</v>
      </c>
      <c r="P113" s="145">
        <f t="shared" si="63"/>
        <v>0</v>
      </c>
      <c r="Q113" s="144">
        <f t="shared" si="64"/>
        <v>0</v>
      </c>
      <c r="R113" s="146">
        <f t="shared" si="65"/>
        <v>0</v>
      </c>
      <c r="S113" s="144">
        <f t="shared" si="66"/>
        <v>0</v>
      </c>
      <c r="T113" s="146">
        <f t="shared" si="67"/>
        <v>0</v>
      </c>
      <c r="U113" s="144">
        <f t="shared" si="68"/>
        <v>0</v>
      </c>
      <c r="V113" s="146">
        <f t="shared" si="69"/>
        <v>0</v>
      </c>
      <c r="W113" s="144">
        <f t="shared" si="70"/>
        <v>0</v>
      </c>
      <c r="X113" s="143">
        <f t="shared" si="71"/>
        <v>0</v>
      </c>
      <c r="Y113" s="144">
        <f t="shared" si="72"/>
        <v>0</v>
      </c>
      <c r="Z113" s="147">
        <f t="shared" si="73"/>
        <v>0</v>
      </c>
      <c r="AA113" s="15">
        <f t="shared" si="49"/>
        <v>0</v>
      </c>
      <c r="AB113" s="22">
        <f t="shared" si="49"/>
        <v>0</v>
      </c>
      <c r="AC113" s="42"/>
      <c r="AD113" s="43"/>
      <c r="AE113" s="43"/>
      <c r="AF113" s="43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13"/>
    </row>
    <row r="114" spans="1:47" s="23" customFormat="1" ht="18" hidden="1" customHeight="1" outlineLevel="1" thickBot="1">
      <c r="A114" s="13"/>
      <c r="B114" s="30" t="s">
        <v>22</v>
      </c>
      <c r="C114" s="142">
        <f t="shared" si="50"/>
        <v>0</v>
      </c>
      <c r="D114" s="143">
        <f t="shared" si="51"/>
        <v>0</v>
      </c>
      <c r="E114" s="144">
        <f t="shared" si="52"/>
        <v>0</v>
      </c>
      <c r="F114" s="143">
        <f t="shared" si="53"/>
        <v>0</v>
      </c>
      <c r="G114" s="144">
        <f t="shared" si="54"/>
        <v>0</v>
      </c>
      <c r="H114" s="143">
        <f t="shared" si="55"/>
        <v>0</v>
      </c>
      <c r="I114" s="144">
        <f t="shared" si="56"/>
        <v>0</v>
      </c>
      <c r="J114" s="143">
        <f t="shared" si="57"/>
        <v>0</v>
      </c>
      <c r="K114" s="144">
        <f t="shared" si="58"/>
        <v>0</v>
      </c>
      <c r="L114" s="145">
        <f t="shared" si="59"/>
        <v>0</v>
      </c>
      <c r="M114" s="144">
        <f t="shared" si="60"/>
        <v>0</v>
      </c>
      <c r="N114" s="145">
        <f t="shared" si="61"/>
        <v>0</v>
      </c>
      <c r="O114" s="144">
        <f t="shared" si="62"/>
        <v>0</v>
      </c>
      <c r="P114" s="145">
        <f t="shared" si="63"/>
        <v>0</v>
      </c>
      <c r="Q114" s="144">
        <f t="shared" si="64"/>
        <v>0</v>
      </c>
      <c r="R114" s="146">
        <f t="shared" si="65"/>
        <v>0</v>
      </c>
      <c r="S114" s="144">
        <f t="shared" si="66"/>
        <v>0</v>
      </c>
      <c r="T114" s="146">
        <f t="shared" si="67"/>
        <v>0</v>
      </c>
      <c r="U114" s="144">
        <f t="shared" si="68"/>
        <v>0</v>
      </c>
      <c r="V114" s="146">
        <f t="shared" si="69"/>
        <v>0</v>
      </c>
      <c r="W114" s="144">
        <f t="shared" si="70"/>
        <v>0</v>
      </c>
      <c r="X114" s="143">
        <f t="shared" si="71"/>
        <v>0</v>
      </c>
      <c r="Y114" s="144">
        <f t="shared" si="72"/>
        <v>0</v>
      </c>
      <c r="Z114" s="147">
        <f t="shared" si="73"/>
        <v>0</v>
      </c>
      <c r="AA114" s="15">
        <f t="shared" si="49"/>
        <v>0</v>
      </c>
      <c r="AB114" s="22">
        <f t="shared" si="49"/>
        <v>0</v>
      </c>
      <c r="AC114" s="42"/>
      <c r="AD114" s="43"/>
      <c r="AE114" s="43"/>
      <c r="AF114" s="43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13"/>
    </row>
    <row r="115" spans="1:47" s="23" customFormat="1" ht="18" hidden="1" customHeight="1" outlineLevel="1" thickBot="1">
      <c r="A115" s="13"/>
      <c r="B115" s="30" t="s">
        <v>23</v>
      </c>
      <c r="C115" s="142">
        <f t="shared" si="50"/>
        <v>0</v>
      </c>
      <c r="D115" s="143">
        <f t="shared" si="51"/>
        <v>0</v>
      </c>
      <c r="E115" s="144">
        <f t="shared" si="52"/>
        <v>0</v>
      </c>
      <c r="F115" s="143">
        <f t="shared" si="53"/>
        <v>0</v>
      </c>
      <c r="G115" s="144">
        <f t="shared" si="54"/>
        <v>0</v>
      </c>
      <c r="H115" s="143">
        <f t="shared" si="55"/>
        <v>0</v>
      </c>
      <c r="I115" s="144">
        <f t="shared" si="56"/>
        <v>0</v>
      </c>
      <c r="J115" s="143">
        <f t="shared" si="57"/>
        <v>0</v>
      </c>
      <c r="K115" s="144">
        <f t="shared" si="58"/>
        <v>0</v>
      </c>
      <c r="L115" s="145">
        <f t="shared" si="59"/>
        <v>0</v>
      </c>
      <c r="M115" s="144">
        <f t="shared" si="60"/>
        <v>0</v>
      </c>
      <c r="N115" s="145">
        <f t="shared" si="61"/>
        <v>0</v>
      </c>
      <c r="O115" s="144">
        <f t="shared" si="62"/>
        <v>0</v>
      </c>
      <c r="P115" s="145">
        <f t="shared" si="63"/>
        <v>0</v>
      </c>
      <c r="Q115" s="144">
        <f t="shared" si="64"/>
        <v>0</v>
      </c>
      <c r="R115" s="146">
        <f t="shared" si="65"/>
        <v>0</v>
      </c>
      <c r="S115" s="144">
        <f t="shared" si="66"/>
        <v>0</v>
      </c>
      <c r="T115" s="146">
        <f t="shared" si="67"/>
        <v>0</v>
      </c>
      <c r="U115" s="144">
        <f t="shared" si="68"/>
        <v>0</v>
      </c>
      <c r="V115" s="146">
        <f t="shared" si="69"/>
        <v>0</v>
      </c>
      <c r="W115" s="144">
        <f t="shared" si="70"/>
        <v>0</v>
      </c>
      <c r="X115" s="143">
        <f t="shared" si="71"/>
        <v>0</v>
      </c>
      <c r="Y115" s="144">
        <f t="shared" si="72"/>
        <v>0</v>
      </c>
      <c r="Z115" s="147">
        <f t="shared" si="73"/>
        <v>0</v>
      </c>
      <c r="AA115" s="15">
        <f t="shared" si="49"/>
        <v>0</v>
      </c>
      <c r="AB115" s="22">
        <f t="shared" si="49"/>
        <v>0</v>
      </c>
      <c r="AC115" s="42"/>
      <c r="AD115" s="43"/>
      <c r="AE115" s="43"/>
      <c r="AF115" s="43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13"/>
    </row>
    <row r="116" spans="1:47" s="23" customFormat="1" ht="18" hidden="1" customHeight="1" outlineLevel="1" thickBot="1">
      <c r="A116" s="13"/>
      <c r="B116" s="30" t="s">
        <v>24</v>
      </c>
      <c r="C116" s="142">
        <f t="shared" si="50"/>
        <v>0</v>
      </c>
      <c r="D116" s="143">
        <f t="shared" si="51"/>
        <v>0</v>
      </c>
      <c r="E116" s="144">
        <f t="shared" si="52"/>
        <v>0</v>
      </c>
      <c r="F116" s="143">
        <f t="shared" si="53"/>
        <v>0</v>
      </c>
      <c r="G116" s="144">
        <f t="shared" si="54"/>
        <v>0</v>
      </c>
      <c r="H116" s="143">
        <f t="shared" si="55"/>
        <v>0</v>
      </c>
      <c r="I116" s="144">
        <f t="shared" si="56"/>
        <v>0</v>
      </c>
      <c r="J116" s="143">
        <f t="shared" si="57"/>
        <v>0</v>
      </c>
      <c r="K116" s="144">
        <f t="shared" si="58"/>
        <v>0</v>
      </c>
      <c r="L116" s="145">
        <f t="shared" si="59"/>
        <v>0</v>
      </c>
      <c r="M116" s="144">
        <f t="shared" si="60"/>
        <v>0</v>
      </c>
      <c r="N116" s="145">
        <f t="shared" si="61"/>
        <v>0</v>
      </c>
      <c r="O116" s="144">
        <f t="shared" si="62"/>
        <v>0</v>
      </c>
      <c r="P116" s="145">
        <f t="shared" si="63"/>
        <v>0</v>
      </c>
      <c r="Q116" s="144">
        <f t="shared" si="64"/>
        <v>0</v>
      </c>
      <c r="R116" s="146">
        <f t="shared" si="65"/>
        <v>0</v>
      </c>
      <c r="S116" s="144">
        <f t="shared" si="66"/>
        <v>0</v>
      </c>
      <c r="T116" s="146">
        <f t="shared" si="67"/>
        <v>0</v>
      </c>
      <c r="U116" s="144">
        <f t="shared" si="68"/>
        <v>0</v>
      </c>
      <c r="V116" s="146">
        <f t="shared" si="69"/>
        <v>0</v>
      </c>
      <c r="W116" s="144">
        <f t="shared" si="70"/>
        <v>0</v>
      </c>
      <c r="X116" s="143">
        <f t="shared" si="71"/>
        <v>0</v>
      </c>
      <c r="Y116" s="144">
        <f t="shared" si="72"/>
        <v>0</v>
      </c>
      <c r="Z116" s="147">
        <f t="shared" si="73"/>
        <v>0</v>
      </c>
      <c r="AA116" s="15">
        <f t="shared" si="49"/>
        <v>0</v>
      </c>
      <c r="AB116" s="22">
        <f t="shared" si="49"/>
        <v>0</v>
      </c>
      <c r="AC116" s="42"/>
      <c r="AD116" s="43"/>
      <c r="AE116" s="43"/>
      <c r="AF116" s="43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13"/>
    </row>
    <row r="117" spans="1:47" s="23" customFormat="1" ht="18" hidden="1" customHeight="1" outlineLevel="1" thickBot="1">
      <c r="A117" s="13"/>
      <c r="B117" s="30" t="s">
        <v>25</v>
      </c>
      <c r="C117" s="142">
        <f t="shared" si="50"/>
        <v>0</v>
      </c>
      <c r="D117" s="143">
        <f t="shared" si="51"/>
        <v>0</v>
      </c>
      <c r="E117" s="144">
        <f t="shared" si="52"/>
        <v>0</v>
      </c>
      <c r="F117" s="143">
        <f t="shared" si="53"/>
        <v>0</v>
      </c>
      <c r="G117" s="144">
        <f t="shared" si="54"/>
        <v>0</v>
      </c>
      <c r="H117" s="143">
        <f t="shared" si="55"/>
        <v>0</v>
      </c>
      <c r="I117" s="144">
        <f t="shared" si="56"/>
        <v>0</v>
      </c>
      <c r="J117" s="143">
        <f t="shared" si="57"/>
        <v>0</v>
      </c>
      <c r="K117" s="144">
        <f t="shared" si="58"/>
        <v>0</v>
      </c>
      <c r="L117" s="145">
        <f t="shared" si="59"/>
        <v>0</v>
      </c>
      <c r="M117" s="144">
        <f t="shared" si="60"/>
        <v>0</v>
      </c>
      <c r="N117" s="145">
        <f t="shared" si="61"/>
        <v>0</v>
      </c>
      <c r="O117" s="144">
        <f t="shared" si="62"/>
        <v>0</v>
      </c>
      <c r="P117" s="145">
        <f t="shared" si="63"/>
        <v>0</v>
      </c>
      <c r="Q117" s="144">
        <f t="shared" si="64"/>
        <v>0</v>
      </c>
      <c r="R117" s="146">
        <f t="shared" si="65"/>
        <v>0</v>
      </c>
      <c r="S117" s="144">
        <f t="shared" si="66"/>
        <v>0</v>
      </c>
      <c r="T117" s="146">
        <f t="shared" si="67"/>
        <v>0</v>
      </c>
      <c r="U117" s="144">
        <f t="shared" si="68"/>
        <v>0</v>
      </c>
      <c r="V117" s="146">
        <f t="shared" si="69"/>
        <v>0</v>
      </c>
      <c r="W117" s="144">
        <f t="shared" si="70"/>
        <v>0</v>
      </c>
      <c r="X117" s="143">
        <f t="shared" si="71"/>
        <v>0</v>
      </c>
      <c r="Y117" s="144">
        <f t="shared" si="72"/>
        <v>0</v>
      </c>
      <c r="Z117" s="147">
        <f t="shared" si="73"/>
        <v>0</v>
      </c>
      <c r="AA117" s="15">
        <f t="shared" si="49"/>
        <v>0</v>
      </c>
      <c r="AB117" s="22">
        <f t="shared" si="49"/>
        <v>0</v>
      </c>
      <c r="AC117" s="42"/>
      <c r="AD117" s="43"/>
      <c r="AE117" s="43"/>
      <c r="AF117" s="43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13"/>
    </row>
    <row r="118" spans="1:47" s="23" customFormat="1" ht="18" hidden="1" customHeight="1" outlineLevel="1" thickBot="1">
      <c r="A118" s="13"/>
      <c r="B118" s="30" t="s">
        <v>26</v>
      </c>
      <c r="C118" s="142">
        <f t="shared" si="50"/>
        <v>0</v>
      </c>
      <c r="D118" s="143">
        <f t="shared" si="51"/>
        <v>0</v>
      </c>
      <c r="E118" s="144">
        <f t="shared" si="52"/>
        <v>0</v>
      </c>
      <c r="F118" s="143">
        <f t="shared" si="53"/>
        <v>0</v>
      </c>
      <c r="G118" s="144">
        <f t="shared" si="54"/>
        <v>0</v>
      </c>
      <c r="H118" s="143">
        <f t="shared" si="55"/>
        <v>0</v>
      </c>
      <c r="I118" s="144">
        <f t="shared" si="56"/>
        <v>0</v>
      </c>
      <c r="J118" s="143">
        <f t="shared" si="57"/>
        <v>0</v>
      </c>
      <c r="K118" s="144">
        <f t="shared" si="58"/>
        <v>0</v>
      </c>
      <c r="L118" s="145">
        <f t="shared" si="59"/>
        <v>0</v>
      </c>
      <c r="M118" s="144">
        <f t="shared" si="60"/>
        <v>0</v>
      </c>
      <c r="N118" s="145">
        <f t="shared" si="61"/>
        <v>0</v>
      </c>
      <c r="O118" s="144">
        <f t="shared" si="62"/>
        <v>0</v>
      </c>
      <c r="P118" s="145">
        <f t="shared" si="63"/>
        <v>0</v>
      </c>
      <c r="Q118" s="144">
        <f t="shared" si="64"/>
        <v>0</v>
      </c>
      <c r="R118" s="146">
        <f t="shared" si="65"/>
        <v>0</v>
      </c>
      <c r="S118" s="144">
        <f t="shared" si="66"/>
        <v>0</v>
      </c>
      <c r="T118" s="146">
        <f t="shared" si="67"/>
        <v>0</v>
      </c>
      <c r="U118" s="144">
        <f t="shared" si="68"/>
        <v>0</v>
      </c>
      <c r="V118" s="146">
        <f t="shared" si="69"/>
        <v>0</v>
      </c>
      <c r="W118" s="144">
        <f t="shared" si="70"/>
        <v>0</v>
      </c>
      <c r="X118" s="143">
        <f t="shared" si="71"/>
        <v>0</v>
      </c>
      <c r="Y118" s="144">
        <f t="shared" si="72"/>
        <v>0</v>
      </c>
      <c r="Z118" s="147">
        <f t="shared" si="73"/>
        <v>0</v>
      </c>
      <c r="AA118" s="15">
        <f t="shared" si="49"/>
        <v>0</v>
      </c>
      <c r="AB118" s="22">
        <f t="shared" si="49"/>
        <v>0</v>
      </c>
      <c r="AC118" s="42"/>
      <c r="AD118" s="43"/>
      <c r="AE118" s="43"/>
      <c r="AF118" s="43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13"/>
    </row>
    <row r="119" spans="1:47" s="23" customFormat="1" ht="18" hidden="1" customHeight="1" outlineLevel="1" thickBot="1">
      <c r="A119" s="13"/>
      <c r="B119" s="30" t="s">
        <v>27</v>
      </c>
      <c r="C119" s="142">
        <f t="shared" si="50"/>
        <v>0</v>
      </c>
      <c r="D119" s="143">
        <f t="shared" si="51"/>
        <v>0</v>
      </c>
      <c r="E119" s="144">
        <f t="shared" si="52"/>
        <v>0</v>
      </c>
      <c r="F119" s="143">
        <f t="shared" si="53"/>
        <v>0</v>
      </c>
      <c r="G119" s="144">
        <f t="shared" si="54"/>
        <v>0</v>
      </c>
      <c r="H119" s="143">
        <f t="shared" si="55"/>
        <v>0</v>
      </c>
      <c r="I119" s="144">
        <f t="shared" si="56"/>
        <v>0</v>
      </c>
      <c r="J119" s="143">
        <f t="shared" si="57"/>
        <v>0</v>
      </c>
      <c r="K119" s="144">
        <f t="shared" si="58"/>
        <v>0</v>
      </c>
      <c r="L119" s="145">
        <f t="shared" si="59"/>
        <v>0</v>
      </c>
      <c r="M119" s="144">
        <f t="shared" si="60"/>
        <v>0</v>
      </c>
      <c r="N119" s="145">
        <f t="shared" si="61"/>
        <v>0</v>
      </c>
      <c r="O119" s="144">
        <f t="shared" si="62"/>
        <v>0</v>
      </c>
      <c r="P119" s="145">
        <f t="shared" si="63"/>
        <v>0</v>
      </c>
      <c r="Q119" s="144">
        <f t="shared" si="64"/>
        <v>0</v>
      </c>
      <c r="R119" s="146">
        <f t="shared" si="65"/>
        <v>0</v>
      </c>
      <c r="S119" s="144">
        <f t="shared" si="66"/>
        <v>0</v>
      </c>
      <c r="T119" s="146">
        <f t="shared" si="67"/>
        <v>0</v>
      </c>
      <c r="U119" s="144">
        <f t="shared" si="68"/>
        <v>0</v>
      </c>
      <c r="V119" s="146">
        <f t="shared" si="69"/>
        <v>0</v>
      </c>
      <c r="W119" s="144">
        <f t="shared" si="70"/>
        <v>0</v>
      </c>
      <c r="X119" s="143">
        <f t="shared" si="71"/>
        <v>0</v>
      </c>
      <c r="Y119" s="144">
        <f t="shared" si="72"/>
        <v>0</v>
      </c>
      <c r="Z119" s="147">
        <f t="shared" si="73"/>
        <v>0</v>
      </c>
      <c r="AA119" s="15">
        <f t="shared" si="49"/>
        <v>0</v>
      </c>
      <c r="AB119" s="22">
        <f t="shared" si="49"/>
        <v>0</v>
      </c>
      <c r="AC119" s="42"/>
      <c r="AD119" s="43"/>
      <c r="AE119" s="43"/>
      <c r="AF119" s="43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13"/>
    </row>
    <row r="120" spans="1:47" s="23" customFormat="1" ht="18" hidden="1" customHeight="1" outlineLevel="1" thickBot="1">
      <c r="A120" s="13"/>
      <c r="B120" s="30" t="s">
        <v>28</v>
      </c>
      <c r="C120" s="142">
        <f t="shared" si="50"/>
        <v>0</v>
      </c>
      <c r="D120" s="143">
        <f t="shared" si="51"/>
        <v>0</v>
      </c>
      <c r="E120" s="144">
        <f t="shared" si="52"/>
        <v>0</v>
      </c>
      <c r="F120" s="143">
        <f t="shared" si="53"/>
        <v>0</v>
      </c>
      <c r="G120" s="144">
        <f t="shared" si="54"/>
        <v>0</v>
      </c>
      <c r="H120" s="143">
        <f t="shared" si="55"/>
        <v>0</v>
      </c>
      <c r="I120" s="144">
        <f t="shared" si="56"/>
        <v>0</v>
      </c>
      <c r="J120" s="143">
        <f t="shared" si="57"/>
        <v>0</v>
      </c>
      <c r="K120" s="144">
        <f t="shared" si="58"/>
        <v>0</v>
      </c>
      <c r="L120" s="145">
        <f t="shared" si="59"/>
        <v>0</v>
      </c>
      <c r="M120" s="144">
        <f t="shared" si="60"/>
        <v>0</v>
      </c>
      <c r="N120" s="145">
        <f t="shared" si="61"/>
        <v>0</v>
      </c>
      <c r="O120" s="144">
        <f t="shared" si="62"/>
        <v>0</v>
      </c>
      <c r="P120" s="145">
        <f t="shared" si="63"/>
        <v>0</v>
      </c>
      <c r="Q120" s="144">
        <f t="shared" si="64"/>
        <v>0</v>
      </c>
      <c r="R120" s="146">
        <f t="shared" si="65"/>
        <v>0</v>
      </c>
      <c r="S120" s="144">
        <f t="shared" si="66"/>
        <v>0</v>
      </c>
      <c r="T120" s="146">
        <f t="shared" si="67"/>
        <v>0</v>
      </c>
      <c r="U120" s="144">
        <f t="shared" si="68"/>
        <v>0</v>
      </c>
      <c r="V120" s="146">
        <f t="shared" si="69"/>
        <v>0</v>
      </c>
      <c r="W120" s="144">
        <f t="shared" si="70"/>
        <v>0</v>
      </c>
      <c r="X120" s="143">
        <f t="shared" si="71"/>
        <v>0</v>
      </c>
      <c r="Y120" s="144">
        <f t="shared" si="72"/>
        <v>0</v>
      </c>
      <c r="Z120" s="147">
        <f t="shared" si="73"/>
        <v>0</v>
      </c>
      <c r="AA120" s="15">
        <f t="shared" si="49"/>
        <v>0</v>
      </c>
      <c r="AB120" s="22">
        <f t="shared" si="49"/>
        <v>0</v>
      </c>
      <c r="AC120" s="42"/>
      <c r="AD120" s="43"/>
      <c r="AE120" s="43"/>
      <c r="AF120" s="43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13"/>
    </row>
    <row r="121" spans="1:47" s="23" customFormat="1" ht="18" hidden="1" customHeight="1" outlineLevel="1" thickBot="1">
      <c r="A121" s="13"/>
      <c r="B121" s="30" t="s">
        <v>29</v>
      </c>
      <c r="C121" s="142">
        <f t="shared" si="50"/>
        <v>0</v>
      </c>
      <c r="D121" s="143">
        <f t="shared" si="51"/>
        <v>0</v>
      </c>
      <c r="E121" s="144">
        <f t="shared" si="52"/>
        <v>0</v>
      </c>
      <c r="F121" s="143">
        <f t="shared" si="53"/>
        <v>0</v>
      </c>
      <c r="G121" s="144">
        <f t="shared" si="54"/>
        <v>0</v>
      </c>
      <c r="H121" s="143">
        <f t="shared" si="55"/>
        <v>0</v>
      </c>
      <c r="I121" s="144">
        <f t="shared" si="56"/>
        <v>0</v>
      </c>
      <c r="J121" s="143">
        <f t="shared" si="57"/>
        <v>0</v>
      </c>
      <c r="K121" s="144">
        <f t="shared" si="58"/>
        <v>0</v>
      </c>
      <c r="L121" s="145">
        <f t="shared" si="59"/>
        <v>0</v>
      </c>
      <c r="M121" s="144">
        <f t="shared" si="60"/>
        <v>0</v>
      </c>
      <c r="N121" s="145">
        <f t="shared" si="61"/>
        <v>0</v>
      </c>
      <c r="O121" s="144">
        <f t="shared" si="62"/>
        <v>0</v>
      </c>
      <c r="P121" s="145">
        <f t="shared" si="63"/>
        <v>0</v>
      </c>
      <c r="Q121" s="144">
        <f t="shared" si="64"/>
        <v>0</v>
      </c>
      <c r="R121" s="146">
        <f t="shared" si="65"/>
        <v>0</v>
      </c>
      <c r="S121" s="144">
        <f t="shared" si="66"/>
        <v>0</v>
      </c>
      <c r="T121" s="146">
        <f t="shared" si="67"/>
        <v>0</v>
      </c>
      <c r="U121" s="144">
        <f t="shared" si="68"/>
        <v>0</v>
      </c>
      <c r="V121" s="146">
        <f t="shared" si="69"/>
        <v>0</v>
      </c>
      <c r="W121" s="144">
        <f t="shared" si="70"/>
        <v>0</v>
      </c>
      <c r="X121" s="143">
        <f t="shared" si="71"/>
        <v>0</v>
      </c>
      <c r="Y121" s="144">
        <f t="shared" si="72"/>
        <v>0</v>
      </c>
      <c r="Z121" s="147">
        <f t="shared" si="73"/>
        <v>0</v>
      </c>
      <c r="AA121" s="15">
        <f t="shared" si="49"/>
        <v>0</v>
      </c>
      <c r="AB121" s="22">
        <f t="shared" si="49"/>
        <v>0</v>
      </c>
      <c r="AC121" s="42"/>
      <c r="AD121" s="43"/>
      <c r="AE121" s="43"/>
      <c r="AF121" s="43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13"/>
    </row>
    <row r="122" spans="1:47" s="23" customFormat="1" ht="18" hidden="1" customHeight="1" outlineLevel="1" thickBot="1">
      <c r="A122" s="13"/>
      <c r="B122" s="30" t="s">
        <v>30</v>
      </c>
      <c r="C122" s="142">
        <f t="shared" si="50"/>
        <v>0</v>
      </c>
      <c r="D122" s="143">
        <f t="shared" si="51"/>
        <v>0</v>
      </c>
      <c r="E122" s="144">
        <f t="shared" si="52"/>
        <v>0</v>
      </c>
      <c r="F122" s="143">
        <f t="shared" si="53"/>
        <v>0</v>
      </c>
      <c r="G122" s="144">
        <f t="shared" si="54"/>
        <v>0</v>
      </c>
      <c r="H122" s="143">
        <f t="shared" si="55"/>
        <v>0</v>
      </c>
      <c r="I122" s="144">
        <f t="shared" si="56"/>
        <v>0</v>
      </c>
      <c r="J122" s="143">
        <f t="shared" si="57"/>
        <v>0</v>
      </c>
      <c r="K122" s="144">
        <f t="shared" si="58"/>
        <v>0</v>
      </c>
      <c r="L122" s="145">
        <f t="shared" si="59"/>
        <v>0</v>
      </c>
      <c r="M122" s="144">
        <f t="shared" si="60"/>
        <v>0</v>
      </c>
      <c r="N122" s="145">
        <f t="shared" si="61"/>
        <v>0</v>
      </c>
      <c r="O122" s="144">
        <f t="shared" si="62"/>
        <v>0</v>
      </c>
      <c r="P122" s="145">
        <f t="shared" si="63"/>
        <v>0</v>
      </c>
      <c r="Q122" s="144">
        <f t="shared" si="64"/>
        <v>0</v>
      </c>
      <c r="R122" s="146">
        <f t="shared" si="65"/>
        <v>0</v>
      </c>
      <c r="S122" s="144">
        <f t="shared" si="66"/>
        <v>0</v>
      </c>
      <c r="T122" s="146">
        <f t="shared" si="67"/>
        <v>0</v>
      </c>
      <c r="U122" s="144">
        <f t="shared" si="68"/>
        <v>0</v>
      </c>
      <c r="V122" s="146">
        <f t="shared" si="69"/>
        <v>0</v>
      </c>
      <c r="W122" s="144">
        <f t="shared" si="70"/>
        <v>0</v>
      </c>
      <c r="X122" s="143">
        <f t="shared" si="71"/>
        <v>0</v>
      </c>
      <c r="Y122" s="144">
        <f t="shared" si="72"/>
        <v>0</v>
      </c>
      <c r="Z122" s="147">
        <f t="shared" si="73"/>
        <v>0</v>
      </c>
      <c r="AA122" s="15">
        <f t="shared" si="49"/>
        <v>0</v>
      </c>
      <c r="AB122" s="22">
        <f t="shared" si="49"/>
        <v>0</v>
      </c>
      <c r="AC122" s="42"/>
      <c r="AD122" s="43"/>
      <c r="AE122" s="43"/>
      <c r="AF122" s="43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13"/>
    </row>
    <row r="123" spans="1:47" s="23" customFormat="1" ht="18" hidden="1" customHeight="1" outlineLevel="1" thickBot="1">
      <c r="A123" s="13"/>
      <c r="B123" s="30" t="s">
        <v>31</v>
      </c>
      <c r="C123" s="142">
        <f t="shared" si="50"/>
        <v>0</v>
      </c>
      <c r="D123" s="143">
        <f t="shared" si="51"/>
        <v>0</v>
      </c>
      <c r="E123" s="144">
        <f t="shared" si="52"/>
        <v>0</v>
      </c>
      <c r="F123" s="143">
        <f t="shared" si="53"/>
        <v>0</v>
      </c>
      <c r="G123" s="144">
        <f t="shared" si="54"/>
        <v>0</v>
      </c>
      <c r="H123" s="143">
        <f t="shared" si="55"/>
        <v>0</v>
      </c>
      <c r="I123" s="144">
        <f t="shared" si="56"/>
        <v>0</v>
      </c>
      <c r="J123" s="143">
        <f t="shared" si="57"/>
        <v>0</v>
      </c>
      <c r="K123" s="144">
        <f t="shared" si="58"/>
        <v>0</v>
      </c>
      <c r="L123" s="145">
        <f t="shared" si="59"/>
        <v>0</v>
      </c>
      <c r="M123" s="144">
        <f t="shared" si="60"/>
        <v>0</v>
      </c>
      <c r="N123" s="145">
        <f t="shared" si="61"/>
        <v>0</v>
      </c>
      <c r="O123" s="144">
        <f t="shared" si="62"/>
        <v>0</v>
      </c>
      <c r="P123" s="145">
        <f t="shared" si="63"/>
        <v>0</v>
      </c>
      <c r="Q123" s="144">
        <f t="shared" si="64"/>
        <v>0</v>
      </c>
      <c r="R123" s="146">
        <f t="shared" si="65"/>
        <v>0</v>
      </c>
      <c r="S123" s="144">
        <f t="shared" si="66"/>
        <v>0</v>
      </c>
      <c r="T123" s="146">
        <f t="shared" si="67"/>
        <v>0</v>
      </c>
      <c r="U123" s="144">
        <f t="shared" si="68"/>
        <v>0</v>
      </c>
      <c r="V123" s="146">
        <f t="shared" si="69"/>
        <v>0</v>
      </c>
      <c r="W123" s="144">
        <f t="shared" si="70"/>
        <v>0</v>
      </c>
      <c r="X123" s="143">
        <f t="shared" si="71"/>
        <v>0</v>
      </c>
      <c r="Y123" s="144">
        <f t="shared" si="72"/>
        <v>0</v>
      </c>
      <c r="Z123" s="147">
        <f t="shared" si="73"/>
        <v>0</v>
      </c>
      <c r="AA123" s="15">
        <f t="shared" si="49"/>
        <v>0</v>
      </c>
      <c r="AB123" s="22">
        <f t="shared" si="49"/>
        <v>0</v>
      </c>
      <c r="AC123" s="42"/>
      <c r="AD123" s="43"/>
      <c r="AE123" s="43"/>
      <c r="AF123" s="43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13"/>
    </row>
    <row r="124" spans="1:47" s="23" customFormat="1" ht="18" hidden="1" customHeight="1" outlineLevel="1" thickBot="1">
      <c r="A124" s="13"/>
      <c r="B124" s="30" t="s">
        <v>32</v>
      </c>
      <c r="C124" s="142">
        <f t="shared" si="50"/>
        <v>0</v>
      </c>
      <c r="D124" s="143">
        <f t="shared" si="51"/>
        <v>0</v>
      </c>
      <c r="E124" s="144">
        <f t="shared" si="52"/>
        <v>0</v>
      </c>
      <c r="F124" s="143">
        <f t="shared" si="53"/>
        <v>0</v>
      </c>
      <c r="G124" s="144">
        <f t="shared" si="54"/>
        <v>0</v>
      </c>
      <c r="H124" s="143">
        <f t="shared" si="55"/>
        <v>0</v>
      </c>
      <c r="I124" s="144">
        <f t="shared" si="56"/>
        <v>0</v>
      </c>
      <c r="J124" s="143">
        <f t="shared" si="57"/>
        <v>0</v>
      </c>
      <c r="K124" s="144">
        <f t="shared" si="58"/>
        <v>0</v>
      </c>
      <c r="L124" s="145">
        <f t="shared" si="59"/>
        <v>0</v>
      </c>
      <c r="M124" s="144">
        <f t="shared" si="60"/>
        <v>0</v>
      </c>
      <c r="N124" s="145">
        <f t="shared" si="61"/>
        <v>0</v>
      </c>
      <c r="O124" s="144">
        <f t="shared" si="62"/>
        <v>0</v>
      </c>
      <c r="P124" s="145">
        <f t="shared" si="63"/>
        <v>0</v>
      </c>
      <c r="Q124" s="144">
        <f t="shared" si="64"/>
        <v>0</v>
      </c>
      <c r="R124" s="146">
        <f t="shared" si="65"/>
        <v>0</v>
      </c>
      <c r="S124" s="144">
        <f t="shared" si="66"/>
        <v>0</v>
      </c>
      <c r="T124" s="146">
        <f t="shared" si="67"/>
        <v>0</v>
      </c>
      <c r="U124" s="144">
        <f t="shared" si="68"/>
        <v>0</v>
      </c>
      <c r="V124" s="146">
        <f t="shared" si="69"/>
        <v>0</v>
      </c>
      <c r="W124" s="144">
        <f t="shared" si="70"/>
        <v>0</v>
      </c>
      <c r="X124" s="143">
        <f t="shared" si="71"/>
        <v>0</v>
      </c>
      <c r="Y124" s="144">
        <f t="shared" si="72"/>
        <v>0</v>
      </c>
      <c r="Z124" s="147">
        <f t="shared" si="73"/>
        <v>0</v>
      </c>
      <c r="AA124" s="15">
        <f t="shared" si="49"/>
        <v>0</v>
      </c>
      <c r="AB124" s="22">
        <f t="shared" si="49"/>
        <v>0</v>
      </c>
      <c r="AC124" s="42"/>
      <c r="AD124" s="43"/>
      <c r="AE124" s="43"/>
      <c r="AF124" s="43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13"/>
    </row>
    <row r="125" spans="1:47" s="23" customFormat="1" ht="18" hidden="1" customHeight="1" outlineLevel="1" thickBot="1">
      <c r="A125" s="13"/>
      <c r="B125" s="30" t="s">
        <v>33</v>
      </c>
      <c r="C125" s="142">
        <f t="shared" si="50"/>
        <v>0</v>
      </c>
      <c r="D125" s="143">
        <f t="shared" si="51"/>
        <v>0</v>
      </c>
      <c r="E125" s="144">
        <f t="shared" si="52"/>
        <v>0</v>
      </c>
      <c r="F125" s="143">
        <f t="shared" si="53"/>
        <v>0</v>
      </c>
      <c r="G125" s="144">
        <f t="shared" si="54"/>
        <v>0</v>
      </c>
      <c r="H125" s="143">
        <f t="shared" si="55"/>
        <v>0</v>
      </c>
      <c r="I125" s="144">
        <f t="shared" si="56"/>
        <v>0</v>
      </c>
      <c r="J125" s="143">
        <f t="shared" si="57"/>
        <v>0</v>
      </c>
      <c r="K125" s="144">
        <f t="shared" si="58"/>
        <v>0</v>
      </c>
      <c r="L125" s="145">
        <f t="shared" si="59"/>
        <v>0</v>
      </c>
      <c r="M125" s="144">
        <f t="shared" si="60"/>
        <v>0</v>
      </c>
      <c r="N125" s="145">
        <f t="shared" si="61"/>
        <v>0</v>
      </c>
      <c r="O125" s="144">
        <f t="shared" si="62"/>
        <v>0</v>
      </c>
      <c r="P125" s="145">
        <f t="shared" si="63"/>
        <v>0</v>
      </c>
      <c r="Q125" s="144">
        <f t="shared" si="64"/>
        <v>0</v>
      </c>
      <c r="R125" s="146">
        <f t="shared" si="65"/>
        <v>0</v>
      </c>
      <c r="S125" s="144">
        <f t="shared" si="66"/>
        <v>0</v>
      </c>
      <c r="T125" s="146">
        <f t="shared" si="67"/>
        <v>0</v>
      </c>
      <c r="U125" s="144">
        <f t="shared" si="68"/>
        <v>0</v>
      </c>
      <c r="V125" s="146">
        <f t="shared" si="69"/>
        <v>0</v>
      </c>
      <c r="W125" s="144">
        <f t="shared" si="70"/>
        <v>0</v>
      </c>
      <c r="X125" s="143">
        <f t="shared" si="71"/>
        <v>0</v>
      </c>
      <c r="Y125" s="144">
        <f t="shared" si="72"/>
        <v>0</v>
      </c>
      <c r="Z125" s="147">
        <f t="shared" si="73"/>
        <v>0</v>
      </c>
      <c r="AA125" s="15">
        <f t="shared" si="49"/>
        <v>0</v>
      </c>
      <c r="AB125" s="22">
        <f t="shared" si="49"/>
        <v>0</v>
      </c>
      <c r="AC125" s="42"/>
      <c r="AD125" s="43"/>
      <c r="AE125" s="43"/>
      <c r="AF125" s="43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13"/>
    </row>
    <row r="126" spans="1:47" s="23" customFormat="1" ht="18" hidden="1" customHeight="1" outlineLevel="1" thickBot="1">
      <c r="A126" s="13"/>
      <c r="B126" s="30" t="s">
        <v>34</v>
      </c>
      <c r="C126" s="142">
        <f t="shared" si="50"/>
        <v>0</v>
      </c>
      <c r="D126" s="143">
        <f t="shared" si="51"/>
        <v>0</v>
      </c>
      <c r="E126" s="144">
        <f t="shared" si="52"/>
        <v>0</v>
      </c>
      <c r="F126" s="143">
        <f t="shared" si="53"/>
        <v>0</v>
      </c>
      <c r="G126" s="144">
        <f t="shared" si="54"/>
        <v>0</v>
      </c>
      <c r="H126" s="143">
        <f t="shared" si="55"/>
        <v>0</v>
      </c>
      <c r="I126" s="144">
        <f t="shared" si="56"/>
        <v>0</v>
      </c>
      <c r="J126" s="143">
        <f t="shared" si="57"/>
        <v>0</v>
      </c>
      <c r="K126" s="144">
        <f t="shared" si="58"/>
        <v>0</v>
      </c>
      <c r="L126" s="145">
        <f t="shared" si="59"/>
        <v>0</v>
      </c>
      <c r="M126" s="144">
        <f t="shared" si="60"/>
        <v>0</v>
      </c>
      <c r="N126" s="145">
        <f t="shared" si="61"/>
        <v>0</v>
      </c>
      <c r="O126" s="144">
        <f t="shared" si="62"/>
        <v>0</v>
      </c>
      <c r="P126" s="145">
        <f t="shared" si="63"/>
        <v>0</v>
      </c>
      <c r="Q126" s="144">
        <f t="shared" si="64"/>
        <v>0</v>
      </c>
      <c r="R126" s="146">
        <f t="shared" si="65"/>
        <v>0</v>
      </c>
      <c r="S126" s="144">
        <f t="shared" si="66"/>
        <v>0</v>
      </c>
      <c r="T126" s="146">
        <f t="shared" si="67"/>
        <v>0</v>
      </c>
      <c r="U126" s="144">
        <f t="shared" si="68"/>
        <v>0</v>
      </c>
      <c r="V126" s="146">
        <f t="shared" si="69"/>
        <v>0</v>
      </c>
      <c r="W126" s="144">
        <f t="shared" si="70"/>
        <v>0</v>
      </c>
      <c r="X126" s="143">
        <f t="shared" si="71"/>
        <v>0</v>
      </c>
      <c r="Y126" s="144">
        <f t="shared" si="72"/>
        <v>0</v>
      </c>
      <c r="Z126" s="147">
        <f t="shared" si="73"/>
        <v>0</v>
      </c>
      <c r="AA126" s="15">
        <f t="shared" si="49"/>
        <v>0</v>
      </c>
      <c r="AB126" s="22">
        <f t="shared" si="49"/>
        <v>0</v>
      </c>
      <c r="AC126" s="42"/>
      <c r="AD126" s="43"/>
      <c r="AE126" s="43"/>
      <c r="AF126" s="43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13"/>
    </row>
    <row r="127" spans="1:47" s="23" customFormat="1" ht="18" hidden="1" customHeight="1" outlineLevel="1" thickBot="1">
      <c r="A127" s="13"/>
      <c r="B127" s="30" t="s">
        <v>35</v>
      </c>
      <c r="C127" s="142">
        <f t="shared" si="50"/>
        <v>0</v>
      </c>
      <c r="D127" s="143">
        <f t="shared" si="51"/>
        <v>0</v>
      </c>
      <c r="E127" s="144">
        <f t="shared" si="52"/>
        <v>0</v>
      </c>
      <c r="F127" s="143">
        <f t="shared" si="53"/>
        <v>0</v>
      </c>
      <c r="G127" s="144">
        <f t="shared" si="54"/>
        <v>0</v>
      </c>
      <c r="H127" s="143">
        <f t="shared" si="55"/>
        <v>0</v>
      </c>
      <c r="I127" s="144">
        <f t="shared" si="56"/>
        <v>0</v>
      </c>
      <c r="J127" s="143">
        <f t="shared" si="57"/>
        <v>0</v>
      </c>
      <c r="K127" s="144">
        <f t="shared" si="58"/>
        <v>0</v>
      </c>
      <c r="L127" s="145">
        <f t="shared" si="59"/>
        <v>0</v>
      </c>
      <c r="M127" s="144">
        <f t="shared" si="60"/>
        <v>0</v>
      </c>
      <c r="N127" s="145">
        <f t="shared" si="61"/>
        <v>0</v>
      </c>
      <c r="O127" s="144">
        <f t="shared" si="62"/>
        <v>0</v>
      </c>
      <c r="P127" s="145">
        <f t="shared" si="63"/>
        <v>0</v>
      </c>
      <c r="Q127" s="144">
        <f t="shared" si="64"/>
        <v>0</v>
      </c>
      <c r="R127" s="146">
        <f t="shared" si="65"/>
        <v>0</v>
      </c>
      <c r="S127" s="144">
        <f t="shared" si="66"/>
        <v>0</v>
      </c>
      <c r="T127" s="146">
        <f t="shared" si="67"/>
        <v>0</v>
      </c>
      <c r="U127" s="144">
        <f t="shared" si="68"/>
        <v>0</v>
      </c>
      <c r="V127" s="146">
        <f t="shared" si="69"/>
        <v>0</v>
      </c>
      <c r="W127" s="144">
        <f t="shared" si="70"/>
        <v>0</v>
      </c>
      <c r="X127" s="143">
        <f t="shared" si="71"/>
        <v>0</v>
      </c>
      <c r="Y127" s="144">
        <f t="shared" si="72"/>
        <v>0</v>
      </c>
      <c r="Z127" s="147">
        <f t="shared" si="73"/>
        <v>0</v>
      </c>
      <c r="AA127" s="15">
        <f t="shared" si="49"/>
        <v>0</v>
      </c>
      <c r="AB127" s="22">
        <f t="shared" si="49"/>
        <v>0</v>
      </c>
      <c r="AC127" s="42"/>
      <c r="AD127" s="43"/>
      <c r="AE127" s="43"/>
      <c r="AF127" s="43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13"/>
    </row>
    <row r="128" spans="1:47" s="23" customFormat="1" ht="18" hidden="1" customHeight="1" outlineLevel="1" thickBot="1">
      <c r="A128" s="13"/>
      <c r="B128" s="30" t="s">
        <v>36</v>
      </c>
      <c r="C128" s="142">
        <f t="shared" si="50"/>
        <v>0</v>
      </c>
      <c r="D128" s="143">
        <f t="shared" si="51"/>
        <v>0</v>
      </c>
      <c r="E128" s="144">
        <f t="shared" si="52"/>
        <v>0</v>
      </c>
      <c r="F128" s="143">
        <f t="shared" si="53"/>
        <v>0</v>
      </c>
      <c r="G128" s="144">
        <f t="shared" si="54"/>
        <v>0</v>
      </c>
      <c r="H128" s="143">
        <f t="shared" si="55"/>
        <v>0</v>
      </c>
      <c r="I128" s="144">
        <f t="shared" si="56"/>
        <v>0</v>
      </c>
      <c r="J128" s="143">
        <f t="shared" si="57"/>
        <v>0</v>
      </c>
      <c r="K128" s="144">
        <f t="shared" si="58"/>
        <v>0</v>
      </c>
      <c r="L128" s="145">
        <f t="shared" si="59"/>
        <v>0</v>
      </c>
      <c r="M128" s="144">
        <f t="shared" si="60"/>
        <v>0</v>
      </c>
      <c r="N128" s="145">
        <f t="shared" si="61"/>
        <v>0</v>
      </c>
      <c r="O128" s="144">
        <f t="shared" si="62"/>
        <v>0</v>
      </c>
      <c r="P128" s="145">
        <f t="shared" si="63"/>
        <v>0</v>
      </c>
      <c r="Q128" s="144">
        <f t="shared" si="64"/>
        <v>0</v>
      </c>
      <c r="R128" s="146">
        <f t="shared" si="65"/>
        <v>0</v>
      </c>
      <c r="S128" s="144">
        <f t="shared" si="66"/>
        <v>0</v>
      </c>
      <c r="T128" s="146">
        <f t="shared" si="67"/>
        <v>0</v>
      </c>
      <c r="U128" s="144">
        <f t="shared" si="68"/>
        <v>0</v>
      </c>
      <c r="V128" s="146">
        <f t="shared" si="69"/>
        <v>0</v>
      </c>
      <c r="W128" s="144">
        <f t="shared" si="70"/>
        <v>0</v>
      </c>
      <c r="X128" s="143">
        <f t="shared" si="71"/>
        <v>0</v>
      </c>
      <c r="Y128" s="144">
        <f t="shared" si="72"/>
        <v>0</v>
      </c>
      <c r="Z128" s="147">
        <f t="shared" si="73"/>
        <v>0</v>
      </c>
      <c r="AA128" s="15">
        <f t="shared" si="49"/>
        <v>0</v>
      </c>
      <c r="AB128" s="22">
        <f t="shared" si="49"/>
        <v>0</v>
      </c>
      <c r="AC128" s="42"/>
      <c r="AD128" s="43"/>
      <c r="AE128" s="43"/>
      <c r="AF128" s="43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13"/>
    </row>
    <row r="129" spans="1:47" s="23" customFormat="1" ht="18" hidden="1" customHeight="1" outlineLevel="1" thickBot="1">
      <c r="A129" s="13"/>
      <c r="B129" s="30" t="s">
        <v>37</v>
      </c>
      <c r="C129" s="142">
        <f t="shared" si="50"/>
        <v>0</v>
      </c>
      <c r="D129" s="143">
        <f t="shared" si="51"/>
        <v>0</v>
      </c>
      <c r="E129" s="144">
        <f t="shared" si="52"/>
        <v>0</v>
      </c>
      <c r="F129" s="143">
        <f t="shared" si="53"/>
        <v>0</v>
      </c>
      <c r="G129" s="144">
        <f t="shared" si="54"/>
        <v>0</v>
      </c>
      <c r="H129" s="143">
        <f t="shared" si="55"/>
        <v>0</v>
      </c>
      <c r="I129" s="144">
        <f t="shared" si="56"/>
        <v>0</v>
      </c>
      <c r="J129" s="143">
        <f t="shared" si="57"/>
        <v>0</v>
      </c>
      <c r="K129" s="144">
        <f t="shared" si="58"/>
        <v>0</v>
      </c>
      <c r="L129" s="145">
        <f t="shared" si="59"/>
        <v>0</v>
      </c>
      <c r="M129" s="144">
        <f t="shared" si="60"/>
        <v>0</v>
      </c>
      <c r="N129" s="145">
        <f t="shared" si="61"/>
        <v>0</v>
      </c>
      <c r="O129" s="144">
        <f t="shared" si="62"/>
        <v>0</v>
      </c>
      <c r="P129" s="145">
        <f t="shared" si="63"/>
        <v>0</v>
      </c>
      <c r="Q129" s="144">
        <f t="shared" si="64"/>
        <v>0</v>
      </c>
      <c r="R129" s="146">
        <f t="shared" si="65"/>
        <v>0</v>
      </c>
      <c r="S129" s="144">
        <f t="shared" si="66"/>
        <v>0</v>
      </c>
      <c r="T129" s="146">
        <f t="shared" si="67"/>
        <v>0</v>
      </c>
      <c r="U129" s="144">
        <f t="shared" si="68"/>
        <v>0</v>
      </c>
      <c r="V129" s="146">
        <f t="shared" si="69"/>
        <v>0</v>
      </c>
      <c r="W129" s="144">
        <f t="shared" si="70"/>
        <v>0</v>
      </c>
      <c r="X129" s="143">
        <f t="shared" si="71"/>
        <v>0</v>
      </c>
      <c r="Y129" s="144">
        <f t="shared" si="72"/>
        <v>0</v>
      </c>
      <c r="Z129" s="147">
        <f t="shared" si="73"/>
        <v>0</v>
      </c>
      <c r="AA129" s="15">
        <f t="shared" si="49"/>
        <v>0</v>
      </c>
      <c r="AB129" s="22">
        <f t="shared" si="49"/>
        <v>0</v>
      </c>
      <c r="AC129" s="42"/>
      <c r="AD129" s="43"/>
      <c r="AE129" s="43"/>
      <c r="AF129" s="43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13"/>
    </row>
    <row r="130" spans="1:47" s="23" customFormat="1" ht="18" hidden="1" customHeight="1" outlineLevel="1" thickBot="1">
      <c r="A130" s="13"/>
      <c r="B130" s="30" t="s">
        <v>38</v>
      </c>
      <c r="C130" s="142">
        <f t="shared" si="50"/>
        <v>0</v>
      </c>
      <c r="D130" s="143">
        <f t="shared" si="51"/>
        <v>0</v>
      </c>
      <c r="E130" s="144">
        <f t="shared" si="52"/>
        <v>0</v>
      </c>
      <c r="F130" s="143">
        <f t="shared" si="53"/>
        <v>0</v>
      </c>
      <c r="G130" s="144">
        <f t="shared" si="54"/>
        <v>0</v>
      </c>
      <c r="H130" s="143">
        <f t="shared" si="55"/>
        <v>0</v>
      </c>
      <c r="I130" s="144">
        <f t="shared" si="56"/>
        <v>0</v>
      </c>
      <c r="J130" s="143">
        <f t="shared" si="57"/>
        <v>0</v>
      </c>
      <c r="K130" s="144">
        <f t="shared" si="58"/>
        <v>0</v>
      </c>
      <c r="L130" s="145">
        <f t="shared" si="59"/>
        <v>0</v>
      </c>
      <c r="M130" s="144">
        <f t="shared" si="60"/>
        <v>0</v>
      </c>
      <c r="N130" s="145">
        <f t="shared" si="61"/>
        <v>0</v>
      </c>
      <c r="O130" s="144">
        <f t="shared" si="62"/>
        <v>0</v>
      </c>
      <c r="P130" s="145">
        <f t="shared" si="63"/>
        <v>0</v>
      </c>
      <c r="Q130" s="144">
        <f t="shared" si="64"/>
        <v>0</v>
      </c>
      <c r="R130" s="146">
        <f t="shared" si="65"/>
        <v>0</v>
      </c>
      <c r="S130" s="144">
        <f t="shared" si="66"/>
        <v>0</v>
      </c>
      <c r="T130" s="146">
        <f t="shared" si="67"/>
        <v>0</v>
      </c>
      <c r="U130" s="144">
        <f t="shared" si="68"/>
        <v>0</v>
      </c>
      <c r="V130" s="146">
        <f t="shared" si="69"/>
        <v>0</v>
      </c>
      <c r="W130" s="144">
        <f t="shared" si="70"/>
        <v>0</v>
      </c>
      <c r="X130" s="143">
        <f t="shared" si="71"/>
        <v>0</v>
      </c>
      <c r="Y130" s="144">
        <f t="shared" si="72"/>
        <v>0</v>
      </c>
      <c r="Z130" s="147">
        <f t="shared" si="73"/>
        <v>0</v>
      </c>
      <c r="AA130" s="15">
        <f t="shared" si="49"/>
        <v>0</v>
      </c>
      <c r="AB130" s="22">
        <f t="shared" si="49"/>
        <v>0</v>
      </c>
      <c r="AC130" s="42"/>
      <c r="AD130" s="43"/>
      <c r="AE130" s="43"/>
      <c r="AF130" s="43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13"/>
    </row>
    <row r="131" spans="1:47" s="23" customFormat="1" ht="18" hidden="1" customHeight="1" outlineLevel="1" thickBot="1">
      <c r="A131" s="13"/>
      <c r="B131" s="30" t="s">
        <v>39</v>
      </c>
      <c r="C131" s="142">
        <f t="shared" si="50"/>
        <v>0</v>
      </c>
      <c r="D131" s="143">
        <f t="shared" si="51"/>
        <v>0</v>
      </c>
      <c r="E131" s="144">
        <f t="shared" si="52"/>
        <v>0</v>
      </c>
      <c r="F131" s="143">
        <f t="shared" si="53"/>
        <v>0</v>
      </c>
      <c r="G131" s="144">
        <f t="shared" si="54"/>
        <v>0</v>
      </c>
      <c r="H131" s="143">
        <f t="shared" si="55"/>
        <v>0</v>
      </c>
      <c r="I131" s="144">
        <f t="shared" si="56"/>
        <v>0</v>
      </c>
      <c r="J131" s="143">
        <f t="shared" si="57"/>
        <v>0</v>
      </c>
      <c r="K131" s="144">
        <f t="shared" si="58"/>
        <v>0</v>
      </c>
      <c r="L131" s="145">
        <f t="shared" si="59"/>
        <v>0</v>
      </c>
      <c r="M131" s="144">
        <f t="shared" si="60"/>
        <v>0</v>
      </c>
      <c r="N131" s="145">
        <f t="shared" si="61"/>
        <v>0</v>
      </c>
      <c r="O131" s="144">
        <f t="shared" si="62"/>
        <v>0</v>
      </c>
      <c r="P131" s="145">
        <f t="shared" si="63"/>
        <v>0</v>
      </c>
      <c r="Q131" s="144">
        <f t="shared" si="64"/>
        <v>0</v>
      </c>
      <c r="R131" s="146">
        <f t="shared" si="65"/>
        <v>0</v>
      </c>
      <c r="S131" s="144">
        <f t="shared" si="66"/>
        <v>0</v>
      </c>
      <c r="T131" s="146">
        <f t="shared" si="67"/>
        <v>0</v>
      </c>
      <c r="U131" s="144">
        <f t="shared" si="68"/>
        <v>0</v>
      </c>
      <c r="V131" s="146">
        <f t="shared" si="69"/>
        <v>0</v>
      </c>
      <c r="W131" s="144">
        <f t="shared" si="70"/>
        <v>0</v>
      </c>
      <c r="X131" s="143">
        <f t="shared" si="71"/>
        <v>0</v>
      </c>
      <c r="Y131" s="144">
        <f t="shared" si="72"/>
        <v>0</v>
      </c>
      <c r="Z131" s="147">
        <f t="shared" si="73"/>
        <v>0</v>
      </c>
      <c r="AA131" s="15">
        <f t="shared" si="49"/>
        <v>0</v>
      </c>
      <c r="AB131" s="22">
        <f t="shared" si="49"/>
        <v>0</v>
      </c>
      <c r="AC131" s="42"/>
      <c r="AD131" s="43"/>
      <c r="AE131" s="43"/>
      <c r="AF131" s="43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13"/>
    </row>
    <row r="132" spans="1:47" s="23" customFormat="1" ht="18" hidden="1" customHeight="1" outlineLevel="1" thickBot="1">
      <c r="A132" s="13"/>
      <c r="B132" s="30" t="s">
        <v>40</v>
      </c>
      <c r="C132" s="142">
        <f t="shared" si="50"/>
        <v>0</v>
      </c>
      <c r="D132" s="143">
        <f t="shared" si="51"/>
        <v>0</v>
      </c>
      <c r="E132" s="144">
        <f t="shared" si="52"/>
        <v>0</v>
      </c>
      <c r="F132" s="143">
        <f t="shared" si="53"/>
        <v>0</v>
      </c>
      <c r="G132" s="144">
        <f t="shared" si="54"/>
        <v>0</v>
      </c>
      <c r="H132" s="143">
        <f t="shared" si="55"/>
        <v>0</v>
      </c>
      <c r="I132" s="144">
        <f t="shared" si="56"/>
        <v>0</v>
      </c>
      <c r="J132" s="143">
        <f t="shared" si="57"/>
        <v>0</v>
      </c>
      <c r="K132" s="144">
        <f t="shared" si="58"/>
        <v>0</v>
      </c>
      <c r="L132" s="145">
        <f t="shared" si="59"/>
        <v>0</v>
      </c>
      <c r="M132" s="144">
        <f t="shared" si="60"/>
        <v>0</v>
      </c>
      <c r="N132" s="145">
        <f t="shared" si="61"/>
        <v>0</v>
      </c>
      <c r="O132" s="144">
        <f t="shared" si="62"/>
        <v>0</v>
      </c>
      <c r="P132" s="145">
        <f t="shared" si="63"/>
        <v>0</v>
      </c>
      <c r="Q132" s="144">
        <f t="shared" si="64"/>
        <v>0</v>
      </c>
      <c r="R132" s="146">
        <f t="shared" si="65"/>
        <v>0</v>
      </c>
      <c r="S132" s="144">
        <f t="shared" si="66"/>
        <v>0</v>
      </c>
      <c r="T132" s="146">
        <f t="shared" si="67"/>
        <v>0</v>
      </c>
      <c r="U132" s="144">
        <f t="shared" si="68"/>
        <v>0</v>
      </c>
      <c r="V132" s="146">
        <f t="shared" si="69"/>
        <v>0</v>
      </c>
      <c r="W132" s="144">
        <f t="shared" si="70"/>
        <v>0</v>
      </c>
      <c r="X132" s="143">
        <f t="shared" si="71"/>
        <v>0</v>
      </c>
      <c r="Y132" s="144">
        <f t="shared" si="72"/>
        <v>0</v>
      </c>
      <c r="Z132" s="147">
        <f t="shared" si="73"/>
        <v>0</v>
      </c>
      <c r="AA132" s="15">
        <f t="shared" si="49"/>
        <v>0</v>
      </c>
      <c r="AB132" s="22">
        <f t="shared" si="49"/>
        <v>0</v>
      </c>
      <c r="AC132" s="42"/>
      <c r="AD132" s="43"/>
      <c r="AE132" s="43"/>
      <c r="AF132" s="43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13"/>
    </row>
    <row r="133" spans="1:47" s="23" customFormat="1" ht="18" hidden="1" customHeight="1" outlineLevel="1" thickBot="1">
      <c r="A133" s="13"/>
      <c r="B133" s="30" t="s">
        <v>41</v>
      </c>
      <c r="C133" s="142">
        <f t="shared" si="50"/>
        <v>0</v>
      </c>
      <c r="D133" s="143">
        <f t="shared" si="51"/>
        <v>0</v>
      </c>
      <c r="E133" s="144">
        <f t="shared" si="52"/>
        <v>0</v>
      </c>
      <c r="F133" s="143">
        <f t="shared" si="53"/>
        <v>0</v>
      </c>
      <c r="G133" s="144">
        <f t="shared" si="54"/>
        <v>0</v>
      </c>
      <c r="H133" s="143">
        <f t="shared" si="55"/>
        <v>0</v>
      </c>
      <c r="I133" s="144">
        <f t="shared" si="56"/>
        <v>0</v>
      </c>
      <c r="J133" s="143">
        <f t="shared" si="57"/>
        <v>0</v>
      </c>
      <c r="K133" s="144">
        <f t="shared" si="58"/>
        <v>0</v>
      </c>
      <c r="L133" s="145">
        <f t="shared" si="59"/>
        <v>0</v>
      </c>
      <c r="M133" s="144">
        <f t="shared" si="60"/>
        <v>0</v>
      </c>
      <c r="N133" s="145">
        <f t="shared" si="61"/>
        <v>0</v>
      </c>
      <c r="O133" s="144">
        <f t="shared" si="62"/>
        <v>0</v>
      </c>
      <c r="P133" s="145">
        <f t="shared" si="63"/>
        <v>0</v>
      </c>
      <c r="Q133" s="144">
        <f t="shared" si="64"/>
        <v>0</v>
      </c>
      <c r="R133" s="146">
        <f t="shared" si="65"/>
        <v>0</v>
      </c>
      <c r="S133" s="144">
        <f t="shared" si="66"/>
        <v>0</v>
      </c>
      <c r="T133" s="146">
        <f t="shared" si="67"/>
        <v>0</v>
      </c>
      <c r="U133" s="144">
        <f t="shared" si="68"/>
        <v>0</v>
      </c>
      <c r="V133" s="146">
        <f t="shared" si="69"/>
        <v>0</v>
      </c>
      <c r="W133" s="144">
        <f t="shared" si="70"/>
        <v>0</v>
      </c>
      <c r="X133" s="143">
        <f t="shared" si="71"/>
        <v>0</v>
      </c>
      <c r="Y133" s="144">
        <f t="shared" si="72"/>
        <v>0</v>
      </c>
      <c r="Z133" s="147">
        <f t="shared" si="73"/>
        <v>0</v>
      </c>
      <c r="AA133" s="15">
        <f t="shared" si="49"/>
        <v>0</v>
      </c>
      <c r="AB133" s="22">
        <f t="shared" si="49"/>
        <v>0</v>
      </c>
      <c r="AC133" s="42"/>
      <c r="AD133" s="43"/>
      <c r="AE133" s="43"/>
      <c r="AF133" s="43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13"/>
    </row>
    <row r="134" spans="1:47" s="23" customFormat="1" ht="18" hidden="1" customHeight="1" outlineLevel="1" thickBot="1">
      <c r="A134" s="13"/>
      <c r="B134" s="30" t="s">
        <v>42</v>
      </c>
      <c r="C134" s="142">
        <f t="shared" si="50"/>
        <v>0</v>
      </c>
      <c r="D134" s="143">
        <f t="shared" si="51"/>
        <v>0</v>
      </c>
      <c r="E134" s="144">
        <f t="shared" si="52"/>
        <v>0</v>
      </c>
      <c r="F134" s="143">
        <f t="shared" si="53"/>
        <v>0</v>
      </c>
      <c r="G134" s="144">
        <f t="shared" si="54"/>
        <v>0</v>
      </c>
      <c r="H134" s="143">
        <f t="shared" si="55"/>
        <v>0</v>
      </c>
      <c r="I134" s="144">
        <f t="shared" si="56"/>
        <v>0</v>
      </c>
      <c r="J134" s="143">
        <f t="shared" si="57"/>
        <v>0</v>
      </c>
      <c r="K134" s="144">
        <f t="shared" si="58"/>
        <v>0</v>
      </c>
      <c r="L134" s="145">
        <f t="shared" si="59"/>
        <v>0</v>
      </c>
      <c r="M134" s="144">
        <f t="shared" si="60"/>
        <v>0</v>
      </c>
      <c r="N134" s="145">
        <f t="shared" si="61"/>
        <v>0</v>
      </c>
      <c r="O134" s="144">
        <f t="shared" si="62"/>
        <v>0</v>
      </c>
      <c r="P134" s="145">
        <f t="shared" si="63"/>
        <v>0</v>
      </c>
      <c r="Q134" s="144">
        <f t="shared" si="64"/>
        <v>0</v>
      </c>
      <c r="R134" s="146">
        <f t="shared" si="65"/>
        <v>0</v>
      </c>
      <c r="S134" s="144">
        <f t="shared" si="66"/>
        <v>0</v>
      </c>
      <c r="T134" s="146">
        <f t="shared" si="67"/>
        <v>0</v>
      </c>
      <c r="U134" s="144">
        <f t="shared" si="68"/>
        <v>0</v>
      </c>
      <c r="V134" s="146">
        <f t="shared" si="69"/>
        <v>0</v>
      </c>
      <c r="W134" s="144">
        <f t="shared" si="70"/>
        <v>0</v>
      </c>
      <c r="X134" s="143">
        <f t="shared" si="71"/>
        <v>0</v>
      </c>
      <c r="Y134" s="144">
        <f t="shared" si="72"/>
        <v>0</v>
      </c>
      <c r="Z134" s="147">
        <f t="shared" si="73"/>
        <v>0</v>
      </c>
      <c r="AA134" s="15">
        <f t="shared" si="49"/>
        <v>0</v>
      </c>
      <c r="AB134" s="22">
        <f t="shared" si="49"/>
        <v>0</v>
      </c>
      <c r="AC134" s="42"/>
      <c r="AD134" s="43"/>
      <c r="AE134" s="43"/>
      <c r="AF134" s="43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13"/>
    </row>
    <row r="135" spans="1:47" s="23" customFormat="1" ht="18" hidden="1" customHeight="1" outlineLevel="1" thickBot="1">
      <c r="A135" s="13"/>
      <c r="B135" s="30" t="s">
        <v>43</v>
      </c>
      <c r="C135" s="142">
        <f t="shared" si="50"/>
        <v>0</v>
      </c>
      <c r="D135" s="143">
        <f t="shared" si="51"/>
        <v>0</v>
      </c>
      <c r="E135" s="144">
        <f t="shared" si="52"/>
        <v>0</v>
      </c>
      <c r="F135" s="143">
        <f t="shared" si="53"/>
        <v>0</v>
      </c>
      <c r="G135" s="144">
        <f t="shared" si="54"/>
        <v>0</v>
      </c>
      <c r="H135" s="143">
        <f t="shared" si="55"/>
        <v>0</v>
      </c>
      <c r="I135" s="144">
        <f t="shared" si="56"/>
        <v>0</v>
      </c>
      <c r="J135" s="143">
        <f t="shared" si="57"/>
        <v>0</v>
      </c>
      <c r="K135" s="144">
        <f t="shared" si="58"/>
        <v>0</v>
      </c>
      <c r="L135" s="145">
        <f t="shared" si="59"/>
        <v>0</v>
      </c>
      <c r="M135" s="144">
        <f t="shared" si="60"/>
        <v>0</v>
      </c>
      <c r="N135" s="145">
        <f t="shared" si="61"/>
        <v>0</v>
      </c>
      <c r="O135" s="144">
        <f t="shared" si="62"/>
        <v>0</v>
      </c>
      <c r="P135" s="145">
        <f t="shared" si="63"/>
        <v>0</v>
      </c>
      <c r="Q135" s="144">
        <f t="shared" si="64"/>
        <v>0</v>
      </c>
      <c r="R135" s="146">
        <f t="shared" si="65"/>
        <v>0</v>
      </c>
      <c r="S135" s="144">
        <f t="shared" si="66"/>
        <v>0</v>
      </c>
      <c r="T135" s="146">
        <f t="shared" si="67"/>
        <v>0</v>
      </c>
      <c r="U135" s="144">
        <f t="shared" si="68"/>
        <v>0</v>
      </c>
      <c r="V135" s="146">
        <f t="shared" si="69"/>
        <v>0</v>
      </c>
      <c r="W135" s="144">
        <f t="shared" si="70"/>
        <v>0</v>
      </c>
      <c r="X135" s="143">
        <f t="shared" si="71"/>
        <v>0</v>
      </c>
      <c r="Y135" s="144">
        <f t="shared" si="72"/>
        <v>0</v>
      </c>
      <c r="Z135" s="147">
        <f t="shared" si="73"/>
        <v>0</v>
      </c>
      <c r="AA135" s="15">
        <f t="shared" si="49"/>
        <v>0</v>
      </c>
      <c r="AB135" s="22">
        <f t="shared" si="49"/>
        <v>0</v>
      </c>
      <c r="AC135" s="42"/>
      <c r="AD135" s="43"/>
      <c r="AE135" s="43"/>
      <c r="AF135" s="43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13"/>
    </row>
    <row r="136" spans="1:47" s="23" customFormat="1" ht="18" hidden="1" customHeight="1" outlineLevel="1" thickBot="1">
      <c r="A136" s="13"/>
      <c r="B136" s="30" t="s">
        <v>44</v>
      </c>
      <c r="C136" s="142">
        <f t="shared" si="50"/>
        <v>0</v>
      </c>
      <c r="D136" s="143">
        <f t="shared" si="51"/>
        <v>0</v>
      </c>
      <c r="E136" s="144">
        <f t="shared" si="52"/>
        <v>0</v>
      </c>
      <c r="F136" s="143">
        <f t="shared" si="53"/>
        <v>0</v>
      </c>
      <c r="G136" s="144">
        <f t="shared" si="54"/>
        <v>0</v>
      </c>
      <c r="H136" s="143">
        <f t="shared" si="55"/>
        <v>0</v>
      </c>
      <c r="I136" s="144">
        <f t="shared" si="56"/>
        <v>0</v>
      </c>
      <c r="J136" s="143">
        <f t="shared" si="57"/>
        <v>0</v>
      </c>
      <c r="K136" s="144">
        <f t="shared" si="58"/>
        <v>0</v>
      </c>
      <c r="L136" s="145">
        <f t="shared" si="59"/>
        <v>0</v>
      </c>
      <c r="M136" s="144">
        <f t="shared" si="60"/>
        <v>0</v>
      </c>
      <c r="N136" s="145">
        <f t="shared" si="61"/>
        <v>0</v>
      </c>
      <c r="O136" s="144">
        <f t="shared" si="62"/>
        <v>0</v>
      </c>
      <c r="P136" s="145">
        <f t="shared" si="63"/>
        <v>0</v>
      </c>
      <c r="Q136" s="144">
        <f t="shared" si="64"/>
        <v>0</v>
      </c>
      <c r="R136" s="146">
        <f t="shared" si="65"/>
        <v>0</v>
      </c>
      <c r="S136" s="144">
        <f t="shared" si="66"/>
        <v>0</v>
      </c>
      <c r="T136" s="146">
        <f t="shared" si="67"/>
        <v>0</v>
      </c>
      <c r="U136" s="144">
        <f t="shared" si="68"/>
        <v>0</v>
      </c>
      <c r="V136" s="146">
        <f t="shared" si="69"/>
        <v>0</v>
      </c>
      <c r="W136" s="144">
        <f t="shared" si="70"/>
        <v>0</v>
      </c>
      <c r="X136" s="143">
        <f t="shared" si="71"/>
        <v>0</v>
      </c>
      <c r="Y136" s="144">
        <f t="shared" si="72"/>
        <v>0</v>
      </c>
      <c r="Z136" s="147">
        <f t="shared" si="73"/>
        <v>0</v>
      </c>
      <c r="AA136" s="15">
        <f t="shared" si="49"/>
        <v>0</v>
      </c>
      <c r="AB136" s="22">
        <f t="shared" si="49"/>
        <v>0</v>
      </c>
      <c r="AC136" s="42"/>
      <c r="AD136" s="43"/>
      <c r="AE136" s="43"/>
      <c r="AF136" s="43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13"/>
    </row>
    <row r="137" spans="1:47" s="23" customFormat="1" ht="18" hidden="1" customHeight="1" outlineLevel="1" thickBot="1">
      <c r="A137" s="13"/>
      <c r="B137" s="30" t="s">
        <v>45</v>
      </c>
      <c r="C137" s="142">
        <f t="shared" si="50"/>
        <v>0</v>
      </c>
      <c r="D137" s="143">
        <f t="shared" si="51"/>
        <v>0</v>
      </c>
      <c r="E137" s="144">
        <f t="shared" si="52"/>
        <v>0</v>
      </c>
      <c r="F137" s="143">
        <f t="shared" si="53"/>
        <v>0</v>
      </c>
      <c r="G137" s="144">
        <f t="shared" si="54"/>
        <v>0</v>
      </c>
      <c r="H137" s="143">
        <f t="shared" si="55"/>
        <v>0</v>
      </c>
      <c r="I137" s="144">
        <f t="shared" si="56"/>
        <v>0</v>
      </c>
      <c r="J137" s="143">
        <f t="shared" si="57"/>
        <v>0</v>
      </c>
      <c r="K137" s="144">
        <f t="shared" si="58"/>
        <v>0</v>
      </c>
      <c r="L137" s="145">
        <f t="shared" si="59"/>
        <v>0</v>
      </c>
      <c r="M137" s="144">
        <f t="shared" si="60"/>
        <v>0</v>
      </c>
      <c r="N137" s="145">
        <f t="shared" si="61"/>
        <v>0</v>
      </c>
      <c r="O137" s="144">
        <f t="shared" si="62"/>
        <v>0</v>
      </c>
      <c r="P137" s="145">
        <f t="shared" si="63"/>
        <v>0</v>
      </c>
      <c r="Q137" s="144">
        <f t="shared" si="64"/>
        <v>0</v>
      </c>
      <c r="R137" s="146">
        <f t="shared" si="65"/>
        <v>0</v>
      </c>
      <c r="S137" s="144">
        <f t="shared" si="66"/>
        <v>0</v>
      </c>
      <c r="T137" s="146">
        <f t="shared" si="67"/>
        <v>0</v>
      </c>
      <c r="U137" s="144">
        <f t="shared" si="68"/>
        <v>0</v>
      </c>
      <c r="V137" s="146">
        <f t="shared" si="69"/>
        <v>0</v>
      </c>
      <c r="W137" s="144">
        <f t="shared" si="70"/>
        <v>0</v>
      </c>
      <c r="X137" s="143">
        <f t="shared" si="71"/>
        <v>0</v>
      </c>
      <c r="Y137" s="144">
        <f t="shared" si="72"/>
        <v>0</v>
      </c>
      <c r="Z137" s="147">
        <f t="shared" si="73"/>
        <v>0</v>
      </c>
      <c r="AA137" s="15">
        <f t="shared" si="49"/>
        <v>0</v>
      </c>
      <c r="AB137" s="22">
        <f t="shared" si="49"/>
        <v>0</v>
      </c>
      <c r="AC137" s="42"/>
      <c r="AD137" s="43"/>
      <c r="AE137" s="43"/>
      <c r="AF137" s="43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13"/>
    </row>
    <row r="138" spans="1:47" s="23" customFormat="1" ht="18" hidden="1" customHeight="1" outlineLevel="1" thickBot="1">
      <c r="A138" s="13"/>
      <c r="B138" s="30" t="s">
        <v>46</v>
      </c>
      <c r="C138" s="142">
        <f t="shared" si="50"/>
        <v>0</v>
      </c>
      <c r="D138" s="143">
        <f t="shared" si="51"/>
        <v>0</v>
      </c>
      <c r="E138" s="144">
        <f t="shared" si="52"/>
        <v>0</v>
      </c>
      <c r="F138" s="143">
        <f t="shared" si="53"/>
        <v>0</v>
      </c>
      <c r="G138" s="144">
        <f t="shared" si="54"/>
        <v>0</v>
      </c>
      <c r="H138" s="143">
        <f t="shared" si="55"/>
        <v>0</v>
      </c>
      <c r="I138" s="144">
        <f t="shared" si="56"/>
        <v>0</v>
      </c>
      <c r="J138" s="143">
        <f t="shared" si="57"/>
        <v>0</v>
      </c>
      <c r="K138" s="144">
        <f t="shared" si="58"/>
        <v>0</v>
      </c>
      <c r="L138" s="145">
        <f t="shared" si="59"/>
        <v>0</v>
      </c>
      <c r="M138" s="144">
        <f t="shared" si="60"/>
        <v>0</v>
      </c>
      <c r="N138" s="145">
        <f t="shared" si="61"/>
        <v>0</v>
      </c>
      <c r="O138" s="144">
        <f t="shared" si="62"/>
        <v>0</v>
      </c>
      <c r="P138" s="145">
        <f t="shared" si="63"/>
        <v>0</v>
      </c>
      <c r="Q138" s="144">
        <f t="shared" si="64"/>
        <v>0</v>
      </c>
      <c r="R138" s="146">
        <f t="shared" si="65"/>
        <v>0</v>
      </c>
      <c r="S138" s="144">
        <f t="shared" si="66"/>
        <v>0</v>
      </c>
      <c r="T138" s="146">
        <f t="shared" si="67"/>
        <v>0</v>
      </c>
      <c r="U138" s="144">
        <f t="shared" si="68"/>
        <v>0</v>
      </c>
      <c r="V138" s="146">
        <f t="shared" si="69"/>
        <v>0</v>
      </c>
      <c r="W138" s="144">
        <f t="shared" si="70"/>
        <v>0</v>
      </c>
      <c r="X138" s="143">
        <f t="shared" si="71"/>
        <v>0</v>
      </c>
      <c r="Y138" s="144">
        <f t="shared" si="72"/>
        <v>0</v>
      </c>
      <c r="Z138" s="147">
        <f t="shared" si="73"/>
        <v>0</v>
      </c>
      <c r="AA138" s="15">
        <f t="shared" si="49"/>
        <v>0</v>
      </c>
      <c r="AB138" s="22">
        <f t="shared" si="49"/>
        <v>0</v>
      </c>
      <c r="AC138" s="42"/>
      <c r="AD138" s="43"/>
      <c r="AE138" s="43"/>
      <c r="AF138" s="43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13"/>
    </row>
    <row r="139" spans="1:47" s="23" customFormat="1" ht="18" hidden="1" customHeight="1" outlineLevel="1" thickBot="1">
      <c r="A139" s="13"/>
      <c r="B139" s="30" t="s">
        <v>47</v>
      </c>
      <c r="C139" s="142">
        <f t="shared" si="50"/>
        <v>0</v>
      </c>
      <c r="D139" s="143">
        <f t="shared" si="51"/>
        <v>0</v>
      </c>
      <c r="E139" s="144">
        <f t="shared" si="52"/>
        <v>0</v>
      </c>
      <c r="F139" s="143">
        <f t="shared" si="53"/>
        <v>0</v>
      </c>
      <c r="G139" s="144">
        <f t="shared" si="54"/>
        <v>0</v>
      </c>
      <c r="H139" s="143">
        <f t="shared" si="55"/>
        <v>0</v>
      </c>
      <c r="I139" s="144">
        <f t="shared" si="56"/>
        <v>0</v>
      </c>
      <c r="J139" s="143">
        <f t="shared" si="57"/>
        <v>0</v>
      </c>
      <c r="K139" s="144">
        <f t="shared" si="58"/>
        <v>0</v>
      </c>
      <c r="L139" s="145">
        <f t="shared" si="59"/>
        <v>0</v>
      </c>
      <c r="M139" s="144">
        <f t="shared" si="60"/>
        <v>0</v>
      </c>
      <c r="N139" s="145">
        <f t="shared" si="61"/>
        <v>0</v>
      </c>
      <c r="O139" s="144">
        <f t="shared" si="62"/>
        <v>0</v>
      </c>
      <c r="P139" s="145">
        <f t="shared" si="63"/>
        <v>0</v>
      </c>
      <c r="Q139" s="144">
        <f t="shared" si="64"/>
        <v>0</v>
      </c>
      <c r="R139" s="146">
        <f t="shared" si="65"/>
        <v>0</v>
      </c>
      <c r="S139" s="144">
        <f t="shared" si="66"/>
        <v>0</v>
      </c>
      <c r="T139" s="146">
        <f t="shared" si="67"/>
        <v>0</v>
      </c>
      <c r="U139" s="144">
        <f t="shared" si="68"/>
        <v>0</v>
      </c>
      <c r="V139" s="146">
        <f t="shared" si="69"/>
        <v>0</v>
      </c>
      <c r="W139" s="144">
        <f t="shared" si="70"/>
        <v>0</v>
      </c>
      <c r="X139" s="143">
        <f t="shared" si="71"/>
        <v>0</v>
      </c>
      <c r="Y139" s="144">
        <f t="shared" si="72"/>
        <v>0</v>
      </c>
      <c r="Z139" s="147">
        <f t="shared" si="73"/>
        <v>0</v>
      </c>
      <c r="AA139" s="15">
        <f t="shared" ref="AA139:AB201" si="74">C139+E139+G139+I139+K139+M139+O139+Q139+S139+U139+W139+Y139</f>
        <v>0</v>
      </c>
      <c r="AB139" s="22">
        <f t="shared" si="74"/>
        <v>0</v>
      </c>
      <c r="AC139" s="42"/>
      <c r="AD139" s="43"/>
      <c r="AE139" s="43"/>
      <c r="AF139" s="43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13"/>
    </row>
    <row r="140" spans="1:47" s="23" customFormat="1" ht="18" hidden="1" customHeight="1" outlineLevel="1" thickBot="1">
      <c r="A140" s="13"/>
      <c r="B140" s="30" t="s">
        <v>48</v>
      </c>
      <c r="C140" s="142">
        <f t="shared" si="50"/>
        <v>0</v>
      </c>
      <c r="D140" s="143">
        <f t="shared" si="51"/>
        <v>0</v>
      </c>
      <c r="E140" s="144">
        <f t="shared" si="52"/>
        <v>0</v>
      </c>
      <c r="F140" s="143">
        <f t="shared" si="53"/>
        <v>0</v>
      </c>
      <c r="G140" s="144">
        <f t="shared" si="54"/>
        <v>0</v>
      </c>
      <c r="H140" s="143">
        <f t="shared" si="55"/>
        <v>0</v>
      </c>
      <c r="I140" s="144">
        <f t="shared" si="56"/>
        <v>0</v>
      </c>
      <c r="J140" s="143">
        <f t="shared" si="57"/>
        <v>0</v>
      </c>
      <c r="K140" s="144">
        <f t="shared" si="58"/>
        <v>0</v>
      </c>
      <c r="L140" s="145">
        <f t="shared" si="59"/>
        <v>0</v>
      </c>
      <c r="M140" s="144">
        <f t="shared" si="60"/>
        <v>0</v>
      </c>
      <c r="N140" s="145">
        <f t="shared" si="61"/>
        <v>0</v>
      </c>
      <c r="O140" s="144">
        <f t="shared" si="62"/>
        <v>0</v>
      </c>
      <c r="P140" s="145">
        <f t="shared" si="63"/>
        <v>0</v>
      </c>
      <c r="Q140" s="144">
        <f t="shared" si="64"/>
        <v>0</v>
      </c>
      <c r="R140" s="146">
        <f t="shared" si="65"/>
        <v>0</v>
      </c>
      <c r="S140" s="144">
        <f t="shared" si="66"/>
        <v>0</v>
      </c>
      <c r="T140" s="146">
        <f t="shared" si="67"/>
        <v>0</v>
      </c>
      <c r="U140" s="144">
        <f t="shared" si="68"/>
        <v>0</v>
      </c>
      <c r="V140" s="146">
        <f t="shared" si="69"/>
        <v>0</v>
      </c>
      <c r="W140" s="144">
        <f t="shared" si="70"/>
        <v>0</v>
      </c>
      <c r="X140" s="143">
        <f t="shared" si="71"/>
        <v>0</v>
      </c>
      <c r="Y140" s="144">
        <f t="shared" si="72"/>
        <v>0</v>
      </c>
      <c r="Z140" s="147">
        <f t="shared" si="73"/>
        <v>0</v>
      </c>
      <c r="AA140" s="15">
        <f t="shared" si="74"/>
        <v>0</v>
      </c>
      <c r="AB140" s="22">
        <f t="shared" si="74"/>
        <v>0</v>
      </c>
      <c r="AC140" s="42"/>
      <c r="AD140" s="43"/>
      <c r="AE140" s="43"/>
      <c r="AF140" s="43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13"/>
    </row>
    <row r="141" spans="1:47" s="23" customFormat="1" ht="18" hidden="1" customHeight="1" outlineLevel="1" thickBot="1">
      <c r="A141" s="13"/>
      <c r="B141" s="30" t="s">
        <v>49</v>
      </c>
      <c r="C141" s="142">
        <f t="shared" si="50"/>
        <v>0</v>
      </c>
      <c r="D141" s="143">
        <f t="shared" si="51"/>
        <v>0</v>
      </c>
      <c r="E141" s="144">
        <f t="shared" si="52"/>
        <v>0</v>
      </c>
      <c r="F141" s="143">
        <f t="shared" si="53"/>
        <v>0</v>
      </c>
      <c r="G141" s="144">
        <f t="shared" si="54"/>
        <v>0</v>
      </c>
      <c r="H141" s="143">
        <f t="shared" si="55"/>
        <v>0</v>
      </c>
      <c r="I141" s="144">
        <f t="shared" si="56"/>
        <v>0</v>
      </c>
      <c r="J141" s="143">
        <f t="shared" si="57"/>
        <v>0</v>
      </c>
      <c r="K141" s="144">
        <f t="shared" si="58"/>
        <v>0</v>
      </c>
      <c r="L141" s="145">
        <f t="shared" si="59"/>
        <v>0</v>
      </c>
      <c r="M141" s="144">
        <f t="shared" si="60"/>
        <v>0</v>
      </c>
      <c r="N141" s="145">
        <f t="shared" si="61"/>
        <v>0</v>
      </c>
      <c r="O141" s="144">
        <f t="shared" si="62"/>
        <v>0</v>
      </c>
      <c r="P141" s="145">
        <f t="shared" si="63"/>
        <v>0</v>
      </c>
      <c r="Q141" s="144">
        <f t="shared" si="64"/>
        <v>0</v>
      </c>
      <c r="R141" s="146">
        <f t="shared" si="65"/>
        <v>0</v>
      </c>
      <c r="S141" s="144">
        <f t="shared" si="66"/>
        <v>0</v>
      </c>
      <c r="T141" s="146">
        <f t="shared" si="67"/>
        <v>0</v>
      </c>
      <c r="U141" s="144">
        <f t="shared" si="68"/>
        <v>0</v>
      </c>
      <c r="V141" s="146">
        <f t="shared" si="69"/>
        <v>0</v>
      </c>
      <c r="W141" s="144">
        <f t="shared" si="70"/>
        <v>0</v>
      </c>
      <c r="X141" s="143">
        <f t="shared" si="71"/>
        <v>0</v>
      </c>
      <c r="Y141" s="144">
        <f t="shared" si="72"/>
        <v>0</v>
      </c>
      <c r="Z141" s="147">
        <f t="shared" si="73"/>
        <v>0</v>
      </c>
      <c r="AA141" s="15">
        <f t="shared" si="74"/>
        <v>0</v>
      </c>
      <c r="AB141" s="22">
        <f t="shared" si="74"/>
        <v>0</v>
      </c>
      <c r="AC141" s="42"/>
      <c r="AD141" s="43"/>
      <c r="AE141" s="43"/>
      <c r="AF141" s="43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13"/>
    </row>
    <row r="142" spans="1:47" s="23" customFormat="1" ht="18" hidden="1" customHeight="1" outlineLevel="1" thickBot="1">
      <c r="A142" s="13"/>
      <c r="B142" s="30" t="s">
        <v>50</v>
      </c>
      <c r="C142" s="142">
        <f t="shared" si="50"/>
        <v>0</v>
      </c>
      <c r="D142" s="143">
        <f t="shared" si="51"/>
        <v>0</v>
      </c>
      <c r="E142" s="144">
        <f t="shared" si="52"/>
        <v>0</v>
      </c>
      <c r="F142" s="143">
        <f t="shared" si="53"/>
        <v>0</v>
      </c>
      <c r="G142" s="144">
        <f t="shared" si="54"/>
        <v>0</v>
      </c>
      <c r="H142" s="143">
        <f t="shared" si="55"/>
        <v>0</v>
      </c>
      <c r="I142" s="144">
        <f t="shared" si="56"/>
        <v>0</v>
      </c>
      <c r="J142" s="143">
        <f t="shared" si="57"/>
        <v>0</v>
      </c>
      <c r="K142" s="144">
        <f t="shared" si="58"/>
        <v>0</v>
      </c>
      <c r="L142" s="145">
        <f t="shared" si="59"/>
        <v>0</v>
      </c>
      <c r="M142" s="144">
        <f t="shared" si="60"/>
        <v>0</v>
      </c>
      <c r="N142" s="145">
        <f t="shared" si="61"/>
        <v>0</v>
      </c>
      <c r="O142" s="144">
        <f t="shared" si="62"/>
        <v>0</v>
      </c>
      <c r="P142" s="145">
        <f t="shared" si="63"/>
        <v>0</v>
      </c>
      <c r="Q142" s="144">
        <f t="shared" si="64"/>
        <v>0</v>
      </c>
      <c r="R142" s="146">
        <f t="shared" si="65"/>
        <v>0</v>
      </c>
      <c r="S142" s="144">
        <f t="shared" si="66"/>
        <v>0</v>
      </c>
      <c r="T142" s="146">
        <f t="shared" si="67"/>
        <v>0</v>
      </c>
      <c r="U142" s="144">
        <f t="shared" si="68"/>
        <v>0</v>
      </c>
      <c r="V142" s="146">
        <f t="shared" si="69"/>
        <v>0</v>
      </c>
      <c r="W142" s="144">
        <f t="shared" si="70"/>
        <v>0</v>
      </c>
      <c r="X142" s="143">
        <f t="shared" si="71"/>
        <v>0</v>
      </c>
      <c r="Y142" s="144">
        <f t="shared" si="72"/>
        <v>0</v>
      </c>
      <c r="Z142" s="147">
        <f t="shared" si="73"/>
        <v>0</v>
      </c>
      <c r="AA142" s="15">
        <f t="shared" si="74"/>
        <v>0</v>
      </c>
      <c r="AB142" s="22">
        <f t="shared" si="74"/>
        <v>0</v>
      </c>
      <c r="AC142" s="42"/>
      <c r="AD142" s="43"/>
      <c r="AE142" s="43"/>
      <c r="AF142" s="43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13"/>
    </row>
    <row r="143" spans="1:47" s="23" customFormat="1" ht="18" hidden="1" customHeight="1" outlineLevel="1" thickBot="1">
      <c r="A143" s="13"/>
      <c r="B143" s="30" t="s">
        <v>51</v>
      </c>
      <c r="C143" s="142">
        <f t="shared" si="50"/>
        <v>0</v>
      </c>
      <c r="D143" s="143">
        <f t="shared" si="51"/>
        <v>0</v>
      </c>
      <c r="E143" s="144">
        <f t="shared" si="52"/>
        <v>0</v>
      </c>
      <c r="F143" s="143">
        <f t="shared" si="53"/>
        <v>0</v>
      </c>
      <c r="G143" s="144">
        <f t="shared" si="54"/>
        <v>0</v>
      </c>
      <c r="H143" s="143">
        <f t="shared" si="55"/>
        <v>0</v>
      </c>
      <c r="I143" s="144">
        <f t="shared" si="56"/>
        <v>0</v>
      </c>
      <c r="J143" s="143">
        <f t="shared" si="57"/>
        <v>0</v>
      </c>
      <c r="K143" s="144">
        <f t="shared" si="58"/>
        <v>0</v>
      </c>
      <c r="L143" s="145">
        <f t="shared" si="59"/>
        <v>0</v>
      </c>
      <c r="M143" s="144">
        <f t="shared" si="60"/>
        <v>0</v>
      </c>
      <c r="N143" s="145">
        <f t="shared" si="61"/>
        <v>0</v>
      </c>
      <c r="O143" s="144">
        <f t="shared" si="62"/>
        <v>0</v>
      </c>
      <c r="P143" s="145">
        <f t="shared" si="63"/>
        <v>0</v>
      </c>
      <c r="Q143" s="144">
        <f t="shared" si="64"/>
        <v>0</v>
      </c>
      <c r="R143" s="146">
        <f t="shared" si="65"/>
        <v>0</v>
      </c>
      <c r="S143" s="144">
        <f t="shared" si="66"/>
        <v>0</v>
      </c>
      <c r="T143" s="146">
        <f t="shared" si="67"/>
        <v>0</v>
      </c>
      <c r="U143" s="144">
        <f t="shared" si="68"/>
        <v>0</v>
      </c>
      <c r="V143" s="146">
        <f t="shared" si="69"/>
        <v>0</v>
      </c>
      <c r="W143" s="144">
        <f t="shared" si="70"/>
        <v>0</v>
      </c>
      <c r="X143" s="143">
        <f t="shared" si="71"/>
        <v>0</v>
      </c>
      <c r="Y143" s="144">
        <f t="shared" si="72"/>
        <v>0</v>
      </c>
      <c r="Z143" s="147">
        <f t="shared" si="73"/>
        <v>0</v>
      </c>
      <c r="AA143" s="15">
        <f t="shared" si="74"/>
        <v>0</v>
      </c>
      <c r="AB143" s="22">
        <f t="shared" si="74"/>
        <v>0</v>
      </c>
      <c r="AC143" s="42"/>
      <c r="AD143" s="43"/>
      <c r="AE143" s="43"/>
      <c r="AF143" s="43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13"/>
    </row>
    <row r="144" spans="1:47" s="23" customFormat="1" ht="18" hidden="1" customHeight="1" outlineLevel="1" thickBot="1">
      <c r="A144" s="13"/>
      <c r="B144" s="30" t="s">
        <v>52</v>
      </c>
      <c r="C144" s="142">
        <f t="shared" si="50"/>
        <v>0</v>
      </c>
      <c r="D144" s="143">
        <f t="shared" si="51"/>
        <v>0</v>
      </c>
      <c r="E144" s="144">
        <f t="shared" si="52"/>
        <v>0</v>
      </c>
      <c r="F144" s="143">
        <f t="shared" si="53"/>
        <v>0</v>
      </c>
      <c r="G144" s="144">
        <f t="shared" si="54"/>
        <v>0</v>
      </c>
      <c r="H144" s="143">
        <f t="shared" si="55"/>
        <v>0</v>
      </c>
      <c r="I144" s="144">
        <f t="shared" si="56"/>
        <v>0</v>
      </c>
      <c r="J144" s="143">
        <f t="shared" si="57"/>
        <v>0</v>
      </c>
      <c r="K144" s="144">
        <f t="shared" si="58"/>
        <v>0</v>
      </c>
      <c r="L144" s="145">
        <f t="shared" si="59"/>
        <v>0</v>
      </c>
      <c r="M144" s="144">
        <f t="shared" si="60"/>
        <v>0</v>
      </c>
      <c r="N144" s="145">
        <f t="shared" si="61"/>
        <v>0</v>
      </c>
      <c r="O144" s="144">
        <f t="shared" si="62"/>
        <v>0</v>
      </c>
      <c r="P144" s="145">
        <f t="shared" si="63"/>
        <v>0</v>
      </c>
      <c r="Q144" s="144">
        <f t="shared" si="64"/>
        <v>0</v>
      </c>
      <c r="R144" s="146">
        <f t="shared" si="65"/>
        <v>0</v>
      </c>
      <c r="S144" s="144">
        <f t="shared" si="66"/>
        <v>0</v>
      </c>
      <c r="T144" s="146">
        <f t="shared" si="67"/>
        <v>0</v>
      </c>
      <c r="U144" s="144">
        <f t="shared" si="68"/>
        <v>0</v>
      </c>
      <c r="V144" s="146">
        <f t="shared" si="69"/>
        <v>0</v>
      </c>
      <c r="W144" s="144">
        <f t="shared" si="70"/>
        <v>0</v>
      </c>
      <c r="X144" s="143">
        <f t="shared" si="71"/>
        <v>0</v>
      </c>
      <c r="Y144" s="144">
        <f t="shared" si="72"/>
        <v>0</v>
      </c>
      <c r="Z144" s="147">
        <f t="shared" si="73"/>
        <v>0</v>
      </c>
      <c r="AA144" s="15">
        <f t="shared" si="74"/>
        <v>0</v>
      </c>
      <c r="AB144" s="22">
        <f t="shared" si="74"/>
        <v>0</v>
      </c>
      <c r="AC144" s="42"/>
      <c r="AD144" s="43"/>
      <c r="AE144" s="43"/>
      <c r="AF144" s="43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13"/>
    </row>
    <row r="145" spans="1:47" s="23" customFormat="1" ht="18" hidden="1" customHeight="1" outlineLevel="1" thickBot="1">
      <c r="A145" s="13"/>
      <c r="B145" s="30" t="s">
        <v>53</v>
      </c>
      <c r="C145" s="142">
        <f t="shared" si="50"/>
        <v>0</v>
      </c>
      <c r="D145" s="143">
        <f t="shared" si="51"/>
        <v>0</v>
      </c>
      <c r="E145" s="144">
        <f t="shared" si="52"/>
        <v>0</v>
      </c>
      <c r="F145" s="143">
        <f t="shared" si="53"/>
        <v>0</v>
      </c>
      <c r="G145" s="144">
        <f t="shared" si="54"/>
        <v>0</v>
      </c>
      <c r="H145" s="143">
        <f t="shared" si="55"/>
        <v>0</v>
      </c>
      <c r="I145" s="144">
        <f t="shared" si="56"/>
        <v>0</v>
      </c>
      <c r="J145" s="143">
        <f t="shared" si="57"/>
        <v>0</v>
      </c>
      <c r="K145" s="144">
        <f t="shared" si="58"/>
        <v>0</v>
      </c>
      <c r="L145" s="145">
        <f t="shared" si="59"/>
        <v>0</v>
      </c>
      <c r="M145" s="144">
        <f t="shared" si="60"/>
        <v>0</v>
      </c>
      <c r="N145" s="145">
        <f t="shared" si="61"/>
        <v>0</v>
      </c>
      <c r="O145" s="144">
        <f t="shared" si="62"/>
        <v>0</v>
      </c>
      <c r="P145" s="145">
        <f t="shared" si="63"/>
        <v>0</v>
      </c>
      <c r="Q145" s="144">
        <f t="shared" si="64"/>
        <v>0</v>
      </c>
      <c r="R145" s="146">
        <f t="shared" si="65"/>
        <v>0</v>
      </c>
      <c r="S145" s="144">
        <f t="shared" si="66"/>
        <v>0</v>
      </c>
      <c r="T145" s="146">
        <f t="shared" si="67"/>
        <v>0</v>
      </c>
      <c r="U145" s="144">
        <f t="shared" si="68"/>
        <v>0</v>
      </c>
      <c r="V145" s="146">
        <f t="shared" si="69"/>
        <v>0</v>
      </c>
      <c r="W145" s="144">
        <f t="shared" si="70"/>
        <v>0</v>
      </c>
      <c r="X145" s="143">
        <f t="shared" si="71"/>
        <v>0</v>
      </c>
      <c r="Y145" s="144">
        <f t="shared" si="72"/>
        <v>0</v>
      </c>
      <c r="Z145" s="147">
        <f t="shared" si="73"/>
        <v>0</v>
      </c>
      <c r="AA145" s="15">
        <f t="shared" si="74"/>
        <v>0</v>
      </c>
      <c r="AB145" s="22">
        <f t="shared" si="74"/>
        <v>0</v>
      </c>
      <c r="AC145" s="42"/>
      <c r="AD145" s="43"/>
      <c r="AE145" s="43"/>
      <c r="AF145" s="43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13"/>
    </row>
    <row r="146" spans="1:47" s="23" customFormat="1" ht="18" hidden="1" customHeight="1" outlineLevel="1" thickBot="1">
      <c r="A146" s="13"/>
      <c r="B146" s="30" t="s">
        <v>54</v>
      </c>
      <c r="C146" s="142">
        <f t="shared" si="50"/>
        <v>0</v>
      </c>
      <c r="D146" s="143">
        <f t="shared" si="51"/>
        <v>0</v>
      </c>
      <c r="E146" s="144">
        <f t="shared" si="52"/>
        <v>0</v>
      </c>
      <c r="F146" s="143">
        <f t="shared" si="53"/>
        <v>0</v>
      </c>
      <c r="G146" s="144">
        <f t="shared" si="54"/>
        <v>0</v>
      </c>
      <c r="H146" s="143">
        <f t="shared" si="55"/>
        <v>0</v>
      </c>
      <c r="I146" s="144">
        <f t="shared" si="56"/>
        <v>0</v>
      </c>
      <c r="J146" s="143">
        <f t="shared" si="57"/>
        <v>0</v>
      </c>
      <c r="K146" s="144">
        <f t="shared" si="58"/>
        <v>0</v>
      </c>
      <c r="L146" s="145">
        <f t="shared" si="59"/>
        <v>0</v>
      </c>
      <c r="M146" s="144">
        <f t="shared" si="60"/>
        <v>0</v>
      </c>
      <c r="N146" s="145">
        <f t="shared" si="61"/>
        <v>0</v>
      </c>
      <c r="O146" s="144">
        <f t="shared" si="62"/>
        <v>0</v>
      </c>
      <c r="P146" s="145">
        <f t="shared" si="63"/>
        <v>0</v>
      </c>
      <c r="Q146" s="144">
        <f t="shared" si="64"/>
        <v>0</v>
      </c>
      <c r="R146" s="146">
        <f t="shared" si="65"/>
        <v>0</v>
      </c>
      <c r="S146" s="144">
        <f t="shared" si="66"/>
        <v>0</v>
      </c>
      <c r="T146" s="146">
        <f t="shared" si="67"/>
        <v>0</v>
      </c>
      <c r="U146" s="144">
        <f t="shared" si="68"/>
        <v>0</v>
      </c>
      <c r="V146" s="146">
        <f t="shared" si="69"/>
        <v>0</v>
      </c>
      <c r="W146" s="144">
        <f t="shared" si="70"/>
        <v>0</v>
      </c>
      <c r="X146" s="143">
        <f t="shared" si="71"/>
        <v>0</v>
      </c>
      <c r="Y146" s="144">
        <f t="shared" si="72"/>
        <v>0</v>
      </c>
      <c r="Z146" s="147">
        <f t="shared" si="73"/>
        <v>0</v>
      </c>
      <c r="AA146" s="15">
        <f t="shared" si="74"/>
        <v>0</v>
      </c>
      <c r="AB146" s="22">
        <f t="shared" si="74"/>
        <v>0</v>
      </c>
      <c r="AC146" s="42"/>
      <c r="AD146" s="43"/>
      <c r="AE146" s="43"/>
      <c r="AF146" s="43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13"/>
    </row>
    <row r="147" spans="1:47" s="23" customFormat="1" ht="18" hidden="1" customHeight="1" outlineLevel="1" thickBot="1">
      <c r="A147" s="13"/>
      <c r="B147" s="30" t="s">
        <v>55</v>
      </c>
      <c r="C147" s="142">
        <f t="shared" si="50"/>
        <v>0</v>
      </c>
      <c r="D147" s="143">
        <f t="shared" si="51"/>
        <v>0</v>
      </c>
      <c r="E147" s="144">
        <f t="shared" si="52"/>
        <v>0</v>
      </c>
      <c r="F147" s="143">
        <f t="shared" si="53"/>
        <v>0</v>
      </c>
      <c r="G147" s="144">
        <f t="shared" si="54"/>
        <v>0</v>
      </c>
      <c r="H147" s="143">
        <f t="shared" si="55"/>
        <v>0</v>
      </c>
      <c r="I147" s="144">
        <f t="shared" si="56"/>
        <v>0</v>
      </c>
      <c r="J147" s="143">
        <f t="shared" si="57"/>
        <v>0</v>
      </c>
      <c r="K147" s="144">
        <f t="shared" si="58"/>
        <v>0</v>
      </c>
      <c r="L147" s="145">
        <f t="shared" si="59"/>
        <v>0</v>
      </c>
      <c r="M147" s="144">
        <f t="shared" si="60"/>
        <v>0</v>
      </c>
      <c r="N147" s="145">
        <f t="shared" si="61"/>
        <v>0</v>
      </c>
      <c r="O147" s="144">
        <f t="shared" si="62"/>
        <v>0</v>
      </c>
      <c r="P147" s="145">
        <f t="shared" si="63"/>
        <v>0</v>
      </c>
      <c r="Q147" s="144">
        <f t="shared" si="64"/>
        <v>0</v>
      </c>
      <c r="R147" s="146">
        <f t="shared" si="65"/>
        <v>0</v>
      </c>
      <c r="S147" s="144">
        <f t="shared" si="66"/>
        <v>0</v>
      </c>
      <c r="T147" s="146">
        <f t="shared" si="67"/>
        <v>0</v>
      </c>
      <c r="U147" s="144">
        <f t="shared" si="68"/>
        <v>0</v>
      </c>
      <c r="V147" s="146">
        <f t="shared" si="69"/>
        <v>0</v>
      </c>
      <c r="W147" s="144">
        <f t="shared" si="70"/>
        <v>0</v>
      </c>
      <c r="X147" s="143">
        <f t="shared" si="71"/>
        <v>0</v>
      </c>
      <c r="Y147" s="144">
        <f t="shared" si="72"/>
        <v>0</v>
      </c>
      <c r="Z147" s="147">
        <f t="shared" si="73"/>
        <v>0</v>
      </c>
      <c r="AA147" s="15">
        <f t="shared" si="74"/>
        <v>0</v>
      </c>
      <c r="AB147" s="22">
        <f t="shared" si="74"/>
        <v>0</v>
      </c>
      <c r="AC147" s="42"/>
      <c r="AD147" s="43"/>
      <c r="AE147" s="43"/>
      <c r="AF147" s="43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13"/>
    </row>
    <row r="148" spans="1:47" s="23" customFormat="1" ht="18" hidden="1" customHeight="1" outlineLevel="1" thickBot="1">
      <c r="A148" s="13"/>
      <c r="B148" s="30" t="s">
        <v>56</v>
      </c>
      <c r="C148" s="142">
        <f t="shared" si="50"/>
        <v>0</v>
      </c>
      <c r="D148" s="143">
        <f t="shared" si="51"/>
        <v>0</v>
      </c>
      <c r="E148" s="144">
        <f t="shared" si="52"/>
        <v>0</v>
      </c>
      <c r="F148" s="143">
        <f t="shared" si="53"/>
        <v>0</v>
      </c>
      <c r="G148" s="144">
        <f t="shared" si="54"/>
        <v>0</v>
      </c>
      <c r="H148" s="143">
        <f t="shared" si="55"/>
        <v>0</v>
      </c>
      <c r="I148" s="144">
        <f t="shared" si="56"/>
        <v>0</v>
      </c>
      <c r="J148" s="143">
        <f t="shared" si="57"/>
        <v>0</v>
      </c>
      <c r="K148" s="144">
        <f t="shared" si="58"/>
        <v>0</v>
      </c>
      <c r="L148" s="145">
        <f t="shared" si="59"/>
        <v>0</v>
      </c>
      <c r="M148" s="144">
        <f t="shared" si="60"/>
        <v>0</v>
      </c>
      <c r="N148" s="145">
        <f t="shared" si="61"/>
        <v>0</v>
      </c>
      <c r="O148" s="144">
        <f t="shared" si="62"/>
        <v>0</v>
      </c>
      <c r="P148" s="145">
        <f t="shared" si="63"/>
        <v>0</v>
      </c>
      <c r="Q148" s="144">
        <f t="shared" si="64"/>
        <v>0</v>
      </c>
      <c r="R148" s="146">
        <f t="shared" si="65"/>
        <v>0</v>
      </c>
      <c r="S148" s="144">
        <f t="shared" si="66"/>
        <v>0</v>
      </c>
      <c r="T148" s="146">
        <f t="shared" si="67"/>
        <v>0</v>
      </c>
      <c r="U148" s="144">
        <f t="shared" si="68"/>
        <v>0</v>
      </c>
      <c r="V148" s="146">
        <f t="shared" si="69"/>
        <v>0</v>
      </c>
      <c r="W148" s="144">
        <f t="shared" si="70"/>
        <v>0</v>
      </c>
      <c r="X148" s="143">
        <f t="shared" si="71"/>
        <v>0</v>
      </c>
      <c r="Y148" s="144">
        <f t="shared" si="72"/>
        <v>0</v>
      </c>
      <c r="Z148" s="147">
        <f t="shared" si="73"/>
        <v>0</v>
      </c>
      <c r="AA148" s="15">
        <f t="shared" si="74"/>
        <v>0</v>
      </c>
      <c r="AB148" s="22">
        <f t="shared" si="74"/>
        <v>0</v>
      </c>
      <c r="AC148" s="42"/>
      <c r="AD148" s="43"/>
      <c r="AE148" s="43"/>
      <c r="AF148" s="43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13"/>
    </row>
    <row r="149" spans="1:47" s="23" customFormat="1" ht="18" hidden="1" customHeight="1" outlineLevel="1" thickBot="1">
      <c r="A149" s="13"/>
      <c r="B149" s="30" t="s">
        <v>57</v>
      </c>
      <c r="C149" s="142">
        <f t="shared" si="50"/>
        <v>0</v>
      </c>
      <c r="D149" s="143">
        <f t="shared" si="51"/>
        <v>0</v>
      </c>
      <c r="E149" s="144">
        <f t="shared" si="52"/>
        <v>0</v>
      </c>
      <c r="F149" s="143">
        <f t="shared" si="53"/>
        <v>0</v>
      </c>
      <c r="G149" s="144">
        <f t="shared" si="54"/>
        <v>0</v>
      </c>
      <c r="H149" s="143">
        <f t="shared" si="55"/>
        <v>0</v>
      </c>
      <c r="I149" s="144">
        <f t="shared" si="56"/>
        <v>0</v>
      </c>
      <c r="J149" s="143">
        <f t="shared" si="57"/>
        <v>0</v>
      </c>
      <c r="K149" s="144">
        <f t="shared" si="58"/>
        <v>0</v>
      </c>
      <c r="L149" s="145">
        <f t="shared" si="59"/>
        <v>0</v>
      </c>
      <c r="M149" s="144">
        <f t="shared" si="60"/>
        <v>0</v>
      </c>
      <c r="N149" s="145">
        <f t="shared" si="61"/>
        <v>0</v>
      </c>
      <c r="O149" s="144">
        <f t="shared" si="62"/>
        <v>0</v>
      </c>
      <c r="P149" s="145">
        <f t="shared" si="63"/>
        <v>0</v>
      </c>
      <c r="Q149" s="144">
        <f t="shared" si="64"/>
        <v>0</v>
      </c>
      <c r="R149" s="146">
        <f t="shared" si="65"/>
        <v>0</v>
      </c>
      <c r="S149" s="144">
        <f t="shared" si="66"/>
        <v>0</v>
      </c>
      <c r="T149" s="146">
        <f t="shared" si="67"/>
        <v>0</v>
      </c>
      <c r="U149" s="144">
        <f t="shared" si="68"/>
        <v>0</v>
      </c>
      <c r="V149" s="146">
        <f t="shared" si="69"/>
        <v>0</v>
      </c>
      <c r="W149" s="144">
        <f t="shared" si="70"/>
        <v>0</v>
      </c>
      <c r="X149" s="143">
        <f t="shared" si="71"/>
        <v>0</v>
      </c>
      <c r="Y149" s="144">
        <f t="shared" si="72"/>
        <v>0</v>
      </c>
      <c r="Z149" s="147">
        <f t="shared" si="73"/>
        <v>0</v>
      </c>
      <c r="AA149" s="15">
        <f t="shared" si="74"/>
        <v>0</v>
      </c>
      <c r="AB149" s="22">
        <f t="shared" si="74"/>
        <v>0</v>
      </c>
      <c r="AC149" s="42"/>
      <c r="AD149" s="43"/>
      <c r="AE149" s="43"/>
      <c r="AF149" s="43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13"/>
    </row>
    <row r="150" spans="1:47" s="23" customFormat="1" ht="18" hidden="1" customHeight="1" outlineLevel="1" thickBot="1">
      <c r="A150" s="13"/>
      <c r="B150" s="30" t="s">
        <v>58</v>
      </c>
      <c r="C150" s="142">
        <f t="shared" si="50"/>
        <v>0</v>
      </c>
      <c r="D150" s="143">
        <f t="shared" si="51"/>
        <v>0</v>
      </c>
      <c r="E150" s="144">
        <f t="shared" si="52"/>
        <v>0</v>
      </c>
      <c r="F150" s="143">
        <f t="shared" si="53"/>
        <v>0</v>
      </c>
      <c r="G150" s="144">
        <f t="shared" si="54"/>
        <v>0</v>
      </c>
      <c r="H150" s="143">
        <f t="shared" si="55"/>
        <v>0</v>
      </c>
      <c r="I150" s="144">
        <f t="shared" si="56"/>
        <v>0</v>
      </c>
      <c r="J150" s="143">
        <f t="shared" si="57"/>
        <v>0</v>
      </c>
      <c r="K150" s="144">
        <f t="shared" si="58"/>
        <v>0</v>
      </c>
      <c r="L150" s="145">
        <f t="shared" si="59"/>
        <v>0</v>
      </c>
      <c r="M150" s="144">
        <f t="shared" si="60"/>
        <v>0</v>
      </c>
      <c r="N150" s="145">
        <f t="shared" si="61"/>
        <v>0</v>
      </c>
      <c r="O150" s="144">
        <f t="shared" si="62"/>
        <v>0</v>
      </c>
      <c r="P150" s="145">
        <f t="shared" si="63"/>
        <v>0</v>
      </c>
      <c r="Q150" s="144">
        <f t="shared" si="64"/>
        <v>0</v>
      </c>
      <c r="R150" s="146">
        <f t="shared" si="65"/>
        <v>0</v>
      </c>
      <c r="S150" s="144">
        <f t="shared" si="66"/>
        <v>0</v>
      </c>
      <c r="T150" s="146">
        <f t="shared" si="67"/>
        <v>0</v>
      </c>
      <c r="U150" s="144">
        <f t="shared" si="68"/>
        <v>0</v>
      </c>
      <c r="V150" s="146">
        <f t="shared" si="69"/>
        <v>0</v>
      </c>
      <c r="W150" s="144">
        <f t="shared" si="70"/>
        <v>0</v>
      </c>
      <c r="X150" s="143">
        <f t="shared" si="71"/>
        <v>0</v>
      </c>
      <c r="Y150" s="144">
        <f t="shared" si="72"/>
        <v>0</v>
      </c>
      <c r="Z150" s="147">
        <f t="shared" si="73"/>
        <v>0</v>
      </c>
      <c r="AA150" s="15">
        <f t="shared" si="74"/>
        <v>0</v>
      </c>
      <c r="AB150" s="22">
        <f t="shared" si="74"/>
        <v>0</v>
      </c>
      <c r="AC150" s="42"/>
      <c r="AD150" s="43"/>
      <c r="AE150" s="43"/>
      <c r="AF150" s="43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13"/>
    </row>
    <row r="151" spans="1:47" s="23" customFormat="1" ht="18" hidden="1" customHeight="1" outlineLevel="1" thickBot="1">
      <c r="A151" s="13"/>
      <c r="B151" s="30" t="s">
        <v>59</v>
      </c>
      <c r="C151" s="142">
        <f t="shared" si="50"/>
        <v>0</v>
      </c>
      <c r="D151" s="143">
        <f t="shared" si="51"/>
        <v>0</v>
      </c>
      <c r="E151" s="144">
        <f t="shared" si="52"/>
        <v>0</v>
      </c>
      <c r="F151" s="143">
        <f t="shared" si="53"/>
        <v>0</v>
      </c>
      <c r="G151" s="144">
        <f t="shared" si="54"/>
        <v>0</v>
      </c>
      <c r="H151" s="143">
        <f t="shared" si="55"/>
        <v>0</v>
      </c>
      <c r="I151" s="144">
        <f t="shared" si="56"/>
        <v>0</v>
      </c>
      <c r="J151" s="143">
        <f t="shared" si="57"/>
        <v>0</v>
      </c>
      <c r="K151" s="144">
        <f t="shared" si="58"/>
        <v>0</v>
      </c>
      <c r="L151" s="145">
        <f t="shared" si="59"/>
        <v>0</v>
      </c>
      <c r="M151" s="144">
        <f t="shared" si="60"/>
        <v>0</v>
      </c>
      <c r="N151" s="145">
        <f t="shared" si="61"/>
        <v>0</v>
      </c>
      <c r="O151" s="144">
        <f t="shared" si="62"/>
        <v>0</v>
      </c>
      <c r="P151" s="145">
        <f t="shared" si="63"/>
        <v>0</v>
      </c>
      <c r="Q151" s="144">
        <f t="shared" si="64"/>
        <v>0</v>
      </c>
      <c r="R151" s="146">
        <f t="shared" si="65"/>
        <v>0</v>
      </c>
      <c r="S151" s="144">
        <f t="shared" si="66"/>
        <v>0</v>
      </c>
      <c r="T151" s="146">
        <f t="shared" si="67"/>
        <v>0</v>
      </c>
      <c r="U151" s="144">
        <f t="shared" si="68"/>
        <v>0</v>
      </c>
      <c r="V151" s="146">
        <f t="shared" si="69"/>
        <v>0</v>
      </c>
      <c r="W151" s="144">
        <f t="shared" si="70"/>
        <v>0</v>
      </c>
      <c r="X151" s="143">
        <f t="shared" si="71"/>
        <v>0</v>
      </c>
      <c r="Y151" s="144">
        <f t="shared" si="72"/>
        <v>0</v>
      </c>
      <c r="Z151" s="147">
        <f t="shared" si="73"/>
        <v>0</v>
      </c>
      <c r="AA151" s="15">
        <f t="shared" si="74"/>
        <v>0</v>
      </c>
      <c r="AB151" s="22">
        <f t="shared" si="74"/>
        <v>0</v>
      </c>
      <c r="AC151" s="42"/>
      <c r="AD151" s="43"/>
      <c r="AE151" s="43"/>
      <c r="AF151" s="43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13"/>
    </row>
    <row r="152" spans="1:47" s="23" customFormat="1" ht="18" hidden="1" customHeight="1" outlineLevel="1" thickBot="1">
      <c r="A152" s="13"/>
      <c r="B152" s="30" t="s">
        <v>60</v>
      </c>
      <c r="C152" s="142">
        <f t="shared" si="50"/>
        <v>0</v>
      </c>
      <c r="D152" s="143">
        <f t="shared" si="51"/>
        <v>0</v>
      </c>
      <c r="E152" s="144">
        <f t="shared" si="52"/>
        <v>0</v>
      </c>
      <c r="F152" s="143">
        <f t="shared" si="53"/>
        <v>0</v>
      </c>
      <c r="G152" s="144">
        <f t="shared" si="54"/>
        <v>0</v>
      </c>
      <c r="H152" s="143">
        <f t="shared" si="55"/>
        <v>0</v>
      </c>
      <c r="I152" s="144">
        <f t="shared" si="56"/>
        <v>0</v>
      </c>
      <c r="J152" s="143">
        <f t="shared" si="57"/>
        <v>0</v>
      </c>
      <c r="K152" s="144">
        <f t="shared" si="58"/>
        <v>0</v>
      </c>
      <c r="L152" s="145">
        <f t="shared" si="59"/>
        <v>0</v>
      </c>
      <c r="M152" s="144">
        <f t="shared" si="60"/>
        <v>0</v>
      </c>
      <c r="N152" s="145">
        <f t="shared" si="61"/>
        <v>0</v>
      </c>
      <c r="O152" s="144">
        <f t="shared" si="62"/>
        <v>0</v>
      </c>
      <c r="P152" s="145">
        <f t="shared" si="63"/>
        <v>0</v>
      </c>
      <c r="Q152" s="144">
        <f t="shared" si="64"/>
        <v>0</v>
      </c>
      <c r="R152" s="146">
        <f t="shared" si="65"/>
        <v>0</v>
      </c>
      <c r="S152" s="144">
        <f t="shared" si="66"/>
        <v>0</v>
      </c>
      <c r="T152" s="146">
        <f t="shared" si="67"/>
        <v>0</v>
      </c>
      <c r="U152" s="144">
        <f t="shared" si="68"/>
        <v>0</v>
      </c>
      <c r="V152" s="146">
        <f t="shared" si="69"/>
        <v>0</v>
      </c>
      <c r="W152" s="144">
        <f t="shared" si="70"/>
        <v>0</v>
      </c>
      <c r="X152" s="143">
        <f t="shared" si="71"/>
        <v>0</v>
      </c>
      <c r="Y152" s="144">
        <f t="shared" si="72"/>
        <v>0</v>
      </c>
      <c r="Z152" s="147">
        <f t="shared" si="73"/>
        <v>0</v>
      </c>
      <c r="AA152" s="15">
        <f t="shared" si="74"/>
        <v>0</v>
      </c>
      <c r="AB152" s="22">
        <f t="shared" si="74"/>
        <v>0</v>
      </c>
      <c r="AC152" s="42"/>
      <c r="AD152" s="43"/>
      <c r="AE152" s="43"/>
      <c r="AF152" s="43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13"/>
    </row>
    <row r="153" spans="1:47" s="23" customFormat="1" ht="18" hidden="1" customHeight="1" outlineLevel="1" thickBot="1">
      <c r="A153" s="13"/>
      <c r="B153" s="36" t="s">
        <v>61</v>
      </c>
      <c r="C153" s="148">
        <f t="shared" si="50"/>
        <v>0</v>
      </c>
      <c r="D153" s="149">
        <f t="shared" si="51"/>
        <v>0</v>
      </c>
      <c r="E153" s="150">
        <f t="shared" si="52"/>
        <v>0</v>
      </c>
      <c r="F153" s="149">
        <f t="shared" si="53"/>
        <v>0</v>
      </c>
      <c r="G153" s="150">
        <f t="shared" si="54"/>
        <v>0</v>
      </c>
      <c r="H153" s="149">
        <f t="shared" si="55"/>
        <v>0</v>
      </c>
      <c r="I153" s="150">
        <f t="shared" si="56"/>
        <v>0</v>
      </c>
      <c r="J153" s="149">
        <f t="shared" si="57"/>
        <v>0</v>
      </c>
      <c r="K153" s="150">
        <f t="shared" si="58"/>
        <v>0</v>
      </c>
      <c r="L153" s="151">
        <f t="shared" si="59"/>
        <v>0</v>
      </c>
      <c r="M153" s="150">
        <f t="shared" si="60"/>
        <v>0</v>
      </c>
      <c r="N153" s="151">
        <f t="shared" si="61"/>
        <v>0</v>
      </c>
      <c r="O153" s="150">
        <f t="shared" si="62"/>
        <v>0</v>
      </c>
      <c r="P153" s="151">
        <f t="shared" si="63"/>
        <v>0</v>
      </c>
      <c r="Q153" s="150">
        <f t="shared" si="64"/>
        <v>0</v>
      </c>
      <c r="R153" s="152">
        <f t="shared" si="65"/>
        <v>0</v>
      </c>
      <c r="S153" s="150">
        <f t="shared" si="66"/>
        <v>0</v>
      </c>
      <c r="T153" s="152">
        <f t="shared" si="67"/>
        <v>0</v>
      </c>
      <c r="U153" s="150">
        <f t="shared" si="68"/>
        <v>0</v>
      </c>
      <c r="V153" s="152">
        <f t="shared" si="69"/>
        <v>0</v>
      </c>
      <c r="W153" s="150">
        <f t="shared" si="70"/>
        <v>0</v>
      </c>
      <c r="X153" s="149">
        <f t="shared" si="71"/>
        <v>0</v>
      </c>
      <c r="Y153" s="150">
        <f t="shared" si="72"/>
        <v>0</v>
      </c>
      <c r="Z153" s="153">
        <f t="shared" si="73"/>
        <v>0</v>
      </c>
      <c r="AA153" s="15">
        <f t="shared" si="74"/>
        <v>0</v>
      </c>
      <c r="AB153" s="22">
        <f t="shared" si="74"/>
        <v>0</v>
      </c>
      <c r="AC153" s="42"/>
      <c r="AD153" s="43"/>
      <c r="AE153" s="43"/>
      <c r="AF153" s="43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13"/>
    </row>
    <row r="154" spans="1:47" s="23" customFormat="1" ht="18" hidden="1" customHeight="1" collapsed="1" thickBot="1">
      <c r="A154" s="46"/>
      <c r="B154" s="47" t="s">
        <v>64</v>
      </c>
      <c r="C154" s="15">
        <f>SUMIF($M$415:$M$431,"幼",$R$415:$R$431)</f>
        <v>0</v>
      </c>
      <c r="D154" s="16">
        <f>SUMIF($M$415:$M$431,"幼",$V$415:$V$431)</f>
        <v>0</v>
      </c>
      <c r="E154" s="17">
        <f>SUMIF($M$415:$M$431,"小",$R$415:$R$431)</f>
        <v>0</v>
      </c>
      <c r="F154" s="16">
        <f>SUMIF($M$415:$M$431,"小",$V$415:$V$431)</f>
        <v>0</v>
      </c>
      <c r="G154" s="17">
        <f>SUMIF($M$415:$M$431,"中",$R$415:$R$431)</f>
        <v>0</v>
      </c>
      <c r="H154" s="16">
        <f>SUMIF($M$415:$M$431,"中",$V$415:$V$431)</f>
        <v>0</v>
      </c>
      <c r="I154" s="19">
        <f>SUMIF($M$415:$M$431,"義務",$R$415:$R$431)</f>
        <v>0</v>
      </c>
      <c r="J154" s="16">
        <f>SUMIF($M$415:$M$431,"義務",$V$415:$V$431)</f>
        <v>0</v>
      </c>
      <c r="K154" s="17">
        <f>SUMIF($M$415:$M$431,"高",$R$415:$R$431)</f>
        <v>0</v>
      </c>
      <c r="L154" s="21">
        <f>SUMIF($M$415:$M$431,"高",$V$415:$V$431)</f>
        <v>0</v>
      </c>
      <c r="M154" s="17">
        <f>SUMIF($M$415:$M$431,"中等",$R$415:$R$431)</f>
        <v>0</v>
      </c>
      <c r="N154" s="21">
        <f>SUMIF($M$415:$M$431,"中等",$V$415:$V$431)</f>
        <v>0</v>
      </c>
      <c r="O154" s="17">
        <f>SUMIF($M$415:$M$431,"特別",$R$415:$R$431)</f>
        <v>0</v>
      </c>
      <c r="P154" s="21">
        <f>SUMIF($M$415:$M$431,"特別",$V$415:$V$431)</f>
        <v>0</v>
      </c>
      <c r="Q154" s="17">
        <f>SUMIF($M$415:$M$431,"大学",$R$415:$R$431)</f>
        <v>0</v>
      </c>
      <c r="R154" s="18">
        <f>SUMIF($M$415:$M$431,"大学",$V$415:$V$431)</f>
        <v>0</v>
      </c>
      <c r="S154" s="17">
        <f>SUMIF($M$415:$M$431,"短大",$R$415:$R$431)</f>
        <v>0</v>
      </c>
      <c r="T154" s="18">
        <f>SUMIF($M$415:$M$431,"短大",$V$415:$V$431)</f>
        <v>0</v>
      </c>
      <c r="U154" s="17">
        <f>SUMIF($M$415:$M$431,"高専",$R$415:$R$431)</f>
        <v>0</v>
      </c>
      <c r="V154" s="18">
        <f>SUMIF($M$415:$M$431,"高専",$V$415:$V$431)</f>
        <v>0</v>
      </c>
      <c r="W154" s="17">
        <f>SUMIF($M$415:$M$431,"専各",$R$415:$R$431)</f>
        <v>0</v>
      </c>
      <c r="X154" s="16">
        <f>SUMIF($M$415:$M$431,"専各",$V$415:$V$431)</f>
        <v>0</v>
      </c>
      <c r="Y154" s="17">
        <f>SUMIF($M$415:$M$431,"その他",$R$415:$R$431)</f>
        <v>0</v>
      </c>
      <c r="Z154" s="22">
        <f>SUMIF($M$415:$M$431,"その他",$V$415:$V$431)</f>
        <v>0</v>
      </c>
      <c r="AA154" s="15">
        <f>C154+E154+G154+I154+K154+M154+O154+Q154+S154+U154+W154+Y154</f>
        <v>0</v>
      </c>
      <c r="AB154" s="22">
        <f>D154+F154+H154+J154+L154+N154+P154+R154+T154+V154+X154+Z154</f>
        <v>0</v>
      </c>
      <c r="AC154" s="42"/>
      <c r="AD154" s="43"/>
      <c r="AE154" s="43"/>
      <c r="AF154" s="43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13"/>
    </row>
    <row r="155" spans="1:47" s="23" customFormat="1" ht="18" hidden="1" customHeight="1" outlineLevel="1" thickBot="1">
      <c r="A155" s="13"/>
      <c r="B155" s="24" t="s">
        <v>15</v>
      </c>
      <c r="C155" s="136">
        <f t="shared" ref="C155:C201" si="75">SUMIFS($R$415:$R$431,$B$415:$B$431,B155,$M$415:$M$431,"幼")</f>
        <v>0</v>
      </c>
      <c r="D155" s="137">
        <f t="shared" ref="D155:D201" si="76">SUMIFS($V$415:$V$431,$B$415:$B$431,B155,$M$415:$M$431,"幼")</f>
        <v>0</v>
      </c>
      <c r="E155" s="138">
        <f t="shared" ref="E155:E201" si="77">SUMIFS($R$415:$R$431,$B$415:$B$431,B155,$M$415:$M$431,"小")</f>
        <v>0</v>
      </c>
      <c r="F155" s="137">
        <f t="shared" ref="F155:F201" si="78">SUMIFS($V$415:$V$431,$B$415:$B$431,B155,$M$415:$M$431,"小")</f>
        <v>0</v>
      </c>
      <c r="G155" s="138">
        <f t="shared" ref="G155:G201" si="79">SUMIFS($R$415:$R$431,$B$415:$B$431,B155,$M$415:$M$431,"中")</f>
        <v>0</v>
      </c>
      <c r="H155" s="137">
        <f t="shared" ref="H155:H201" si="80">SUMIFS($V$415:$V$431,$B$415:$B$431,B155,$M$415:$M$431,"中")</f>
        <v>0</v>
      </c>
      <c r="I155" s="138">
        <f t="shared" ref="I155:I201" si="81">SUMIFS($R$415:$R$431,$B$415:$B$431,B155,$M$415:$M$431,"義務")</f>
        <v>0</v>
      </c>
      <c r="J155" s="137">
        <f t="shared" ref="J155:J201" si="82">SUMIFS($V$415:$V$431,$B$415:$B$431,B155,$M$415:$M$431,"義務")</f>
        <v>0</v>
      </c>
      <c r="K155" s="138">
        <f t="shared" ref="K155:K201" si="83">SUMIFS($R$415:$R$431,$B$415:$B$431,B155,$M$415:$M$431,"高")</f>
        <v>0</v>
      </c>
      <c r="L155" s="139">
        <f t="shared" ref="L155:L201" si="84">SUMIFS($V$415:$V$431,$B$415:$B$431,B155,$M$415:$M$431,"高")</f>
        <v>0</v>
      </c>
      <c r="M155" s="138">
        <f t="shared" ref="M155:M201" si="85">SUMIFS($R$415:$R$431,$B$415:$B$431,B155,$M$415:$M$431,"中等")</f>
        <v>0</v>
      </c>
      <c r="N155" s="139">
        <f t="shared" ref="N155:N201" si="86">SUMIFS($V$415:$V$431,$B$415:$B$431,B155,$M$415:$M$431,"中等")</f>
        <v>0</v>
      </c>
      <c r="O155" s="138">
        <f t="shared" ref="O155:O201" si="87">SUMIFS($R$415:$R$431,$B$415:$B$431,B155,$M$415:$M$431,"特別")</f>
        <v>0</v>
      </c>
      <c r="P155" s="139">
        <f t="shared" ref="P155:P201" si="88">SUMIFS($V$415:$V$431,$B$415:$B$431,B155,$M$415:$M$431,"特別")</f>
        <v>0</v>
      </c>
      <c r="Q155" s="138">
        <f t="shared" ref="Q155:Q201" si="89">SUMIFS($R$415:$R$431,$B$415:$B$431,B155,$M$415:$M$431,"大学")</f>
        <v>0</v>
      </c>
      <c r="R155" s="140">
        <f t="shared" ref="R155:R201" si="90">SUMIFS($V$415:$V$431,$B$415:$B$431,B155,$M$415:$M$431,"大学")</f>
        <v>0</v>
      </c>
      <c r="S155" s="138">
        <f t="shared" ref="S155:S201" si="91">SUMIFS($R$415:$R$431,$B$415:$B$431,B155,$M$415:$M$431,"短大")</f>
        <v>0</v>
      </c>
      <c r="T155" s="140">
        <f t="shared" ref="T155:T201" si="92">SUMIFS($V$415:$V$431,$B$415:$B$431,B155,$M$415:$M$431,"短大")</f>
        <v>0</v>
      </c>
      <c r="U155" s="138">
        <f t="shared" ref="U155:U201" si="93">SUMIFS($R$415:$R$431,$B$415:$B$431,B155,$M$415:$M$431,"高専")</f>
        <v>0</v>
      </c>
      <c r="V155" s="140">
        <f t="shared" ref="V155:V201" si="94">SUMIFS($V$415:$V$431,$B$415:$B$431,B155,$M$415:$M$431,"高専")</f>
        <v>0</v>
      </c>
      <c r="W155" s="138">
        <f t="shared" ref="W155:W201" si="95">SUMIFS($R$415:$R$431,$B$415:$B$431,B155,$M$415:$M$431,"専各")</f>
        <v>0</v>
      </c>
      <c r="X155" s="137">
        <f t="shared" ref="X155:X201" si="96">SUMIFS($V$415:$V$431,$B$415:$B$431,B155,$M$415:$M$431,"専各")</f>
        <v>0</v>
      </c>
      <c r="Y155" s="138">
        <f t="shared" ref="Y155:Y201" si="97">SUMIFS($R$415:$R$431,$B$415:$B$431,B155,$M$415:$M$431,"その他")</f>
        <v>0</v>
      </c>
      <c r="Z155" s="141">
        <f t="shared" ref="Z155:Z201" si="98">SUMIFS($V$415:$V$431,$B$415:$B$431,B155,$M$415:$M$431,"その他")</f>
        <v>0</v>
      </c>
      <c r="AA155" s="15">
        <f t="shared" si="74"/>
        <v>0</v>
      </c>
      <c r="AB155" s="22">
        <f t="shared" si="74"/>
        <v>0</v>
      </c>
      <c r="AC155" s="42"/>
      <c r="AD155" s="43"/>
      <c r="AE155" s="43"/>
      <c r="AF155" s="43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13"/>
    </row>
    <row r="156" spans="1:47" s="23" customFormat="1" ht="18" hidden="1" customHeight="1" outlineLevel="1" thickBot="1">
      <c r="A156" s="13"/>
      <c r="B156" s="30" t="s">
        <v>16</v>
      </c>
      <c r="C156" s="142">
        <f t="shared" si="75"/>
        <v>0</v>
      </c>
      <c r="D156" s="143">
        <f t="shared" si="76"/>
        <v>0</v>
      </c>
      <c r="E156" s="144">
        <f t="shared" si="77"/>
        <v>0</v>
      </c>
      <c r="F156" s="143">
        <f t="shared" si="78"/>
        <v>0</v>
      </c>
      <c r="G156" s="144">
        <f t="shared" si="79"/>
        <v>0</v>
      </c>
      <c r="H156" s="143">
        <f t="shared" si="80"/>
        <v>0</v>
      </c>
      <c r="I156" s="144">
        <f t="shared" si="81"/>
        <v>0</v>
      </c>
      <c r="J156" s="143">
        <f t="shared" si="82"/>
        <v>0</v>
      </c>
      <c r="K156" s="144">
        <f t="shared" si="83"/>
        <v>0</v>
      </c>
      <c r="L156" s="145">
        <f t="shared" si="84"/>
        <v>0</v>
      </c>
      <c r="M156" s="144">
        <f t="shared" si="85"/>
        <v>0</v>
      </c>
      <c r="N156" s="145">
        <f t="shared" si="86"/>
        <v>0</v>
      </c>
      <c r="O156" s="144">
        <f t="shared" si="87"/>
        <v>0</v>
      </c>
      <c r="P156" s="145">
        <f t="shared" si="88"/>
        <v>0</v>
      </c>
      <c r="Q156" s="144">
        <f t="shared" si="89"/>
        <v>0</v>
      </c>
      <c r="R156" s="146">
        <f t="shared" si="90"/>
        <v>0</v>
      </c>
      <c r="S156" s="144">
        <f t="shared" si="91"/>
        <v>0</v>
      </c>
      <c r="T156" s="146">
        <f t="shared" si="92"/>
        <v>0</v>
      </c>
      <c r="U156" s="144">
        <f t="shared" si="93"/>
        <v>0</v>
      </c>
      <c r="V156" s="146">
        <f t="shared" si="94"/>
        <v>0</v>
      </c>
      <c r="W156" s="144">
        <f t="shared" si="95"/>
        <v>0</v>
      </c>
      <c r="X156" s="143">
        <f t="shared" si="96"/>
        <v>0</v>
      </c>
      <c r="Y156" s="144">
        <f t="shared" si="97"/>
        <v>0</v>
      </c>
      <c r="Z156" s="147">
        <f t="shared" si="98"/>
        <v>0</v>
      </c>
      <c r="AA156" s="15">
        <f t="shared" si="74"/>
        <v>0</v>
      </c>
      <c r="AB156" s="22">
        <f t="shared" si="74"/>
        <v>0</v>
      </c>
      <c r="AC156" s="42"/>
      <c r="AD156" s="43"/>
      <c r="AE156" s="43"/>
      <c r="AF156" s="43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13"/>
    </row>
    <row r="157" spans="1:47" s="23" customFormat="1" ht="18" hidden="1" customHeight="1" outlineLevel="1" thickBot="1">
      <c r="A157" s="13"/>
      <c r="B157" s="30" t="s">
        <v>17</v>
      </c>
      <c r="C157" s="142">
        <f t="shared" si="75"/>
        <v>0</v>
      </c>
      <c r="D157" s="143">
        <f t="shared" si="76"/>
        <v>0</v>
      </c>
      <c r="E157" s="144">
        <f t="shared" si="77"/>
        <v>0</v>
      </c>
      <c r="F157" s="143">
        <f t="shared" si="78"/>
        <v>0</v>
      </c>
      <c r="G157" s="144">
        <f t="shared" si="79"/>
        <v>0</v>
      </c>
      <c r="H157" s="143">
        <f t="shared" si="80"/>
        <v>0</v>
      </c>
      <c r="I157" s="144">
        <f t="shared" si="81"/>
        <v>0</v>
      </c>
      <c r="J157" s="143">
        <f t="shared" si="82"/>
        <v>0</v>
      </c>
      <c r="K157" s="144">
        <f t="shared" si="83"/>
        <v>0</v>
      </c>
      <c r="L157" s="145">
        <f t="shared" si="84"/>
        <v>0</v>
      </c>
      <c r="M157" s="144">
        <f t="shared" si="85"/>
        <v>0</v>
      </c>
      <c r="N157" s="145">
        <f t="shared" si="86"/>
        <v>0</v>
      </c>
      <c r="O157" s="144">
        <f t="shared" si="87"/>
        <v>0</v>
      </c>
      <c r="P157" s="145">
        <f t="shared" si="88"/>
        <v>0</v>
      </c>
      <c r="Q157" s="144">
        <f t="shared" si="89"/>
        <v>0</v>
      </c>
      <c r="R157" s="146">
        <f t="shared" si="90"/>
        <v>0</v>
      </c>
      <c r="S157" s="144">
        <f t="shared" si="91"/>
        <v>0</v>
      </c>
      <c r="T157" s="146">
        <f t="shared" si="92"/>
        <v>0</v>
      </c>
      <c r="U157" s="144">
        <f t="shared" si="93"/>
        <v>0</v>
      </c>
      <c r="V157" s="146">
        <f t="shared" si="94"/>
        <v>0</v>
      </c>
      <c r="W157" s="144">
        <f t="shared" si="95"/>
        <v>0</v>
      </c>
      <c r="X157" s="143">
        <f t="shared" si="96"/>
        <v>0</v>
      </c>
      <c r="Y157" s="144">
        <f t="shared" si="97"/>
        <v>0</v>
      </c>
      <c r="Z157" s="147">
        <f t="shared" si="98"/>
        <v>0</v>
      </c>
      <c r="AA157" s="15">
        <f t="shared" si="74"/>
        <v>0</v>
      </c>
      <c r="AB157" s="22">
        <f t="shared" si="74"/>
        <v>0</v>
      </c>
      <c r="AC157" s="42"/>
      <c r="AD157" s="43"/>
      <c r="AE157" s="43"/>
      <c r="AF157" s="43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13"/>
    </row>
    <row r="158" spans="1:47" s="23" customFormat="1" ht="18" hidden="1" customHeight="1" outlineLevel="1" thickBot="1">
      <c r="A158" s="13"/>
      <c r="B158" s="30" t="s">
        <v>18</v>
      </c>
      <c r="C158" s="142">
        <f t="shared" si="75"/>
        <v>0</v>
      </c>
      <c r="D158" s="143">
        <f t="shared" si="76"/>
        <v>0</v>
      </c>
      <c r="E158" s="144">
        <f t="shared" si="77"/>
        <v>0</v>
      </c>
      <c r="F158" s="143">
        <f t="shared" si="78"/>
        <v>0</v>
      </c>
      <c r="G158" s="144">
        <f t="shared" si="79"/>
        <v>0</v>
      </c>
      <c r="H158" s="143">
        <f t="shared" si="80"/>
        <v>0</v>
      </c>
      <c r="I158" s="144">
        <f t="shared" si="81"/>
        <v>0</v>
      </c>
      <c r="J158" s="143">
        <f t="shared" si="82"/>
        <v>0</v>
      </c>
      <c r="K158" s="144">
        <f t="shared" si="83"/>
        <v>0</v>
      </c>
      <c r="L158" s="145">
        <f t="shared" si="84"/>
        <v>0</v>
      </c>
      <c r="M158" s="144">
        <f t="shared" si="85"/>
        <v>0</v>
      </c>
      <c r="N158" s="145">
        <f t="shared" si="86"/>
        <v>0</v>
      </c>
      <c r="O158" s="144">
        <f t="shared" si="87"/>
        <v>0</v>
      </c>
      <c r="P158" s="145">
        <f t="shared" si="88"/>
        <v>0</v>
      </c>
      <c r="Q158" s="144">
        <f t="shared" si="89"/>
        <v>0</v>
      </c>
      <c r="R158" s="146">
        <f t="shared" si="90"/>
        <v>0</v>
      </c>
      <c r="S158" s="144">
        <f t="shared" si="91"/>
        <v>0</v>
      </c>
      <c r="T158" s="146">
        <f t="shared" si="92"/>
        <v>0</v>
      </c>
      <c r="U158" s="144">
        <f t="shared" si="93"/>
        <v>0</v>
      </c>
      <c r="V158" s="146">
        <f t="shared" si="94"/>
        <v>0</v>
      </c>
      <c r="W158" s="144">
        <f t="shared" si="95"/>
        <v>0</v>
      </c>
      <c r="X158" s="143">
        <f t="shared" si="96"/>
        <v>0</v>
      </c>
      <c r="Y158" s="144">
        <f t="shared" si="97"/>
        <v>0</v>
      </c>
      <c r="Z158" s="147">
        <f t="shared" si="98"/>
        <v>0</v>
      </c>
      <c r="AA158" s="15">
        <f t="shared" si="74"/>
        <v>0</v>
      </c>
      <c r="AB158" s="22">
        <f t="shared" si="74"/>
        <v>0</v>
      </c>
      <c r="AC158" s="42"/>
      <c r="AD158" s="43"/>
      <c r="AE158" s="43"/>
      <c r="AF158" s="43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13"/>
    </row>
    <row r="159" spans="1:47" s="23" customFormat="1" ht="18" hidden="1" customHeight="1" outlineLevel="1" thickBot="1">
      <c r="A159" s="13"/>
      <c r="B159" s="30" t="s">
        <v>19</v>
      </c>
      <c r="C159" s="142">
        <f t="shared" si="75"/>
        <v>0</v>
      </c>
      <c r="D159" s="143">
        <f t="shared" si="76"/>
        <v>0</v>
      </c>
      <c r="E159" s="144">
        <f t="shared" si="77"/>
        <v>0</v>
      </c>
      <c r="F159" s="143">
        <f t="shared" si="78"/>
        <v>0</v>
      </c>
      <c r="G159" s="144">
        <f t="shared" si="79"/>
        <v>0</v>
      </c>
      <c r="H159" s="143">
        <f t="shared" si="80"/>
        <v>0</v>
      </c>
      <c r="I159" s="144">
        <f t="shared" si="81"/>
        <v>0</v>
      </c>
      <c r="J159" s="143">
        <f t="shared" si="82"/>
        <v>0</v>
      </c>
      <c r="K159" s="144">
        <f t="shared" si="83"/>
        <v>0</v>
      </c>
      <c r="L159" s="145">
        <f t="shared" si="84"/>
        <v>0</v>
      </c>
      <c r="M159" s="144">
        <f t="shared" si="85"/>
        <v>0</v>
      </c>
      <c r="N159" s="145">
        <f t="shared" si="86"/>
        <v>0</v>
      </c>
      <c r="O159" s="144">
        <f t="shared" si="87"/>
        <v>0</v>
      </c>
      <c r="P159" s="145">
        <f t="shared" si="88"/>
        <v>0</v>
      </c>
      <c r="Q159" s="144">
        <f t="shared" si="89"/>
        <v>0</v>
      </c>
      <c r="R159" s="146">
        <f t="shared" si="90"/>
        <v>0</v>
      </c>
      <c r="S159" s="144">
        <f t="shared" si="91"/>
        <v>0</v>
      </c>
      <c r="T159" s="146">
        <f t="shared" si="92"/>
        <v>0</v>
      </c>
      <c r="U159" s="144">
        <f t="shared" si="93"/>
        <v>0</v>
      </c>
      <c r="V159" s="146">
        <f t="shared" si="94"/>
        <v>0</v>
      </c>
      <c r="W159" s="144">
        <f t="shared" si="95"/>
        <v>0</v>
      </c>
      <c r="X159" s="143">
        <f t="shared" si="96"/>
        <v>0</v>
      </c>
      <c r="Y159" s="144">
        <f t="shared" si="97"/>
        <v>0</v>
      </c>
      <c r="Z159" s="147">
        <f t="shared" si="98"/>
        <v>0</v>
      </c>
      <c r="AA159" s="15">
        <f t="shared" si="74"/>
        <v>0</v>
      </c>
      <c r="AB159" s="22">
        <f t="shared" si="74"/>
        <v>0</v>
      </c>
      <c r="AC159" s="42"/>
      <c r="AD159" s="43"/>
      <c r="AE159" s="43"/>
      <c r="AF159" s="43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13"/>
    </row>
    <row r="160" spans="1:47" s="23" customFormat="1" ht="18" hidden="1" customHeight="1" outlineLevel="1" thickBot="1">
      <c r="A160" s="13"/>
      <c r="B160" s="30" t="s">
        <v>20</v>
      </c>
      <c r="C160" s="142">
        <f t="shared" si="75"/>
        <v>0</v>
      </c>
      <c r="D160" s="143">
        <f t="shared" si="76"/>
        <v>0</v>
      </c>
      <c r="E160" s="144">
        <f t="shared" si="77"/>
        <v>0</v>
      </c>
      <c r="F160" s="143">
        <f t="shared" si="78"/>
        <v>0</v>
      </c>
      <c r="G160" s="144">
        <f t="shared" si="79"/>
        <v>0</v>
      </c>
      <c r="H160" s="143">
        <f t="shared" si="80"/>
        <v>0</v>
      </c>
      <c r="I160" s="144">
        <f t="shared" si="81"/>
        <v>0</v>
      </c>
      <c r="J160" s="143">
        <f t="shared" si="82"/>
        <v>0</v>
      </c>
      <c r="K160" s="144">
        <f t="shared" si="83"/>
        <v>0</v>
      </c>
      <c r="L160" s="145">
        <f t="shared" si="84"/>
        <v>0</v>
      </c>
      <c r="M160" s="144">
        <f t="shared" si="85"/>
        <v>0</v>
      </c>
      <c r="N160" s="145">
        <f t="shared" si="86"/>
        <v>0</v>
      </c>
      <c r="O160" s="144">
        <f t="shared" si="87"/>
        <v>0</v>
      </c>
      <c r="P160" s="145">
        <f t="shared" si="88"/>
        <v>0</v>
      </c>
      <c r="Q160" s="144">
        <f t="shared" si="89"/>
        <v>0</v>
      </c>
      <c r="R160" s="146">
        <f t="shared" si="90"/>
        <v>0</v>
      </c>
      <c r="S160" s="144">
        <f t="shared" si="91"/>
        <v>0</v>
      </c>
      <c r="T160" s="146">
        <f t="shared" si="92"/>
        <v>0</v>
      </c>
      <c r="U160" s="144">
        <f t="shared" si="93"/>
        <v>0</v>
      </c>
      <c r="V160" s="146">
        <f t="shared" si="94"/>
        <v>0</v>
      </c>
      <c r="W160" s="144">
        <f t="shared" si="95"/>
        <v>0</v>
      </c>
      <c r="X160" s="143">
        <f t="shared" si="96"/>
        <v>0</v>
      </c>
      <c r="Y160" s="144">
        <f t="shared" si="97"/>
        <v>0</v>
      </c>
      <c r="Z160" s="147">
        <f t="shared" si="98"/>
        <v>0</v>
      </c>
      <c r="AA160" s="15">
        <f t="shared" si="74"/>
        <v>0</v>
      </c>
      <c r="AB160" s="22">
        <f t="shared" si="74"/>
        <v>0</v>
      </c>
      <c r="AC160" s="42"/>
      <c r="AD160" s="43"/>
      <c r="AE160" s="43"/>
      <c r="AF160" s="43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13"/>
    </row>
    <row r="161" spans="1:47" s="23" customFormat="1" ht="18" hidden="1" customHeight="1" outlineLevel="1" thickBot="1">
      <c r="A161" s="13"/>
      <c r="B161" s="30" t="s">
        <v>21</v>
      </c>
      <c r="C161" s="142">
        <f t="shared" si="75"/>
        <v>0</v>
      </c>
      <c r="D161" s="143">
        <f t="shared" si="76"/>
        <v>0</v>
      </c>
      <c r="E161" s="144">
        <f t="shared" si="77"/>
        <v>0</v>
      </c>
      <c r="F161" s="143">
        <f t="shared" si="78"/>
        <v>0</v>
      </c>
      <c r="G161" s="144">
        <f t="shared" si="79"/>
        <v>0</v>
      </c>
      <c r="H161" s="143">
        <f t="shared" si="80"/>
        <v>0</v>
      </c>
      <c r="I161" s="144">
        <f t="shared" si="81"/>
        <v>0</v>
      </c>
      <c r="J161" s="143">
        <f t="shared" si="82"/>
        <v>0</v>
      </c>
      <c r="K161" s="144">
        <f t="shared" si="83"/>
        <v>0</v>
      </c>
      <c r="L161" s="145">
        <f t="shared" si="84"/>
        <v>0</v>
      </c>
      <c r="M161" s="144">
        <f t="shared" si="85"/>
        <v>0</v>
      </c>
      <c r="N161" s="145">
        <f t="shared" si="86"/>
        <v>0</v>
      </c>
      <c r="O161" s="144">
        <f t="shared" si="87"/>
        <v>0</v>
      </c>
      <c r="P161" s="145">
        <f t="shared" si="88"/>
        <v>0</v>
      </c>
      <c r="Q161" s="144">
        <f t="shared" si="89"/>
        <v>0</v>
      </c>
      <c r="R161" s="146">
        <f t="shared" si="90"/>
        <v>0</v>
      </c>
      <c r="S161" s="144">
        <f t="shared" si="91"/>
        <v>0</v>
      </c>
      <c r="T161" s="146">
        <f t="shared" si="92"/>
        <v>0</v>
      </c>
      <c r="U161" s="144">
        <f t="shared" si="93"/>
        <v>0</v>
      </c>
      <c r="V161" s="146">
        <f t="shared" si="94"/>
        <v>0</v>
      </c>
      <c r="W161" s="144">
        <f t="shared" si="95"/>
        <v>0</v>
      </c>
      <c r="X161" s="143">
        <f t="shared" si="96"/>
        <v>0</v>
      </c>
      <c r="Y161" s="144">
        <f t="shared" si="97"/>
        <v>0</v>
      </c>
      <c r="Z161" s="147">
        <f t="shared" si="98"/>
        <v>0</v>
      </c>
      <c r="AA161" s="15">
        <f t="shared" si="74"/>
        <v>0</v>
      </c>
      <c r="AB161" s="22">
        <f t="shared" si="74"/>
        <v>0</v>
      </c>
      <c r="AC161" s="42"/>
      <c r="AD161" s="43"/>
      <c r="AE161" s="43"/>
      <c r="AF161" s="43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13"/>
    </row>
    <row r="162" spans="1:47" s="23" customFormat="1" ht="18" hidden="1" customHeight="1" outlineLevel="1" thickBot="1">
      <c r="A162" s="13"/>
      <c r="B162" s="30" t="s">
        <v>22</v>
      </c>
      <c r="C162" s="142">
        <f t="shared" si="75"/>
        <v>0</v>
      </c>
      <c r="D162" s="143">
        <f t="shared" si="76"/>
        <v>0</v>
      </c>
      <c r="E162" s="144">
        <f t="shared" si="77"/>
        <v>0</v>
      </c>
      <c r="F162" s="143">
        <f t="shared" si="78"/>
        <v>0</v>
      </c>
      <c r="G162" s="144">
        <f t="shared" si="79"/>
        <v>0</v>
      </c>
      <c r="H162" s="143">
        <f t="shared" si="80"/>
        <v>0</v>
      </c>
      <c r="I162" s="144">
        <f t="shared" si="81"/>
        <v>0</v>
      </c>
      <c r="J162" s="143">
        <f t="shared" si="82"/>
        <v>0</v>
      </c>
      <c r="K162" s="144">
        <f t="shared" si="83"/>
        <v>0</v>
      </c>
      <c r="L162" s="145">
        <f t="shared" si="84"/>
        <v>0</v>
      </c>
      <c r="M162" s="144">
        <f t="shared" si="85"/>
        <v>0</v>
      </c>
      <c r="N162" s="145">
        <f t="shared" si="86"/>
        <v>0</v>
      </c>
      <c r="O162" s="144">
        <f t="shared" si="87"/>
        <v>0</v>
      </c>
      <c r="P162" s="145">
        <f t="shared" si="88"/>
        <v>0</v>
      </c>
      <c r="Q162" s="144">
        <f t="shared" si="89"/>
        <v>0</v>
      </c>
      <c r="R162" s="146">
        <f t="shared" si="90"/>
        <v>0</v>
      </c>
      <c r="S162" s="144">
        <f t="shared" si="91"/>
        <v>0</v>
      </c>
      <c r="T162" s="146">
        <f t="shared" si="92"/>
        <v>0</v>
      </c>
      <c r="U162" s="144">
        <f t="shared" si="93"/>
        <v>0</v>
      </c>
      <c r="V162" s="146">
        <f t="shared" si="94"/>
        <v>0</v>
      </c>
      <c r="W162" s="144">
        <f t="shared" si="95"/>
        <v>0</v>
      </c>
      <c r="X162" s="143">
        <f t="shared" si="96"/>
        <v>0</v>
      </c>
      <c r="Y162" s="144">
        <f t="shared" si="97"/>
        <v>0</v>
      </c>
      <c r="Z162" s="147">
        <f t="shared" si="98"/>
        <v>0</v>
      </c>
      <c r="AA162" s="15">
        <f t="shared" si="74"/>
        <v>0</v>
      </c>
      <c r="AB162" s="22">
        <f t="shared" si="74"/>
        <v>0</v>
      </c>
      <c r="AC162" s="42"/>
      <c r="AD162" s="43"/>
      <c r="AE162" s="43"/>
      <c r="AF162" s="43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13"/>
    </row>
    <row r="163" spans="1:47" s="23" customFormat="1" ht="18" hidden="1" customHeight="1" outlineLevel="1" thickBot="1">
      <c r="A163" s="13"/>
      <c r="B163" s="30" t="s">
        <v>23</v>
      </c>
      <c r="C163" s="142">
        <f t="shared" si="75"/>
        <v>0</v>
      </c>
      <c r="D163" s="143">
        <f t="shared" si="76"/>
        <v>0</v>
      </c>
      <c r="E163" s="144">
        <f t="shared" si="77"/>
        <v>0</v>
      </c>
      <c r="F163" s="143">
        <f t="shared" si="78"/>
        <v>0</v>
      </c>
      <c r="G163" s="144">
        <f t="shared" si="79"/>
        <v>0</v>
      </c>
      <c r="H163" s="143">
        <f t="shared" si="80"/>
        <v>0</v>
      </c>
      <c r="I163" s="144">
        <f t="shared" si="81"/>
        <v>0</v>
      </c>
      <c r="J163" s="143">
        <f t="shared" si="82"/>
        <v>0</v>
      </c>
      <c r="K163" s="144">
        <f t="shared" si="83"/>
        <v>0</v>
      </c>
      <c r="L163" s="145">
        <f t="shared" si="84"/>
        <v>0</v>
      </c>
      <c r="M163" s="144">
        <f t="shared" si="85"/>
        <v>0</v>
      </c>
      <c r="N163" s="145">
        <f t="shared" si="86"/>
        <v>0</v>
      </c>
      <c r="O163" s="144">
        <f t="shared" si="87"/>
        <v>0</v>
      </c>
      <c r="P163" s="145">
        <f t="shared" si="88"/>
        <v>0</v>
      </c>
      <c r="Q163" s="144">
        <f t="shared" si="89"/>
        <v>0</v>
      </c>
      <c r="R163" s="146">
        <f t="shared" si="90"/>
        <v>0</v>
      </c>
      <c r="S163" s="144">
        <f t="shared" si="91"/>
        <v>0</v>
      </c>
      <c r="T163" s="146">
        <f t="shared" si="92"/>
        <v>0</v>
      </c>
      <c r="U163" s="144">
        <f t="shared" si="93"/>
        <v>0</v>
      </c>
      <c r="V163" s="146">
        <f t="shared" si="94"/>
        <v>0</v>
      </c>
      <c r="W163" s="144">
        <f t="shared" si="95"/>
        <v>0</v>
      </c>
      <c r="X163" s="143">
        <f t="shared" si="96"/>
        <v>0</v>
      </c>
      <c r="Y163" s="144">
        <f t="shared" si="97"/>
        <v>0</v>
      </c>
      <c r="Z163" s="147">
        <f t="shared" si="98"/>
        <v>0</v>
      </c>
      <c r="AA163" s="15">
        <f t="shared" si="74"/>
        <v>0</v>
      </c>
      <c r="AB163" s="22">
        <f t="shared" si="74"/>
        <v>0</v>
      </c>
      <c r="AC163" s="42"/>
      <c r="AD163" s="43"/>
      <c r="AE163" s="43"/>
      <c r="AF163" s="43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13"/>
    </row>
    <row r="164" spans="1:47" s="23" customFormat="1" ht="18" hidden="1" customHeight="1" outlineLevel="1" thickBot="1">
      <c r="A164" s="13"/>
      <c r="B164" s="30" t="s">
        <v>24</v>
      </c>
      <c r="C164" s="142">
        <f t="shared" si="75"/>
        <v>0</v>
      </c>
      <c r="D164" s="143">
        <f t="shared" si="76"/>
        <v>0</v>
      </c>
      <c r="E164" s="144">
        <f t="shared" si="77"/>
        <v>0</v>
      </c>
      <c r="F164" s="143">
        <f t="shared" si="78"/>
        <v>0</v>
      </c>
      <c r="G164" s="144">
        <f t="shared" si="79"/>
        <v>0</v>
      </c>
      <c r="H164" s="143">
        <f t="shared" si="80"/>
        <v>0</v>
      </c>
      <c r="I164" s="144">
        <f t="shared" si="81"/>
        <v>0</v>
      </c>
      <c r="J164" s="143">
        <f t="shared" si="82"/>
        <v>0</v>
      </c>
      <c r="K164" s="144">
        <f t="shared" si="83"/>
        <v>0</v>
      </c>
      <c r="L164" s="145">
        <f t="shared" si="84"/>
        <v>0</v>
      </c>
      <c r="M164" s="144">
        <f t="shared" si="85"/>
        <v>0</v>
      </c>
      <c r="N164" s="145">
        <f t="shared" si="86"/>
        <v>0</v>
      </c>
      <c r="O164" s="144">
        <f t="shared" si="87"/>
        <v>0</v>
      </c>
      <c r="P164" s="145">
        <f t="shared" si="88"/>
        <v>0</v>
      </c>
      <c r="Q164" s="144">
        <f t="shared" si="89"/>
        <v>0</v>
      </c>
      <c r="R164" s="146">
        <f t="shared" si="90"/>
        <v>0</v>
      </c>
      <c r="S164" s="144">
        <f t="shared" si="91"/>
        <v>0</v>
      </c>
      <c r="T164" s="146">
        <f t="shared" si="92"/>
        <v>0</v>
      </c>
      <c r="U164" s="144">
        <f t="shared" si="93"/>
        <v>0</v>
      </c>
      <c r="V164" s="146">
        <f t="shared" si="94"/>
        <v>0</v>
      </c>
      <c r="W164" s="144">
        <f t="shared" si="95"/>
        <v>0</v>
      </c>
      <c r="X164" s="143">
        <f t="shared" si="96"/>
        <v>0</v>
      </c>
      <c r="Y164" s="144">
        <f t="shared" si="97"/>
        <v>0</v>
      </c>
      <c r="Z164" s="147">
        <f t="shared" si="98"/>
        <v>0</v>
      </c>
      <c r="AA164" s="15">
        <f t="shared" si="74"/>
        <v>0</v>
      </c>
      <c r="AB164" s="22">
        <f t="shared" si="74"/>
        <v>0</v>
      </c>
      <c r="AC164" s="42"/>
      <c r="AD164" s="43"/>
      <c r="AE164" s="43"/>
      <c r="AF164" s="43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13"/>
    </row>
    <row r="165" spans="1:47" s="23" customFormat="1" ht="18" hidden="1" customHeight="1" outlineLevel="1" thickBot="1">
      <c r="A165" s="13"/>
      <c r="B165" s="30" t="s">
        <v>25</v>
      </c>
      <c r="C165" s="142">
        <f t="shared" si="75"/>
        <v>0</v>
      </c>
      <c r="D165" s="143">
        <f t="shared" si="76"/>
        <v>0</v>
      </c>
      <c r="E165" s="144">
        <f t="shared" si="77"/>
        <v>0</v>
      </c>
      <c r="F165" s="143">
        <f t="shared" si="78"/>
        <v>0</v>
      </c>
      <c r="G165" s="144">
        <f t="shared" si="79"/>
        <v>0</v>
      </c>
      <c r="H165" s="143">
        <f t="shared" si="80"/>
        <v>0</v>
      </c>
      <c r="I165" s="144">
        <f t="shared" si="81"/>
        <v>0</v>
      </c>
      <c r="J165" s="143">
        <f t="shared" si="82"/>
        <v>0</v>
      </c>
      <c r="K165" s="144">
        <f t="shared" si="83"/>
        <v>0</v>
      </c>
      <c r="L165" s="145">
        <f t="shared" si="84"/>
        <v>0</v>
      </c>
      <c r="M165" s="144">
        <f t="shared" si="85"/>
        <v>0</v>
      </c>
      <c r="N165" s="145">
        <f t="shared" si="86"/>
        <v>0</v>
      </c>
      <c r="O165" s="144">
        <f t="shared" si="87"/>
        <v>0</v>
      </c>
      <c r="P165" s="145">
        <f t="shared" si="88"/>
        <v>0</v>
      </c>
      <c r="Q165" s="144">
        <f t="shared" si="89"/>
        <v>0</v>
      </c>
      <c r="R165" s="146">
        <f t="shared" si="90"/>
        <v>0</v>
      </c>
      <c r="S165" s="144">
        <f t="shared" si="91"/>
        <v>0</v>
      </c>
      <c r="T165" s="146">
        <f t="shared" si="92"/>
        <v>0</v>
      </c>
      <c r="U165" s="144">
        <f t="shared" si="93"/>
        <v>0</v>
      </c>
      <c r="V165" s="146">
        <f t="shared" si="94"/>
        <v>0</v>
      </c>
      <c r="W165" s="144">
        <f t="shared" si="95"/>
        <v>0</v>
      </c>
      <c r="X165" s="143">
        <f t="shared" si="96"/>
        <v>0</v>
      </c>
      <c r="Y165" s="144">
        <f t="shared" si="97"/>
        <v>0</v>
      </c>
      <c r="Z165" s="147">
        <f t="shared" si="98"/>
        <v>0</v>
      </c>
      <c r="AA165" s="15">
        <f t="shared" si="74"/>
        <v>0</v>
      </c>
      <c r="AB165" s="22">
        <f t="shared" si="74"/>
        <v>0</v>
      </c>
      <c r="AC165" s="42"/>
      <c r="AD165" s="43"/>
      <c r="AE165" s="43"/>
      <c r="AF165" s="43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13"/>
    </row>
    <row r="166" spans="1:47" s="23" customFormat="1" ht="18" hidden="1" customHeight="1" outlineLevel="1" thickBot="1">
      <c r="A166" s="13"/>
      <c r="B166" s="30" t="s">
        <v>26</v>
      </c>
      <c r="C166" s="142">
        <f t="shared" si="75"/>
        <v>0</v>
      </c>
      <c r="D166" s="143">
        <f t="shared" si="76"/>
        <v>0</v>
      </c>
      <c r="E166" s="144">
        <f t="shared" si="77"/>
        <v>0</v>
      </c>
      <c r="F166" s="143">
        <f t="shared" si="78"/>
        <v>0</v>
      </c>
      <c r="G166" s="144">
        <f t="shared" si="79"/>
        <v>0</v>
      </c>
      <c r="H166" s="143">
        <f t="shared" si="80"/>
        <v>0</v>
      </c>
      <c r="I166" s="144">
        <f t="shared" si="81"/>
        <v>0</v>
      </c>
      <c r="J166" s="143">
        <f t="shared" si="82"/>
        <v>0</v>
      </c>
      <c r="K166" s="144">
        <f t="shared" si="83"/>
        <v>0</v>
      </c>
      <c r="L166" s="145">
        <f t="shared" si="84"/>
        <v>0</v>
      </c>
      <c r="M166" s="144">
        <f t="shared" si="85"/>
        <v>0</v>
      </c>
      <c r="N166" s="145">
        <f t="shared" si="86"/>
        <v>0</v>
      </c>
      <c r="O166" s="144">
        <f t="shared" si="87"/>
        <v>0</v>
      </c>
      <c r="P166" s="145">
        <f t="shared" si="88"/>
        <v>0</v>
      </c>
      <c r="Q166" s="144">
        <f t="shared" si="89"/>
        <v>0</v>
      </c>
      <c r="R166" s="146">
        <f t="shared" si="90"/>
        <v>0</v>
      </c>
      <c r="S166" s="144">
        <f t="shared" si="91"/>
        <v>0</v>
      </c>
      <c r="T166" s="146">
        <f t="shared" si="92"/>
        <v>0</v>
      </c>
      <c r="U166" s="144">
        <f t="shared" si="93"/>
        <v>0</v>
      </c>
      <c r="V166" s="146">
        <f t="shared" si="94"/>
        <v>0</v>
      </c>
      <c r="W166" s="144">
        <f t="shared" si="95"/>
        <v>0</v>
      </c>
      <c r="X166" s="143">
        <f t="shared" si="96"/>
        <v>0</v>
      </c>
      <c r="Y166" s="144">
        <f t="shared" si="97"/>
        <v>0</v>
      </c>
      <c r="Z166" s="147">
        <f t="shared" si="98"/>
        <v>0</v>
      </c>
      <c r="AA166" s="15">
        <f t="shared" si="74"/>
        <v>0</v>
      </c>
      <c r="AB166" s="22">
        <f t="shared" si="74"/>
        <v>0</v>
      </c>
      <c r="AC166" s="42"/>
      <c r="AD166" s="43"/>
      <c r="AE166" s="43"/>
      <c r="AF166" s="43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13"/>
    </row>
    <row r="167" spans="1:47" s="23" customFormat="1" ht="18" hidden="1" customHeight="1" outlineLevel="1" thickBot="1">
      <c r="A167" s="13"/>
      <c r="B167" s="30" t="s">
        <v>27</v>
      </c>
      <c r="C167" s="142">
        <f t="shared" si="75"/>
        <v>0</v>
      </c>
      <c r="D167" s="143">
        <f t="shared" si="76"/>
        <v>0</v>
      </c>
      <c r="E167" s="144">
        <f t="shared" si="77"/>
        <v>0</v>
      </c>
      <c r="F167" s="143">
        <f t="shared" si="78"/>
        <v>0</v>
      </c>
      <c r="G167" s="144">
        <f t="shared" si="79"/>
        <v>0</v>
      </c>
      <c r="H167" s="143">
        <f t="shared" si="80"/>
        <v>0</v>
      </c>
      <c r="I167" s="144">
        <f t="shared" si="81"/>
        <v>0</v>
      </c>
      <c r="J167" s="143">
        <f t="shared" si="82"/>
        <v>0</v>
      </c>
      <c r="K167" s="144">
        <f t="shared" si="83"/>
        <v>0</v>
      </c>
      <c r="L167" s="145">
        <f t="shared" si="84"/>
        <v>0</v>
      </c>
      <c r="M167" s="144">
        <f t="shared" si="85"/>
        <v>0</v>
      </c>
      <c r="N167" s="145">
        <f t="shared" si="86"/>
        <v>0</v>
      </c>
      <c r="O167" s="144">
        <f t="shared" si="87"/>
        <v>0</v>
      </c>
      <c r="P167" s="145">
        <f t="shared" si="88"/>
        <v>0</v>
      </c>
      <c r="Q167" s="144">
        <f t="shared" si="89"/>
        <v>0</v>
      </c>
      <c r="R167" s="146">
        <f t="shared" si="90"/>
        <v>0</v>
      </c>
      <c r="S167" s="144">
        <f t="shared" si="91"/>
        <v>0</v>
      </c>
      <c r="T167" s="146">
        <f t="shared" si="92"/>
        <v>0</v>
      </c>
      <c r="U167" s="144">
        <f t="shared" si="93"/>
        <v>0</v>
      </c>
      <c r="V167" s="146">
        <f t="shared" si="94"/>
        <v>0</v>
      </c>
      <c r="W167" s="144">
        <f t="shared" si="95"/>
        <v>0</v>
      </c>
      <c r="X167" s="143">
        <f t="shared" si="96"/>
        <v>0</v>
      </c>
      <c r="Y167" s="144">
        <f t="shared" si="97"/>
        <v>0</v>
      </c>
      <c r="Z167" s="147">
        <f t="shared" si="98"/>
        <v>0</v>
      </c>
      <c r="AA167" s="15">
        <f t="shared" si="74"/>
        <v>0</v>
      </c>
      <c r="AB167" s="22">
        <f t="shared" si="74"/>
        <v>0</v>
      </c>
      <c r="AC167" s="42"/>
      <c r="AD167" s="43"/>
      <c r="AE167" s="43"/>
      <c r="AF167" s="43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13"/>
    </row>
    <row r="168" spans="1:47" s="23" customFormat="1" ht="18" hidden="1" customHeight="1" outlineLevel="1" thickBot="1">
      <c r="A168" s="13"/>
      <c r="B168" s="30" t="s">
        <v>28</v>
      </c>
      <c r="C168" s="142">
        <f t="shared" si="75"/>
        <v>0</v>
      </c>
      <c r="D168" s="143">
        <f t="shared" si="76"/>
        <v>0</v>
      </c>
      <c r="E168" s="144">
        <f t="shared" si="77"/>
        <v>0</v>
      </c>
      <c r="F168" s="143">
        <f t="shared" si="78"/>
        <v>0</v>
      </c>
      <c r="G168" s="144">
        <f t="shared" si="79"/>
        <v>0</v>
      </c>
      <c r="H168" s="143">
        <f t="shared" si="80"/>
        <v>0</v>
      </c>
      <c r="I168" s="144">
        <f t="shared" si="81"/>
        <v>0</v>
      </c>
      <c r="J168" s="143">
        <f t="shared" si="82"/>
        <v>0</v>
      </c>
      <c r="K168" s="144">
        <f t="shared" si="83"/>
        <v>0</v>
      </c>
      <c r="L168" s="145">
        <f t="shared" si="84"/>
        <v>0</v>
      </c>
      <c r="M168" s="144">
        <f t="shared" si="85"/>
        <v>0</v>
      </c>
      <c r="N168" s="145">
        <f t="shared" si="86"/>
        <v>0</v>
      </c>
      <c r="O168" s="144">
        <f t="shared" si="87"/>
        <v>0</v>
      </c>
      <c r="P168" s="145">
        <f t="shared" si="88"/>
        <v>0</v>
      </c>
      <c r="Q168" s="144">
        <f t="shared" si="89"/>
        <v>0</v>
      </c>
      <c r="R168" s="146">
        <f t="shared" si="90"/>
        <v>0</v>
      </c>
      <c r="S168" s="144">
        <f t="shared" si="91"/>
        <v>0</v>
      </c>
      <c r="T168" s="146">
        <f t="shared" si="92"/>
        <v>0</v>
      </c>
      <c r="U168" s="144">
        <f t="shared" si="93"/>
        <v>0</v>
      </c>
      <c r="V168" s="146">
        <f t="shared" si="94"/>
        <v>0</v>
      </c>
      <c r="W168" s="144">
        <f t="shared" si="95"/>
        <v>0</v>
      </c>
      <c r="X168" s="143">
        <f t="shared" si="96"/>
        <v>0</v>
      </c>
      <c r="Y168" s="144">
        <f t="shared" si="97"/>
        <v>0</v>
      </c>
      <c r="Z168" s="147">
        <f t="shared" si="98"/>
        <v>0</v>
      </c>
      <c r="AA168" s="15">
        <f t="shared" si="74"/>
        <v>0</v>
      </c>
      <c r="AB168" s="22">
        <f t="shared" si="74"/>
        <v>0</v>
      </c>
      <c r="AC168" s="42"/>
      <c r="AD168" s="43"/>
      <c r="AE168" s="43"/>
      <c r="AF168" s="43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13"/>
    </row>
    <row r="169" spans="1:47" s="23" customFormat="1" ht="18" hidden="1" customHeight="1" outlineLevel="1" thickBot="1">
      <c r="A169" s="13"/>
      <c r="B169" s="30" t="s">
        <v>29</v>
      </c>
      <c r="C169" s="142">
        <f t="shared" si="75"/>
        <v>0</v>
      </c>
      <c r="D169" s="143">
        <f t="shared" si="76"/>
        <v>0</v>
      </c>
      <c r="E169" s="144">
        <f t="shared" si="77"/>
        <v>0</v>
      </c>
      <c r="F169" s="143">
        <f t="shared" si="78"/>
        <v>0</v>
      </c>
      <c r="G169" s="144">
        <f t="shared" si="79"/>
        <v>0</v>
      </c>
      <c r="H169" s="143">
        <f t="shared" si="80"/>
        <v>0</v>
      </c>
      <c r="I169" s="144">
        <f t="shared" si="81"/>
        <v>0</v>
      </c>
      <c r="J169" s="143">
        <f t="shared" si="82"/>
        <v>0</v>
      </c>
      <c r="K169" s="144">
        <f t="shared" si="83"/>
        <v>0</v>
      </c>
      <c r="L169" s="145">
        <f t="shared" si="84"/>
        <v>0</v>
      </c>
      <c r="M169" s="144">
        <f t="shared" si="85"/>
        <v>0</v>
      </c>
      <c r="N169" s="145">
        <f t="shared" si="86"/>
        <v>0</v>
      </c>
      <c r="O169" s="144">
        <f t="shared" si="87"/>
        <v>0</v>
      </c>
      <c r="P169" s="145">
        <f t="shared" si="88"/>
        <v>0</v>
      </c>
      <c r="Q169" s="144">
        <f t="shared" si="89"/>
        <v>0</v>
      </c>
      <c r="R169" s="146">
        <f t="shared" si="90"/>
        <v>0</v>
      </c>
      <c r="S169" s="144">
        <f t="shared" si="91"/>
        <v>0</v>
      </c>
      <c r="T169" s="146">
        <f t="shared" si="92"/>
        <v>0</v>
      </c>
      <c r="U169" s="144">
        <f t="shared" si="93"/>
        <v>0</v>
      </c>
      <c r="V169" s="146">
        <f t="shared" si="94"/>
        <v>0</v>
      </c>
      <c r="W169" s="144">
        <f t="shared" si="95"/>
        <v>0</v>
      </c>
      <c r="X169" s="143">
        <f t="shared" si="96"/>
        <v>0</v>
      </c>
      <c r="Y169" s="144">
        <f t="shared" si="97"/>
        <v>0</v>
      </c>
      <c r="Z169" s="147">
        <f t="shared" si="98"/>
        <v>0</v>
      </c>
      <c r="AA169" s="15">
        <f t="shared" si="74"/>
        <v>0</v>
      </c>
      <c r="AB169" s="22">
        <f t="shared" si="74"/>
        <v>0</v>
      </c>
      <c r="AC169" s="42"/>
      <c r="AD169" s="43"/>
      <c r="AE169" s="43"/>
      <c r="AF169" s="43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13"/>
    </row>
    <row r="170" spans="1:47" s="23" customFormat="1" ht="18" hidden="1" customHeight="1" outlineLevel="1" thickBot="1">
      <c r="A170" s="13"/>
      <c r="B170" s="30" t="s">
        <v>30</v>
      </c>
      <c r="C170" s="142">
        <f t="shared" si="75"/>
        <v>0</v>
      </c>
      <c r="D170" s="143">
        <f t="shared" si="76"/>
        <v>0</v>
      </c>
      <c r="E170" s="144">
        <f t="shared" si="77"/>
        <v>0</v>
      </c>
      <c r="F170" s="143">
        <f t="shared" si="78"/>
        <v>0</v>
      </c>
      <c r="G170" s="144">
        <f t="shared" si="79"/>
        <v>0</v>
      </c>
      <c r="H170" s="143">
        <f t="shared" si="80"/>
        <v>0</v>
      </c>
      <c r="I170" s="144">
        <f t="shared" si="81"/>
        <v>0</v>
      </c>
      <c r="J170" s="143">
        <f t="shared" si="82"/>
        <v>0</v>
      </c>
      <c r="K170" s="144">
        <f t="shared" si="83"/>
        <v>0</v>
      </c>
      <c r="L170" s="145">
        <f t="shared" si="84"/>
        <v>0</v>
      </c>
      <c r="M170" s="144">
        <f t="shared" si="85"/>
        <v>0</v>
      </c>
      <c r="N170" s="145">
        <f t="shared" si="86"/>
        <v>0</v>
      </c>
      <c r="O170" s="144">
        <f t="shared" si="87"/>
        <v>0</v>
      </c>
      <c r="P170" s="145">
        <f t="shared" si="88"/>
        <v>0</v>
      </c>
      <c r="Q170" s="144">
        <f t="shared" si="89"/>
        <v>0</v>
      </c>
      <c r="R170" s="146">
        <f t="shared" si="90"/>
        <v>0</v>
      </c>
      <c r="S170" s="144">
        <f t="shared" si="91"/>
        <v>0</v>
      </c>
      <c r="T170" s="146">
        <f t="shared" si="92"/>
        <v>0</v>
      </c>
      <c r="U170" s="144">
        <f t="shared" si="93"/>
        <v>0</v>
      </c>
      <c r="V170" s="146">
        <f t="shared" si="94"/>
        <v>0</v>
      </c>
      <c r="W170" s="144">
        <f t="shared" si="95"/>
        <v>0</v>
      </c>
      <c r="X170" s="143">
        <f t="shared" si="96"/>
        <v>0</v>
      </c>
      <c r="Y170" s="144">
        <f t="shared" si="97"/>
        <v>0</v>
      </c>
      <c r="Z170" s="147">
        <f t="shared" si="98"/>
        <v>0</v>
      </c>
      <c r="AA170" s="15">
        <f t="shared" si="74"/>
        <v>0</v>
      </c>
      <c r="AB170" s="22">
        <f t="shared" si="74"/>
        <v>0</v>
      </c>
      <c r="AC170" s="42"/>
      <c r="AD170" s="43"/>
      <c r="AE170" s="43"/>
      <c r="AF170" s="43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13"/>
    </row>
    <row r="171" spans="1:47" s="23" customFormat="1" ht="18" hidden="1" customHeight="1" outlineLevel="1" thickBot="1">
      <c r="A171" s="13"/>
      <c r="B171" s="30" t="s">
        <v>31</v>
      </c>
      <c r="C171" s="142">
        <f t="shared" si="75"/>
        <v>0</v>
      </c>
      <c r="D171" s="143">
        <f t="shared" si="76"/>
        <v>0</v>
      </c>
      <c r="E171" s="144">
        <f t="shared" si="77"/>
        <v>0</v>
      </c>
      <c r="F171" s="143">
        <f t="shared" si="78"/>
        <v>0</v>
      </c>
      <c r="G171" s="144">
        <f t="shared" si="79"/>
        <v>0</v>
      </c>
      <c r="H171" s="143">
        <f t="shared" si="80"/>
        <v>0</v>
      </c>
      <c r="I171" s="144">
        <f t="shared" si="81"/>
        <v>0</v>
      </c>
      <c r="J171" s="143">
        <f t="shared" si="82"/>
        <v>0</v>
      </c>
      <c r="K171" s="144">
        <f t="shared" si="83"/>
        <v>0</v>
      </c>
      <c r="L171" s="145">
        <f t="shared" si="84"/>
        <v>0</v>
      </c>
      <c r="M171" s="144">
        <f t="shared" si="85"/>
        <v>0</v>
      </c>
      <c r="N171" s="145">
        <f t="shared" si="86"/>
        <v>0</v>
      </c>
      <c r="O171" s="144">
        <f t="shared" si="87"/>
        <v>0</v>
      </c>
      <c r="P171" s="145">
        <f t="shared" si="88"/>
        <v>0</v>
      </c>
      <c r="Q171" s="144">
        <f t="shared" si="89"/>
        <v>0</v>
      </c>
      <c r="R171" s="146">
        <f t="shared" si="90"/>
        <v>0</v>
      </c>
      <c r="S171" s="144">
        <f t="shared" si="91"/>
        <v>0</v>
      </c>
      <c r="T171" s="146">
        <f t="shared" si="92"/>
        <v>0</v>
      </c>
      <c r="U171" s="144">
        <f t="shared" si="93"/>
        <v>0</v>
      </c>
      <c r="V171" s="146">
        <f t="shared" si="94"/>
        <v>0</v>
      </c>
      <c r="W171" s="144">
        <f t="shared" si="95"/>
        <v>0</v>
      </c>
      <c r="X171" s="143">
        <f t="shared" si="96"/>
        <v>0</v>
      </c>
      <c r="Y171" s="144">
        <f t="shared" si="97"/>
        <v>0</v>
      </c>
      <c r="Z171" s="147">
        <f t="shared" si="98"/>
        <v>0</v>
      </c>
      <c r="AA171" s="15">
        <f t="shared" si="74"/>
        <v>0</v>
      </c>
      <c r="AB171" s="22">
        <f t="shared" si="74"/>
        <v>0</v>
      </c>
      <c r="AC171" s="42"/>
      <c r="AD171" s="43"/>
      <c r="AE171" s="43"/>
      <c r="AF171" s="43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13"/>
    </row>
    <row r="172" spans="1:47" s="23" customFormat="1" ht="18" hidden="1" customHeight="1" outlineLevel="1" thickBot="1">
      <c r="A172" s="13"/>
      <c r="B172" s="30" t="s">
        <v>32</v>
      </c>
      <c r="C172" s="142">
        <f t="shared" si="75"/>
        <v>0</v>
      </c>
      <c r="D172" s="143">
        <f t="shared" si="76"/>
        <v>0</v>
      </c>
      <c r="E172" s="144">
        <f t="shared" si="77"/>
        <v>0</v>
      </c>
      <c r="F172" s="143">
        <f t="shared" si="78"/>
        <v>0</v>
      </c>
      <c r="G172" s="144">
        <f t="shared" si="79"/>
        <v>0</v>
      </c>
      <c r="H172" s="143">
        <f t="shared" si="80"/>
        <v>0</v>
      </c>
      <c r="I172" s="144">
        <f t="shared" si="81"/>
        <v>0</v>
      </c>
      <c r="J172" s="143">
        <f t="shared" si="82"/>
        <v>0</v>
      </c>
      <c r="K172" s="144">
        <f t="shared" si="83"/>
        <v>0</v>
      </c>
      <c r="L172" s="145">
        <f t="shared" si="84"/>
        <v>0</v>
      </c>
      <c r="M172" s="144">
        <f t="shared" si="85"/>
        <v>0</v>
      </c>
      <c r="N172" s="145">
        <f t="shared" si="86"/>
        <v>0</v>
      </c>
      <c r="O172" s="144">
        <f t="shared" si="87"/>
        <v>0</v>
      </c>
      <c r="P172" s="145">
        <f t="shared" si="88"/>
        <v>0</v>
      </c>
      <c r="Q172" s="144">
        <f t="shared" si="89"/>
        <v>0</v>
      </c>
      <c r="R172" s="146">
        <f t="shared" si="90"/>
        <v>0</v>
      </c>
      <c r="S172" s="144">
        <f t="shared" si="91"/>
        <v>0</v>
      </c>
      <c r="T172" s="146">
        <f t="shared" si="92"/>
        <v>0</v>
      </c>
      <c r="U172" s="144">
        <f t="shared" si="93"/>
        <v>0</v>
      </c>
      <c r="V172" s="146">
        <f t="shared" si="94"/>
        <v>0</v>
      </c>
      <c r="W172" s="144">
        <f t="shared" si="95"/>
        <v>0</v>
      </c>
      <c r="X172" s="143">
        <f t="shared" si="96"/>
        <v>0</v>
      </c>
      <c r="Y172" s="144">
        <f t="shared" si="97"/>
        <v>0</v>
      </c>
      <c r="Z172" s="147">
        <f t="shared" si="98"/>
        <v>0</v>
      </c>
      <c r="AA172" s="15">
        <f t="shared" si="74"/>
        <v>0</v>
      </c>
      <c r="AB172" s="22">
        <f t="shared" si="74"/>
        <v>0</v>
      </c>
      <c r="AC172" s="42"/>
      <c r="AD172" s="43"/>
      <c r="AE172" s="43"/>
      <c r="AF172" s="43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13"/>
    </row>
    <row r="173" spans="1:47" s="23" customFormat="1" ht="18" hidden="1" customHeight="1" outlineLevel="1" thickBot="1">
      <c r="A173" s="13"/>
      <c r="B173" s="30" t="s">
        <v>33</v>
      </c>
      <c r="C173" s="142">
        <f t="shared" si="75"/>
        <v>0</v>
      </c>
      <c r="D173" s="143">
        <f t="shared" si="76"/>
        <v>0</v>
      </c>
      <c r="E173" s="144">
        <f t="shared" si="77"/>
        <v>0</v>
      </c>
      <c r="F173" s="143">
        <f t="shared" si="78"/>
        <v>0</v>
      </c>
      <c r="G173" s="144">
        <f t="shared" si="79"/>
        <v>0</v>
      </c>
      <c r="H173" s="143">
        <f t="shared" si="80"/>
        <v>0</v>
      </c>
      <c r="I173" s="144">
        <f t="shared" si="81"/>
        <v>0</v>
      </c>
      <c r="J173" s="143">
        <f t="shared" si="82"/>
        <v>0</v>
      </c>
      <c r="K173" s="144">
        <f t="shared" si="83"/>
        <v>0</v>
      </c>
      <c r="L173" s="145">
        <f t="shared" si="84"/>
        <v>0</v>
      </c>
      <c r="M173" s="144">
        <f t="shared" si="85"/>
        <v>0</v>
      </c>
      <c r="N173" s="145">
        <f t="shared" si="86"/>
        <v>0</v>
      </c>
      <c r="O173" s="144">
        <f t="shared" si="87"/>
        <v>0</v>
      </c>
      <c r="P173" s="145">
        <f t="shared" si="88"/>
        <v>0</v>
      </c>
      <c r="Q173" s="144">
        <f t="shared" si="89"/>
        <v>0</v>
      </c>
      <c r="R173" s="146">
        <f t="shared" si="90"/>
        <v>0</v>
      </c>
      <c r="S173" s="144">
        <f t="shared" si="91"/>
        <v>0</v>
      </c>
      <c r="T173" s="146">
        <f t="shared" si="92"/>
        <v>0</v>
      </c>
      <c r="U173" s="144">
        <f t="shared" si="93"/>
        <v>0</v>
      </c>
      <c r="V173" s="146">
        <f t="shared" si="94"/>
        <v>0</v>
      </c>
      <c r="W173" s="144">
        <f t="shared" si="95"/>
        <v>0</v>
      </c>
      <c r="X173" s="143">
        <f t="shared" si="96"/>
        <v>0</v>
      </c>
      <c r="Y173" s="144">
        <f t="shared" si="97"/>
        <v>0</v>
      </c>
      <c r="Z173" s="147">
        <f t="shared" si="98"/>
        <v>0</v>
      </c>
      <c r="AA173" s="15">
        <f t="shared" si="74"/>
        <v>0</v>
      </c>
      <c r="AB173" s="22">
        <f t="shared" si="74"/>
        <v>0</v>
      </c>
      <c r="AC173" s="42"/>
      <c r="AD173" s="43"/>
      <c r="AE173" s="43"/>
      <c r="AF173" s="43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13"/>
    </row>
    <row r="174" spans="1:47" s="23" customFormat="1" ht="18" hidden="1" customHeight="1" outlineLevel="1" thickBot="1">
      <c r="A174" s="13"/>
      <c r="B174" s="30" t="s">
        <v>34</v>
      </c>
      <c r="C174" s="142">
        <f t="shared" si="75"/>
        <v>0</v>
      </c>
      <c r="D174" s="143">
        <f t="shared" si="76"/>
        <v>0</v>
      </c>
      <c r="E174" s="144">
        <f t="shared" si="77"/>
        <v>0</v>
      </c>
      <c r="F174" s="143">
        <f t="shared" si="78"/>
        <v>0</v>
      </c>
      <c r="G174" s="144">
        <f t="shared" si="79"/>
        <v>0</v>
      </c>
      <c r="H174" s="143">
        <f t="shared" si="80"/>
        <v>0</v>
      </c>
      <c r="I174" s="144">
        <f t="shared" si="81"/>
        <v>0</v>
      </c>
      <c r="J174" s="143">
        <f t="shared" si="82"/>
        <v>0</v>
      </c>
      <c r="K174" s="144">
        <f t="shared" si="83"/>
        <v>0</v>
      </c>
      <c r="L174" s="145">
        <f t="shared" si="84"/>
        <v>0</v>
      </c>
      <c r="M174" s="144">
        <f t="shared" si="85"/>
        <v>0</v>
      </c>
      <c r="N174" s="145">
        <f t="shared" si="86"/>
        <v>0</v>
      </c>
      <c r="O174" s="144">
        <f t="shared" si="87"/>
        <v>0</v>
      </c>
      <c r="P174" s="145">
        <f t="shared" si="88"/>
        <v>0</v>
      </c>
      <c r="Q174" s="144">
        <f t="shared" si="89"/>
        <v>0</v>
      </c>
      <c r="R174" s="146">
        <f t="shared" si="90"/>
        <v>0</v>
      </c>
      <c r="S174" s="144">
        <f t="shared" si="91"/>
        <v>0</v>
      </c>
      <c r="T174" s="146">
        <f t="shared" si="92"/>
        <v>0</v>
      </c>
      <c r="U174" s="144">
        <f t="shared" si="93"/>
        <v>0</v>
      </c>
      <c r="V174" s="146">
        <f t="shared" si="94"/>
        <v>0</v>
      </c>
      <c r="W174" s="144">
        <f t="shared" si="95"/>
        <v>0</v>
      </c>
      <c r="X174" s="143">
        <f t="shared" si="96"/>
        <v>0</v>
      </c>
      <c r="Y174" s="144">
        <f t="shared" si="97"/>
        <v>0</v>
      </c>
      <c r="Z174" s="147">
        <f t="shared" si="98"/>
        <v>0</v>
      </c>
      <c r="AA174" s="15">
        <f t="shared" si="74"/>
        <v>0</v>
      </c>
      <c r="AB174" s="22">
        <f t="shared" si="74"/>
        <v>0</v>
      </c>
      <c r="AC174" s="42"/>
      <c r="AD174" s="43"/>
      <c r="AE174" s="43"/>
      <c r="AF174" s="43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13"/>
    </row>
    <row r="175" spans="1:47" s="23" customFormat="1" ht="18" hidden="1" customHeight="1" outlineLevel="1" thickBot="1">
      <c r="A175" s="13"/>
      <c r="B175" s="30" t="s">
        <v>35</v>
      </c>
      <c r="C175" s="142">
        <f t="shared" si="75"/>
        <v>0</v>
      </c>
      <c r="D175" s="143">
        <f t="shared" si="76"/>
        <v>0</v>
      </c>
      <c r="E175" s="144">
        <f t="shared" si="77"/>
        <v>0</v>
      </c>
      <c r="F175" s="143">
        <f t="shared" si="78"/>
        <v>0</v>
      </c>
      <c r="G175" s="144">
        <f t="shared" si="79"/>
        <v>0</v>
      </c>
      <c r="H175" s="143">
        <f t="shared" si="80"/>
        <v>0</v>
      </c>
      <c r="I175" s="144">
        <f t="shared" si="81"/>
        <v>0</v>
      </c>
      <c r="J175" s="143">
        <f t="shared" si="82"/>
        <v>0</v>
      </c>
      <c r="K175" s="144">
        <f t="shared" si="83"/>
        <v>0</v>
      </c>
      <c r="L175" s="145">
        <f t="shared" si="84"/>
        <v>0</v>
      </c>
      <c r="M175" s="144">
        <f t="shared" si="85"/>
        <v>0</v>
      </c>
      <c r="N175" s="145">
        <f t="shared" si="86"/>
        <v>0</v>
      </c>
      <c r="O175" s="144">
        <f t="shared" si="87"/>
        <v>0</v>
      </c>
      <c r="P175" s="145">
        <f t="shared" si="88"/>
        <v>0</v>
      </c>
      <c r="Q175" s="144">
        <f t="shared" si="89"/>
        <v>0</v>
      </c>
      <c r="R175" s="146">
        <f t="shared" si="90"/>
        <v>0</v>
      </c>
      <c r="S175" s="144">
        <f t="shared" si="91"/>
        <v>0</v>
      </c>
      <c r="T175" s="146">
        <f t="shared" si="92"/>
        <v>0</v>
      </c>
      <c r="U175" s="144">
        <f t="shared" si="93"/>
        <v>0</v>
      </c>
      <c r="V175" s="146">
        <f t="shared" si="94"/>
        <v>0</v>
      </c>
      <c r="W175" s="144">
        <f t="shared" si="95"/>
        <v>0</v>
      </c>
      <c r="X175" s="143">
        <f t="shared" si="96"/>
        <v>0</v>
      </c>
      <c r="Y175" s="144">
        <f t="shared" si="97"/>
        <v>0</v>
      </c>
      <c r="Z175" s="147">
        <f t="shared" si="98"/>
        <v>0</v>
      </c>
      <c r="AA175" s="15">
        <f t="shared" si="74"/>
        <v>0</v>
      </c>
      <c r="AB175" s="22">
        <f t="shared" si="74"/>
        <v>0</v>
      </c>
      <c r="AC175" s="42"/>
      <c r="AD175" s="43"/>
      <c r="AE175" s="43"/>
      <c r="AF175" s="43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13"/>
    </row>
    <row r="176" spans="1:47" s="23" customFormat="1" ht="18" hidden="1" customHeight="1" outlineLevel="1" thickBot="1">
      <c r="A176" s="13"/>
      <c r="B176" s="30" t="s">
        <v>36</v>
      </c>
      <c r="C176" s="142">
        <f t="shared" si="75"/>
        <v>0</v>
      </c>
      <c r="D176" s="143">
        <f t="shared" si="76"/>
        <v>0</v>
      </c>
      <c r="E176" s="144">
        <f t="shared" si="77"/>
        <v>0</v>
      </c>
      <c r="F176" s="143">
        <f t="shared" si="78"/>
        <v>0</v>
      </c>
      <c r="G176" s="144">
        <f t="shared" si="79"/>
        <v>0</v>
      </c>
      <c r="H176" s="143">
        <f t="shared" si="80"/>
        <v>0</v>
      </c>
      <c r="I176" s="144">
        <f t="shared" si="81"/>
        <v>0</v>
      </c>
      <c r="J176" s="143">
        <f t="shared" si="82"/>
        <v>0</v>
      </c>
      <c r="K176" s="144">
        <f t="shared" si="83"/>
        <v>0</v>
      </c>
      <c r="L176" s="145">
        <f t="shared" si="84"/>
        <v>0</v>
      </c>
      <c r="M176" s="144">
        <f t="shared" si="85"/>
        <v>0</v>
      </c>
      <c r="N176" s="145">
        <f t="shared" si="86"/>
        <v>0</v>
      </c>
      <c r="O176" s="144">
        <f t="shared" si="87"/>
        <v>0</v>
      </c>
      <c r="P176" s="145">
        <f t="shared" si="88"/>
        <v>0</v>
      </c>
      <c r="Q176" s="144">
        <f t="shared" si="89"/>
        <v>0</v>
      </c>
      <c r="R176" s="146">
        <f t="shared" si="90"/>
        <v>0</v>
      </c>
      <c r="S176" s="144">
        <f t="shared" si="91"/>
        <v>0</v>
      </c>
      <c r="T176" s="146">
        <f t="shared" si="92"/>
        <v>0</v>
      </c>
      <c r="U176" s="144">
        <f t="shared" si="93"/>
        <v>0</v>
      </c>
      <c r="V176" s="146">
        <f t="shared" si="94"/>
        <v>0</v>
      </c>
      <c r="W176" s="144">
        <f t="shared" si="95"/>
        <v>0</v>
      </c>
      <c r="X176" s="143">
        <f t="shared" si="96"/>
        <v>0</v>
      </c>
      <c r="Y176" s="144">
        <f t="shared" si="97"/>
        <v>0</v>
      </c>
      <c r="Z176" s="147">
        <f t="shared" si="98"/>
        <v>0</v>
      </c>
      <c r="AA176" s="15">
        <f t="shared" si="74"/>
        <v>0</v>
      </c>
      <c r="AB176" s="22">
        <f t="shared" si="74"/>
        <v>0</v>
      </c>
      <c r="AC176" s="42"/>
      <c r="AD176" s="43"/>
      <c r="AE176" s="43"/>
      <c r="AF176" s="43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13"/>
    </row>
    <row r="177" spans="1:47" s="23" customFormat="1" ht="18" hidden="1" customHeight="1" outlineLevel="1" thickBot="1">
      <c r="A177" s="13"/>
      <c r="B177" s="30" t="s">
        <v>37</v>
      </c>
      <c r="C177" s="142">
        <f t="shared" si="75"/>
        <v>0</v>
      </c>
      <c r="D177" s="143">
        <f t="shared" si="76"/>
        <v>0</v>
      </c>
      <c r="E177" s="144">
        <f t="shared" si="77"/>
        <v>0</v>
      </c>
      <c r="F177" s="143">
        <f t="shared" si="78"/>
        <v>0</v>
      </c>
      <c r="G177" s="144">
        <f t="shared" si="79"/>
        <v>0</v>
      </c>
      <c r="H177" s="143">
        <f t="shared" si="80"/>
        <v>0</v>
      </c>
      <c r="I177" s="144">
        <f t="shared" si="81"/>
        <v>0</v>
      </c>
      <c r="J177" s="143">
        <f t="shared" si="82"/>
        <v>0</v>
      </c>
      <c r="K177" s="144">
        <f t="shared" si="83"/>
        <v>0</v>
      </c>
      <c r="L177" s="145">
        <f t="shared" si="84"/>
        <v>0</v>
      </c>
      <c r="M177" s="144">
        <f t="shared" si="85"/>
        <v>0</v>
      </c>
      <c r="N177" s="145">
        <f t="shared" si="86"/>
        <v>0</v>
      </c>
      <c r="O177" s="144">
        <f t="shared" si="87"/>
        <v>0</v>
      </c>
      <c r="P177" s="145">
        <f t="shared" si="88"/>
        <v>0</v>
      </c>
      <c r="Q177" s="144">
        <f t="shared" si="89"/>
        <v>0</v>
      </c>
      <c r="R177" s="146">
        <f t="shared" si="90"/>
        <v>0</v>
      </c>
      <c r="S177" s="144">
        <f t="shared" si="91"/>
        <v>0</v>
      </c>
      <c r="T177" s="146">
        <f t="shared" si="92"/>
        <v>0</v>
      </c>
      <c r="U177" s="144">
        <f t="shared" si="93"/>
        <v>0</v>
      </c>
      <c r="V177" s="146">
        <f t="shared" si="94"/>
        <v>0</v>
      </c>
      <c r="W177" s="144">
        <f t="shared" si="95"/>
        <v>0</v>
      </c>
      <c r="X177" s="143">
        <f t="shared" si="96"/>
        <v>0</v>
      </c>
      <c r="Y177" s="144">
        <f t="shared" si="97"/>
        <v>0</v>
      </c>
      <c r="Z177" s="147">
        <f t="shared" si="98"/>
        <v>0</v>
      </c>
      <c r="AA177" s="15">
        <f t="shared" si="74"/>
        <v>0</v>
      </c>
      <c r="AB177" s="22">
        <f t="shared" si="74"/>
        <v>0</v>
      </c>
      <c r="AC177" s="42"/>
      <c r="AD177" s="43"/>
      <c r="AE177" s="43"/>
      <c r="AF177" s="43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13"/>
    </row>
    <row r="178" spans="1:47" s="23" customFormat="1" ht="18" hidden="1" customHeight="1" outlineLevel="1" thickBot="1">
      <c r="A178" s="13"/>
      <c r="B178" s="30" t="s">
        <v>38</v>
      </c>
      <c r="C178" s="142">
        <f t="shared" si="75"/>
        <v>0</v>
      </c>
      <c r="D178" s="143">
        <f t="shared" si="76"/>
        <v>0</v>
      </c>
      <c r="E178" s="144">
        <f t="shared" si="77"/>
        <v>0</v>
      </c>
      <c r="F178" s="143">
        <f t="shared" si="78"/>
        <v>0</v>
      </c>
      <c r="G178" s="144">
        <f t="shared" si="79"/>
        <v>0</v>
      </c>
      <c r="H178" s="143">
        <f t="shared" si="80"/>
        <v>0</v>
      </c>
      <c r="I178" s="144">
        <f t="shared" si="81"/>
        <v>0</v>
      </c>
      <c r="J178" s="143">
        <f t="shared" si="82"/>
        <v>0</v>
      </c>
      <c r="K178" s="144">
        <f t="shared" si="83"/>
        <v>0</v>
      </c>
      <c r="L178" s="145">
        <f t="shared" si="84"/>
        <v>0</v>
      </c>
      <c r="M178" s="144">
        <f t="shared" si="85"/>
        <v>0</v>
      </c>
      <c r="N178" s="145">
        <f t="shared" si="86"/>
        <v>0</v>
      </c>
      <c r="O178" s="144">
        <f t="shared" si="87"/>
        <v>0</v>
      </c>
      <c r="P178" s="145">
        <f t="shared" si="88"/>
        <v>0</v>
      </c>
      <c r="Q178" s="144">
        <f t="shared" si="89"/>
        <v>0</v>
      </c>
      <c r="R178" s="146">
        <f t="shared" si="90"/>
        <v>0</v>
      </c>
      <c r="S178" s="144">
        <f t="shared" si="91"/>
        <v>0</v>
      </c>
      <c r="T178" s="146">
        <f t="shared" si="92"/>
        <v>0</v>
      </c>
      <c r="U178" s="144">
        <f t="shared" si="93"/>
        <v>0</v>
      </c>
      <c r="V178" s="146">
        <f t="shared" si="94"/>
        <v>0</v>
      </c>
      <c r="W178" s="144">
        <f t="shared" si="95"/>
        <v>0</v>
      </c>
      <c r="X178" s="143">
        <f t="shared" si="96"/>
        <v>0</v>
      </c>
      <c r="Y178" s="144">
        <f t="shared" si="97"/>
        <v>0</v>
      </c>
      <c r="Z178" s="147">
        <f t="shared" si="98"/>
        <v>0</v>
      </c>
      <c r="AA178" s="15">
        <f t="shared" si="74"/>
        <v>0</v>
      </c>
      <c r="AB178" s="22">
        <f t="shared" si="74"/>
        <v>0</v>
      </c>
      <c r="AC178" s="42"/>
      <c r="AD178" s="43"/>
      <c r="AE178" s="43"/>
      <c r="AF178" s="43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13"/>
    </row>
    <row r="179" spans="1:47" s="23" customFormat="1" ht="18" hidden="1" customHeight="1" outlineLevel="1" thickBot="1">
      <c r="A179" s="13"/>
      <c r="B179" s="30" t="s">
        <v>39</v>
      </c>
      <c r="C179" s="142">
        <f t="shared" si="75"/>
        <v>0</v>
      </c>
      <c r="D179" s="143">
        <f t="shared" si="76"/>
        <v>0</v>
      </c>
      <c r="E179" s="144">
        <f t="shared" si="77"/>
        <v>0</v>
      </c>
      <c r="F179" s="143">
        <f t="shared" si="78"/>
        <v>0</v>
      </c>
      <c r="G179" s="144">
        <f t="shared" si="79"/>
        <v>0</v>
      </c>
      <c r="H179" s="143">
        <f t="shared" si="80"/>
        <v>0</v>
      </c>
      <c r="I179" s="144">
        <f t="shared" si="81"/>
        <v>0</v>
      </c>
      <c r="J179" s="143">
        <f t="shared" si="82"/>
        <v>0</v>
      </c>
      <c r="K179" s="144">
        <f t="shared" si="83"/>
        <v>0</v>
      </c>
      <c r="L179" s="145">
        <f t="shared" si="84"/>
        <v>0</v>
      </c>
      <c r="M179" s="144">
        <f t="shared" si="85"/>
        <v>0</v>
      </c>
      <c r="N179" s="145">
        <f t="shared" si="86"/>
        <v>0</v>
      </c>
      <c r="O179" s="144">
        <f t="shared" si="87"/>
        <v>0</v>
      </c>
      <c r="P179" s="145">
        <f t="shared" si="88"/>
        <v>0</v>
      </c>
      <c r="Q179" s="144">
        <f t="shared" si="89"/>
        <v>0</v>
      </c>
      <c r="R179" s="146">
        <f t="shared" si="90"/>
        <v>0</v>
      </c>
      <c r="S179" s="144">
        <f t="shared" si="91"/>
        <v>0</v>
      </c>
      <c r="T179" s="146">
        <f t="shared" si="92"/>
        <v>0</v>
      </c>
      <c r="U179" s="144">
        <f t="shared" si="93"/>
        <v>0</v>
      </c>
      <c r="V179" s="146">
        <f t="shared" si="94"/>
        <v>0</v>
      </c>
      <c r="W179" s="144">
        <f t="shared" si="95"/>
        <v>0</v>
      </c>
      <c r="X179" s="143">
        <f t="shared" si="96"/>
        <v>0</v>
      </c>
      <c r="Y179" s="144">
        <f t="shared" si="97"/>
        <v>0</v>
      </c>
      <c r="Z179" s="147">
        <f t="shared" si="98"/>
        <v>0</v>
      </c>
      <c r="AA179" s="15">
        <f t="shared" si="74"/>
        <v>0</v>
      </c>
      <c r="AB179" s="22">
        <f t="shared" si="74"/>
        <v>0</v>
      </c>
      <c r="AC179" s="42"/>
      <c r="AD179" s="43"/>
      <c r="AE179" s="43"/>
      <c r="AF179" s="43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13"/>
    </row>
    <row r="180" spans="1:47" s="23" customFormat="1" ht="18" hidden="1" customHeight="1" outlineLevel="1" thickBot="1">
      <c r="A180" s="13"/>
      <c r="B180" s="30" t="s">
        <v>40</v>
      </c>
      <c r="C180" s="142">
        <f t="shared" si="75"/>
        <v>0</v>
      </c>
      <c r="D180" s="143">
        <f t="shared" si="76"/>
        <v>0</v>
      </c>
      <c r="E180" s="144">
        <f t="shared" si="77"/>
        <v>0</v>
      </c>
      <c r="F180" s="143">
        <f t="shared" si="78"/>
        <v>0</v>
      </c>
      <c r="G180" s="144">
        <f t="shared" si="79"/>
        <v>0</v>
      </c>
      <c r="H180" s="143">
        <f t="shared" si="80"/>
        <v>0</v>
      </c>
      <c r="I180" s="144">
        <f t="shared" si="81"/>
        <v>0</v>
      </c>
      <c r="J180" s="143">
        <f t="shared" si="82"/>
        <v>0</v>
      </c>
      <c r="K180" s="144">
        <f t="shared" si="83"/>
        <v>0</v>
      </c>
      <c r="L180" s="145">
        <f t="shared" si="84"/>
        <v>0</v>
      </c>
      <c r="M180" s="144">
        <f t="shared" si="85"/>
        <v>0</v>
      </c>
      <c r="N180" s="145">
        <f t="shared" si="86"/>
        <v>0</v>
      </c>
      <c r="O180" s="144">
        <f t="shared" si="87"/>
        <v>0</v>
      </c>
      <c r="P180" s="145">
        <f t="shared" si="88"/>
        <v>0</v>
      </c>
      <c r="Q180" s="144">
        <f t="shared" si="89"/>
        <v>0</v>
      </c>
      <c r="R180" s="146">
        <f t="shared" si="90"/>
        <v>0</v>
      </c>
      <c r="S180" s="144">
        <f t="shared" si="91"/>
        <v>0</v>
      </c>
      <c r="T180" s="146">
        <f t="shared" si="92"/>
        <v>0</v>
      </c>
      <c r="U180" s="144">
        <f t="shared" si="93"/>
        <v>0</v>
      </c>
      <c r="V180" s="146">
        <f t="shared" si="94"/>
        <v>0</v>
      </c>
      <c r="W180" s="144">
        <f t="shared" si="95"/>
        <v>0</v>
      </c>
      <c r="X180" s="143">
        <f t="shared" si="96"/>
        <v>0</v>
      </c>
      <c r="Y180" s="144">
        <f t="shared" si="97"/>
        <v>0</v>
      </c>
      <c r="Z180" s="147">
        <f t="shared" si="98"/>
        <v>0</v>
      </c>
      <c r="AA180" s="15">
        <f t="shared" si="74"/>
        <v>0</v>
      </c>
      <c r="AB180" s="22">
        <f t="shared" si="74"/>
        <v>0</v>
      </c>
      <c r="AC180" s="42"/>
      <c r="AD180" s="43"/>
      <c r="AE180" s="43"/>
      <c r="AF180" s="43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13"/>
    </row>
    <row r="181" spans="1:47" s="23" customFormat="1" ht="18" hidden="1" customHeight="1" outlineLevel="1" thickBot="1">
      <c r="A181" s="13"/>
      <c r="B181" s="30" t="s">
        <v>41</v>
      </c>
      <c r="C181" s="142">
        <f t="shared" si="75"/>
        <v>0</v>
      </c>
      <c r="D181" s="143">
        <f t="shared" si="76"/>
        <v>0</v>
      </c>
      <c r="E181" s="144">
        <f t="shared" si="77"/>
        <v>0</v>
      </c>
      <c r="F181" s="143">
        <f t="shared" si="78"/>
        <v>0</v>
      </c>
      <c r="G181" s="144">
        <f t="shared" si="79"/>
        <v>0</v>
      </c>
      <c r="H181" s="143">
        <f t="shared" si="80"/>
        <v>0</v>
      </c>
      <c r="I181" s="144">
        <f t="shared" si="81"/>
        <v>0</v>
      </c>
      <c r="J181" s="143">
        <f t="shared" si="82"/>
        <v>0</v>
      </c>
      <c r="K181" s="144">
        <f t="shared" si="83"/>
        <v>0</v>
      </c>
      <c r="L181" s="145">
        <f t="shared" si="84"/>
        <v>0</v>
      </c>
      <c r="M181" s="144">
        <f t="shared" si="85"/>
        <v>0</v>
      </c>
      <c r="N181" s="145">
        <f t="shared" si="86"/>
        <v>0</v>
      </c>
      <c r="O181" s="144">
        <f t="shared" si="87"/>
        <v>0</v>
      </c>
      <c r="P181" s="145">
        <f t="shared" si="88"/>
        <v>0</v>
      </c>
      <c r="Q181" s="144">
        <f t="shared" si="89"/>
        <v>0</v>
      </c>
      <c r="R181" s="146">
        <f t="shared" si="90"/>
        <v>0</v>
      </c>
      <c r="S181" s="144">
        <f t="shared" si="91"/>
        <v>0</v>
      </c>
      <c r="T181" s="146">
        <f t="shared" si="92"/>
        <v>0</v>
      </c>
      <c r="U181" s="144">
        <f t="shared" si="93"/>
        <v>0</v>
      </c>
      <c r="V181" s="146">
        <f t="shared" si="94"/>
        <v>0</v>
      </c>
      <c r="W181" s="144">
        <f t="shared" si="95"/>
        <v>0</v>
      </c>
      <c r="X181" s="143">
        <f t="shared" si="96"/>
        <v>0</v>
      </c>
      <c r="Y181" s="144">
        <f t="shared" si="97"/>
        <v>0</v>
      </c>
      <c r="Z181" s="147">
        <f t="shared" si="98"/>
        <v>0</v>
      </c>
      <c r="AA181" s="15">
        <f t="shared" si="74"/>
        <v>0</v>
      </c>
      <c r="AB181" s="22">
        <f t="shared" si="74"/>
        <v>0</v>
      </c>
      <c r="AC181" s="42"/>
      <c r="AD181" s="43"/>
      <c r="AE181" s="43"/>
      <c r="AF181" s="43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13"/>
    </row>
    <row r="182" spans="1:47" s="23" customFormat="1" ht="18" hidden="1" customHeight="1" outlineLevel="1" thickBot="1">
      <c r="A182" s="13"/>
      <c r="B182" s="30" t="s">
        <v>42</v>
      </c>
      <c r="C182" s="142">
        <f t="shared" si="75"/>
        <v>0</v>
      </c>
      <c r="D182" s="143">
        <f t="shared" si="76"/>
        <v>0</v>
      </c>
      <c r="E182" s="144">
        <f t="shared" si="77"/>
        <v>0</v>
      </c>
      <c r="F182" s="143">
        <f t="shared" si="78"/>
        <v>0</v>
      </c>
      <c r="G182" s="144">
        <f t="shared" si="79"/>
        <v>0</v>
      </c>
      <c r="H182" s="143">
        <f t="shared" si="80"/>
        <v>0</v>
      </c>
      <c r="I182" s="144">
        <f t="shared" si="81"/>
        <v>0</v>
      </c>
      <c r="J182" s="143">
        <f t="shared" si="82"/>
        <v>0</v>
      </c>
      <c r="K182" s="144">
        <f t="shared" si="83"/>
        <v>0</v>
      </c>
      <c r="L182" s="145">
        <f t="shared" si="84"/>
        <v>0</v>
      </c>
      <c r="M182" s="144">
        <f t="shared" si="85"/>
        <v>0</v>
      </c>
      <c r="N182" s="145">
        <f t="shared" si="86"/>
        <v>0</v>
      </c>
      <c r="O182" s="144">
        <f t="shared" si="87"/>
        <v>0</v>
      </c>
      <c r="P182" s="145">
        <f t="shared" si="88"/>
        <v>0</v>
      </c>
      <c r="Q182" s="144">
        <f t="shared" si="89"/>
        <v>0</v>
      </c>
      <c r="R182" s="146">
        <f t="shared" si="90"/>
        <v>0</v>
      </c>
      <c r="S182" s="144">
        <f t="shared" si="91"/>
        <v>0</v>
      </c>
      <c r="T182" s="146">
        <f t="shared" si="92"/>
        <v>0</v>
      </c>
      <c r="U182" s="144">
        <f t="shared" si="93"/>
        <v>0</v>
      </c>
      <c r="V182" s="146">
        <f t="shared" si="94"/>
        <v>0</v>
      </c>
      <c r="W182" s="144">
        <f t="shared" si="95"/>
        <v>0</v>
      </c>
      <c r="X182" s="143">
        <f t="shared" si="96"/>
        <v>0</v>
      </c>
      <c r="Y182" s="144">
        <f t="shared" si="97"/>
        <v>0</v>
      </c>
      <c r="Z182" s="147">
        <f t="shared" si="98"/>
        <v>0</v>
      </c>
      <c r="AA182" s="15">
        <f t="shared" si="74"/>
        <v>0</v>
      </c>
      <c r="AB182" s="22">
        <f t="shared" si="74"/>
        <v>0</v>
      </c>
      <c r="AC182" s="42"/>
      <c r="AD182" s="43"/>
      <c r="AE182" s="43"/>
      <c r="AF182" s="43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13"/>
    </row>
    <row r="183" spans="1:47" s="23" customFormat="1" ht="18" hidden="1" customHeight="1" outlineLevel="1" thickBot="1">
      <c r="A183" s="13"/>
      <c r="B183" s="30" t="s">
        <v>43</v>
      </c>
      <c r="C183" s="142">
        <f t="shared" si="75"/>
        <v>0</v>
      </c>
      <c r="D183" s="143">
        <f t="shared" si="76"/>
        <v>0</v>
      </c>
      <c r="E183" s="144">
        <f t="shared" si="77"/>
        <v>0</v>
      </c>
      <c r="F183" s="143">
        <f t="shared" si="78"/>
        <v>0</v>
      </c>
      <c r="G183" s="144">
        <f t="shared" si="79"/>
        <v>0</v>
      </c>
      <c r="H183" s="143">
        <f t="shared" si="80"/>
        <v>0</v>
      </c>
      <c r="I183" s="144">
        <f t="shared" si="81"/>
        <v>0</v>
      </c>
      <c r="J183" s="143">
        <f t="shared" si="82"/>
        <v>0</v>
      </c>
      <c r="K183" s="144">
        <f t="shared" si="83"/>
        <v>0</v>
      </c>
      <c r="L183" s="145">
        <f t="shared" si="84"/>
        <v>0</v>
      </c>
      <c r="M183" s="144">
        <f t="shared" si="85"/>
        <v>0</v>
      </c>
      <c r="N183" s="145">
        <f t="shared" si="86"/>
        <v>0</v>
      </c>
      <c r="O183" s="144">
        <f t="shared" si="87"/>
        <v>0</v>
      </c>
      <c r="P183" s="145">
        <f t="shared" si="88"/>
        <v>0</v>
      </c>
      <c r="Q183" s="144">
        <f t="shared" si="89"/>
        <v>0</v>
      </c>
      <c r="R183" s="146">
        <f t="shared" si="90"/>
        <v>0</v>
      </c>
      <c r="S183" s="144">
        <f t="shared" si="91"/>
        <v>0</v>
      </c>
      <c r="T183" s="146">
        <f t="shared" si="92"/>
        <v>0</v>
      </c>
      <c r="U183" s="144">
        <f t="shared" si="93"/>
        <v>0</v>
      </c>
      <c r="V183" s="146">
        <f t="shared" si="94"/>
        <v>0</v>
      </c>
      <c r="W183" s="144">
        <f t="shared" si="95"/>
        <v>0</v>
      </c>
      <c r="X183" s="143">
        <f t="shared" si="96"/>
        <v>0</v>
      </c>
      <c r="Y183" s="144">
        <f t="shared" si="97"/>
        <v>0</v>
      </c>
      <c r="Z183" s="147">
        <f t="shared" si="98"/>
        <v>0</v>
      </c>
      <c r="AA183" s="15">
        <f t="shared" si="74"/>
        <v>0</v>
      </c>
      <c r="AB183" s="22">
        <f t="shared" si="74"/>
        <v>0</v>
      </c>
      <c r="AC183" s="42"/>
      <c r="AD183" s="43"/>
      <c r="AE183" s="43"/>
      <c r="AF183" s="43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13"/>
    </row>
    <row r="184" spans="1:47" s="23" customFormat="1" ht="18" hidden="1" customHeight="1" outlineLevel="1" thickBot="1">
      <c r="A184" s="13"/>
      <c r="B184" s="30" t="s">
        <v>44</v>
      </c>
      <c r="C184" s="142">
        <f t="shared" si="75"/>
        <v>0</v>
      </c>
      <c r="D184" s="143">
        <f t="shared" si="76"/>
        <v>0</v>
      </c>
      <c r="E184" s="144">
        <f t="shared" si="77"/>
        <v>0</v>
      </c>
      <c r="F184" s="143">
        <f t="shared" si="78"/>
        <v>0</v>
      </c>
      <c r="G184" s="144">
        <f t="shared" si="79"/>
        <v>0</v>
      </c>
      <c r="H184" s="143">
        <f t="shared" si="80"/>
        <v>0</v>
      </c>
      <c r="I184" s="144">
        <f t="shared" si="81"/>
        <v>0</v>
      </c>
      <c r="J184" s="143">
        <f t="shared" si="82"/>
        <v>0</v>
      </c>
      <c r="K184" s="144">
        <f t="shared" si="83"/>
        <v>0</v>
      </c>
      <c r="L184" s="145">
        <f t="shared" si="84"/>
        <v>0</v>
      </c>
      <c r="M184" s="144">
        <f t="shared" si="85"/>
        <v>0</v>
      </c>
      <c r="N184" s="145">
        <f t="shared" si="86"/>
        <v>0</v>
      </c>
      <c r="O184" s="144">
        <f t="shared" si="87"/>
        <v>0</v>
      </c>
      <c r="P184" s="145">
        <f t="shared" si="88"/>
        <v>0</v>
      </c>
      <c r="Q184" s="144">
        <f t="shared" si="89"/>
        <v>0</v>
      </c>
      <c r="R184" s="146">
        <f t="shared" si="90"/>
        <v>0</v>
      </c>
      <c r="S184" s="144">
        <f t="shared" si="91"/>
        <v>0</v>
      </c>
      <c r="T184" s="146">
        <f t="shared" si="92"/>
        <v>0</v>
      </c>
      <c r="U184" s="144">
        <f t="shared" si="93"/>
        <v>0</v>
      </c>
      <c r="V184" s="146">
        <f t="shared" si="94"/>
        <v>0</v>
      </c>
      <c r="W184" s="144">
        <f t="shared" si="95"/>
        <v>0</v>
      </c>
      <c r="X184" s="143">
        <f t="shared" si="96"/>
        <v>0</v>
      </c>
      <c r="Y184" s="144">
        <f t="shared" si="97"/>
        <v>0</v>
      </c>
      <c r="Z184" s="147">
        <f t="shared" si="98"/>
        <v>0</v>
      </c>
      <c r="AA184" s="15">
        <f t="shared" si="74"/>
        <v>0</v>
      </c>
      <c r="AB184" s="22">
        <f t="shared" si="74"/>
        <v>0</v>
      </c>
      <c r="AC184" s="42"/>
      <c r="AD184" s="43"/>
      <c r="AE184" s="43"/>
      <c r="AF184" s="43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13"/>
    </row>
    <row r="185" spans="1:47" s="23" customFormat="1" ht="18" hidden="1" customHeight="1" outlineLevel="1" thickBot="1">
      <c r="A185" s="13"/>
      <c r="B185" s="30" t="s">
        <v>45</v>
      </c>
      <c r="C185" s="142">
        <f t="shared" si="75"/>
        <v>0</v>
      </c>
      <c r="D185" s="143">
        <f t="shared" si="76"/>
        <v>0</v>
      </c>
      <c r="E185" s="144">
        <f t="shared" si="77"/>
        <v>0</v>
      </c>
      <c r="F185" s="143">
        <f t="shared" si="78"/>
        <v>0</v>
      </c>
      <c r="G185" s="144">
        <f t="shared" si="79"/>
        <v>0</v>
      </c>
      <c r="H185" s="143">
        <f t="shared" si="80"/>
        <v>0</v>
      </c>
      <c r="I185" s="144">
        <f t="shared" si="81"/>
        <v>0</v>
      </c>
      <c r="J185" s="143">
        <f t="shared" si="82"/>
        <v>0</v>
      </c>
      <c r="K185" s="144">
        <f t="shared" si="83"/>
        <v>0</v>
      </c>
      <c r="L185" s="145">
        <f t="shared" si="84"/>
        <v>0</v>
      </c>
      <c r="M185" s="144">
        <f t="shared" si="85"/>
        <v>0</v>
      </c>
      <c r="N185" s="145">
        <f t="shared" si="86"/>
        <v>0</v>
      </c>
      <c r="O185" s="144">
        <f t="shared" si="87"/>
        <v>0</v>
      </c>
      <c r="P185" s="145">
        <f t="shared" si="88"/>
        <v>0</v>
      </c>
      <c r="Q185" s="144">
        <f t="shared" si="89"/>
        <v>0</v>
      </c>
      <c r="R185" s="146">
        <f t="shared" si="90"/>
        <v>0</v>
      </c>
      <c r="S185" s="144">
        <f t="shared" si="91"/>
        <v>0</v>
      </c>
      <c r="T185" s="146">
        <f t="shared" si="92"/>
        <v>0</v>
      </c>
      <c r="U185" s="144">
        <f t="shared" si="93"/>
        <v>0</v>
      </c>
      <c r="V185" s="146">
        <f t="shared" si="94"/>
        <v>0</v>
      </c>
      <c r="W185" s="144">
        <f t="shared" si="95"/>
        <v>0</v>
      </c>
      <c r="X185" s="143">
        <f t="shared" si="96"/>
        <v>0</v>
      </c>
      <c r="Y185" s="144">
        <f t="shared" si="97"/>
        <v>0</v>
      </c>
      <c r="Z185" s="147">
        <f t="shared" si="98"/>
        <v>0</v>
      </c>
      <c r="AA185" s="15">
        <f t="shared" si="74"/>
        <v>0</v>
      </c>
      <c r="AB185" s="22">
        <f t="shared" si="74"/>
        <v>0</v>
      </c>
      <c r="AC185" s="42"/>
      <c r="AD185" s="43"/>
      <c r="AE185" s="43"/>
      <c r="AF185" s="43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13"/>
    </row>
    <row r="186" spans="1:47" s="23" customFormat="1" ht="18" hidden="1" customHeight="1" outlineLevel="1" thickBot="1">
      <c r="A186" s="13"/>
      <c r="B186" s="30" t="s">
        <v>46</v>
      </c>
      <c r="C186" s="142">
        <f t="shared" si="75"/>
        <v>0</v>
      </c>
      <c r="D186" s="143">
        <f t="shared" si="76"/>
        <v>0</v>
      </c>
      <c r="E186" s="144">
        <f t="shared" si="77"/>
        <v>0</v>
      </c>
      <c r="F186" s="143">
        <f t="shared" si="78"/>
        <v>0</v>
      </c>
      <c r="G186" s="144">
        <f t="shared" si="79"/>
        <v>0</v>
      </c>
      <c r="H186" s="143">
        <f t="shared" si="80"/>
        <v>0</v>
      </c>
      <c r="I186" s="144">
        <f t="shared" si="81"/>
        <v>0</v>
      </c>
      <c r="J186" s="143">
        <f t="shared" si="82"/>
        <v>0</v>
      </c>
      <c r="K186" s="144">
        <f t="shared" si="83"/>
        <v>0</v>
      </c>
      <c r="L186" s="145">
        <f t="shared" si="84"/>
        <v>0</v>
      </c>
      <c r="M186" s="144">
        <f t="shared" si="85"/>
        <v>0</v>
      </c>
      <c r="N186" s="145">
        <f t="shared" si="86"/>
        <v>0</v>
      </c>
      <c r="O186" s="144">
        <f t="shared" si="87"/>
        <v>0</v>
      </c>
      <c r="P186" s="145">
        <f t="shared" si="88"/>
        <v>0</v>
      </c>
      <c r="Q186" s="144">
        <f t="shared" si="89"/>
        <v>0</v>
      </c>
      <c r="R186" s="146">
        <f t="shared" si="90"/>
        <v>0</v>
      </c>
      <c r="S186" s="144">
        <f t="shared" si="91"/>
        <v>0</v>
      </c>
      <c r="T186" s="146">
        <f t="shared" si="92"/>
        <v>0</v>
      </c>
      <c r="U186" s="144">
        <f t="shared" si="93"/>
        <v>0</v>
      </c>
      <c r="V186" s="146">
        <f t="shared" si="94"/>
        <v>0</v>
      </c>
      <c r="W186" s="144">
        <f t="shared" si="95"/>
        <v>0</v>
      </c>
      <c r="X186" s="143">
        <f t="shared" si="96"/>
        <v>0</v>
      </c>
      <c r="Y186" s="144">
        <f t="shared" si="97"/>
        <v>0</v>
      </c>
      <c r="Z186" s="147">
        <f t="shared" si="98"/>
        <v>0</v>
      </c>
      <c r="AA186" s="15">
        <f t="shared" si="74"/>
        <v>0</v>
      </c>
      <c r="AB186" s="22">
        <f t="shared" si="74"/>
        <v>0</v>
      </c>
      <c r="AC186" s="42"/>
      <c r="AD186" s="43"/>
      <c r="AE186" s="43"/>
      <c r="AF186" s="43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13"/>
    </row>
    <row r="187" spans="1:47" s="23" customFormat="1" ht="18" hidden="1" customHeight="1" outlineLevel="1" thickBot="1">
      <c r="A187" s="13"/>
      <c r="B187" s="30" t="s">
        <v>47</v>
      </c>
      <c r="C187" s="142">
        <f t="shared" si="75"/>
        <v>0</v>
      </c>
      <c r="D187" s="143">
        <f t="shared" si="76"/>
        <v>0</v>
      </c>
      <c r="E187" s="144">
        <f t="shared" si="77"/>
        <v>0</v>
      </c>
      <c r="F187" s="143">
        <f t="shared" si="78"/>
        <v>0</v>
      </c>
      <c r="G187" s="144">
        <f t="shared" si="79"/>
        <v>0</v>
      </c>
      <c r="H187" s="143">
        <f t="shared" si="80"/>
        <v>0</v>
      </c>
      <c r="I187" s="144">
        <f t="shared" si="81"/>
        <v>0</v>
      </c>
      <c r="J187" s="143">
        <f t="shared" si="82"/>
        <v>0</v>
      </c>
      <c r="K187" s="144">
        <f t="shared" si="83"/>
        <v>0</v>
      </c>
      <c r="L187" s="145">
        <f t="shared" si="84"/>
        <v>0</v>
      </c>
      <c r="M187" s="144">
        <f t="shared" si="85"/>
        <v>0</v>
      </c>
      <c r="N187" s="145">
        <f t="shared" si="86"/>
        <v>0</v>
      </c>
      <c r="O187" s="144">
        <f t="shared" si="87"/>
        <v>0</v>
      </c>
      <c r="P187" s="145">
        <f t="shared" si="88"/>
        <v>0</v>
      </c>
      <c r="Q187" s="144">
        <f t="shared" si="89"/>
        <v>0</v>
      </c>
      <c r="R187" s="146">
        <f t="shared" si="90"/>
        <v>0</v>
      </c>
      <c r="S187" s="144">
        <f t="shared" si="91"/>
        <v>0</v>
      </c>
      <c r="T187" s="146">
        <f t="shared" si="92"/>
        <v>0</v>
      </c>
      <c r="U187" s="144">
        <f t="shared" si="93"/>
        <v>0</v>
      </c>
      <c r="V187" s="146">
        <f t="shared" si="94"/>
        <v>0</v>
      </c>
      <c r="W187" s="144">
        <f t="shared" si="95"/>
        <v>0</v>
      </c>
      <c r="X187" s="143">
        <f t="shared" si="96"/>
        <v>0</v>
      </c>
      <c r="Y187" s="144">
        <f t="shared" si="97"/>
        <v>0</v>
      </c>
      <c r="Z187" s="147">
        <f t="shared" si="98"/>
        <v>0</v>
      </c>
      <c r="AA187" s="15">
        <f t="shared" si="74"/>
        <v>0</v>
      </c>
      <c r="AB187" s="22">
        <f t="shared" si="74"/>
        <v>0</v>
      </c>
      <c r="AC187" s="42"/>
      <c r="AD187" s="43"/>
      <c r="AE187" s="43"/>
      <c r="AF187" s="43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13"/>
    </row>
    <row r="188" spans="1:47" s="23" customFormat="1" ht="18" hidden="1" customHeight="1" outlineLevel="1" thickBot="1">
      <c r="A188" s="13"/>
      <c r="B188" s="30" t="s">
        <v>48</v>
      </c>
      <c r="C188" s="142">
        <f t="shared" si="75"/>
        <v>0</v>
      </c>
      <c r="D188" s="143">
        <f t="shared" si="76"/>
        <v>0</v>
      </c>
      <c r="E188" s="144">
        <f t="shared" si="77"/>
        <v>0</v>
      </c>
      <c r="F188" s="143">
        <f t="shared" si="78"/>
        <v>0</v>
      </c>
      <c r="G188" s="144">
        <f t="shared" si="79"/>
        <v>0</v>
      </c>
      <c r="H188" s="143">
        <f t="shared" si="80"/>
        <v>0</v>
      </c>
      <c r="I188" s="144">
        <f t="shared" si="81"/>
        <v>0</v>
      </c>
      <c r="J188" s="143">
        <f t="shared" si="82"/>
        <v>0</v>
      </c>
      <c r="K188" s="144">
        <f t="shared" si="83"/>
        <v>0</v>
      </c>
      <c r="L188" s="145">
        <f t="shared" si="84"/>
        <v>0</v>
      </c>
      <c r="M188" s="144">
        <f t="shared" si="85"/>
        <v>0</v>
      </c>
      <c r="N188" s="145">
        <f t="shared" si="86"/>
        <v>0</v>
      </c>
      <c r="O188" s="144">
        <f t="shared" si="87"/>
        <v>0</v>
      </c>
      <c r="P188" s="145">
        <f t="shared" si="88"/>
        <v>0</v>
      </c>
      <c r="Q188" s="144">
        <f t="shared" si="89"/>
        <v>0</v>
      </c>
      <c r="R188" s="146">
        <f t="shared" si="90"/>
        <v>0</v>
      </c>
      <c r="S188" s="144">
        <f t="shared" si="91"/>
        <v>0</v>
      </c>
      <c r="T188" s="146">
        <f t="shared" si="92"/>
        <v>0</v>
      </c>
      <c r="U188" s="144">
        <f t="shared" si="93"/>
        <v>0</v>
      </c>
      <c r="V188" s="146">
        <f t="shared" si="94"/>
        <v>0</v>
      </c>
      <c r="W188" s="144">
        <f t="shared" si="95"/>
        <v>0</v>
      </c>
      <c r="X188" s="143">
        <f t="shared" si="96"/>
        <v>0</v>
      </c>
      <c r="Y188" s="144">
        <f t="shared" si="97"/>
        <v>0</v>
      </c>
      <c r="Z188" s="147">
        <f t="shared" si="98"/>
        <v>0</v>
      </c>
      <c r="AA188" s="15">
        <f t="shared" si="74"/>
        <v>0</v>
      </c>
      <c r="AB188" s="22">
        <f t="shared" si="74"/>
        <v>0</v>
      </c>
      <c r="AC188" s="42"/>
      <c r="AD188" s="43"/>
      <c r="AE188" s="43"/>
      <c r="AF188" s="43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13"/>
    </row>
    <row r="189" spans="1:47" s="23" customFormat="1" ht="18" hidden="1" customHeight="1" outlineLevel="1" thickBot="1">
      <c r="A189" s="13"/>
      <c r="B189" s="30" t="s">
        <v>49</v>
      </c>
      <c r="C189" s="142">
        <f t="shared" si="75"/>
        <v>0</v>
      </c>
      <c r="D189" s="143">
        <f t="shared" si="76"/>
        <v>0</v>
      </c>
      <c r="E189" s="144">
        <f t="shared" si="77"/>
        <v>0</v>
      </c>
      <c r="F189" s="143">
        <f t="shared" si="78"/>
        <v>0</v>
      </c>
      <c r="G189" s="144">
        <f t="shared" si="79"/>
        <v>0</v>
      </c>
      <c r="H189" s="143">
        <f t="shared" si="80"/>
        <v>0</v>
      </c>
      <c r="I189" s="144">
        <f t="shared" si="81"/>
        <v>0</v>
      </c>
      <c r="J189" s="143">
        <f t="shared" si="82"/>
        <v>0</v>
      </c>
      <c r="K189" s="144">
        <f t="shared" si="83"/>
        <v>0</v>
      </c>
      <c r="L189" s="145">
        <f t="shared" si="84"/>
        <v>0</v>
      </c>
      <c r="M189" s="144">
        <f t="shared" si="85"/>
        <v>0</v>
      </c>
      <c r="N189" s="145">
        <f t="shared" si="86"/>
        <v>0</v>
      </c>
      <c r="O189" s="144">
        <f t="shared" si="87"/>
        <v>0</v>
      </c>
      <c r="P189" s="145">
        <f t="shared" si="88"/>
        <v>0</v>
      </c>
      <c r="Q189" s="144">
        <f t="shared" si="89"/>
        <v>0</v>
      </c>
      <c r="R189" s="146">
        <f t="shared" si="90"/>
        <v>0</v>
      </c>
      <c r="S189" s="144">
        <f t="shared" si="91"/>
        <v>0</v>
      </c>
      <c r="T189" s="146">
        <f t="shared" si="92"/>
        <v>0</v>
      </c>
      <c r="U189" s="144">
        <f t="shared" si="93"/>
        <v>0</v>
      </c>
      <c r="V189" s="146">
        <f t="shared" si="94"/>
        <v>0</v>
      </c>
      <c r="W189" s="144">
        <f t="shared" si="95"/>
        <v>0</v>
      </c>
      <c r="X189" s="143">
        <f t="shared" si="96"/>
        <v>0</v>
      </c>
      <c r="Y189" s="144">
        <f t="shared" si="97"/>
        <v>0</v>
      </c>
      <c r="Z189" s="147">
        <f t="shared" si="98"/>
        <v>0</v>
      </c>
      <c r="AA189" s="15">
        <f t="shared" si="74"/>
        <v>0</v>
      </c>
      <c r="AB189" s="22">
        <f t="shared" si="74"/>
        <v>0</v>
      </c>
      <c r="AC189" s="42"/>
      <c r="AD189" s="43"/>
      <c r="AE189" s="43"/>
      <c r="AF189" s="43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13"/>
    </row>
    <row r="190" spans="1:47" s="23" customFormat="1" ht="18" hidden="1" customHeight="1" outlineLevel="1" thickBot="1">
      <c r="A190" s="13"/>
      <c r="B190" s="30" t="s">
        <v>50</v>
      </c>
      <c r="C190" s="142">
        <f t="shared" si="75"/>
        <v>0</v>
      </c>
      <c r="D190" s="143">
        <f t="shared" si="76"/>
        <v>0</v>
      </c>
      <c r="E190" s="144">
        <f t="shared" si="77"/>
        <v>0</v>
      </c>
      <c r="F190" s="143">
        <f t="shared" si="78"/>
        <v>0</v>
      </c>
      <c r="G190" s="144">
        <f t="shared" si="79"/>
        <v>0</v>
      </c>
      <c r="H190" s="143">
        <f t="shared" si="80"/>
        <v>0</v>
      </c>
      <c r="I190" s="144">
        <f t="shared" si="81"/>
        <v>0</v>
      </c>
      <c r="J190" s="143">
        <f t="shared" si="82"/>
        <v>0</v>
      </c>
      <c r="K190" s="144">
        <f t="shared" si="83"/>
        <v>0</v>
      </c>
      <c r="L190" s="145">
        <f t="shared" si="84"/>
        <v>0</v>
      </c>
      <c r="M190" s="144">
        <f t="shared" si="85"/>
        <v>0</v>
      </c>
      <c r="N190" s="145">
        <f t="shared" si="86"/>
        <v>0</v>
      </c>
      <c r="O190" s="144">
        <f t="shared" si="87"/>
        <v>0</v>
      </c>
      <c r="P190" s="145">
        <f t="shared" si="88"/>
        <v>0</v>
      </c>
      <c r="Q190" s="144">
        <f t="shared" si="89"/>
        <v>0</v>
      </c>
      <c r="R190" s="146">
        <f t="shared" si="90"/>
        <v>0</v>
      </c>
      <c r="S190" s="144">
        <f t="shared" si="91"/>
        <v>0</v>
      </c>
      <c r="T190" s="146">
        <f t="shared" si="92"/>
        <v>0</v>
      </c>
      <c r="U190" s="144">
        <f t="shared" si="93"/>
        <v>0</v>
      </c>
      <c r="V190" s="146">
        <f t="shared" si="94"/>
        <v>0</v>
      </c>
      <c r="W190" s="144">
        <f t="shared" si="95"/>
        <v>0</v>
      </c>
      <c r="X190" s="143">
        <f t="shared" si="96"/>
        <v>0</v>
      </c>
      <c r="Y190" s="144">
        <f t="shared" si="97"/>
        <v>0</v>
      </c>
      <c r="Z190" s="147">
        <f t="shared" si="98"/>
        <v>0</v>
      </c>
      <c r="AA190" s="15">
        <f t="shared" si="74"/>
        <v>0</v>
      </c>
      <c r="AB190" s="22">
        <f t="shared" si="74"/>
        <v>0</v>
      </c>
      <c r="AC190" s="42"/>
      <c r="AD190" s="43"/>
      <c r="AE190" s="43"/>
      <c r="AF190" s="43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13"/>
    </row>
    <row r="191" spans="1:47" s="23" customFormat="1" ht="18" hidden="1" customHeight="1" outlineLevel="1" thickBot="1">
      <c r="A191" s="13"/>
      <c r="B191" s="30" t="s">
        <v>51</v>
      </c>
      <c r="C191" s="142">
        <f t="shared" si="75"/>
        <v>0</v>
      </c>
      <c r="D191" s="143">
        <f t="shared" si="76"/>
        <v>0</v>
      </c>
      <c r="E191" s="144">
        <f t="shared" si="77"/>
        <v>0</v>
      </c>
      <c r="F191" s="143">
        <f t="shared" si="78"/>
        <v>0</v>
      </c>
      <c r="G191" s="144">
        <f t="shared" si="79"/>
        <v>0</v>
      </c>
      <c r="H191" s="143">
        <f t="shared" si="80"/>
        <v>0</v>
      </c>
      <c r="I191" s="144">
        <f t="shared" si="81"/>
        <v>0</v>
      </c>
      <c r="J191" s="143">
        <f t="shared" si="82"/>
        <v>0</v>
      </c>
      <c r="K191" s="144">
        <f t="shared" si="83"/>
        <v>0</v>
      </c>
      <c r="L191" s="145">
        <f t="shared" si="84"/>
        <v>0</v>
      </c>
      <c r="M191" s="144">
        <f t="shared" si="85"/>
        <v>0</v>
      </c>
      <c r="N191" s="145">
        <f t="shared" si="86"/>
        <v>0</v>
      </c>
      <c r="O191" s="144">
        <f t="shared" si="87"/>
        <v>0</v>
      </c>
      <c r="P191" s="145">
        <f t="shared" si="88"/>
        <v>0</v>
      </c>
      <c r="Q191" s="144">
        <f t="shared" si="89"/>
        <v>0</v>
      </c>
      <c r="R191" s="146">
        <f t="shared" si="90"/>
        <v>0</v>
      </c>
      <c r="S191" s="144">
        <f t="shared" si="91"/>
        <v>0</v>
      </c>
      <c r="T191" s="146">
        <f t="shared" si="92"/>
        <v>0</v>
      </c>
      <c r="U191" s="144">
        <f t="shared" si="93"/>
        <v>0</v>
      </c>
      <c r="V191" s="146">
        <f t="shared" si="94"/>
        <v>0</v>
      </c>
      <c r="W191" s="144">
        <f t="shared" si="95"/>
        <v>0</v>
      </c>
      <c r="X191" s="143">
        <f t="shared" si="96"/>
        <v>0</v>
      </c>
      <c r="Y191" s="144">
        <f t="shared" si="97"/>
        <v>0</v>
      </c>
      <c r="Z191" s="147">
        <f t="shared" si="98"/>
        <v>0</v>
      </c>
      <c r="AA191" s="15">
        <f t="shared" si="74"/>
        <v>0</v>
      </c>
      <c r="AB191" s="22">
        <f t="shared" si="74"/>
        <v>0</v>
      </c>
      <c r="AC191" s="42"/>
      <c r="AD191" s="43"/>
      <c r="AE191" s="43"/>
      <c r="AF191" s="43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13"/>
    </row>
    <row r="192" spans="1:47" s="23" customFormat="1" ht="18" hidden="1" customHeight="1" outlineLevel="1" thickBot="1">
      <c r="A192" s="13"/>
      <c r="B192" s="30" t="s">
        <v>52</v>
      </c>
      <c r="C192" s="142">
        <f t="shared" si="75"/>
        <v>0</v>
      </c>
      <c r="D192" s="143">
        <f t="shared" si="76"/>
        <v>0</v>
      </c>
      <c r="E192" s="144">
        <f t="shared" si="77"/>
        <v>0</v>
      </c>
      <c r="F192" s="143">
        <f t="shared" si="78"/>
        <v>0</v>
      </c>
      <c r="G192" s="144">
        <f t="shared" si="79"/>
        <v>0</v>
      </c>
      <c r="H192" s="143">
        <f t="shared" si="80"/>
        <v>0</v>
      </c>
      <c r="I192" s="144">
        <f t="shared" si="81"/>
        <v>0</v>
      </c>
      <c r="J192" s="143">
        <f t="shared" si="82"/>
        <v>0</v>
      </c>
      <c r="K192" s="144">
        <f t="shared" si="83"/>
        <v>0</v>
      </c>
      <c r="L192" s="145">
        <f t="shared" si="84"/>
        <v>0</v>
      </c>
      <c r="M192" s="144">
        <f t="shared" si="85"/>
        <v>0</v>
      </c>
      <c r="N192" s="145">
        <f t="shared" si="86"/>
        <v>0</v>
      </c>
      <c r="O192" s="144">
        <f t="shared" si="87"/>
        <v>0</v>
      </c>
      <c r="P192" s="145">
        <f t="shared" si="88"/>
        <v>0</v>
      </c>
      <c r="Q192" s="144">
        <f t="shared" si="89"/>
        <v>0</v>
      </c>
      <c r="R192" s="146">
        <f t="shared" si="90"/>
        <v>0</v>
      </c>
      <c r="S192" s="144">
        <f t="shared" si="91"/>
        <v>0</v>
      </c>
      <c r="T192" s="146">
        <f t="shared" si="92"/>
        <v>0</v>
      </c>
      <c r="U192" s="144">
        <f t="shared" si="93"/>
        <v>0</v>
      </c>
      <c r="V192" s="146">
        <f t="shared" si="94"/>
        <v>0</v>
      </c>
      <c r="W192" s="144">
        <f t="shared" si="95"/>
        <v>0</v>
      </c>
      <c r="X192" s="143">
        <f t="shared" si="96"/>
        <v>0</v>
      </c>
      <c r="Y192" s="144">
        <f t="shared" si="97"/>
        <v>0</v>
      </c>
      <c r="Z192" s="147">
        <f t="shared" si="98"/>
        <v>0</v>
      </c>
      <c r="AA192" s="15">
        <f t="shared" si="74"/>
        <v>0</v>
      </c>
      <c r="AB192" s="22">
        <f t="shared" si="74"/>
        <v>0</v>
      </c>
      <c r="AC192" s="42"/>
      <c r="AD192" s="43"/>
      <c r="AE192" s="43"/>
      <c r="AF192" s="43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13"/>
    </row>
    <row r="193" spans="1:47" s="23" customFormat="1" ht="18" hidden="1" customHeight="1" outlineLevel="1" thickBot="1">
      <c r="A193" s="13"/>
      <c r="B193" s="30" t="s">
        <v>53</v>
      </c>
      <c r="C193" s="142">
        <f t="shared" si="75"/>
        <v>0</v>
      </c>
      <c r="D193" s="143">
        <f t="shared" si="76"/>
        <v>0</v>
      </c>
      <c r="E193" s="144">
        <f t="shared" si="77"/>
        <v>0</v>
      </c>
      <c r="F193" s="143">
        <f t="shared" si="78"/>
        <v>0</v>
      </c>
      <c r="G193" s="144">
        <f t="shared" si="79"/>
        <v>0</v>
      </c>
      <c r="H193" s="143">
        <f t="shared" si="80"/>
        <v>0</v>
      </c>
      <c r="I193" s="144">
        <f t="shared" si="81"/>
        <v>0</v>
      </c>
      <c r="J193" s="143">
        <f t="shared" si="82"/>
        <v>0</v>
      </c>
      <c r="K193" s="144">
        <f t="shared" si="83"/>
        <v>0</v>
      </c>
      <c r="L193" s="145">
        <f t="shared" si="84"/>
        <v>0</v>
      </c>
      <c r="M193" s="144">
        <f t="shared" si="85"/>
        <v>0</v>
      </c>
      <c r="N193" s="145">
        <f t="shared" si="86"/>
        <v>0</v>
      </c>
      <c r="O193" s="144">
        <f t="shared" si="87"/>
        <v>0</v>
      </c>
      <c r="P193" s="145">
        <f t="shared" si="88"/>
        <v>0</v>
      </c>
      <c r="Q193" s="144">
        <f t="shared" si="89"/>
        <v>0</v>
      </c>
      <c r="R193" s="146">
        <f t="shared" si="90"/>
        <v>0</v>
      </c>
      <c r="S193" s="144">
        <f t="shared" si="91"/>
        <v>0</v>
      </c>
      <c r="T193" s="146">
        <f t="shared" si="92"/>
        <v>0</v>
      </c>
      <c r="U193" s="144">
        <f t="shared" si="93"/>
        <v>0</v>
      </c>
      <c r="V193" s="146">
        <f t="shared" si="94"/>
        <v>0</v>
      </c>
      <c r="W193" s="144">
        <f t="shared" si="95"/>
        <v>0</v>
      </c>
      <c r="X193" s="143">
        <f t="shared" si="96"/>
        <v>0</v>
      </c>
      <c r="Y193" s="144">
        <f t="shared" si="97"/>
        <v>0</v>
      </c>
      <c r="Z193" s="147">
        <f t="shared" si="98"/>
        <v>0</v>
      </c>
      <c r="AA193" s="15">
        <f t="shared" si="74"/>
        <v>0</v>
      </c>
      <c r="AB193" s="22">
        <f t="shared" si="74"/>
        <v>0</v>
      </c>
      <c r="AC193" s="42"/>
      <c r="AD193" s="43"/>
      <c r="AE193" s="43"/>
      <c r="AF193" s="43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13"/>
    </row>
    <row r="194" spans="1:47" s="23" customFormat="1" ht="18" hidden="1" customHeight="1" outlineLevel="1" thickBot="1">
      <c r="A194" s="13"/>
      <c r="B194" s="30" t="s">
        <v>54</v>
      </c>
      <c r="C194" s="142">
        <f t="shared" si="75"/>
        <v>0</v>
      </c>
      <c r="D194" s="143">
        <f t="shared" si="76"/>
        <v>0</v>
      </c>
      <c r="E194" s="144">
        <f t="shared" si="77"/>
        <v>0</v>
      </c>
      <c r="F194" s="143">
        <f t="shared" si="78"/>
        <v>0</v>
      </c>
      <c r="G194" s="144">
        <f t="shared" si="79"/>
        <v>0</v>
      </c>
      <c r="H194" s="143">
        <f t="shared" si="80"/>
        <v>0</v>
      </c>
      <c r="I194" s="144">
        <f t="shared" si="81"/>
        <v>0</v>
      </c>
      <c r="J194" s="143">
        <f t="shared" si="82"/>
        <v>0</v>
      </c>
      <c r="K194" s="144">
        <f t="shared" si="83"/>
        <v>0</v>
      </c>
      <c r="L194" s="145">
        <f t="shared" si="84"/>
        <v>0</v>
      </c>
      <c r="M194" s="144">
        <f t="shared" si="85"/>
        <v>0</v>
      </c>
      <c r="N194" s="145">
        <f t="shared" si="86"/>
        <v>0</v>
      </c>
      <c r="O194" s="144">
        <f t="shared" si="87"/>
        <v>0</v>
      </c>
      <c r="P194" s="145">
        <f t="shared" si="88"/>
        <v>0</v>
      </c>
      <c r="Q194" s="144">
        <f t="shared" si="89"/>
        <v>0</v>
      </c>
      <c r="R194" s="146">
        <f t="shared" si="90"/>
        <v>0</v>
      </c>
      <c r="S194" s="144">
        <f t="shared" si="91"/>
        <v>0</v>
      </c>
      <c r="T194" s="146">
        <f t="shared" si="92"/>
        <v>0</v>
      </c>
      <c r="U194" s="144">
        <f t="shared" si="93"/>
        <v>0</v>
      </c>
      <c r="V194" s="146">
        <f t="shared" si="94"/>
        <v>0</v>
      </c>
      <c r="W194" s="144">
        <f t="shared" si="95"/>
        <v>0</v>
      </c>
      <c r="X194" s="143">
        <f t="shared" si="96"/>
        <v>0</v>
      </c>
      <c r="Y194" s="144">
        <f t="shared" si="97"/>
        <v>0</v>
      </c>
      <c r="Z194" s="147">
        <f t="shared" si="98"/>
        <v>0</v>
      </c>
      <c r="AA194" s="15">
        <f t="shared" si="74"/>
        <v>0</v>
      </c>
      <c r="AB194" s="22">
        <f t="shared" si="74"/>
        <v>0</v>
      </c>
      <c r="AC194" s="42"/>
      <c r="AD194" s="43"/>
      <c r="AE194" s="43"/>
      <c r="AF194" s="43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13"/>
    </row>
    <row r="195" spans="1:47" s="23" customFormat="1" ht="18" hidden="1" customHeight="1" outlineLevel="1" thickBot="1">
      <c r="A195" s="13"/>
      <c r="B195" s="30" t="s">
        <v>55</v>
      </c>
      <c r="C195" s="142">
        <f t="shared" si="75"/>
        <v>0</v>
      </c>
      <c r="D195" s="143">
        <f t="shared" si="76"/>
        <v>0</v>
      </c>
      <c r="E195" s="144">
        <f t="shared" si="77"/>
        <v>0</v>
      </c>
      <c r="F195" s="143">
        <f t="shared" si="78"/>
        <v>0</v>
      </c>
      <c r="G195" s="144">
        <f t="shared" si="79"/>
        <v>0</v>
      </c>
      <c r="H195" s="143">
        <f t="shared" si="80"/>
        <v>0</v>
      </c>
      <c r="I195" s="144">
        <f t="shared" si="81"/>
        <v>0</v>
      </c>
      <c r="J195" s="143">
        <f t="shared" si="82"/>
        <v>0</v>
      </c>
      <c r="K195" s="144">
        <f t="shared" si="83"/>
        <v>0</v>
      </c>
      <c r="L195" s="145">
        <f t="shared" si="84"/>
        <v>0</v>
      </c>
      <c r="M195" s="144">
        <f t="shared" si="85"/>
        <v>0</v>
      </c>
      <c r="N195" s="145">
        <f t="shared" si="86"/>
        <v>0</v>
      </c>
      <c r="O195" s="144">
        <f t="shared" si="87"/>
        <v>0</v>
      </c>
      <c r="P195" s="145">
        <f t="shared" si="88"/>
        <v>0</v>
      </c>
      <c r="Q195" s="144">
        <f t="shared" si="89"/>
        <v>0</v>
      </c>
      <c r="R195" s="146">
        <f t="shared" si="90"/>
        <v>0</v>
      </c>
      <c r="S195" s="144">
        <f t="shared" si="91"/>
        <v>0</v>
      </c>
      <c r="T195" s="146">
        <f t="shared" si="92"/>
        <v>0</v>
      </c>
      <c r="U195" s="144">
        <f t="shared" si="93"/>
        <v>0</v>
      </c>
      <c r="V195" s="146">
        <f t="shared" si="94"/>
        <v>0</v>
      </c>
      <c r="W195" s="144">
        <f t="shared" si="95"/>
        <v>0</v>
      </c>
      <c r="X195" s="143">
        <f t="shared" si="96"/>
        <v>0</v>
      </c>
      <c r="Y195" s="144">
        <f t="shared" si="97"/>
        <v>0</v>
      </c>
      <c r="Z195" s="147">
        <f t="shared" si="98"/>
        <v>0</v>
      </c>
      <c r="AA195" s="15">
        <f t="shared" si="74"/>
        <v>0</v>
      </c>
      <c r="AB195" s="22">
        <f t="shared" si="74"/>
        <v>0</v>
      </c>
      <c r="AC195" s="42"/>
      <c r="AD195" s="43"/>
      <c r="AE195" s="43"/>
      <c r="AF195" s="43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13"/>
    </row>
    <row r="196" spans="1:47" s="23" customFormat="1" ht="18" hidden="1" customHeight="1" outlineLevel="1" thickBot="1">
      <c r="A196" s="13"/>
      <c r="B196" s="30" t="s">
        <v>56</v>
      </c>
      <c r="C196" s="142">
        <f t="shared" si="75"/>
        <v>0</v>
      </c>
      <c r="D196" s="143">
        <f t="shared" si="76"/>
        <v>0</v>
      </c>
      <c r="E196" s="144">
        <f t="shared" si="77"/>
        <v>0</v>
      </c>
      <c r="F196" s="143">
        <f t="shared" si="78"/>
        <v>0</v>
      </c>
      <c r="G196" s="144">
        <f t="shared" si="79"/>
        <v>0</v>
      </c>
      <c r="H196" s="143">
        <f t="shared" si="80"/>
        <v>0</v>
      </c>
      <c r="I196" s="144">
        <f t="shared" si="81"/>
        <v>0</v>
      </c>
      <c r="J196" s="143">
        <f t="shared" si="82"/>
        <v>0</v>
      </c>
      <c r="K196" s="144">
        <f t="shared" si="83"/>
        <v>0</v>
      </c>
      <c r="L196" s="145">
        <f t="shared" si="84"/>
        <v>0</v>
      </c>
      <c r="M196" s="144">
        <f t="shared" si="85"/>
        <v>0</v>
      </c>
      <c r="N196" s="145">
        <f t="shared" si="86"/>
        <v>0</v>
      </c>
      <c r="O196" s="144">
        <f t="shared" si="87"/>
        <v>0</v>
      </c>
      <c r="P196" s="145">
        <f t="shared" si="88"/>
        <v>0</v>
      </c>
      <c r="Q196" s="144">
        <f t="shared" si="89"/>
        <v>0</v>
      </c>
      <c r="R196" s="146">
        <f t="shared" si="90"/>
        <v>0</v>
      </c>
      <c r="S196" s="144">
        <f t="shared" si="91"/>
        <v>0</v>
      </c>
      <c r="T196" s="146">
        <f t="shared" si="92"/>
        <v>0</v>
      </c>
      <c r="U196" s="144">
        <f t="shared" si="93"/>
        <v>0</v>
      </c>
      <c r="V196" s="146">
        <f t="shared" si="94"/>
        <v>0</v>
      </c>
      <c r="W196" s="144">
        <f t="shared" si="95"/>
        <v>0</v>
      </c>
      <c r="X196" s="143">
        <f t="shared" si="96"/>
        <v>0</v>
      </c>
      <c r="Y196" s="144">
        <f t="shared" si="97"/>
        <v>0</v>
      </c>
      <c r="Z196" s="147">
        <f t="shared" si="98"/>
        <v>0</v>
      </c>
      <c r="AA196" s="15">
        <f t="shared" si="74"/>
        <v>0</v>
      </c>
      <c r="AB196" s="22">
        <f t="shared" si="74"/>
        <v>0</v>
      </c>
      <c r="AC196" s="42"/>
      <c r="AD196" s="43"/>
      <c r="AE196" s="43"/>
      <c r="AF196" s="43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13"/>
    </row>
    <row r="197" spans="1:47" s="23" customFormat="1" ht="18" hidden="1" customHeight="1" outlineLevel="1" thickBot="1">
      <c r="A197" s="13"/>
      <c r="B197" s="30" t="s">
        <v>57</v>
      </c>
      <c r="C197" s="142">
        <f t="shared" si="75"/>
        <v>0</v>
      </c>
      <c r="D197" s="143">
        <f t="shared" si="76"/>
        <v>0</v>
      </c>
      <c r="E197" s="144">
        <f t="shared" si="77"/>
        <v>0</v>
      </c>
      <c r="F197" s="143">
        <f t="shared" si="78"/>
        <v>0</v>
      </c>
      <c r="G197" s="144">
        <f t="shared" si="79"/>
        <v>0</v>
      </c>
      <c r="H197" s="143">
        <f t="shared" si="80"/>
        <v>0</v>
      </c>
      <c r="I197" s="144">
        <f t="shared" si="81"/>
        <v>0</v>
      </c>
      <c r="J197" s="143">
        <f t="shared" si="82"/>
        <v>0</v>
      </c>
      <c r="K197" s="144">
        <f t="shared" si="83"/>
        <v>0</v>
      </c>
      <c r="L197" s="145">
        <f t="shared" si="84"/>
        <v>0</v>
      </c>
      <c r="M197" s="144">
        <f t="shared" si="85"/>
        <v>0</v>
      </c>
      <c r="N197" s="145">
        <f t="shared" si="86"/>
        <v>0</v>
      </c>
      <c r="O197" s="144">
        <f t="shared" si="87"/>
        <v>0</v>
      </c>
      <c r="P197" s="145">
        <f t="shared" si="88"/>
        <v>0</v>
      </c>
      <c r="Q197" s="144">
        <f t="shared" si="89"/>
        <v>0</v>
      </c>
      <c r="R197" s="146">
        <f t="shared" si="90"/>
        <v>0</v>
      </c>
      <c r="S197" s="144">
        <f t="shared" si="91"/>
        <v>0</v>
      </c>
      <c r="T197" s="146">
        <f t="shared" si="92"/>
        <v>0</v>
      </c>
      <c r="U197" s="144">
        <f t="shared" si="93"/>
        <v>0</v>
      </c>
      <c r="V197" s="146">
        <f t="shared" si="94"/>
        <v>0</v>
      </c>
      <c r="W197" s="144">
        <f t="shared" si="95"/>
        <v>0</v>
      </c>
      <c r="X197" s="143">
        <f t="shared" si="96"/>
        <v>0</v>
      </c>
      <c r="Y197" s="144">
        <f t="shared" si="97"/>
        <v>0</v>
      </c>
      <c r="Z197" s="147">
        <f t="shared" si="98"/>
        <v>0</v>
      </c>
      <c r="AA197" s="15">
        <f t="shared" si="74"/>
        <v>0</v>
      </c>
      <c r="AB197" s="22">
        <f t="shared" si="74"/>
        <v>0</v>
      </c>
      <c r="AC197" s="42"/>
      <c r="AD197" s="43"/>
      <c r="AE197" s="43"/>
      <c r="AF197" s="43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13"/>
    </row>
    <row r="198" spans="1:47" s="23" customFormat="1" ht="18" hidden="1" customHeight="1" outlineLevel="1" thickBot="1">
      <c r="A198" s="13"/>
      <c r="B198" s="30" t="s">
        <v>58</v>
      </c>
      <c r="C198" s="142">
        <f t="shared" si="75"/>
        <v>0</v>
      </c>
      <c r="D198" s="143">
        <f t="shared" si="76"/>
        <v>0</v>
      </c>
      <c r="E198" s="144">
        <f t="shared" si="77"/>
        <v>0</v>
      </c>
      <c r="F198" s="143">
        <f t="shared" si="78"/>
        <v>0</v>
      </c>
      <c r="G198" s="144">
        <f t="shared" si="79"/>
        <v>0</v>
      </c>
      <c r="H198" s="143">
        <f t="shared" si="80"/>
        <v>0</v>
      </c>
      <c r="I198" s="144">
        <f t="shared" si="81"/>
        <v>0</v>
      </c>
      <c r="J198" s="143">
        <f t="shared" si="82"/>
        <v>0</v>
      </c>
      <c r="K198" s="144">
        <f t="shared" si="83"/>
        <v>0</v>
      </c>
      <c r="L198" s="145">
        <f t="shared" si="84"/>
        <v>0</v>
      </c>
      <c r="M198" s="144">
        <f t="shared" si="85"/>
        <v>0</v>
      </c>
      <c r="N198" s="145">
        <f t="shared" si="86"/>
        <v>0</v>
      </c>
      <c r="O198" s="144">
        <f t="shared" si="87"/>
        <v>0</v>
      </c>
      <c r="P198" s="145">
        <f t="shared" si="88"/>
        <v>0</v>
      </c>
      <c r="Q198" s="144">
        <f t="shared" si="89"/>
        <v>0</v>
      </c>
      <c r="R198" s="146">
        <f t="shared" si="90"/>
        <v>0</v>
      </c>
      <c r="S198" s="144">
        <f t="shared" si="91"/>
        <v>0</v>
      </c>
      <c r="T198" s="146">
        <f t="shared" si="92"/>
        <v>0</v>
      </c>
      <c r="U198" s="144">
        <f t="shared" si="93"/>
        <v>0</v>
      </c>
      <c r="V198" s="146">
        <f t="shared" si="94"/>
        <v>0</v>
      </c>
      <c r="W198" s="144">
        <f t="shared" si="95"/>
        <v>0</v>
      </c>
      <c r="X198" s="143">
        <f t="shared" si="96"/>
        <v>0</v>
      </c>
      <c r="Y198" s="144">
        <f t="shared" si="97"/>
        <v>0</v>
      </c>
      <c r="Z198" s="147">
        <f t="shared" si="98"/>
        <v>0</v>
      </c>
      <c r="AA198" s="15">
        <f t="shared" si="74"/>
        <v>0</v>
      </c>
      <c r="AB198" s="22">
        <f t="shared" si="74"/>
        <v>0</v>
      </c>
      <c r="AC198" s="42"/>
      <c r="AD198" s="43"/>
      <c r="AE198" s="43"/>
      <c r="AF198" s="43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13"/>
    </row>
    <row r="199" spans="1:47" s="23" customFormat="1" ht="18" hidden="1" customHeight="1" outlineLevel="1" thickBot="1">
      <c r="A199" s="13"/>
      <c r="B199" s="30" t="s">
        <v>59</v>
      </c>
      <c r="C199" s="142">
        <f t="shared" si="75"/>
        <v>0</v>
      </c>
      <c r="D199" s="143">
        <f t="shared" si="76"/>
        <v>0</v>
      </c>
      <c r="E199" s="144">
        <f t="shared" si="77"/>
        <v>0</v>
      </c>
      <c r="F199" s="143">
        <f t="shared" si="78"/>
        <v>0</v>
      </c>
      <c r="G199" s="144">
        <f t="shared" si="79"/>
        <v>0</v>
      </c>
      <c r="H199" s="143">
        <f t="shared" si="80"/>
        <v>0</v>
      </c>
      <c r="I199" s="144">
        <f t="shared" si="81"/>
        <v>0</v>
      </c>
      <c r="J199" s="143">
        <f t="shared" si="82"/>
        <v>0</v>
      </c>
      <c r="K199" s="144">
        <f t="shared" si="83"/>
        <v>0</v>
      </c>
      <c r="L199" s="145">
        <f t="shared" si="84"/>
        <v>0</v>
      </c>
      <c r="M199" s="144">
        <f t="shared" si="85"/>
        <v>0</v>
      </c>
      <c r="N199" s="145">
        <f t="shared" si="86"/>
        <v>0</v>
      </c>
      <c r="O199" s="144">
        <f t="shared" si="87"/>
        <v>0</v>
      </c>
      <c r="P199" s="145">
        <f t="shared" si="88"/>
        <v>0</v>
      </c>
      <c r="Q199" s="144">
        <f t="shared" si="89"/>
        <v>0</v>
      </c>
      <c r="R199" s="146">
        <f t="shared" si="90"/>
        <v>0</v>
      </c>
      <c r="S199" s="144">
        <f t="shared" si="91"/>
        <v>0</v>
      </c>
      <c r="T199" s="146">
        <f t="shared" si="92"/>
        <v>0</v>
      </c>
      <c r="U199" s="144">
        <f t="shared" si="93"/>
        <v>0</v>
      </c>
      <c r="V199" s="146">
        <f t="shared" si="94"/>
        <v>0</v>
      </c>
      <c r="W199" s="144">
        <f t="shared" si="95"/>
        <v>0</v>
      </c>
      <c r="X199" s="143">
        <f t="shared" si="96"/>
        <v>0</v>
      </c>
      <c r="Y199" s="144">
        <f t="shared" si="97"/>
        <v>0</v>
      </c>
      <c r="Z199" s="147">
        <f t="shared" si="98"/>
        <v>0</v>
      </c>
      <c r="AA199" s="15">
        <f t="shared" si="74"/>
        <v>0</v>
      </c>
      <c r="AB199" s="22">
        <f t="shared" si="74"/>
        <v>0</v>
      </c>
      <c r="AC199" s="42"/>
      <c r="AD199" s="43"/>
      <c r="AE199" s="43"/>
      <c r="AF199" s="43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13"/>
    </row>
    <row r="200" spans="1:47" s="23" customFormat="1" ht="18" hidden="1" customHeight="1" outlineLevel="1" thickBot="1">
      <c r="A200" s="13"/>
      <c r="B200" s="30" t="s">
        <v>60</v>
      </c>
      <c r="C200" s="142">
        <f t="shared" si="75"/>
        <v>0</v>
      </c>
      <c r="D200" s="143">
        <f t="shared" si="76"/>
        <v>0</v>
      </c>
      <c r="E200" s="144">
        <f t="shared" si="77"/>
        <v>0</v>
      </c>
      <c r="F200" s="143">
        <f t="shared" si="78"/>
        <v>0</v>
      </c>
      <c r="G200" s="144">
        <f t="shared" si="79"/>
        <v>0</v>
      </c>
      <c r="H200" s="143">
        <f t="shared" si="80"/>
        <v>0</v>
      </c>
      <c r="I200" s="144">
        <f t="shared" si="81"/>
        <v>0</v>
      </c>
      <c r="J200" s="143">
        <f t="shared" si="82"/>
        <v>0</v>
      </c>
      <c r="K200" s="144">
        <f t="shared" si="83"/>
        <v>0</v>
      </c>
      <c r="L200" s="145">
        <f t="shared" si="84"/>
        <v>0</v>
      </c>
      <c r="M200" s="144">
        <f t="shared" si="85"/>
        <v>0</v>
      </c>
      <c r="N200" s="145">
        <f t="shared" si="86"/>
        <v>0</v>
      </c>
      <c r="O200" s="144">
        <f t="shared" si="87"/>
        <v>0</v>
      </c>
      <c r="P200" s="145">
        <f t="shared" si="88"/>
        <v>0</v>
      </c>
      <c r="Q200" s="144">
        <f t="shared" si="89"/>
        <v>0</v>
      </c>
      <c r="R200" s="146">
        <f t="shared" si="90"/>
        <v>0</v>
      </c>
      <c r="S200" s="144">
        <f t="shared" si="91"/>
        <v>0</v>
      </c>
      <c r="T200" s="146">
        <f t="shared" si="92"/>
        <v>0</v>
      </c>
      <c r="U200" s="144">
        <f t="shared" si="93"/>
        <v>0</v>
      </c>
      <c r="V200" s="146">
        <f t="shared" si="94"/>
        <v>0</v>
      </c>
      <c r="W200" s="144">
        <f t="shared" si="95"/>
        <v>0</v>
      </c>
      <c r="X200" s="143">
        <f t="shared" si="96"/>
        <v>0</v>
      </c>
      <c r="Y200" s="144">
        <f t="shared" si="97"/>
        <v>0</v>
      </c>
      <c r="Z200" s="147">
        <f t="shared" si="98"/>
        <v>0</v>
      </c>
      <c r="AA200" s="15">
        <f t="shared" si="74"/>
        <v>0</v>
      </c>
      <c r="AB200" s="22">
        <f t="shared" si="74"/>
        <v>0</v>
      </c>
      <c r="AC200" s="42"/>
      <c r="AD200" s="43"/>
      <c r="AE200" s="43"/>
      <c r="AF200" s="43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13"/>
    </row>
    <row r="201" spans="1:47" s="23" customFormat="1" ht="18" hidden="1" customHeight="1" outlineLevel="1" thickBot="1">
      <c r="A201" s="13"/>
      <c r="B201" s="36" t="s">
        <v>61</v>
      </c>
      <c r="C201" s="148">
        <f t="shared" si="75"/>
        <v>0</v>
      </c>
      <c r="D201" s="149">
        <f t="shared" si="76"/>
        <v>0</v>
      </c>
      <c r="E201" s="150">
        <f t="shared" si="77"/>
        <v>0</v>
      </c>
      <c r="F201" s="149">
        <f t="shared" si="78"/>
        <v>0</v>
      </c>
      <c r="G201" s="150">
        <f t="shared" si="79"/>
        <v>0</v>
      </c>
      <c r="H201" s="149">
        <f t="shared" si="80"/>
        <v>0</v>
      </c>
      <c r="I201" s="150">
        <f t="shared" si="81"/>
        <v>0</v>
      </c>
      <c r="J201" s="149">
        <f t="shared" si="82"/>
        <v>0</v>
      </c>
      <c r="K201" s="150">
        <f t="shared" si="83"/>
        <v>0</v>
      </c>
      <c r="L201" s="151">
        <f t="shared" si="84"/>
        <v>0</v>
      </c>
      <c r="M201" s="150">
        <f t="shared" si="85"/>
        <v>0</v>
      </c>
      <c r="N201" s="151">
        <f t="shared" si="86"/>
        <v>0</v>
      </c>
      <c r="O201" s="150">
        <f t="shared" si="87"/>
        <v>0</v>
      </c>
      <c r="P201" s="151">
        <f t="shared" si="88"/>
        <v>0</v>
      </c>
      <c r="Q201" s="150">
        <f t="shared" si="89"/>
        <v>0</v>
      </c>
      <c r="R201" s="152">
        <f t="shared" si="90"/>
        <v>0</v>
      </c>
      <c r="S201" s="150">
        <f t="shared" si="91"/>
        <v>0</v>
      </c>
      <c r="T201" s="152">
        <f t="shared" si="92"/>
        <v>0</v>
      </c>
      <c r="U201" s="150">
        <f t="shared" si="93"/>
        <v>0</v>
      </c>
      <c r="V201" s="152">
        <f t="shared" si="94"/>
        <v>0</v>
      </c>
      <c r="W201" s="150">
        <f t="shared" si="95"/>
        <v>0</v>
      </c>
      <c r="X201" s="149">
        <f t="shared" si="96"/>
        <v>0</v>
      </c>
      <c r="Y201" s="150">
        <f t="shared" si="97"/>
        <v>0</v>
      </c>
      <c r="Z201" s="153">
        <f t="shared" si="98"/>
        <v>0</v>
      </c>
      <c r="AA201" s="15">
        <f t="shared" si="74"/>
        <v>0</v>
      </c>
      <c r="AB201" s="22">
        <f t="shared" si="74"/>
        <v>0</v>
      </c>
      <c r="AC201" s="42"/>
      <c r="AD201" s="43"/>
      <c r="AE201" s="43"/>
      <c r="AF201" s="43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13"/>
    </row>
    <row r="202" spans="1:47" s="23" customFormat="1" ht="18" hidden="1" customHeight="1" collapsed="1" thickBot="1">
      <c r="A202" s="13"/>
      <c r="B202" s="48" t="s">
        <v>13</v>
      </c>
      <c r="C202" s="15">
        <f>SUM(C10,C58,C106,C154)</f>
        <v>0</v>
      </c>
      <c r="D202" s="16">
        <f>SUM(D10,D58,D106,D154)</f>
        <v>0</v>
      </c>
      <c r="E202" s="17">
        <f>SUM(E10,E58,E106,E154)</f>
        <v>0</v>
      </c>
      <c r="F202" s="16">
        <f t="shared" ref="F202:Z203" si="99">SUM(F10,F58,F106,F154)</f>
        <v>0</v>
      </c>
      <c r="G202" s="17">
        <f>SUM(G10,G58,G106,G154)</f>
        <v>0</v>
      </c>
      <c r="H202" s="16">
        <f t="shared" si="99"/>
        <v>0</v>
      </c>
      <c r="I202" s="17">
        <f t="shared" si="99"/>
        <v>0</v>
      </c>
      <c r="J202" s="16">
        <f t="shared" si="99"/>
        <v>0</v>
      </c>
      <c r="K202" s="17">
        <f t="shared" si="99"/>
        <v>0</v>
      </c>
      <c r="L202" s="16">
        <f t="shared" si="99"/>
        <v>0</v>
      </c>
      <c r="M202" s="17">
        <f t="shared" si="99"/>
        <v>0</v>
      </c>
      <c r="N202" s="16">
        <f t="shared" si="99"/>
        <v>0</v>
      </c>
      <c r="O202" s="17">
        <f t="shared" si="99"/>
        <v>0</v>
      </c>
      <c r="P202" s="16">
        <f t="shared" si="99"/>
        <v>0</v>
      </c>
      <c r="Q202" s="17">
        <f t="shared" si="99"/>
        <v>0</v>
      </c>
      <c r="R202" s="16">
        <f t="shared" si="99"/>
        <v>0</v>
      </c>
      <c r="S202" s="17">
        <f t="shared" si="99"/>
        <v>0</v>
      </c>
      <c r="T202" s="16">
        <f t="shared" si="99"/>
        <v>0</v>
      </c>
      <c r="U202" s="17">
        <f t="shared" si="99"/>
        <v>0</v>
      </c>
      <c r="V202" s="16">
        <f t="shared" si="99"/>
        <v>0</v>
      </c>
      <c r="W202" s="17">
        <f t="shared" si="99"/>
        <v>0</v>
      </c>
      <c r="X202" s="16">
        <f t="shared" si="99"/>
        <v>0</v>
      </c>
      <c r="Y202" s="17">
        <f t="shared" si="99"/>
        <v>0</v>
      </c>
      <c r="Z202" s="22">
        <f t="shared" si="99"/>
        <v>0</v>
      </c>
      <c r="AA202" s="15">
        <f>C202+E202+G202+I202+K202+M202+O202+Q202+S202+U202+W202+Y202</f>
        <v>0</v>
      </c>
      <c r="AB202" s="22">
        <f>D202+F202+H202+J202+L202+N202+P202+R202+T202+V202+X202+Z202</f>
        <v>0</v>
      </c>
      <c r="AC202" s="42"/>
      <c r="AD202" s="43"/>
      <c r="AE202" s="43"/>
      <c r="AF202" s="43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13"/>
    </row>
    <row r="203" spans="1:47" s="23" customFormat="1" ht="18" hidden="1" customHeight="1" outlineLevel="1">
      <c r="A203" s="13"/>
      <c r="B203" s="24" t="s">
        <v>15</v>
      </c>
      <c r="C203" s="25">
        <f t="shared" ref="C203:R218" si="100">SUM(C11,C59,C107,C155)</f>
        <v>0</v>
      </c>
      <c r="D203" s="26">
        <f t="shared" si="100"/>
        <v>0</v>
      </c>
      <c r="E203" s="27">
        <f t="shared" si="100"/>
        <v>0</v>
      </c>
      <c r="F203" s="26">
        <f t="shared" si="100"/>
        <v>0</v>
      </c>
      <c r="G203" s="27">
        <f t="shared" si="100"/>
        <v>0</v>
      </c>
      <c r="H203" s="26">
        <f t="shared" si="100"/>
        <v>0</v>
      </c>
      <c r="I203" s="27">
        <f t="shared" si="100"/>
        <v>0</v>
      </c>
      <c r="J203" s="26">
        <f t="shared" si="100"/>
        <v>0</v>
      </c>
      <c r="K203" s="27">
        <f t="shared" si="100"/>
        <v>0</v>
      </c>
      <c r="L203" s="26">
        <f t="shared" si="100"/>
        <v>0</v>
      </c>
      <c r="M203" s="27">
        <f t="shared" si="100"/>
        <v>0</v>
      </c>
      <c r="N203" s="26">
        <f t="shared" si="100"/>
        <v>0</v>
      </c>
      <c r="O203" s="27">
        <f t="shared" si="100"/>
        <v>0</v>
      </c>
      <c r="P203" s="26">
        <f t="shared" si="100"/>
        <v>0</v>
      </c>
      <c r="Q203" s="27">
        <f>SUM(Q11,Q59,Q107,Q155)</f>
        <v>0</v>
      </c>
      <c r="R203" s="26">
        <f t="shared" si="100"/>
        <v>0</v>
      </c>
      <c r="S203" s="27">
        <f>SUM(S11,S59,S107,S155)</f>
        <v>0</v>
      </c>
      <c r="T203" s="26">
        <f>SUM(T11,T59,T107,T155)</f>
        <v>0</v>
      </c>
      <c r="U203" s="27">
        <f>SUM(U11,U59,U107,U155)</f>
        <v>0</v>
      </c>
      <c r="V203" s="26">
        <f>SUM(V11,V59,V107,V155)</f>
        <v>0</v>
      </c>
      <c r="W203" s="27">
        <f>SUM(W11,W59,W107,W155)</f>
        <v>0</v>
      </c>
      <c r="X203" s="26">
        <f t="shared" si="99"/>
        <v>0</v>
      </c>
      <c r="Y203" s="27">
        <f>SUM(Y11,Y59,Y107,Y155)</f>
        <v>0</v>
      </c>
      <c r="Z203" s="29">
        <f>SUM(Z11,Z59,Z107,Z155)</f>
        <v>0</v>
      </c>
      <c r="AA203" s="25">
        <f t="shared" ref="AA203:AB249" si="101">SUM(C203+E203+G203+I203+K203+M203+O203+Q203+S203+U203+W203+Y203)</f>
        <v>0</v>
      </c>
      <c r="AB203" s="29">
        <f t="shared" si="101"/>
        <v>0</v>
      </c>
      <c r="AC203" s="42"/>
      <c r="AD203" s="43"/>
      <c r="AE203" s="43"/>
      <c r="AF203" s="43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13"/>
    </row>
    <row r="204" spans="1:47" s="23" customFormat="1" ht="18" hidden="1" customHeight="1" outlineLevel="1">
      <c r="A204" s="13"/>
      <c r="B204" s="30" t="s">
        <v>16</v>
      </c>
      <c r="C204" s="31">
        <f t="shared" si="100"/>
        <v>0</v>
      </c>
      <c r="D204" s="32">
        <f t="shared" si="100"/>
        <v>0</v>
      </c>
      <c r="E204" s="33">
        <f t="shared" si="100"/>
        <v>0</v>
      </c>
      <c r="F204" s="32">
        <f t="shared" si="100"/>
        <v>0</v>
      </c>
      <c r="G204" s="33">
        <f t="shared" si="100"/>
        <v>0</v>
      </c>
      <c r="H204" s="32">
        <f t="shared" si="100"/>
        <v>0</v>
      </c>
      <c r="I204" s="33">
        <f t="shared" si="100"/>
        <v>0</v>
      </c>
      <c r="J204" s="32">
        <f t="shared" si="100"/>
        <v>0</v>
      </c>
      <c r="K204" s="33">
        <f t="shared" si="100"/>
        <v>0</v>
      </c>
      <c r="L204" s="32">
        <f t="shared" si="100"/>
        <v>0</v>
      </c>
      <c r="M204" s="33">
        <f t="shared" si="100"/>
        <v>0</v>
      </c>
      <c r="N204" s="32">
        <f t="shared" si="100"/>
        <v>0</v>
      </c>
      <c r="O204" s="33">
        <f t="shared" si="100"/>
        <v>0</v>
      </c>
      <c r="P204" s="32">
        <f t="shared" si="100"/>
        <v>0</v>
      </c>
      <c r="Q204" s="33">
        <f t="shared" si="100"/>
        <v>0</v>
      </c>
      <c r="R204" s="32">
        <f t="shared" si="100"/>
        <v>0</v>
      </c>
      <c r="S204" s="33">
        <f t="shared" ref="S204:Z218" si="102">SUM(S12,S60,S108,S156)</f>
        <v>0</v>
      </c>
      <c r="T204" s="32">
        <f t="shared" si="102"/>
        <v>0</v>
      </c>
      <c r="U204" s="33">
        <f t="shared" si="102"/>
        <v>0</v>
      </c>
      <c r="V204" s="32">
        <f t="shared" si="102"/>
        <v>0</v>
      </c>
      <c r="W204" s="33">
        <f t="shared" si="102"/>
        <v>0</v>
      </c>
      <c r="X204" s="32">
        <f t="shared" si="102"/>
        <v>0</v>
      </c>
      <c r="Y204" s="33">
        <f t="shared" si="102"/>
        <v>0</v>
      </c>
      <c r="Z204" s="35">
        <f t="shared" si="102"/>
        <v>0</v>
      </c>
      <c r="AA204" s="31">
        <f t="shared" si="101"/>
        <v>0</v>
      </c>
      <c r="AB204" s="35">
        <f t="shared" si="101"/>
        <v>0</v>
      </c>
      <c r="AC204" s="42"/>
      <c r="AD204" s="43"/>
      <c r="AE204" s="43"/>
      <c r="AF204" s="43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13"/>
    </row>
    <row r="205" spans="1:47" s="23" customFormat="1" ht="18" hidden="1" customHeight="1" outlineLevel="1">
      <c r="A205" s="13"/>
      <c r="B205" s="30" t="s">
        <v>17</v>
      </c>
      <c r="C205" s="31">
        <f t="shared" si="100"/>
        <v>0</v>
      </c>
      <c r="D205" s="32">
        <f t="shared" si="100"/>
        <v>0</v>
      </c>
      <c r="E205" s="33">
        <f t="shared" si="100"/>
        <v>0</v>
      </c>
      <c r="F205" s="32">
        <f t="shared" si="100"/>
        <v>0</v>
      </c>
      <c r="G205" s="33">
        <f t="shared" si="100"/>
        <v>0</v>
      </c>
      <c r="H205" s="32">
        <f t="shared" si="100"/>
        <v>0</v>
      </c>
      <c r="I205" s="33">
        <f t="shared" si="100"/>
        <v>0</v>
      </c>
      <c r="J205" s="32">
        <f t="shared" si="100"/>
        <v>0</v>
      </c>
      <c r="K205" s="33">
        <f t="shared" si="100"/>
        <v>0</v>
      </c>
      <c r="L205" s="32">
        <f t="shared" si="100"/>
        <v>0</v>
      </c>
      <c r="M205" s="33">
        <f t="shared" si="100"/>
        <v>0</v>
      </c>
      <c r="N205" s="32">
        <f t="shared" si="100"/>
        <v>0</v>
      </c>
      <c r="O205" s="33">
        <f t="shared" si="100"/>
        <v>0</v>
      </c>
      <c r="P205" s="32">
        <f t="shared" si="100"/>
        <v>0</v>
      </c>
      <c r="Q205" s="33">
        <f t="shared" si="100"/>
        <v>0</v>
      </c>
      <c r="R205" s="32">
        <f t="shared" si="100"/>
        <v>0</v>
      </c>
      <c r="S205" s="33">
        <f t="shared" si="102"/>
        <v>0</v>
      </c>
      <c r="T205" s="32">
        <f t="shared" si="102"/>
        <v>0</v>
      </c>
      <c r="U205" s="33">
        <f t="shared" si="102"/>
        <v>0</v>
      </c>
      <c r="V205" s="32">
        <f t="shared" si="102"/>
        <v>0</v>
      </c>
      <c r="W205" s="33">
        <f t="shared" si="102"/>
        <v>0</v>
      </c>
      <c r="X205" s="32">
        <f t="shared" si="102"/>
        <v>0</v>
      </c>
      <c r="Y205" s="33">
        <f t="shared" si="102"/>
        <v>0</v>
      </c>
      <c r="Z205" s="35">
        <f t="shared" si="102"/>
        <v>0</v>
      </c>
      <c r="AA205" s="31">
        <f t="shared" si="101"/>
        <v>0</v>
      </c>
      <c r="AB205" s="35">
        <f t="shared" si="101"/>
        <v>0</v>
      </c>
      <c r="AC205" s="42"/>
      <c r="AD205" s="43"/>
      <c r="AE205" s="43"/>
      <c r="AF205" s="43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13"/>
    </row>
    <row r="206" spans="1:47" s="23" customFormat="1" ht="18" hidden="1" customHeight="1" outlineLevel="1">
      <c r="A206" s="13"/>
      <c r="B206" s="30" t="s">
        <v>18</v>
      </c>
      <c r="C206" s="31">
        <f t="shared" si="100"/>
        <v>0</v>
      </c>
      <c r="D206" s="32">
        <f t="shared" si="100"/>
        <v>0</v>
      </c>
      <c r="E206" s="33">
        <f t="shared" si="100"/>
        <v>0</v>
      </c>
      <c r="F206" s="32">
        <f t="shared" si="100"/>
        <v>0</v>
      </c>
      <c r="G206" s="33">
        <f t="shared" si="100"/>
        <v>0</v>
      </c>
      <c r="H206" s="32">
        <f t="shared" si="100"/>
        <v>0</v>
      </c>
      <c r="I206" s="33">
        <f t="shared" si="100"/>
        <v>0</v>
      </c>
      <c r="J206" s="32">
        <f t="shared" si="100"/>
        <v>0</v>
      </c>
      <c r="K206" s="33">
        <f t="shared" si="100"/>
        <v>0</v>
      </c>
      <c r="L206" s="32">
        <f t="shared" si="100"/>
        <v>0</v>
      </c>
      <c r="M206" s="33">
        <f t="shared" si="100"/>
        <v>0</v>
      </c>
      <c r="N206" s="32">
        <f t="shared" si="100"/>
        <v>0</v>
      </c>
      <c r="O206" s="33">
        <f t="shared" si="100"/>
        <v>0</v>
      </c>
      <c r="P206" s="32">
        <f t="shared" si="100"/>
        <v>0</v>
      </c>
      <c r="Q206" s="33">
        <f t="shared" si="100"/>
        <v>0</v>
      </c>
      <c r="R206" s="32">
        <f t="shared" si="100"/>
        <v>0</v>
      </c>
      <c r="S206" s="33">
        <f t="shared" si="102"/>
        <v>0</v>
      </c>
      <c r="T206" s="32">
        <f t="shared" si="102"/>
        <v>0</v>
      </c>
      <c r="U206" s="33">
        <f t="shared" si="102"/>
        <v>0</v>
      </c>
      <c r="V206" s="32">
        <f t="shared" si="102"/>
        <v>0</v>
      </c>
      <c r="W206" s="33">
        <f t="shared" si="102"/>
        <v>0</v>
      </c>
      <c r="X206" s="32">
        <f t="shared" si="102"/>
        <v>0</v>
      </c>
      <c r="Y206" s="33">
        <f t="shared" si="102"/>
        <v>0</v>
      </c>
      <c r="Z206" s="35">
        <f t="shared" si="102"/>
        <v>0</v>
      </c>
      <c r="AA206" s="31">
        <f t="shared" si="101"/>
        <v>0</v>
      </c>
      <c r="AB206" s="35">
        <f t="shared" si="101"/>
        <v>0</v>
      </c>
      <c r="AC206" s="42"/>
      <c r="AD206" s="43"/>
      <c r="AE206" s="43"/>
      <c r="AF206" s="43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13"/>
    </row>
    <row r="207" spans="1:47" s="23" customFormat="1" ht="18" hidden="1" customHeight="1" outlineLevel="1">
      <c r="A207" s="13"/>
      <c r="B207" s="30" t="s">
        <v>19</v>
      </c>
      <c r="C207" s="31">
        <f t="shared" si="100"/>
        <v>0</v>
      </c>
      <c r="D207" s="32">
        <f t="shared" si="100"/>
        <v>0</v>
      </c>
      <c r="E207" s="33">
        <f t="shared" si="100"/>
        <v>0</v>
      </c>
      <c r="F207" s="32">
        <f t="shared" si="100"/>
        <v>0</v>
      </c>
      <c r="G207" s="33">
        <f t="shared" si="100"/>
        <v>0</v>
      </c>
      <c r="H207" s="32">
        <f t="shared" si="100"/>
        <v>0</v>
      </c>
      <c r="I207" s="33">
        <f t="shared" si="100"/>
        <v>0</v>
      </c>
      <c r="J207" s="32">
        <f t="shared" si="100"/>
        <v>0</v>
      </c>
      <c r="K207" s="33">
        <f t="shared" si="100"/>
        <v>0</v>
      </c>
      <c r="L207" s="32">
        <f t="shared" si="100"/>
        <v>0</v>
      </c>
      <c r="M207" s="33">
        <f t="shared" si="100"/>
        <v>0</v>
      </c>
      <c r="N207" s="32">
        <f t="shared" si="100"/>
        <v>0</v>
      </c>
      <c r="O207" s="33">
        <f t="shared" si="100"/>
        <v>0</v>
      </c>
      <c r="P207" s="32">
        <f t="shared" si="100"/>
        <v>0</v>
      </c>
      <c r="Q207" s="33">
        <f t="shared" si="100"/>
        <v>0</v>
      </c>
      <c r="R207" s="32">
        <f t="shared" si="100"/>
        <v>0</v>
      </c>
      <c r="S207" s="33">
        <f t="shared" si="102"/>
        <v>0</v>
      </c>
      <c r="T207" s="32">
        <f t="shared" si="102"/>
        <v>0</v>
      </c>
      <c r="U207" s="33">
        <f t="shared" si="102"/>
        <v>0</v>
      </c>
      <c r="V207" s="32">
        <f t="shared" si="102"/>
        <v>0</v>
      </c>
      <c r="W207" s="33">
        <f t="shared" si="102"/>
        <v>0</v>
      </c>
      <c r="X207" s="32">
        <f t="shared" si="102"/>
        <v>0</v>
      </c>
      <c r="Y207" s="33">
        <f t="shared" si="102"/>
        <v>0</v>
      </c>
      <c r="Z207" s="35">
        <f t="shared" si="102"/>
        <v>0</v>
      </c>
      <c r="AA207" s="31">
        <f t="shared" si="101"/>
        <v>0</v>
      </c>
      <c r="AB207" s="35">
        <f t="shared" si="101"/>
        <v>0</v>
      </c>
      <c r="AC207" s="42"/>
      <c r="AD207" s="43"/>
      <c r="AE207" s="43"/>
      <c r="AF207" s="43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13"/>
    </row>
    <row r="208" spans="1:47" s="23" customFormat="1" ht="18" hidden="1" customHeight="1" outlineLevel="1">
      <c r="A208" s="13"/>
      <c r="B208" s="30" t="s">
        <v>20</v>
      </c>
      <c r="C208" s="31">
        <f t="shared" si="100"/>
        <v>0</v>
      </c>
      <c r="D208" s="32">
        <f t="shared" si="100"/>
        <v>0</v>
      </c>
      <c r="E208" s="33">
        <f t="shared" si="100"/>
        <v>0</v>
      </c>
      <c r="F208" s="32">
        <f t="shared" si="100"/>
        <v>0</v>
      </c>
      <c r="G208" s="33">
        <f t="shared" si="100"/>
        <v>0</v>
      </c>
      <c r="H208" s="32">
        <f t="shared" si="100"/>
        <v>0</v>
      </c>
      <c r="I208" s="33">
        <f t="shared" si="100"/>
        <v>0</v>
      </c>
      <c r="J208" s="32">
        <f t="shared" si="100"/>
        <v>0</v>
      </c>
      <c r="K208" s="33">
        <f t="shared" si="100"/>
        <v>0</v>
      </c>
      <c r="L208" s="32">
        <f t="shared" si="100"/>
        <v>0</v>
      </c>
      <c r="M208" s="33">
        <f t="shared" si="100"/>
        <v>0</v>
      </c>
      <c r="N208" s="32">
        <f t="shared" si="100"/>
        <v>0</v>
      </c>
      <c r="O208" s="33">
        <f t="shared" si="100"/>
        <v>0</v>
      </c>
      <c r="P208" s="32">
        <f t="shared" si="100"/>
        <v>0</v>
      </c>
      <c r="Q208" s="33">
        <f t="shared" si="100"/>
        <v>0</v>
      </c>
      <c r="R208" s="32">
        <f t="shared" si="100"/>
        <v>0</v>
      </c>
      <c r="S208" s="33">
        <f t="shared" si="102"/>
        <v>0</v>
      </c>
      <c r="T208" s="32">
        <f t="shared" si="102"/>
        <v>0</v>
      </c>
      <c r="U208" s="33">
        <f t="shared" si="102"/>
        <v>0</v>
      </c>
      <c r="V208" s="32">
        <f t="shared" si="102"/>
        <v>0</v>
      </c>
      <c r="W208" s="33">
        <f t="shared" si="102"/>
        <v>0</v>
      </c>
      <c r="X208" s="32">
        <f t="shared" si="102"/>
        <v>0</v>
      </c>
      <c r="Y208" s="33">
        <f t="shared" si="102"/>
        <v>0</v>
      </c>
      <c r="Z208" s="35">
        <f t="shared" si="102"/>
        <v>0</v>
      </c>
      <c r="AA208" s="31">
        <f t="shared" si="101"/>
        <v>0</v>
      </c>
      <c r="AB208" s="35">
        <f t="shared" si="101"/>
        <v>0</v>
      </c>
      <c r="AC208" s="42"/>
      <c r="AD208" s="43"/>
      <c r="AE208" s="43"/>
      <c r="AF208" s="43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13"/>
    </row>
    <row r="209" spans="1:47" s="23" customFormat="1" ht="18" hidden="1" customHeight="1" outlineLevel="1">
      <c r="A209" s="13"/>
      <c r="B209" s="30" t="s">
        <v>21</v>
      </c>
      <c r="C209" s="31">
        <f t="shared" si="100"/>
        <v>0</v>
      </c>
      <c r="D209" s="32">
        <f t="shared" si="100"/>
        <v>0</v>
      </c>
      <c r="E209" s="33">
        <f t="shared" si="100"/>
        <v>0</v>
      </c>
      <c r="F209" s="32">
        <f t="shared" si="100"/>
        <v>0</v>
      </c>
      <c r="G209" s="33">
        <f t="shared" si="100"/>
        <v>0</v>
      </c>
      <c r="H209" s="32">
        <f t="shared" si="100"/>
        <v>0</v>
      </c>
      <c r="I209" s="33">
        <f t="shared" si="100"/>
        <v>0</v>
      </c>
      <c r="J209" s="32">
        <f t="shared" si="100"/>
        <v>0</v>
      </c>
      <c r="K209" s="33">
        <f t="shared" si="100"/>
        <v>0</v>
      </c>
      <c r="L209" s="32">
        <f t="shared" si="100"/>
        <v>0</v>
      </c>
      <c r="M209" s="33">
        <f t="shared" si="100"/>
        <v>0</v>
      </c>
      <c r="N209" s="32">
        <f t="shared" si="100"/>
        <v>0</v>
      </c>
      <c r="O209" s="33">
        <f t="shared" si="100"/>
        <v>0</v>
      </c>
      <c r="P209" s="32">
        <f t="shared" si="100"/>
        <v>0</v>
      </c>
      <c r="Q209" s="33">
        <f t="shared" si="100"/>
        <v>0</v>
      </c>
      <c r="R209" s="32">
        <f t="shared" si="100"/>
        <v>0</v>
      </c>
      <c r="S209" s="33">
        <f t="shared" si="102"/>
        <v>0</v>
      </c>
      <c r="T209" s="32">
        <f t="shared" si="102"/>
        <v>0</v>
      </c>
      <c r="U209" s="33">
        <f t="shared" si="102"/>
        <v>0</v>
      </c>
      <c r="V209" s="32">
        <f t="shared" si="102"/>
        <v>0</v>
      </c>
      <c r="W209" s="33">
        <f t="shared" si="102"/>
        <v>0</v>
      </c>
      <c r="X209" s="32">
        <f t="shared" si="102"/>
        <v>0</v>
      </c>
      <c r="Y209" s="33">
        <f t="shared" si="102"/>
        <v>0</v>
      </c>
      <c r="Z209" s="35">
        <f t="shared" si="102"/>
        <v>0</v>
      </c>
      <c r="AA209" s="31">
        <f>SUM(C209+E209+G209+I209+K209+M209+O209+Q209+S209+U209+W209+Y209)</f>
        <v>0</v>
      </c>
      <c r="AB209" s="35">
        <f>SUM(D209+F209+H209+J209+L209+N209+P209+R209+T209+V209+X209+Z209)</f>
        <v>0</v>
      </c>
      <c r="AC209" s="42"/>
      <c r="AD209" s="43"/>
      <c r="AE209" s="43"/>
      <c r="AF209" s="43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13"/>
    </row>
    <row r="210" spans="1:47" s="23" customFormat="1" ht="18" hidden="1" customHeight="1" outlineLevel="1">
      <c r="A210" s="13"/>
      <c r="B210" s="30" t="s">
        <v>22</v>
      </c>
      <c r="C210" s="31">
        <f t="shared" si="100"/>
        <v>0</v>
      </c>
      <c r="D210" s="32">
        <f t="shared" si="100"/>
        <v>0</v>
      </c>
      <c r="E210" s="33">
        <f t="shared" si="100"/>
        <v>0</v>
      </c>
      <c r="F210" s="32">
        <f t="shared" si="100"/>
        <v>0</v>
      </c>
      <c r="G210" s="33">
        <f t="shared" si="100"/>
        <v>0</v>
      </c>
      <c r="H210" s="32">
        <f t="shared" si="100"/>
        <v>0</v>
      </c>
      <c r="I210" s="33">
        <f t="shared" si="100"/>
        <v>0</v>
      </c>
      <c r="J210" s="32">
        <f t="shared" si="100"/>
        <v>0</v>
      </c>
      <c r="K210" s="33">
        <f t="shared" si="100"/>
        <v>0</v>
      </c>
      <c r="L210" s="32">
        <f t="shared" si="100"/>
        <v>0</v>
      </c>
      <c r="M210" s="33">
        <f t="shared" si="100"/>
        <v>0</v>
      </c>
      <c r="N210" s="32">
        <f t="shared" si="100"/>
        <v>0</v>
      </c>
      <c r="O210" s="33">
        <f t="shared" si="100"/>
        <v>0</v>
      </c>
      <c r="P210" s="32">
        <f t="shared" si="100"/>
        <v>0</v>
      </c>
      <c r="Q210" s="33">
        <f t="shared" si="100"/>
        <v>0</v>
      </c>
      <c r="R210" s="32">
        <f t="shared" si="100"/>
        <v>0</v>
      </c>
      <c r="S210" s="33">
        <f t="shared" si="102"/>
        <v>0</v>
      </c>
      <c r="T210" s="32">
        <f t="shared" si="102"/>
        <v>0</v>
      </c>
      <c r="U210" s="33">
        <f t="shared" si="102"/>
        <v>0</v>
      </c>
      <c r="V210" s="32">
        <f t="shared" si="102"/>
        <v>0</v>
      </c>
      <c r="W210" s="33">
        <f t="shared" si="102"/>
        <v>0</v>
      </c>
      <c r="X210" s="32">
        <f t="shared" si="102"/>
        <v>0</v>
      </c>
      <c r="Y210" s="33">
        <f t="shared" si="102"/>
        <v>0</v>
      </c>
      <c r="Z210" s="35">
        <f t="shared" si="102"/>
        <v>0</v>
      </c>
      <c r="AA210" s="31">
        <f t="shared" si="101"/>
        <v>0</v>
      </c>
      <c r="AB210" s="35">
        <f t="shared" si="101"/>
        <v>0</v>
      </c>
      <c r="AC210" s="42"/>
      <c r="AD210" s="43"/>
      <c r="AE210" s="43"/>
      <c r="AF210" s="43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13"/>
    </row>
    <row r="211" spans="1:47" s="23" customFormat="1" ht="18" hidden="1" customHeight="1" outlineLevel="1">
      <c r="A211" s="13"/>
      <c r="B211" s="30" t="s">
        <v>23</v>
      </c>
      <c r="C211" s="31">
        <f t="shared" si="100"/>
        <v>0</v>
      </c>
      <c r="D211" s="32">
        <f t="shared" si="100"/>
        <v>0</v>
      </c>
      <c r="E211" s="33">
        <f t="shared" si="100"/>
        <v>0</v>
      </c>
      <c r="F211" s="32">
        <f t="shared" si="100"/>
        <v>0</v>
      </c>
      <c r="G211" s="33">
        <f t="shared" si="100"/>
        <v>0</v>
      </c>
      <c r="H211" s="32">
        <f t="shared" si="100"/>
        <v>0</v>
      </c>
      <c r="I211" s="33">
        <f t="shared" si="100"/>
        <v>0</v>
      </c>
      <c r="J211" s="32">
        <f t="shared" si="100"/>
        <v>0</v>
      </c>
      <c r="K211" s="33">
        <f t="shared" si="100"/>
        <v>0</v>
      </c>
      <c r="L211" s="32">
        <f t="shared" si="100"/>
        <v>0</v>
      </c>
      <c r="M211" s="33">
        <f t="shared" si="100"/>
        <v>0</v>
      </c>
      <c r="N211" s="32">
        <f t="shared" si="100"/>
        <v>0</v>
      </c>
      <c r="O211" s="33">
        <f t="shared" si="100"/>
        <v>0</v>
      </c>
      <c r="P211" s="32">
        <f t="shared" si="100"/>
        <v>0</v>
      </c>
      <c r="Q211" s="33">
        <f t="shared" si="100"/>
        <v>0</v>
      </c>
      <c r="R211" s="32">
        <f t="shared" si="100"/>
        <v>0</v>
      </c>
      <c r="S211" s="33">
        <f t="shared" si="102"/>
        <v>0</v>
      </c>
      <c r="T211" s="32">
        <f t="shared" si="102"/>
        <v>0</v>
      </c>
      <c r="U211" s="33">
        <f t="shared" si="102"/>
        <v>0</v>
      </c>
      <c r="V211" s="32">
        <f t="shared" si="102"/>
        <v>0</v>
      </c>
      <c r="W211" s="33">
        <f t="shared" si="102"/>
        <v>0</v>
      </c>
      <c r="X211" s="32">
        <f t="shared" si="102"/>
        <v>0</v>
      </c>
      <c r="Y211" s="33">
        <f t="shared" si="102"/>
        <v>0</v>
      </c>
      <c r="Z211" s="35">
        <f t="shared" si="102"/>
        <v>0</v>
      </c>
      <c r="AA211" s="31">
        <f t="shared" si="101"/>
        <v>0</v>
      </c>
      <c r="AB211" s="35">
        <f t="shared" si="101"/>
        <v>0</v>
      </c>
      <c r="AC211" s="42"/>
      <c r="AD211" s="43"/>
      <c r="AE211" s="43"/>
      <c r="AF211" s="43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13"/>
    </row>
    <row r="212" spans="1:47" s="23" customFormat="1" ht="18" hidden="1" customHeight="1" outlineLevel="1">
      <c r="A212" s="13"/>
      <c r="B212" s="30" t="s">
        <v>24</v>
      </c>
      <c r="C212" s="31">
        <f t="shared" si="100"/>
        <v>0</v>
      </c>
      <c r="D212" s="32">
        <f t="shared" si="100"/>
        <v>0</v>
      </c>
      <c r="E212" s="33">
        <f t="shared" si="100"/>
        <v>0</v>
      </c>
      <c r="F212" s="32">
        <f t="shared" si="100"/>
        <v>0</v>
      </c>
      <c r="G212" s="33">
        <f t="shared" si="100"/>
        <v>0</v>
      </c>
      <c r="H212" s="32">
        <f t="shared" si="100"/>
        <v>0</v>
      </c>
      <c r="I212" s="33">
        <f t="shared" si="100"/>
        <v>0</v>
      </c>
      <c r="J212" s="32">
        <f t="shared" si="100"/>
        <v>0</v>
      </c>
      <c r="K212" s="33">
        <f t="shared" si="100"/>
        <v>0</v>
      </c>
      <c r="L212" s="32">
        <f t="shared" si="100"/>
        <v>0</v>
      </c>
      <c r="M212" s="33">
        <f t="shared" si="100"/>
        <v>0</v>
      </c>
      <c r="N212" s="32">
        <f t="shared" si="100"/>
        <v>0</v>
      </c>
      <c r="O212" s="33">
        <f t="shared" si="100"/>
        <v>0</v>
      </c>
      <c r="P212" s="32">
        <f t="shared" si="100"/>
        <v>0</v>
      </c>
      <c r="Q212" s="33">
        <f t="shared" si="100"/>
        <v>0</v>
      </c>
      <c r="R212" s="32">
        <f t="shared" si="100"/>
        <v>0</v>
      </c>
      <c r="S212" s="33">
        <f t="shared" si="102"/>
        <v>0</v>
      </c>
      <c r="T212" s="32">
        <f t="shared" si="102"/>
        <v>0</v>
      </c>
      <c r="U212" s="33">
        <f t="shared" si="102"/>
        <v>0</v>
      </c>
      <c r="V212" s="32">
        <f t="shared" si="102"/>
        <v>0</v>
      </c>
      <c r="W212" s="33">
        <f t="shared" si="102"/>
        <v>0</v>
      </c>
      <c r="X212" s="32">
        <f t="shared" si="102"/>
        <v>0</v>
      </c>
      <c r="Y212" s="33">
        <f t="shared" si="102"/>
        <v>0</v>
      </c>
      <c r="Z212" s="35">
        <f t="shared" si="102"/>
        <v>0</v>
      </c>
      <c r="AA212" s="31">
        <f t="shared" si="101"/>
        <v>0</v>
      </c>
      <c r="AB212" s="35">
        <f t="shared" si="101"/>
        <v>0</v>
      </c>
      <c r="AC212" s="42"/>
      <c r="AD212" s="43"/>
      <c r="AE212" s="43"/>
      <c r="AF212" s="43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13"/>
    </row>
    <row r="213" spans="1:47" s="23" customFormat="1" ht="18" hidden="1" customHeight="1" outlineLevel="1">
      <c r="A213" s="13"/>
      <c r="B213" s="30" t="s">
        <v>25</v>
      </c>
      <c r="C213" s="31">
        <f t="shared" si="100"/>
        <v>0</v>
      </c>
      <c r="D213" s="32">
        <f t="shared" si="100"/>
        <v>0</v>
      </c>
      <c r="E213" s="33">
        <f t="shared" si="100"/>
        <v>0</v>
      </c>
      <c r="F213" s="32">
        <f t="shared" si="100"/>
        <v>0</v>
      </c>
      <c r="G213" s="33">
        <f t="shared" si="100"/>
        <v>0</v>
      </c>
      <c r="H213" s="32">
        <f t="shared" si="100"/>
        <v>0</v>
      </c>
      <c r="I213" s="33">
        <f t="shared" si="100"/>
        <v>0</v>
      </c>
      <c r="J213" s="32">
        <f t="shared" si="100"/>
        <v>0</v>
      </c>
      <c r="K213" s="33">
        <f t="shared" si="100"/>
        <v>0</v>
      </c>
      <c r="L213" s="32">
        <f t="shared" si="100"/>
        <v>0</v>
      </c>
      <c r="M213" s="33">
        <f t="shared" si="100"/>
        <v>0</v>
      </c>
      <c r="N213" s="32">
        <f t="shared" si="100"/>
        <v>0</v>
      </c>
      <c r="O213" s="33">
        <f t="shared" si="100"/>
        <v>0</v>
      </c>
      <c r="P213" s="32">
        <f t="shared" si="100"/>
        <v>0</v>
      </c>
      <c r="Q213" s="33">
        <f t="shared" si="100"/>
        <v>0</v>
      </c>
      <c r="R213" s="32">
        <f t="shared" si="100"/>
        <v>0</v>
      </c>
      <c r="S213" s="33">
        <f t="shared" si="102"/>
        <v>0</v>
      </c>
      <c r="T213" s="32">
        <f t="shared" si="102"/>
        <v>0</v>
      </c>
      <c r="U213" s="33">
        <f t="shared" si="102"/>
        <v>0</v>
      </c>
      <c r="V213" s="32">
        <f t="shared" si="102"/>
        <v>0</v>
      </c>
      <c r="W213" s="33">
        <f t="shared" si="102"/>
        <v>0</v>
      </c>
      <c r="X213" s="32">
        <f t="shared" si="102"/>
        <v>0</v>
      </c>
      <c r="Y213" s="33">
        <f t="shared" si="102"/>
        <v>0</v>
      </c>
      <c r="Z213" s="35">
        <f t="shared" si="102"/>
        <v>0</v>
      </c>
      <c r="AA213" s="31">
        <f t="shared" si="101"/>
        <v>0</v>
      </c>
      <c r="AB213" s="35">
        <f t="shared" si="101"/>
        <v>0</v>
      </c>
      <c r="AC213" s="42"/>
      <c r="AD213" s="43"/>
      <c r="AE213" s="43"/>
      <c r="AF213" s="43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13"/>
    </row>
    <row r="214" spans="1:47" s="23" customFormat="1" ht="18" hidden="1" customHeight="1" outlineLevel="1">
      <c r="A214" s="13"/>
      <c r="B214" s="30" t="s">
        <v>26</v>
      </c>
      <c r="C214" s="31">
        <f t="shared" si="100"/>
        <v>0</v>
      </c>
      <c r="D214" s="32">
        <f t="shared" si="100"/>
        <v>0</v>
      </c>
      <c r="E214" s="33">
        <f t="shared" si="100"/>
        <v>0</v>
      </c>
      <c r="F214" s="32">
        <f t="shared" si="100"/>
        <v>0</v>
      </c>
      <c r="G214" s="33">
        <f t="shared" si="100"/>
        <v>0</v>
      </c>
      <c r="H214" s="32">
        <f t="shared" si="100"/>
        <v>0</v>
      </c>
      <c r="I214" s="33">
        <f t="shared" si="100"/>
        <v>0</v>
      </c>
      <c r="J214" s="32">
        <f t="shared" si="100"/>
        <v>0</v>
      </c>
      <c r="K214" s="33">
        <f t="shared" si="100"/>
        <v>0</v>
      </c>
      <c r="L214" s="32">
        <f t="shared" si="100"/>
        <v>0</v>
      </c>
      <c r="M214" s="33">
        <f t="shared" si="100"/>
        <v>0</v>
      </c>
      <c r="N214" s="32">
        <f t="shared" si="100"/>
        <v>0</v>
      </c>
      <c r="O214" s="33">
        <f t="shared" si="100"/>
        <v>0</v>
      </c>
      <c r="P214" s="32">
        <f t="shared" si="100"/>
        <v>0</v>
      </c>
      <c r="Q214" s="33">
        <f t="shared" si="100"/>
        <v>0</v>
      </c>
      <c r="R214" s="32">
        <f t="shared" si="100"/>
        <v>0</v>
      </c>
      <c r="S214" s="33">
        <f t="shared" si="102"/>
        <v>0</v>
      </c>
      <c r="T214" s="32">
        <f t="shared" si="102"/>
        <v>0</v>
      </c>
      <c r="U214" s="33">
        <f t="shared" si="102"/>
        <v>0</v>
      </c>
      <c r="V214" s="32">
        <f t="shared" si="102"/>
        <v>0</v>
      </c>
      <c r="W214" s="33">
        <f t="shared" si="102"/>
        <v>0</v>
      </c>
      <c r="X214" s="32">
        <f t="shared" si="102"/>
        <v>0</v>
      </c>
      <c r="Y214" s="33">
        <f t="shared" si="102"/>
        <v>0</v>
      </c>
      <c r="Z214" s="35">
        <f t="shared" si="102"/>
        <v>0</v>
      </c>
      <c r="AA214" s="31">
        <f t="shared" si="101"/>
        <v>0</v>
      </c>
      <c r="AB214" s="35">
        <f t="shared" si="101"/>
        <v>0</v>
      </c>
      <c r="AC214" s="42"/>
      <c r="AD214" s="43"/>
      <c r="AE214" s="43"/>
      <c r="AF214" s="43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13"/>
    </row>
    <row r="215" spans="1:47" s="23" customFormat="1" ht="18" hidden="1" customHeight="1" outlineLevel="1">
      <c r="A215" s="13"/>
      <c r="B215" s="30" t="s">
        <v>27</v>
      </c>
      <c r="C215" s="31">
        <f t="shared" si="100"/>
        <v>0</v>
      </c>
      <c r="D215" s="32">
        <f t="shared" si="100"/>
        <v>0</v>
      </c>
      <c r="E215" s="33">
        <f t="shared" si="100"/>
        <v>0</v>
      </c>
      <c r="F215" s="32">
        <f t="shared" si="100"/>
        <v>0</v>
      </c>
      <c r="G215" s="33">
        <f t="shared" si="100"/>
        <v>0</v>
      </c>
      <c r="H215" s="32">
        <f t="shared" si="100"/>
        <v>0</v>
      </c>
      <c r="I215" s="33">
        <f t="shared" si="100"/>
        <v>0</v>
      </c>
      <c r="J215" s="32">
        <f t="shared" si="100"/>
        <v>0</v>
      </c>
      <c r="K215" s="33">
        <f t="shared" si="100"/>
        <v>0</v>
      </c>
      <c r="L215" s="32">
        <f t="shared" si="100"/>
        <v>0</v>
      </c>
      <c r="M215" s="33">
        <f t="shared" si="100"/>
        <v>0</v>
      </c>
      <c r="N215" s="32">
        <f t="shared" si="100"/>
        <v>0</v>
      </c>
      <c r="O215" s="33">
        <f t="shared" si="100"/>
        <v>0</v>
      </c>
      <c r="P215" s="32">
        <f t="shared" si="100"/>
        <v>0</v>
      </c>
      <c r="Q215" s="33">
        <f t="shared" si="100"/>
        <v>0</v>
      </c>
      <c r="R215" s="32">
        <f t="shared" si="100"/>
        <v>0</v>
      </c>
      <c r="S215" s="33">
        <f t="shared" si="102"/>
        <v>0</v>
      </c>
      <c r="T215" s="32">
        <f t="shared" si="102"/>
        <v>0</v>
      </c>
      <c r="U215" s="33">
        <f t="shared" si="102"/>
        <v>0</v>
      </c>
      <c r="V215" s="32">
        <f t="shared" si="102"/>
        <v>0</v>
      </c>
      <c r="W215" s="33">
        <f t="shared" si="102"/>
        <v>0</v>
      </c>
      <c r="X215" s="32">
        <f t="shared" si="102"/>
        <v>0</v>
      </c>
      <c r="Y215" s="33">
        <f t="shared" si="102"/>
        <v>0</v>
      </c>
      <c r="Z215" s="35">
        <f t="shared" si="102"/>
        <v>0</v>
      </c>
      <c r="AA215" s="31">
        <f t="shared" si="101"/>
        <v>0</v>
      </c>
      <c r="AB215" s="35">
        <f t="shared" si="101"/>
        <v>0</v>
      </c>
      <c r="AC215" s="42"/>
      <c r="AD215" s="43"/>
      <c r="AE215" s="43"/>
      <c r="AF215" s="43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13"/>
    </row>
    <row r="216" spans="1:47" s="23" customFormat="1" ht="18" hidden="1" customHeight="1" outlineLevel="1">
      <c r="A216" s="13"/>
      <c r="B216" s="30" t="s">
        <v>28</v>
      </c>
      <c r="C216" s="31">
        <f t="shared" si="100"/>
        <v>0</v>
      </c>
      <c r="D216" s="32">
        <f t="shared" si="100"/>
        <v>0</v>
      </c>
      <c r="E216" s="33">
        <f t="shared" si="100"/>
        <v>0</v>
      </c>
      <c r="F216" s="32">
        <f t="shared" si="100"/>
        <v>0</v>
      </c>
      <c r="G216" s="33">
        <f t="shared" si="100"/>
        <v>0</v>
      </c>
      <c r="H216" s="32">
        <f t="shared" si="100"/>
        <v>0</v>
      </c>
      <c r="I216" s="33">
        <f t="shared" si="100"/>
        <v>0</v>
      </c>
      <c r="J216" s="32">
        <f t="shared" si="100"/>
        <v>0</v>
      </c>
      <c r="K216" s="33">
        <f t="shared" si="100"/>
        <v>0</v>
      </c>
      <c r="L216" s="32">
        <f t="shared" si="100"/>
        <v>0</v>
      </c>
      <c r="M216" s="33">
        <f t="shared" si="100"/>
        <v>0</v>
      </c>
      <c r="N216" s="32">
        <f t="shared" si="100"/>
        <v>0</v>
      </c>
      <c r="O216" s="33">
        <f t="shared" si="100"/>
        <v>0</v>
      </c>
      <c r="P216" s="32">
        <f t="shared" si="100"/>
        <v>0</v>
      </c>
      <c r="Q216" s="33">
        <f t="shared" si="100"/>
        <v>0</v>
      </c>
      <c r="R216" s="32">
        <f t="shared" si="100"/>
        <v>0</v>
      </c>
      <c r="S216" s="33">
        <f t="shared" si="102"/>
        <v>0</v>
      </c>
      <c r="T216" s="32">
        <f t="shared" si="102"/>
        <v>0</v>
      </c>
      <c r="U216" s="33">
        <f t="shared" si="102"/>
        <v>0</v>
      </c>
      <c r="V216" s="32">
        <f t="shared" si="102"/>
        <v>0</v>
      </c>
      <c r="W216" s="33">
        <f t="shared" si="102"/>
        <v>0</v>
      </c>
      <c r="X216" s="32">
        <f t="shared" si="102"/>
        <v>0</v>
      </c>
      <c r="Y216" s="33">
        <f t="shared" si="102"/>
        <v>0</v>
      </c>
      <c r="Z216" s="35">
        <f t="shared" si="102"/>
        <v>0</v>
      </c>
      <c r="AA216" s="31">
        <f t="shared" si="101"/>
        <v>0</v>
      </c>
      <c r="AB216" s="35">
        <f t="shared" si="101"/>
        <v>0</v>
      </c>
      <c r="AC216" s="42"/>
      <c r="AD216" s="43"/>
      <c r="AE216" s="43"/>
      <c r="AF216" s="43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13"/>
    </row>
    <row r="217" spans="1:47" s="23" customFormat="1" ht="18" hidden="1" customHeight="1" outlineLevel="1">
      <c r="A217" s="13"/>
      <c r="B217" s="30" t="s">
        <v>29</v>
      </c>
      <c r="C217" s="31">
        <f t="shared" si="100"/>
        <v>0</v>
      </c>
      <c r="D217" s="32">
        <f t="shared" si="100"/>
        <v>0</v>
      </c>
      <c r="E217" s="33">
        <f t="shared" si="100"/>
        <v>0</v>
      </c>
      <c r="F217" s="32">
        <f t="shared" si="100"/>
        <v>0</v>
      </c>
      <c r="G217" s="33">
        <f t="shared" si="100"/>
        <v>0</v>
      </c>
      <c r="H217" s="32">
        <f t="shared" si="100"/>
        <v>0</v>
      </c>
      <c r="I217" s="33">
        <f t="shared" si="100"/>
        <v>0</v>
      </c>
      <c r="J217" s="32">
        <f t="shared" si="100"/>
        <v>0</v>
      </c>
      <c r="K217" s="33">
        <f t="shared" si="100"/>
        <v>0</v>
      </c>
      <c r="L217" s="32">
        <f t="shared" si="100"/>
        <v>0</v>
      </c>
      <c r="M217" s="33">
        <f t="shared" si="100"/>
        <v>0</v>
      </c>
      <c r="N217" s="32">
        <f t="shared" si="100"/>
        <v>0</v>
      </c>
      <c r="O217" s="33">
        <f t="shared" si="100"/>
        <v>0</v>
      </c>
      <c r="P217" s="32">
        <f t="shared" si="100"/>
        <v>0</v>
      </c>
      <c r="Q217" s="33">
        <f t="shared" si="100"/>
        <v>0</v>
      </c>
      <c r="R217" s="32">
        <f t="shared" si="100"/>
        <v>0</v>
      </c>
      <c r="S217" s="33">
        <f t="shared" si="102"/>
        <v>0</v>
      </c>
      <c r="T217" s="32">
        <f t="shared" si="102"/>
        <v>0</v>
      </c>
      <c r="U217" s="33">
        <f t="shared" si="102"/>
        <v>0</v>
      </c>
      <c r="V217" s="32">
        <f t="shared" si="102"/>
        <v>0</v>
      </c>
      <c r="W217" s="33">
        <f t="shared" si="102"/>
        <v>0</v>
      </c>
      <c r="X217" s="32">
        <f t="shared" si="102"/>
        <v>0</v>
      </c>
      <c r="Y217" s="33">
        <f t="shared" si="102"/>
        <v>0</v>
      </c>
      <c r="Z217" s="35">
        <f t="shared" si="102"/>
        <v>0</v>
      </c>
      <c r="AA217" s="31">
        <f t="shared" si="101"/>
        <v>0</v>
      </c>
      <c r="AB217" s="35">
        <f t="shared" si="101"/>
        <v>0</v>
      </c>
      <c r="AC217" s="42"/>
      <c r="AD217" s="43"/>
      <c r="AE217" s="43"/>
      <c r="AF217" s="43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13"/>
    </row>
    <row r="218" spans="1:47" s="23" customFormat="1" ht="18" hidden="1" customHeight="1" outlineLevel="1">
      <c r="A218" s="13"/>
      <c r="B218" s="30" t="s">
        <v>30</v>
      </c>
      <c r="C218" s="31">
        <f t="shared" si="100"/>
        <v>0</v>
      </c>
      <c r="D218" s="32">
        <f t="shared" si="100"/>
        <v>0</v>
      </c>
      <c r="E218" s="33">
        <f t="shared" si="100"/>
        <v>0</v>
      </c>
      <c r="F218" s="32">
        <f t="shared" si="100"/>
        <v>0</v>
      </c>
      <c r="G218" s="33">
        <f t="shared" si="100"/>
        <v>0</v>
      </c>
      <c r="H218" s="32">
        <f t="shared" si="100"/>
        <v>0</v>
      </c>
      <c r="I218" s="33">
        <f t="shared" si="100"/>
        <v>0</v>
      </c>
      <c r="J218" s="32">
        <f t="shared" si="100"/>
        <v>0</v>
      </c>
      <c r="K218" s="33">
        <f t="shared" si="100"/>
        <v>0</v>
      </c>
      <c r="L218" s="32">
        <f t="shared" si="100"/>
        <v>0</v>
      </c>
      <c r="M218" s="33">
        <f t="shared" si="100"/>
        <v>0</v>
      </c>
      <c r="N218" s="32">
        <f t="shared" si="100"/>
        <v>0</v>
      </c>
      <c r="O218" s="33">
        <f t="shared" si="100"/>
        <v>0</v>
      </c>
      <c r="P218" s="32">
        <f t="shared" si="100"/>
        <v>0</v>
      </c>
      <c r="Q218" s="33">
        <f t="shared" si="100"/>
        <v>0</v>
      </c>
      <c r="R218" s="32">
        <f t="shared" si="100"/>
        <v>0</v>
      </c>
      <c r="S218" s="33">
        <f t="shared" si="102"/>
        <v>0</v>
      </c>
      <c r="T218" s="32">
        <f t="shared" si="102"/>
        <v>0</v>
      </c>
      <c r="U218" s="33">
        <f t="shared" si="102"/>
        <v>0</v>
      </c>
      <c r="V218" s="32">
        <f t="shared" si="102"/>
        <v>0</v>
      </c>
      <c r="W218" s="33">
        <f t="shared" si="102"/>
        <v>0</v>
      </c>
      <c r="X218" s="32">
        <f t="shared" si="102"/>
        <v>0</v>
      </c>
      <c r="Y218" s="33">
        <f t="shared" si="102"/>
        <v>0</v>
      </c>
      <c r="Z218" s="35">
        <f t="shared" si="102"/>
        <v>0</v>
      </c>
      <c r="AA218" s="31">
        <f t="shared" si="101"/>
        <v>0</v>
      </c>
      <c r="AB218" s="35">
        <f t="shared" si="101"/>
        <v>0</v>
      </c>
      <c r="AC218" s="42"/>
      <c r="AD218" s="43"/>
      <c r="AE218" s="43"/>
      <c r="AF218" s="43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13"/>
    </row>
    <row r="219" spans="1:47" s="23" customFormat="1" ht="18" hidden="1" customHeight="1" outlineLevel="1">
      <c r="A219" s="13"/>
      <c r="B219" s="30" t="s">
        <v>31</v>
      </c>
      <c r="C219" s="31">
        <f t="shared" ref="C219:Z229" si="103">SUM(C27,C75,C123,C171)</f>
        <v>0</v>
      </c>
      <c r="D219" s="32">
        <f t="shared" si="103"/>
        <v>0</v>
      </c>
      <c r="E219" s="33">
        <f t="shared" si="103"/>
        <v>0</v>
      </c>
      <c r="F219" s="32">
        <f t="shared" si="103"/>
        <v>0</v>
      </c>
      <c r="G219" s="33">
        <f t="shared" si="103"/>
        <v>0</v>
      </c>
      <c r="H219" s="32">
        <f t="shared" si="103"/>
        <v>0</v>
      </c>
      <c r="I219" s="33">
        <f t="shared" si="103"/>
        <v>0</v>
      </c>
      <c r="J219" s="32">
        <f t="shared" si="103"/>
        <v>0</v>
      </c>
      <c r="K219" s="33">
        <f t="shared" si="103"/>
        <v>0</v>
      </c>
      <c r="L219" s="32">
        <f t="shared" si="103"/>
        <v>0</v>
      </c>
      <c r="M219" s="33">
        <f t="shared" si="103"/>
        <v>0</v>
      </c>
      <c r="N219" s="32">
        <f t="shared" si="103"/>
        <v>0</v>
      </c>
      <c r="O219" s="33">
        <f t="shared" si="103"/>
        <v>0</v>
      </c>
      <c r="P219" s="32">
        <f t="shared" si="103"/>
        <v>0</v>
      </c>
      <c r="Q219" s="33">
        <f t="shared" si="103"/>
        <v>0</v>
      </c>
      <c r="R219" s="32">
        <f t="shared" si="103"/>
        <v>0</v>
      </c>
      <c r="S219" s="33">
        <f t="shared" si="103"/>
        <v>0</v>
      </c>
      <c r="T219" s="32">
        <f t="shared" si="103"/>
        <v>0</v>
      </c>
      <c r="U219" s="33">
        <f t="shared" si="103"/>
        <v>0</v>
      </c>
      <c r="V219" s="32">
        <f t="shared" si="103"/>
        <v>0</v>
      </c>
      <c r="W219" s="33">
        <f t="shared" si="103"/>
        <v>0</v>
      </c>
      <c r="X219" s="32">
        <f t="shared" si="103"/>
        <v>0</v>
      </c>
      <c r="Y219" s="33">
        <f t="shared" si="103"/>
        <v>0</v>
      </c>
      <c r="Z219" s="35">
        <f t="shared" si="103"/>
        <v>0</v>
      </c>
      <c r="AA219" s="31">
        <f t="shared" si="101"/>
        <v>0</v>
      </c>
      <c r="AB219" s="35">
        <f t="shared" si="101"/>
        <v>0</v>
      </c>
      <c r="AC219" s="42"/>
      <c r="AD219" s="43"/>
      <c r="AE219" s="43"/>
      <c r="AF219" s="43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13"/>
    </row>
    <row r="220" spans="1:47" s="23" customFormat="1" ht="18" hidden="1" customHeight="1" outlineLevel="1">
      <c r="A220" s="13"/>
      <c r="B220" s="30" t="s">
        <v>32</v>
      </c>
      <c r="C220" s="31">
        <f t="shared" si="103"/>
        <v>0</v>
      </c>
      <c r="D220" s="32">
        <f t="shared" si="103"/>
        <v>0</v>
      </c>
      <c r="E220" s="33">
        <f t="shared" si="103"/>
        <v>0</v>
      </c>
      <c r="F220" s="32">
        <f t="shared" si="103"/>
        <v>0</v>
      </c>
      <c r="G220" s="33">
        <f t="shared" si="103"/>
        <v>0</v>
      </c>
      <c r="H220" s="32">
        <f t="shared" si="103"/>
        <v>0</v>
      </c>
      <c r="I220" s="33">
        <f t="shared" si="103"/>
        <v>0</v>
      </c>
      <c r="J220" s="32">
        <f t="shared" si="103"/>
        <v>0</v>
      </c>
      <c r="K220" s="33">
        <f t="shared" si="103"/>
        <v>0</v>
      </c>
      <c r="L220" s="32">
        <f t="shared" si="103"/>
        <v>0</v>
      </c>
      <c r="M220" s="33">
        <f t="shared" si="103"/>
        <v>0</v>
      </c>
      <c r="N220" s="32">
        <f t="shared" si="103"/>
        <v>0</v>
      </c>
      <c r="O220" s="33">
        <f t="shared" si="103"/>
        <v>0</v>
      </c>
      <c r="P220" s="32">
        <f t="shared" si="103"/>
        <v>0</v>
      </c>
      <c r="Q220" s="33">
        <f t="shared" si="103"/>
        <v>0</v>
      </c>
      <c r="R220" s="32">
        <f t="shared" si="103"/>
        <v>0</v>
      </c>
      <c r="S220" s="33">
        <f t="shared" si="103"/>
        <v>0</v>
      </c>
      <c r="T220" s="32">
        <f t="shared" si="103"/>
        <v>0</v>
      </c>
      <c r="U220" s="33">
        <f t="shared" si="103"/>
        <v>0</v>
      </c>
      <c r="V220" s="32">
        <f t="shared" si="103"/>
        <v>0</v>
      </c>
      <c r="W220" s="33">
        <f t="shared" si="103"/>
        <v>0</v>
      </c>
      <c r="X220" s="32">
        <f t="shared" si="103"/>
        <v>0</v>
      </c>
      <c r="Y220" s="33">
        <f t="shared" si="103"/>
        <v>0</v>
      </c>
      <c r="Z220" s="35">
        <f t="shared" si="103"/>
        <v>0</v>
      </c>
      <c r="AA220" s="31">
        <f t="shared" si="101"/>
        <v>0</v>
      </c>
      <c r="AB220" s="35">
        <f t="shared" si="101"/>
        <v>0</v>
      </c>
      <c r="AC220" s="42"/>
      <c r="AD220" s="43"/>
      <c r="AE220" s="43"/>
      <c r="AF220" s="43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13"/>
    </row>
    <row r="221" spans="1:47" s="23" customFormat="1" ht="18" hidden="1" customHeight="1" outlineLevel="1">
      <c r="A221" s="13"/>
      <c r="B221" s="30" t="s">
        <v>33</v>
      </c>
      <c r="C221" s="31">
        <f t="shared" si="103"/>
        <v>0</v>
      </c>
      <c r="D221" s="32">
        <f t="shared" si="103"/>
        <v>0</v>
      </c>
      <c r="E221" s="33">
        <f t="shared" si="103"/>
        <v>0</v>
      </c>
      <c r="F221" s="32">
        <f t="shared" si="103"/>
        <v>0</v>
      </c>
      <c r="G221" s="33">
        <f t="shared" si="103"/>
        <v>0</v>
      </c>
      <c r="H221" s="32">
        <f t="shared" si="103"/>
        <v>0</v>
      </c>
      <c r="I221" s="33">
        <f t="shared" si="103"/>
        <v>0</v>
      </c>
      <c r="J221" s="32">
        <f t="shared" si="103"/>
        <v>0</v>
      </c>
      <c r="K221" s="33">
        <f t="shared" si="103"/>
        <v>0</v>
      </c>
      <c r="L221" s="32">
        <f t="shared" si="103"/>
        <v>0</v>
      </c>
      <c r="M221" s="33">
        <f t="shared" si="103"/>
        <v>0</v>
      </c>
      <c r="N221" s="32">
        <f t="shared" si="103"/>
        <v>0</v>
      </c>
      <c r="O221" s="33">
        <f t="shared" si="103"/>
        <v>0</v>
      </c>
      <c r="P221" s="32">
        <f t="shared" si="103"/>
        <v>0</v>
      </c>
      <c r="Q221" s="33">
        <f t="shared" si="103"/>
        <v>0</v>
      </c>
      <c r="R221" s="32">
        <f t="shared" si="103"/>
        <v>0</v>
      </c>
      <c r="S221" s="33">
        <f t="shared" si="103"/>
        <v>0</v>
      </c>
      <c r="T221" s="32">
        <f t="shared" si="103"/>
        <v>0</v>
      </c>
      <c r="U221" s="33">
        <f t="shared" si="103"/>
        <v>0</v>
      </c>
      <c r="V221" s="32">
        <f t="shared" si="103"/>
        <v>0</v>
      </c>
      <c r="W221" s="33">
        <f t="shared" si="103"/>
        <v>0</v>
      </c>
      <c r="X221" s="32">
        <f t="shared" si="103"/>
        <v>0</v>
      </c>
      <c r="Y221" s="33">
        <f t="shared" si="103"/>
        <v>0</v>
      </c>
      <c r="Z221" s="35">
        <f t="shared" si="103"/>
        <v>0</v>
      </c>
      <c r="AA221" s="31">
        <f t="shared" si="101"/>
        <v>0</v>
      </c>
      <c r="AB221" s="35">
        <f t="shared" si="101"/>
        <v>0</v>
      </c>
      <c r="AC221" s="42"/>
      <c r="AD221" s="43"/>
      <c r="AE221" s="43"/>
      <c r="AF221" s="43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13"/>
    </row>
    <row r="222" spans="1:47" s="23" customFormat="1" ht="18" hidden="1" customHeight="1" outlineLevel="1">
      <c r="A222" s="13"/>
      <c r="B222" s="30" t="s">
        <v>34</v>
      </c>
      <c r="C222" s="31">
        <f t="shared" si="103"/>
        <v>0</v>
      </c>
      <c r="D222" s="32">
        <f t="shared" si="103"/>
        <v>0</v>
      </c>
      <c r="E222" s="33">
        <f t="shared" si="103"/>
        <v>0</v>
      </c>
      <c r="F222" s="32">
        <f t="shared" si="103"/>
        <v>0</v>
      </c>
      <c r="G222" s="33">
        <f t="shared" si="103"/>
        <v>0</v>
      </c>
      <c r="H222" s="32">
        <f t="shared" si="103"/>
        <v>0</v>
      </c>
      <c r="I222" s="33">
        <f t="shared" si="103"/>
        <v>0</v>
      </c>
      <c r="J222" s="32">
        <f t="shared" si="103"/>
        <v>0</v>
      </c>
      <c r="K222" s="33">
        <f t="shared" si="103"/>
        <v>0</v>
      </c>
      <c r="L222" s="32">
        <f t="shared" si="103"/>
        <v>0</v>
      </c>
      <c r="M222" s="33">
        <f t="shared" si="103"/>
        <v>0</v>
      </c>
      <c r="N222" s="32">
        <f t="shared" si="103"/>
        <v>0</v>
      </c>
      <c r="O222" s="33">
        <f t="shared" si="103"/>
        <v>0</v>
      </c>
      <c r="P222" s="32">
        <f t="shared" si="103"/>
        <v>0</v>
      </c>
      <c r="Q222" s="33">
        <f t="shared" si="103"/>
        <v>0</v>
      </c>
      <c r="R222" s="32">
        <f t="shared" si="103"/>
        <v>0</v>
      </c>
      <c r="S222" s="33">
        <f t="shared" si="103"/>
        <v>0</v>
      </c>
      <c r="T222" s="32">
        <f t="shared" si="103"/>
        <v>0</v>
      </c>
      <c r="U222" s="33">
        <f t="shared" si="103"/>
        <v>0</v>
      </c>
      <c r="V222" s="32">
        <f t="shared" si="103"/>
        <v>0</v>
      </c>
      <c r="W222" s="33">
        <f t="shared" si="103"/>
        <v>0</v>
      </c>
      <c r="X222" s="32">
        <f t="shared" si="103"/>
        <v>0</v>
      </c>
      <c r="Y222" s="33">
        <f t="shared" si="103"/>
        <v>0</v>
      </c>
      <c r="Z222" s="35">
        <f t="shared" si="103"/>
        <v>0</v>
      </c>
      <c r="AA222" s="31">
        <f t="shared" si="101"/>
        <v>0</v>
      </c>
      <c r="AB222" s="35">
        <f t="shared" si="101"/>
        <v>0</v>
      </c>
      <c r="AC222" s="42"/>
      <c r="AD222" s="43"/>
      <c r="AE222" s="43"/>
      <c r="AF222" s="43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13"/>
    </row>
    <row r="223" spans="1:47" s="23" customFormat="1" ht="18" hidden="1" customHeight="1" outlineLevel="1">
      <c r="A223" s="13"/>
      <c r="B223" s="30" t="s">
        <v>35</v>
      </c>
      <c r="C223" s="31">
        <f t="shared" si="103"/>
        <v>0</v>
      </c>
      <c r="D223" s="32">
        <f t="shared" si="103"/>
        <v>0</v>
      </c>
      <c r="E223" s="33">
        <f t="shared" si="103"/>
        <v>0</v>
      </c>
      <c r="F223" s="32">
        <f t="shared" si="103"/>
        <v>0</v>
      </c>
      <c r="G223" s="33">
        <f t="shared" si="103"/>
        <v>0</v>
      </c>
      <c r="H223" s="32">
        <f t="shared" si="103"/>
        <v>0</v>
      </c>
      <c r="I223" s="33">
        <f t="shared" si="103"/>
        <v>0</v>
      </c>
      <c r="J223" s="32">
        <f t="shared" si="103"/>
        <v>0</v>
      </c>
      <c r="K223" s="33">
        <f t="shared" si="103"/>
        <v>0</v>
      </c>
      <c r="L223" s="32">
        <f t="shared" si="103"/>
        <v>0</v>
      </c>
      <c r="M223" s="33">
        <f t="shared" si="103"/>
        <v>0</v>
      </c>
      <c r="N223" s="32">
        <f t="shared" si="103"/>
        <v>0</v>
      </c>
      <c r="O223" s="33">
        <f t="shared" si="103"/>
        <v>0</v>
      </c>
      <c r="P223" s="32">
        <f t="shared" si="103"/>
        <v>0</v>
      </c>
      <c r="Q223" s="33">
        <f t="shared" si="103"/>
        <v>0</v>
      </c>
      <c r="R223" s="32">
        <f t="shared" si="103"/>
        <v>0</v>
      </c>
      <c r="S223" s="33">
        <f t="shared" si="103"/>
        <v>0</v>
      </c>
      <c r="T223" s="32">
        <f t="shared" si="103"/>
        <v>0</v>
      </c>
      <c r="U223" s="33">
        <f t="shared" si="103"/>
        <v>0</v>
      </c>
      <c r="V223" s="32">
        <f t="shared" si="103"/>
        <v>0</v>
      </c>
      <c r="W223" s="33">
        <f t="shared" si="103"/>
        <v>0</v>
      </c>
      <c r="X223" s="32">
        <f t="shared" si="103"/>
        <v>0</v>
      </c>
      <c r="Y223" s="33">
        <f t="shared" si="103"/>
        <v>0</v>
      </c>
      <c r="Z223" s="35">
        <f t="shared" si="103"/>
        <v>0</v>
      </c>
      <c r="AA223" s="31">
        <f t="shared" si="101"/>
        <v>0</v>
      </c>
      <c r="AB223" s="35">
        <f t="shared" si="101"/>
        <v>0</v>
      </c>
      <c r="AC223" s="42"/>
      <c r="AD223" s="43"/>
      <c r="AE223" s="43"/>
      <c r="AF223" s="43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13"/>
    </row>
    <row r="224" spans="1:47" s="23" customFormat="1" ht="18" hidden="1" customHeight="1" outlineLevel="1">
      <c r="A224" s="13"/>
      <c r="B224" s="30" t="s">
        <v>36</v>
      </c>
      <c r="C224" s="31">
        <f t="shared" si="103"/>
        <v>0</v>
      </c>
      <c r="D224" s="32">
        <f t="shared" si="103"/>
        <v>0</v>
      </c>
      <c r="E224" s="33">
        <f t="shared" si="103"/>
        <v>0</v>
      </c>
      <c r="F224" s="32">
        <f t="shared" si="103"/>
        <v>0</v>
      </c>
      <c r="G224" s="33">
        <f t="shared" si="103"/>
        <v>0</v>
      </c>
      <c r="H224" s="32">
        <f t="shared" si="103"/>
        <v>0</v>
      </c>
      <c r="I224" s="33">
        <f t="shared" si="103"/>
        <v>0</v>
      </c>
      <c r="J224" s="32">
        <f t="shared" si="103"/>
        <v>0</v>
      </c>
      <c r="K224" s="33">
        <f t="shared" si="103"/>
        <v>0</v>
      </c>
      <c r="L224" s="32">
        <f t="shared" si="103"/>
        <v>0</v>
      </c>
      <c r="M224" s="33">
        <f t="shared" si="103"/>
        <v>0</v>
      </c>
      <c r="N224" s="32">
        <f t="shared" si="103"/>
        <v>0</v>
      </c>
      <c r="O224" s="33">
        <f t="shared" si="103"/>
        <v>0</v>
      </c>
      <c r="P224" s="32">
        <f t="shared" si="103"/>
        <v>0</v>
      </c>
      <c r="Q224" s="33">
        <f t="shared" si="103"/>
        <v>0</v>
      </c>
      <c r="R224" s="32">
        <f t="shared" si="103"/>
        <v>0</v>
      </c>
      <c r="S224" s="33">
        <f t="shared" si="103"/>
        <v>0</v>
      </c>
      <c r="T224" s="32">
        <f t="shared" si="103"/>
        <v>0</v>
      </c>
      <c r="U224" s="33">
        <f t="shared" si="103"/>
        <v>0</v>
      </c>
      <c r="V224" s="32">
        <f t="shared" si="103"/>
        <v>0</v>
      </c>
      <c r="W224" s="33">
        <f t="shared" si="103"/>
        <v>0</v>
      </c>
      <c r="X224" s="32">
        <f t="shared" si="103"/>
        <v>0</v>
      </c>
      <c r="Y224" s="33">
        <f t="shared" si="103"/>
        <v>0</v>
      </c>
      <c r="Z224" s="35">
        <f t="shared" si="103"/>
        <v>0</v>
      </c>
      <c r="AA224" s="31">
        <f t="shared" si="101"/>
        <v>0</v>
      </c>
      <c r="AB224" s="35">
        <f t="shared" si="101"/>
        <v>0</v>
      </c>
      <c r="AC224" s="42"/>
      <c r="AD224" s="43"/>
      <c r="AE224" s="43"/>
      <c r="AF224" s="43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13"/>
    </row>
    <row r="225" spans="1:47" s="23" customFormat="1" ht="18" hidden="1" customHeight="1" outlineLevel="1">
      <c r="A225" s="13"/>
      <c r="B225" s="30" t="s">
        <v>37</v>
      </c>
      <c r="C225" s="31">
        <f t="shared" si="103"/>
        <v>0</v>
      </c>
      <c r="D225" s="32">
        <f t="shared" si="103"/>
        <v>0</v>
      </c>
      <c r="E225" s="33">
        <f t="shared" si="103"/>
        <v>0</v>
      </c>
      <c r="F225" s="32">
        <f t="shared" si="103"/>
        <v>0</v>
      </c>
      <c r="G225" s="33">
        <f t="shared" si="103"/>
        <v>0</v>
      </c>
      <c r="H225" s="32">
        <f t="shared" si="103"/>
        <v>0</v>
      </c>
      <c r="I225" s="33">
        <f t="shared" si="103"/>
        <v>0</v>
      </c>
      <c r="J225" s="32">
        <f t="shared" si="103"/>
        <v>0</v>
      </c>
      <c r="K225" s="33">
        <f t="shared" si="103"/>
        <v>0</v>
      </c>
      <c r="L225" s="32">
        <f t="shared" si="103"/>
        <v>0</v>
      </c>
      <c r="M225" s="33">
        <f t="shared" si="103"/>
        <v>0</v>
      </c>
      <c r="N225" s="32">
        <f t="shared" si="103"/>
        <v>0</v>
      </c>
      <c r="O225" s="33">
        <f t="shared" si="103"/>
        <v>0</v>
      </c>
      <c r="P225" s="32">
        <f t="shared" si="103"/>
        <v>0</v>
      </c>
      <c r="Q225" s="33">
        <f t="shared" si="103"/>
        <v>0</v>
      </c>
      <c r="R225" s="32">
        <f t="shared" si="103"/>
        <v>0</v>
      </c>
      <c r="S225" s="33">
        <f t="shared" si="103"/>
        <v>0</v>
      </c>
      <c r="T225" s="32">
        <f t="shared" si="103"/>
        <v>0</v>
      </c>
      <c r="U225" s="33">
        <f t="shared" si="103"/>
        <v>0</v>
      </c>
      <c r="V225" s="32">
        <f t="shared" si="103"/>
        <v>0</v>
      </c>
      <c r="W225" s="33">
        <f t="shared" si="103"/>
        <v>0</v>
      </c>
      <c r="X225" s="32">
        <f t="shared" si="103"/>
        <v>0</v>
      </c>
      <c r="Y225" s="33">
        <f t="shared" si="103"/>
        <v>0</v>
      </c>
      <c r="Z225" s="35">
        <f t="shared" si="103"/>
        <v>0</v>
      </c>
      <c r="AA225" s="31">
        <f t="shared" si="101"/>
        <v>0</v>
      </c>
      <c r="AB225" s="35">
        <f t="shared" si="101"/>
        <v>0</v>
      </c>
      <c r="AC225" s="42"/>
      <c r="AD225" s="43"/>
      <c r="AE225" s="43"/>
      <c r="AF225" s="43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13"/>
    </row>
    <row r="226" spans="1:47" s="23" customFormat="1" ht="18" hidden="1" customHeight="1" outlineLevel="1">
      <c r="A226" s="13"/>
      <c r="B226" s="30" t="s">
        <v>38</v>
      </c>
      <c r="C226" s="31">
        <f t="shared" si="103"/>
        <v>0</v>
      </c>
      <c r="D226" s="32">
        <f t="shared" si="103"/>
        <v>0</v>
      </c>
      <c r="E226" s="33">
        <f t="shared" si="103"/>
        <v>0</v>
      </c>
      <c r="F226" s="32">
        <f t="shared" si="103"/>
        <v>0</v>
      </c>
      <c r="G226" s="33">
        <f t="shared" si="103"/>
        <v>0</v>
      </c>
      <c r="H226" s="32">
        <f t="shared" si="103"/>
        <v>0</v>
      </c>
      <c r="I226" s="33">
        <f t="shared" si="103"/>
        <v>0</v>
      </c>
      <c r="J226" s="32">
        <f t="shared" si="103"/>
        <v>0</v>
      </c>
      <c r="K226" s="33">
        <f t="shared" si="103"/>
        <v>0</v>
      </c>
      <c r="L226" s="32">
        <f t="shared" si="103"/>
        <v>0</v>
      </c>
      <c r="M226" s="33">
        <f t="shared" si="103"/>
        <v>0</v>
      </c>
      <c r="N226" s="32">
        <f t="shared" si="103"/>
        <v>0</v>
      </c>
      <c r="O226" s="33">
        <f t="shared" si="103"/>
        <v>0</v>
      </c>
      <c r="P226" s="32">
        <f t="shared" si="103"/>
        <v>0</v>
      </c>
      <c r="Q226" s="33">
        <f t="shared" si="103"/>
        <v>0</v>
      </c>
      <c r="R226" s="32">
        <f t="shared" si="103"/>
        <v>0</v>
      </c>
      <c r="S226" s="33">
        <f t="shared" si="103"/>
        <v>0</v>
      </c>
      <c r="T226" s="32">
        <f t="shared" si="103"/>
        <v>0</v>
      </c>
      <c r="U226" s="33">
        <f t="shared" si="103"/>
        <v>0</v>
      </c>
      <c r="V226" s="32">
        <f t="shared" si="103"/>
        <v>0</v>
      </c>
      <c r="W226" s="33">
        <f t="shared" si="103"/>
        <v>0</v>
      </c>
      <c r="X226" s="32">
        <f t="shared" si="103"/>
        <v>0</v>
      </c>
      <c r="Y226" s="33">
        <f t="shared" si="103"/>
        <v>0</v>
      </c>
      <c r="Z226" s="35">
        <f t="shared" si="103"/>
        <v>0</v>
      </c>
      <c r="AA226" s="31">
        <f t="shared" si="101"/>
        <v>0</v>
      </c>
      <c r="AB226" s="35">
        <f t="shared" si="101"/>
        <v>0</v>
      </c>
      <c r="AC226" s="42"/>
      <c r="AD226" s="43"/>
      <c r="AE226" s="43"/>
      <c r="AF226" s="43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13"/>
    </row>
    <row r="227" spans="1:47" s="23" customFormat="1" ht="18" hidden="1" customHeight="1" outlineLevel="1">
      <c r="A227" s="13"/>
      <c r="B227" s="30" t="s">
        <v>39</v>
      </c>
      <c r="C227" s="31">
        <f t="shared" si="103"/>
        <v>0</v>
      </c>
      <c r="D227" s="32">
        <f t="shared" si="103"/>
        <v>0</v>
      </c>
      <c r="E227" s="33">
        <f t="shared" si="103"/>
        <v>0</v>
      </c>
      <c r="F227" s="32">
        <f t="shared" si="103"/>
        <v>0</v>
      </c>
      <c r="G227" s="33">
        <f t="shared" si="103"/>
        <v>0</v>
      </c>
      <c r="H227" s="32">
        <f t="shared" si="103"/>
        <v>0</v>
      </c>
      <c r="I227" s="33">
        <f t="shared" si="103"/>
        <v>0</v>
      </c>
      <c r="J227" s="32">
        <f t="shared" si="103"/>
        <v>0</v>
      </c>
      <c r="K227" s="33">
        <f t="shared" si="103"/>
        <v>0</v>
      </c>
      <c r="L227" s="32">
        <f t="shared" si="103"/>
        <v>0</v>
      </c>
      <c r="M227" s="33">
        <f t="shared" si="103"/>
        <v>0</v>
      </c>
      <c r="N227" s="32">
        <f t="shared" si="103"/>
        <v>0</v>
      </c>
      <c r="O227" s="33">
        <f t="shared" si="103"/>
        <v>0</v>
      </c>
      <c r="P227" s="32">
        <f t="shared" si="103"/>
        <v>0</v>
      </c>
      <c r="Q227" s="33">
        <f t="shared" si="103"/>
        <v>0</v>
      </c>
      <c r="R227" s="32">
        <f t="shared" si="103"/>
        <v>0</v>
      </c>
      <c r="S227" s="33">
        <f t="shared" si="103"/>
        <v>0</v>
      </c>
      <c r="T227" s="32">
        <f t="shared" si="103"/>
        <v>0</v>
      </c>
      <c r="U227" s="33">
        <f t="shared" si="103"/>
        <v>0</v>
      </c>
      <c r="V227" s="32">
        <f t="shared" si="103"/>
        <v>0</v>
      </c>
      <c r="W227" s="33">
        <f t="shared" si="103"/>
        <v>0</v>
      </c>
      <c r="X227" s="32">
        <f t="shared" si="103"/>
        <v>0</v>
      </c>
      <c r="Y227" s="33">
        <f t="shared" si="103"/>
        <v>0</v>
      </c>
      <c r="Z227" s="35">
        <f t="shared" si="103"/>
        <v>0</v>
      </c>
      <c r="AA227" s="31">
        <f t="shared" si="101"/>
        <v>0</v>
      </c>
      <c r="AB227" s="35">
        <f t="shared" si="101"/>
        <v>0</v>
      </c>
      <c r="AC227" s="42"/>
      <c r="AD227" s="43"/>
      <c r="AE227" s="43"/>
      <c r="AF227" s="43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13"/>
    </row>
    <row r="228" spans="1:47" s="23" customFormat="1" ht="18" hidden="1" customHeight="1" outlineLevel="1">
      <c r="A228" s="13"/>
      <c r="B228" s="30" t="s">
        <v>40</v>
      </c>
      <c r="C228" s="31">
        <f t="shared" si="103"/>
        <v>0</v>
      </c>
      <c r="D228" s="32">
        <f t="shared" si="103"/>
        <v>0</v>
      </c>
      <c r="E228" s="33">
        <f t="shared" si="103"/>
        <v>0</v>
      </c>
      <c r="F228" s="32">
        <f t="shared" si="103"/>
        <v>0</v>
      </c>
      <c r="G228" s="33">
        <f t="shared" si="103"/>
        <v>0</v>
      </c>
      <c r="H228" s="32">
        <f t="shared" si="103"/>
        <v>0</v>
      </c>
      <c r="I228" s="33">
        <f t="shared" si="103"/>
        <v>0</v>
      </c>
      <c r="J228" s="32">
        <f t="shared" si="103"/>
        <v>0</v>
      </c>
      <c r="K228" s="33">
        <f t="shared" si="103"/>
        <v>0</v>
      </c>
      <c r="L228" s="32">
        <f t="shared" si="103"/>
        <v>0</v>
      </c>
      <c r="M228" s="33">
        <f t="shared" si="103"/>
        <v>0</v>
      </c>
      <c r="N228" s="32">
        <f t="shared" si="103"/>
        <v>0</v>
      </c>
      <c r="O228" s="33">
        <f t="shared" si="103"/>
        <v>0</v>
      </c>
      <c r="P228" s="32">
        <f t="shared" si="103"/>
        <v>0</v>
      </c>
      <c r="Q228" s="33">
        <f t="shared" si="103"/>
        <v>0</v>
      </c>
      <c r="R228" s="32">
        <f t="shared" si="103"/>
        <v>0</v>
      </c>
      <c r="S228" s="33">
        <f t="shared" si="103"/>
        <v>0</v>
      </c>
      <c r="T228" s="32">
        <f t="shared" si="103"/>
        <v>0</v>
      </c>
      <c r="U228" s="33">
        <f t="shared" si="103"/>
        <v>0</v>
      </c>
      <c r="V228" s="32">
        <f t="shared" si="103"/>
        <v>0</v>
      </c>
      <c r="W228" s="33">
        <f t="shared" si="103"/>
        <v>0</v>
      </c>
      <c r="X228" s="32">
        <f t="shared" si="103"/>
        <v>0</v>
      </c>
      <c r="Y228" s="33">
        <f t="shared" si="103"/>
        <v>0</v>
      </c>
      <c r="Z228" s="35">
        <f t="shared" si="103"/>
        <v>0</v>
      </c>
      <c r="AA228" s="31">
        <f t="shared" si="101"/>
        <v>0</v>
      </c>
      <c r="AB228" s="35">
        <f t="shared" si="101"/>
        <v>0</v>
      </c>
      <c r="AC228" s="42"/>
      <c r="AD228" s="43"/>
      <c r="AE228" s="43"/>
      <c r="AF228" s="43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13"/>
    </row>
    <row r="229" spans="1:47" s="23" customFormat="1" ht="18" hidden="1" customHeight="1" outlineLevel="1">
      <c r="A229" s="13"/>
      <c r="B229" s="30" t="s">
        <v>41</v>
      </c>
      <c r="C229" s="31">
        <f t="shared" si="103"/>
        <v>0</v>
      </c>
      <c r="D229" s="32">
        <f t="shared" si="103"/>
        <v>0</v>
      </c>
      <c r="E229" s="33">
        <f t="shared" si="103"/>
        <v>0</v>
      </c>
      <c r="F229" s="32">
        <f t="shared" si="103"/>
        <v>0</v>
      </c>
      <c r="G229" s="33">
        <f t="shared" si="103"/>
        <v>0</v>
      </c>
      <c r="H229" s="32">
        <f t="shared" si="103"/>
        <v>0</v>
      </c>
      <c r="I229" s="33">
        <f t="shared" si="103"/>
        <v>0</v>
      </c>
      <c r="J229" s="32">
        <f t="shared" si="103"/>
        <v>0</v>
      </c>
      <c r="K229" s="33">
        <f t="shared" si="103"/>
        <v>0</v>
      </c>
      <c r="L229" s="32">
        <f t="shared" si="103"/>
        <v>0</v>
      </c>
      <c r="M229" s="33">
        <f t="shared" si="103"/>
        <v>0</v>
      </c>
      <c r="N229" s="32">
        <f t="shared" si="103"/>
        <v>0</v>
      </c>
      <c r="O229" s="33">
        <f t="shared" si="103"/>
        <v>0</v>
      </c>
      <c r="P229" s="32">
        <f t="shared" si="103"/>
        <v>0</v>
      </c>
      <c r="Q229" s="33">
        <f t="shared" si="103"/>
        <v>0</v>
      </c>
      <c r="R229" s="32">
        <f t="shared" ref="R229:Z229" si="104">SUM(R37,R85,R133,R181)</f>
        <v>0</v>
      </c>
      <c r="S229" s="33">
        <f t="shared" si="104"/>
        <v>0</v>
      </c>
      <c r="T229" s="32">
        <f t="shared" si="104"/>
        <v>0</v>
      </c>
      <c r="U229" s="33">
        <f t="shared" si="104"/>
        <v>0</v>
      </c>
      <c r="V229" s="32">
        <f t="shared" si="104"/>
        <v>0</v>
      </c>
      <c r="W229" s="33">
        <f t="shared" si="104"/>
        <v>0</v>
      </c>
      <c r="X229" s="32">
        <f t="shared" si="104"/>
        <v>0</v>
      </c>
      <c r="Y229" s="33">
        <f t="shared" si="104"/>
        <v>0</v>
      </c>
      <c r="Z229" s="35">
        <f t="shared" si="104"/>
        <v>0</v>
      </c>
      <c r="AA229" s="31">
        <f t="shared" si="101"/>
        <v>0</v>
      </c>
      <c r="AB229" s="35">
        <f t="shared" si="101"/>
        <v>0</v>
      </c>
      <c r="AC229" s="42"/>
      <c r="AD229" s="43"/>
      <c r="AE229" s="43"/>
      <c r="AF229" s="43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13"/>
    </row>
    <row r="230" spans="1:47" s="23" customFormat="1" ht="18" hidden="1" customHeight="1" outlineLevel="1">
      <c r="A230" s="13"/>
      <c r="B230" s="30" t="s">
        <v>42</v>
      </c>
      <c r="C230" s="31">
        <f t="shared" ref="C230:Z240" si="105">SUM(C38,C86,C134,C182)</f>
        <v>0</v>
      </c>
      <c r="D230" s="32">
        <f t="shared" si="105"/>
        <v>0</v>
      </c>
      <c r="E230" s="33">
        <f t="shared" si="105"/>
        <v>0</v>
      </c>
      <c r="F230" s="32">
        <f t="shared" si="105"/>
        <v>0</v>
      </c>
      <c r="G230" s="33">
        <f t="shared" si="105"/>
        <v>0</v>
      </c>
      <c r="H230" s="32">
        <f t="shared" si="105"/>
        <v>0</v>
      </c>
      <c r="I230" s="33">
        <f t="shared" si="105"/>
        <v>0</v>
      </c>
      <c r="J230" s="32">
        <f t="shared" si="105"/>
        <v>0</v>
      </c>
      <c r="K230" s="33">
        <f t="shared" si="105"/>
        <v>0</v>
      </c>
      <c r="L230" s="32">
        <f t="shared" si="105"/>
        <v>0</v>
      </c>
      <c r="M230" s="33">
        <f t="shared" si="105"/>
        <v>0</v>
      </c>
      <c r="N230" s="32">
        <f t="shared" si="105"/>
        <v>0</v>
      </c>
      <c r="O230" s="33">
        <f t="shared" si="105"/>
        <v>0</v>
      </c>
      <c r="P230" s="32">
        <f t="shared" si="105"/>
        <v>0</v>
      </c>
      <c r="Q230" s="33">
        <f t="shared" si="105"/>
        <v>0</v>
      </c>
      <c r="R230" s="32">
        <f t="shared" si="105"/>
        <v>0</v>
      </c>
      <c r="S230" s="33">
        <f t="shared" si="105"/>
        <v>0</v>
      </c>
      <c r="T230" s="32">
        <f t="shared" si="105"/>
        <v>0</v>
      </c>
      <c r="U230" s="33">
        <f t="shared" si="105"/>
        <v>0</v>
      </c>
      <c r="V230" s="32">
        <f t="shared" si="105"/>
        <v>0</v>
      </c>
      <c r="W230" s="33">
        <f t="shared" si="105"/>
        <v>0</v>
      </c>
      <c r="X230" s="32">
        <f t="shared" si="105"/>
        <v>0</v>
      </c>
      <c r="Y230" s="33">
        <f t="shared" si="105"/>
        <v>0</v>
      </c>
      <c r="Z230" s="35">
        <f t="shared" si="105"/>
        <v>0</v>
      </c>
      <c r="AA230" s="31">
        <f t="shared" si="101"/>
        <v>0</v>
      </c>
      <c r="AB230" s="35">
        <f t="shared" si="101"/>
        <v>0</v>
      </c>
      <c r="AC230" s="42"/>
      <c r="AD230" s="43"/>
      <c r="AE230" s="43"/>
      <c r="AF230" s="43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13"/>
    </row>
    <row r="231" spans="1:47" s="23" customFormat="1" ht="18" hidden="1" customHeight="1" outlineLevel="1">
      <c r="A231" s="13"/>
      <c r="B231" s="30" t="s">
        <v>43</v>
      </c>
      <c r="C231" s="31">
        <f t="shared" si="105"/>
        <v>0</v>
      </c>
      <c r="D231" s="32">
        <f t="shared" si="105"/>
        <v>0</v>
      </c>
      <c r="E231" s="33">
        <f t="shared" si="105"/>
        <v>0</v>
      </c>
      <c r="F231" s="32">
        <f t="shared" si="105"/>
        <v>0</v>
      </c>
      <c r="G231" s="33">
        <f t="shared" si="105"/>
        <v>0</v>
      </c>
      <c r="H231" s="32">
        <f t="shared" si="105"/>
        <v>0</v>
      </c>
      <c r="I231" s="33">
        <f t="shared" si="105"/>
        <v>0</v>
      </c>
      <c r="J231" s="32">
        <f t="shared" si="105"/>
        <v>0</v>
      </c>
      <c r="K231" s="33">
        <f t="shared" si="105"/>
        <v>0</v>
      </c>
      <c r="L231" s="32">
        <f t="shared" si="105"/>
        <v>0</v>
      </c>
      <c r="M231" s="33">
        <f t="shared" si="105"/>
        <v>0</v>
      </c>
      <c r="N231" s="32">
        <f t="shared" si="105"/>
        <v>0</v>
      </c>
      <c r="O231" s="33">
        <f t="shared" si="105"/>
        <v>0</v>
      </c>
      <c r="P231" s="32">
        <f t="shared" si="105"/>
        <v>0</v>
      </c>
      <c r="Q231" s="33">
        <f t="shared" si="105"/>
        <v>0</v>
      </c>
      <c r="R231" s="32">
        <f t="shared" si="105"/>
        <v>0</v>
      </c>
      <c r="S231" s="33">
        <f t="shared" si="105"/>
        <v>0</v>
      </c>
      <c r="T231" s="32">
        <f t="shared" si="105"/>
        <v>0</v>
      </c>
      <c r="U231" s="33">
        <f t="shared" si="105"/>
        <v>0</v>
      </c>
      <c r="V231" s="32">
        <f t="shared" si="105"/>
        <v>0</v>
      </c>
      <c r="W231" s="33">
        <f t="shared" si="105"/>
        <v>0</v>
      </c>
      <c r="X231" s="32">
        <f t="shared" si="105"/>
        <v>0</v>
      </c>
      <c r="Y231" s="33">
        <f t="shared" si="105"/>
        <v>0</v>
      </c>
      <c r="Z231" s="35">
        <f t="shared" si="105"/>
        <v>0</v>
      </c>
      <c r="AA231" s="31">
        <f t="shared" si="101"/>
        <v>0</v>
      </c>
      <c r="AB231" s="35">
        <f t="shared" si="101"/>
        <v>0</v>
      </c>
      <c r="AC231" s="42"/>
      <c r="AD231" s="43"/>
      <c r="AE231" s="43"/>
      <c r="AF231" s="43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13"/>
    </row>
    <row r="232" spans="1:47" s="23" customFormat="1" ht="18" hidden="1" customHeight="1" outlineLevel="1">
      <c r="A232" s="13"/>
      <c r="B232" s="30" t="s">
        <v>44</v>
      </c>
      <c r="C232" s="31">
        <f t="shared" si="105"/>
        <v>0</v>
      </c>
      <c r="D232" s="32">
        <f t="shared" si="105"/>
        <v>0</v>
      </c>
      <c r="E232" s="33">
        <f t="shared" si="105"/>
        <v>0</v>
      </c>
      <c r="F232" s="32">
        <f t="shared" si="105"/>
        <v>0</v>
      </c>
      <c r="G232" s="33">
        <f t="shared" si="105"/>
        <v>0</v>
      </c>
      <c r="H232" s="32">
        <f t="shared" si="105"/>
        <v>0</v>
      </c>
      <c r="I232" s="33">
        <f t="shared" si="105"/>
        <v>0</v>
      </c>
      <c r="J232" s="32">
        <f t="shared" si="105"/>
        <v>0</v>
      </c>
      <c r="K232" s="33">
        <f t="shared" si="105"/>
        <v>0</v>
      </c>
      <c r="L232" s="32">
        <f t="shared" si="105"/>
        <v>0</v>
      </c>
      <c r="M232" s="33">
        <f t="shared" si="105"/>
        <v>0</v>
      </c>
      <c r="N232" s="32">
        <f t="shared" si="105"/>
        <v>0</v>
      </c>
      <c r="O232" s="33">
        <f t="shared" si="105"/>
        <v>0</v>
      </c>
      <c r="P232" s="32">
        <f t="shared" si="105"/>
        <v>0</v>
      </c>
      <c r="Q232" s="33">
        <f t="shared" si="105"/>
        <v>0</v>
      </c>
      <c r="R232" s="32">
        <f t="shared" si="105"/>
        <v>0</v>
      </c>
      <c r="S232" s="33">
        <f t="shared" si="105"/>
        <v>0</v>
      </c>
      <c r="T232" s="32">
        <f t="shared" si="105"/>
        <v>0</v>
      </c>
      <c r="U232" s="33">
        <f t="shared" si="105"/>
        <v>0</v>
      </c>
      <c r="V232" s="32">
        <f t="shared" si="105"/>
        <v>0</v>
      </c>
      <c r="W232" s="33">
        <f t="shared" si="105"/>
        <v>0</v>
      </c>
      <c r="X232" s="32">
        <f t="shared" si="105"/>
        <v>0</v>
      </c>
      <c r="Y232" s="33">
        <f t="shared" si="105"/>
        <v>0</v>
      </c>
      <c r="Z232" s="35">
        <f t="shared" si="105"/>
        <v>0</v>
      </c>
      <c r="AA232" s="31">
        <f t="shared" si="101"/>
        <v>0</v>
      </c>
      <c r="AB232" s="35">
        <f t="shared" si="101"/>
        <v>0</v>
      </c>
      <c r="AC232" s="42"/>
      <c r="AD232" s="43"/>
      <c r="AE232" s="43"/>
      <c r="AF232" s="43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13"/>
    </row>
    <row r="233" spans="1:47" s="23" customFormat="1" ht="18" hidden="1" customHeight="1" outlineLevel="1">
      <c r="A233" s="13"/>
      <c r="B233" s="30" t="s">
        <v>45</v>
      </c>
      <c r="C233" s="31">
        <f t="shared" si="105"/>
        <v>0</v>
      </c>
      <c r="D233" s="32">
        <f t="shared" si="105"/>
        <v>0</v>
      </c>
      <c r="E233" s="33">
        <f t="shared" si="105"/>
        <v>0</v>
      </c>
      <c r="F233" s="32">
        <f t="shared" si="105"/>
        <v>0</v>
      </c>
      <c r="G233" s="33">
        <f t="shared" si="105"/>
        <v>0</v>
      </c>
      <c r="H233" s="32">
        <f t="shared" si="105"/>
        <v>0</v>
      </c>
      <c r="I233" s="33">
        <f t="shared" si="105"/>
        <v>0</v>
      </c>
      <c r="J233" s="32">
        <f t="shared" si="105"/>
        <v>0</v>
      </c>
      <c r="K233" s="33">
        <f t="shared" si="105"/>
        <v>0</v>
      </c>
      <c r="L233" s="32">
        <f t="shared" si="105"/>
        <v>0</v>
      </c>
      <c r="M233" s="33">
        <f t="shared" si="105"/>
        <v>0</v>
      </c>
      <c r="N233" s="32">
        <f t="shared" si="105"/>
        <v>0</v>
      </c>
      <c r="O233" s="33">
        <f t="shared" si="105"/>
        <v>0</v>
      </c>
      <c r="P233" s="32">
        <f t="shared" si="105"/>
        <v>0</v>
      </c>
      <c r="Q233" s="33">
        <f t="shared" si="105"/>
        <v>0</v>
      </c>
      <c r="R233" s="32">
        <f t="shared" si="105"/>
        <v>0</v>
      </c>
      <c r="S233" s="33">
        <f t="shared" si="105"/>
        <v>0</v>
      </c>
      <c r="T233" s="32">
        <f t="shared" si="105"/>
        <v>0</v>
      </c>
      <c r="U233" s="33">
        <f t="shared" si="105"/>
        <v>0</v>
      </c>
      <c r="V233" s="32">
        <f t="shared" si="105"/>
        <v>0</v>
      </c>
      <c r="W233" s="33">
        <f t="shared" si="105"/>
        <v>0</v>
      </c>
      <c r="X233" s="32">
        <f t="shared" si="105"/>
        <v>0</v>
      </c>
      <c r="Y233" s="33">
        <f t="shared" si="105"/>
        <v>0</v>
      </c>
      <c r="Z233" s="35">
        <f t="shared" si="105"/>
        <v>0</v>
      </c>
      <c r="AA233" s="31">
        <f t="shared" si="101"/>
        <v>0</v>
      </c>
      <c r="AB233" s="35">
        <f t="shared" si="101"/>
        <v>0</v>
      </c>
      <c r="AC233" s="42"/>
      <c r="AD233" s="43"/>
      <c r="AE233" s="43"/>
      <c r="AF233" s="43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13"/>
    </row>
    <row r="234" spans="1:47" s="23" customFormat="1" ht="18" hidden="1" customHeight="1" outlineLevel="1">
      <c r="A234" s="13"/>
      <c r="B234" s="30" t="s">
        <v>46</v>
      </c>
      <c r="C234" s="31">
        <f t="shared" si="105"/>
        <v>0</v>
      </c>
      <c r="D234" s="32">
        <f t="shared" si="105"/>
        <v>0</v>
      </c>
      <c r="E234" s="33">
        <f t="shared" si="105"/>
        <v>0</v>
      </c>
      <c r="F234" s="32">
        <f t="shared" si="105"/>
        <v>0</v>
      </c>
      <c r="G234" s="33">
        <f t="shared" si="105"/>
        <v>0</v>
      </c>
      <c r="H234" s="32">
        <f t="shared" si="105"/>
        <v>0</v>
      </c>
      <c r="I234" s="33">
        <f t="shared" si="105"/>
        <v>0</v>
      </c>
      <c r="J234" s="32">
        <f t="shared" si="105"/>
        <v>0</v>
      </c>
      <c r="K234" s="33">
        <f t="shared" si="105"/>
        <v>0</v>
      </c>
      <c r="L234" s="32">
        <f t="shared" si="105"/>
        <v>0</v>
      </c>
      <c r="M234" s="33">
        <f t="shared" si="105"/>
        <v>0</v>
      </c>
      <c r="N234" s="32">
        <f t="shared" si="105"/>
        <v>0</v>
      </c>
      <c r="O234" s="33">
        <f t="shared" si="105"/>
        <v>0</v>
      </c>
      <c r="P234" s="32">
        <f t="shared" si="105"/>
        <v>0</v>
      </c>
      <c r="Q234" s="33">
        <f t="shared" si="105"/>
        <v>0</v>
      </c>
      <c r="R234" s="32">
        <f t="shared" si="105"/>
        <v>0</v>
      </c>
      <c r="S234" s="33">
        <f t="shared" si="105"/>
        <v>0</v>
      </c>
      <c r="T234" s="32">
        <f t="shared" si="105"/>
        <v>0</v>
      </c>
      <c r="U234" s="33">
        <f t="shared" si="105"/>
        <v>0</v>
      </c>
      <c r="V234" s="32">
        <f t="shared" si="105"/>
        <v>0</v>
      </c>
      <c r="W234" s="33">
        <f t="shared" si="105"/>
        <v>0</v>
      </c>
      <c r="X234" s="32">
        <f t="shared" si="105"/>
        <v>0</v>
      </c>
      <c r="Y234" s="33">
        <f t="shared" si="105"/>
        <v>0</v>
      </c>
      <c r="Z234" s="35">
        <f t="shared" si="105"/>
        <v>0</v>
      </c>
      <c r="AA234" s="31">
        <f t="shared" si="101"/>
        <v>0</v>
      </c>
      <c r="AB234" s="35">
        <f t="shared" si="101"/>
        <v>0</v>
      </c>
      <c r="AC234" s="42"/>
      <c r="AD234" s="43"/>
      <c r="AE234" s="43"/>
      <c r="AF234" s="43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13"/>
    </row>
    <row r="235" spans="1:47" s="23" customFormat="1" ht="18" hidden="1" customHeight="1" outlineLevel="1">
      <c r="A235" s="13"/>
      <c r="B235" s="30" t="s">
        <v>47</v>
      </c>
      <c r="C235" s="31">
        <f t="shared" si="105"/>
        <v>0</v>
      </c>
      <c r="D235" s="32">
        <f t="shared" si="105"/>
        <v>0</v>
      </c>
      <c r="E235" s="33">
        <f t="shared" si="105"/>
        <v>0</v>
      </c>
      <c r="F235" s="32">
        <f t="shared" si="105"/>
        <v>0</v>
      </c>
      <c r="G235" s="33">
        <f t="shared" si="105"/>
        <v>0</v>
      </c>
      <c r="H235" s="32">
        <f t="shared" si="105"/>
        <v>0</v>
      </c>
      <c r="I235" s="33">
        <f t="shared" si="105"/>
        <v>0</v>
      </c>
      <c r="J235" s="32">
        <f t="shared" si="105"/>
        <v>0</v>
      </c>
      <c r="K235" s="33">
        <f t="shared" si="105"/>
        <v>0</v>
      </c>
      <c r="L235" s="32">
        <f t="shared" si="105"/>
        <v>0</v>
      </c>
      <c r="M235" s="33">
        <f t="shared" si="105"/>
        <v>0</v>
      </c>
      <c r="N235" s="32">
        <f t="shared" si="105"/>
        <v>0</v>
      </c>
      <c r="O235" s="33">
        <f t="shared" si="105"/>
        <v>0</v>
      </c>
      <c r="P235" s="32">
        <f t="shared" si="105"/>
        <v>0</v>
      </c>
      <c r="Q235" s="33">
        <f t="shared" si="105"/>
        <v>0</v>
      </c>
      <c r="R235" s="32">
        <f t="shared" si="105"/>
        <v>0</v>
      </c>
      <c r="S235" s="33">
        <f t="shared" si="105"/>
        <v>0</v>
      </c>
      <c r="T235" s="32">
        <f t="shared" si="105"/>
        <v>0</v>
      </c>
      <c r="U235" s="33">
        <f t="shared" si="105"/>
        <v>0</v>
      </c>
      <c r="V235" s="32">
        <f t="shared" si="105"/>
        <v>0</v>
      </c>
      <c r="W235" s="33">
        <f t="shared" si="105"/>
        <v>0</v>
      </c>
      <c r="X235" s="32">
        <f t="shared" si="105"/>
        <v>0</v>
      </c>
      <c r="Y235" s="33">
        <f t="shared" si="105"/>
        <v>0</v>
      </c>
      <c r="Z235" s="35">
        <f t="shared" si="105"/>
        <v>0</v>
      </c>
      <c r="AA235" s="31">
        <f t="shared" si="101"/>
        <v>0</v>
      </c>
      <c r="AB235" s="35">
        <f t="shared" si="101"/>
        <v>0</v>
      </c>
      <c r="AC235" s="42"/>
      <c r="AD235" s="43"/>
      <c r="AE235" s="43"/>
      <c r="AF235" s="43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13"/>
    </row>
    <row r="236" spans="1:47" s="23" customFormat="1" ht="18" hidden="1" customHeight="1" outlineLevel="1">
      <c r="A236" s="13"/>
      <c r="B236" s="30" t="s">
        <v>48</v>
      </c>
      <c r="C236" s="31">
        <f t="shared" si="105"/>
        <v>0</v>
      </c>
      <c r="D236" s="32">
        <f t="shared" si="105"/>
        <v>0</v>
      </c>
      <c r="E236" s="33">
        <f t="shared" si="105"/>
        <v>0</v>
      </c>
      <c r="F236" s="32">
        <f t="shared" si="105"/>
        <v>0</v>
      </c>
      <c r="G236" s="33">
        <f t="shared" si="105"/>
        <v>0</v>
      </c>
      <c r="H236" s="32">
        <f t="shared" si="105"/>
        <v>0</v>
      </c>
      <c r="I236" s="33">
        <f t="shared" si="105"/>
        <v>0</v>
      </c>
      <c r="J236" s="32">
        <f t="shared" si="105"/>
        <v>0</v>
      </c>
      <c r="K236" s="33">
        <f t="shared" si="105"/>
        <v>0</v>
      </c>
      <c r="L236" s="32">
        <f t="shared" si="105"/>
        <v>0</v>
      </c>
      <c r="M236" s="33">
        <f t="shared" si="105"/>
        <v>0</v>
      </c>
      <c r="N236" s="32">
        <f t="shared" si="105"/>
        <v>0</v>
      </c>
      <c r="O236" s="33">
        <f t="shared" si="105"/>
        <v>0</v>
      </c>
      <c r="P236" s="32">
        <f t="shared" si="105"/>
        <v>0</v>
      </c>
      <c r="Q236" s="33">
        <f t="shared" si="105"/>
        <v>0</v>
      </c>
      <c r="R236" s="32">
        <f t="shared" si="105"/>
        <v>0</v>
      </c>
      <c r="S236" s="33">
        <f t="shared" si="105"/>
        <v>0</v>
      </c>
      <c r="T236" s="32">
        <f t="shared" si="105"/>
        <v>0</v>
      </c>
      <c r="U236" s="33">
        <f t="shared" si="105"/>
        <v>0</v>
      </c>
      <c r="V236" s="32">
        <f t="shared" si="105"/>
        <v>0</v>
      </c>
      <c r="W236" s="33">
        <f t="shared" si="105"/>
        <v>0</v>
      </c>
      <c r="X236" s="32">
        <f t="shared" si="105"/>
        <v>0</v>
      </c>
      <c r="Y236" s="33">
        <f t="shared" si="105"/>
        <v>0</v>
      </c>
      <c r="Z236" s="35">
        <f t="shared" si="105"/>
        <v>0</v>
      </c>
      <c r="AA236" s="31">
        <f t="shared" si="101"/>
        <v>0</v>
      </c>
      <c r="AB236" s="35">
        <f t="shared" si="101"/>
        <v>0</v>
      </c>
      <c r="AC236" s="42"/>
      <c r="AD236" s="43"/>
      <c r="AE236" s="43"/>
      <c r="AF236" s="43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13"/>
    </row>
    <row r="237" spans="1:47" s="23" customFormat="1" ht="18" hidden="1" customHeight="1" outlineLevel="1">
      <c r="A237" s="13"/>
      <c r="B237" s="30" t="s">
        <v>49</v>
      </c>
      <c r="C237" s="31">
        <f t="shared" si="105"/>
        <v>0</v>
      </c>
      <c r="D237" s="32">
        <f t="shared" si="105"/>
        <v>0</v>
      </c>
      <c r="E237" s="33">
        <f t="shared" si="105"/>
        <v>0</v>
      </c>
      <c r="F237" s="32">
        <f t="shared" si="105"/>
        <v>0</v>
      </c>
      <c r="G237" s="33">
        <f t="shared" si="105"/>
        <v>0</v>
      </c>
      <c r="H237" s="32">
        <f t="shared" si="105"/>
        <v>0</v>
      </c>
      <c r="I237" s="33">
        <f t="shared" si="105"/>
        <v>0</v>
      </c>
      <c r="J237" s="32">
        <f t="shared" si="105"/>
        <v>0</v>
      </c>
      <c r="K237" s="33">
        <f t="shared" si="105"/>
        <v>0</v>
      </c>
      <c r="L237" s="32">
        <f t="shared" si="105"/>
        <v>0</v>
      </c>
      <c r="M237" s="33">
        <f t="shared" si="105"/>
        <v>0</v>
      </c>
      <c r="N237" s="32">
        <f t="shared" si="105"/>
        <v>0</v>
      </c>
      <c r="O237" s="33">
        <f t="shared" si="105"/>
        <v>0</v>
      </c>
      <c r="P237" s="32">
        <f t="shared" si="105"/>
        <v>0</v>
      </c>
      <c r="Q237" s="33">
        <f t="shared" si="105"/>
        <v>0</v>
      </c>
      <c r="R237" s="32">
        <f t="shared" si="105"/>
        <v>0</v>
      </c>
      <c r="S237" s="33">
        <f t="shared" si="105"/>
        <v>0</v>
      </c>
      <c r="T237" s="32">
        <f t="shared" si="105"/>
        <v>0</v>
      </c>
      <c r="U237" s="33">
        <f t="shared" si="105"/>
        <v>0</v>
      </c>
      <c r="V237" s="32">
        <f t="shared" si="105"/>
        <v>0</v>
      </c>
      <c r="W237" s="33">
        <f t="shared" si="105"/>
        <v>0</v>
      </c>
      <c r="X237" s="32">
        <f t="shared" si="105"/>
        <v>0</v>
      </c>
      <c r="Y237" s="33">
        <f t="shared" si="105"/>
        <v>0</v>
      </c>
      <c r="Z237" s="35">
        <f t="shared" si="105"/>
        <v>0</v>
      </c>
      <c r="AA237" s="31">
        <f t="shared" si="101"/>
        <v>0</v>
      </c>
      <c r="AB237" s="35">
        <f t="shared" si="101"/>
        <v>0</v>
      </c>
      <c r="AC237" s="42"/>
      <c r="AD237" s="43"/>
      <c r="AE237" s="43"/>
      <c r="AF237" s="43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13"/>
    </row>
    <row r="238" spans="1:47" s="23" customFormat="1" ht="18" hidden="1" customHeight="1" outlineLevel="1">
      <c r="A238" s="13"/>
      <c r="B238" s="30" t="s">
        <v>50</v>
      </c>
      <c r="C238" s="31">
        <f t="shared" si="105"/>
        <v>0</v>
      </c>
      <c r="D238" s="32">
        <f t="shared" si="105"/>
        <v>0</v>
      </c>
      <c r="E238" s="33">
        <f t="shared" si="105"/>
        <v>0</v>
      </c>
      <c r="F238" s="32">
        <f t="shared" si="105"/>
        <v>0</v>
      </c>
      <c r="G238" s="33">
        <f t="shared" si="105"/>
        <v>0</v>
      </c>
      <c r="H238" s="32">
        <f t="shared" si="105"/>
        <v>0</v>
      </c>
      <c r="I238" s="33">
        <f t="shared" si="105"/>
        <v>0</v>
      </c>
      <c r="J238" s="32">
        <f t="shared" si="105"/>
        <v>0</v>
      </c>
      <c r="K238" s="33">
        <f t="shared" si="105"/>
        <v>0</v>
      </c>
      <c r="L238" s="32">
        <f t="shared" si="105"/>
        <v>0</v>
      </c>
      <c r="M238" s="33">
        <f t="shared" si="105"/>
        <v>0</v>
      </c>
      <c r="N238" s="32">
        <f t="shared" si="105"/>
        <v>0</v>
      </c>
      <c r="O238" s="33">
        <f t="shared" si="105"/>
        <v>0</v>
      </c>
      <c r="P238" s="32">
        <f t="shared" si="105"/>
        <v>0</v>
      </c>
      <c r="Q238" s="33">
        <f t="shared" si="105"/>
        <v>0</v>
      </c>
      <c r="R238" s="32">
        <f t="shared" si="105"/>
        <v>0</v>
      </c>
      <c r="S238" s="33">
        <f t="shared" si="105"/>
        <v>0</v>
      </c>
      <c r="T238" s="32">
        <f t="shared" si="105"/>
        <v>0</v>
      </c>
      <c r="U238" s="33">
        <f t="shared" si="105"/>
        <v>0</v>
      </c>
      <c r="V238" s="32">
        <f t="shared" si="105"/>
        <v>0</v>
      </c>
      <c r="W238" s="33">
        <f t="shared" si="105"/>
        <v>0</v>
      </c>
      <c r="X238" s="32">
        <f t="shared" si="105"/>
        <v>0</v>
      </c>
      <c r="Y238" s="33">
        <f t="shared" si="105"/>
        <v>0</v>
      </c>
      <c r="Z238" s="35">
        <f t="shared" si="105"/>
        <v>0</v>
      </c>
      <c r="AA238" s="31">
        <f t="shared" si="101"/>
        <v>0</v>
      </c>
      <c r="AB238" s="35">
        <f t="shared" si="101"/>
        <v>0</v>
      </c>
      <c r="AC238" s="42"/>
      <c r="AD238" s="43"/>
      <c r="AE238" s="43"/>
      <c r="AF238" s="43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13"/>
    </row>
    <row r="239" spans="1:47" s="23" customFormat="1" ht="18" hidden="1" customHeight="1" outlineLevel="1">
      <c r="A239" s="13"/>
      <c r="B239" s="30" t="s">
        <v>51</v>
      </c>
      <c r="C239" s="31">
        <f t="shared" si="105"/>
        <v>0</v>
      </c>
      <c r="D239" s="32">
        <f t="shared" si="105"/>
        <v>0</v>
      </c>
      <c r="E239" s="33">
        <f t="shared" si="105"/>
        <v>0</v>
      </c>
      <c r="F239" s="32">
        <f t="shared" si="105"/>
        <v>0</v>
      </c>
      <c r="G239" s="33">
        <f t="shared" si="105"/>
        <v>0</v>
      </c>
      <c r="H239" s="32">
        <f t="shared" si="105"/>
        <v>0</v>
      </c>
      <c r="I239" s="33">
        <f t="shared" si="105"/>
        <v>0</v>
      </c>
      <c r="J239" s="32">
        <f t="shared" si="105"/>
        <v>0</v>
      </c>
      <c r="K239" s="33">
        <f t="shared" si="105"/>
        <v>0</v>
      </c>
      <c r="L239" s="32">
        <f t="shared" si="105"/>
        <v>0</v>
      </c>
      <c r="M239" s="33">
        <f t="shared" si="105"/>
        <v>0</v>
      </c>
      <c r="N239" s="32">
        <f t="shared" si="105"/>
        <v>0</v>
      </c>
      <c r="O239" s="33">
        <f t="shared" si="105"/>
        <v>0</v>
      </c>
      <c r="P239" s="32">
        <f t="shared" si="105"/>
        <v>0</v>
      </c>
      <c r="Q239" s="33">
        <f t="shared" si="105"/>
        <v>0</v>
      </c>
      <c r="R239" s="32">
        <f t="shared" si="105"/>
        <v>0</v>
      </c>
      <c r="S239" s="33">
        <f t="shared" si="105"/>
        <v>0</v>
      </c>
      <c r="T239" s="32">
        <f t="shared" si="105"/>
        <v>0</v>
      </c>
      <c r="U239" s="33">
        <f t="shared" si="105"/>
        <v>0</v>
      </c>
      <c r="V239" s="32">
        <f t="shared" si="105"/>
        <v>0</v>
      </c>
      <c r="W239" s="33">
        <f t="shared" si="105"/>
        <v>0</v>
      </c>
      <c r="X239" s="32">
        <f t="shared" si="105"/>
        <v>0</v>
      </c>
      <c r="Y239" s="33">
        <f t="shared" si="105"/>
        <v>0</v>
      </c>
      <c r="Z239" s="35">
        <f t="shared" si="105"/>
        <v>0</v>
      </c>
      <c r="AA239" s="31">
        <f t="shared" si="101"/>
        <v>0</v>
      </c>
      <c r="AB239" s="35">
        <f>SUM(D239+F239+H239+J239+L239+N239+P239+R239+T239+V239+X239+Z239)</f>
        <v>0</v>
      </c>
      <c r="AC239" s="42"/>
      <c r="AD239" s="43"/>
      <c r="AE239" s="43"/>
      <c r="AF239" s="43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13"/>
    </row>
    <row r="240" spans="1:47" s="23" customFormat="1" ht="18" hidden="1" customHeight="1" outlineLevel="1">
      <c r="A240" s="13"/>
      <c r="B240" s="30" t="s">
        <v>52</v>
      </c>
      <c r="C240" s="31">
        <f t="shared" si="105"/>
        <v>0</v>
      </c>
      <c r="D240" s="32">
        <f t="shared" si="105"/>
        <v>0</v>
      </c>
      <c r="E240" s="33">
        <f t="shared" si="105"/>
        <v>0</v>
      </c>
      <c r="F240" s="32">
        <f t="shared" si="105"/>
        <v>0</v>
      </c>
      <c r="G240" s="33">
        <f t="shared" si="105"/>
        <v>0</v>
      </c>
      <c r="H240" s="32">
        <f t="shared" si="105"/>
        <v>0</v>
      </c>
      <c r="I240" s="33">
        <f t="shared" si="105"/>
        <v>0</v>
      </c>
      <c r="J240" s="32">
        <f t="shared" si="105"/>
        <v>0</v>
      </c>
      <c r="K240" s="33">
        <f t="shared" si="105"/>
        <v>0</v>
      </c>
      <c r="L240" s="32">
        <f t="shared" si="105"/>
        <v>0</v>
      </c>
      <c r="M240" s="33">
        <f t="shared" si="105"/>
        <v>0</v>
      </c>
      <c r="N240" s="32">
        <f t="shared" si="105"/>
        <v>0</v>
      </c>
      <c r="O240" s="33">
        <f t="shared" si="105"/>
        <v>0</v>
      </c>
      <c r="P240" s="32">
        <f t="shared" si="105"/>
        <v>0</v>
      </c>
      <c r="Q240" s="33">
        <f t="shared" si="105"/>
        <v>0</v>
      </c>
      <c r="R240" s="32">
        <f t="shared" ref="R240:Z240" si="106">SUM(R48,R96,R144,R192)</f>
        <v>0</v>
      </c>
      <c r="S240" s="33">
        <f t="shared" si="106"/>
        <v>0</v>
      </c>
      <c r="T240" s="32">
        <f t="shared" si="106"/>
        <v>0</v>
      </c>
      <c r="U240" s="33">
        <f t="shared" si="106"/>
        <v>0</v>
      </c>
      <c r="V240" s="32">
        <f t="shared" si="106"/>
        <v>0</v>
      </c>
      <c r="W240" s="33">
        <f t="shared" si="106"/>
        <v>0</v>
      </c>
      <c r="X240" s="32">
        <f t="shared" si="106"/>
        <v>0</v>
      </c>
      <c r="Y240" s="33">
        <f t="shared" si="106"/>
        <v>0</v>
      </c>
      <c r="Z240" s="35">
        <f t="shared" si="106"/>
        <v>0</v>
      </c>
      <c r="AA240" s="31">
        <f t="shared" si="101"/>
        <v>0</v>
      </c>
      <c r="AB240" s="35">
        <f t="shared" si="101"/>
        <v>0</v>
      </c>
      <c r="AC240" s="42"/>
      <c r="AD240" s="43"/>
      <c r="AE240" s="43"/>
      <c r="AF240" s="43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13"/>
    </row>
    <row r="241" spans="1:47" s="23" customFormat="1" ht="18" hidden="1" customHeight="1" outlineLevel="1">
      <c r="A241" s="13"/>
      <c r="B241" s="30" t="s">
        <v>53</v>
      </c>
      <c r="C241" s="31">
        <f t="shared" ref="C241:Z249" si="107">SUM(C49,C97,C145,C193)</f>
        <v>0</v>
      </c>
      <c r="D241" s="32">
        <f t="shared" si="107"/>
        <v>0</v>
      </c>
      <c r="E241" s="33">
        <f t="shared" si="107"/>
        <v>0</v>
      </c>
      <c r="F241" s="32">
        <f t="shared" si="107"/>
        <v>0</v>
      </c>
      <c r="G241" s="33">
        <f t="shared" si="107"/>
        <v>0</v>
      </c>
      <c r="H241" s="32">
        <f t="shared" si="107"/>
        <v>0</v>
      </c>
      <c r="I241" s="33">
        <f t="shared" si="107"/>
        <v>0</v>
      </c>
      <c r="J241" s="32">
        <f t="shared" si="107"/>
        <v>0</v>
      </c>
      <c r="K241" s="33">
        <f t="shared" si="107"/>
        <v>0</v>
      </c>
      <c r="L241" s="32">
        <f t="shared" si="107"/>
        <v>0</v>
      </c>
      <c r="M241" s="33">
        <f t="shared" si="107"/>
        <v>0</v>
      </c>
      <c r="N241" s="32">
        <f t="shared" si="107"/>
        <v>0</v>
      </c>
      <c r="O241" s="33">
        <f t="shared" si="107"/>
        <v>0</v>
      </c>
      <c r="P241" s="32">
        <f t="shared" si="107"/>
        <v>0</v>
      </c>
      <c r="Q241" s="33">
        <f t="shared" si="107"/>
        <v>0</v>
      </c>
      <c r="R241" s="32">
        <f t="shared" si="107"/>
        <v>0</v>
      </c>
      <c r="S241" s="33">
        <f t="shared" si="107"/>
        <v>0</v>
      </c>
      <c r="T241" s="32">
        <f t="shared" si="107"/>
        <v>0</v>
      </c>
      <c r="U241" s="33">
        <f t="shared" si="107"/>
        <v>0</v>
      </c>
      <c r="V241" s="32">
        <f t="shared" si="107"/>
        <v>0</v>
      </c>
      <c r="W241" s="33">
        <f t="shared" si="107"/>
        <v>0</v>
      </c>
      <c r="X241" s="32">
        <f t="shared" si="107"/>
        <v>0</v>
      </c>
      <c r="Y241" s="33">
        <f t="shared" si="107"/>
        <v>0</v>
      </c>
      <c r="Z241" s="35">
        <f t="shared" si="107"/>
        <v>0</v>
      </c>
      <c r="AA241" s="31">
        <f t="shared" si="101"/>
        <v>0</v>
      </c>
      <c r="AB241" s="35">
        <f t="shared" si="101"/>
        <v>0</v>
      </c>
      <c r="AC241" s="42"/>
      <c r="AD241" s="43"/>
      <c r="AE241" s="43"/>
      <c r="AF241" s="43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13"/>
    </row>
    <row r="242" spans="1:47" s="23" customFormat="1" ht="18" hidden="1" customHeight="1" outlineLevel="1">
      <c r="A242" s="13"/>
      <c r="B242" s="30" t="s">
        <v>54</v>
      </c>
      <c r="C242" s="31">
        <f t="shared" si="107"/>
        <v>0</v>
      </c>
      <c r="D242" s="32">
        <f t="shared" si="107"/>
        <v>0</v>
      </c>
      <c r="E242" s="33">
        <f t="shared" si="107"/>
        <v>0</v>
      </c>
      <c r="F242" s="32">
        <f t="shared" si="107"/>
        <v>0</v>
      </c>
      <c r="G242" s="33">
        <f t="shared" si="107"/>
        <v>0</v>
      </c>
      <c r="H242" s="32">
        <f t="shared" si="107"/>
        <v>0</v>
      </c>
      <c r="I242" s="33">
        <f t="shared" si="107"/>
        <v>0</v>
      </c>
      <c r="J242" s="32">
        <f t="shared" si="107"/>
        <v>0</v>
      </c>
      <c r="K242" s="33">
        <f t="shared" si="107"/>
        <v>0</v>
      </c>
      <c r="L242" s="32">
        <f t="shared" si="107"/>
        <v>0</v>
      </c>
      <c r="M242" s="33">
        <f t="shared" si="107"/>
        <v>0</v>
      </c>
      <c r="N242" s="32">
        <f t="shared" si="107"/>
        <v>0</v>
      </c>
      <c r="O242" s="33">
        <f t="shared" si="107"/>
        <v>0</v>
      </c>
      <c r="P242" s="32">
        <f t="shared" si="107"/>
        <v>0</v>
      </c>
      <c r="Q242" s="33">
        <f t="shared" si="107"/>
        <v>0</v>
      </c>
      <c r="R242" s="32">
        <f t="shared" si="107"/>
        <v>0</v>
      </c>
      <c r="S242" s="33">
        <f t="shared" si="107"/>
        <v>0</v>
      </c>
      <c r="T242" s="32">
        <f t="shared" si="107"/>
        <v>0</v>
      </c>
      <c r="U242" s="33">
        <f t="shared" si="107"/>
        <v>0</v>
      </c>
      <c r="V242" s="32">
        <f t="shared" si="107"/>
        <v>0</v>
      </c>
      <c r="W242" s="33">
        <f t="shared" si="107"/>
        <v>0</v>
      </c>
      <c r="X242" s="32">
        <f t="shared" si="107"/>
        <v>0</v>
      </c>
      <c r="Y242" s="33">
        <f t="shared" si="107"/>
        <v>0</v>
      </c>
      <c r="Z242" s="35">
        <f t="shared" si="107"/>
        <v>0</v>
      </c>
      <c r="AA242" s="31">
        <f t="shared" si="101"/>
        <v>0</v>
      </c>
      <c r="AB242" s="35">
        <f t="shared" si="101"/>
        <v>0</v>
      </c>
      <c r="AC242" s="42"/>
      <c r="AD242" s="43"/>
      <c r="AE242" s="43"/>
      <c r="AF242" s="43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13"/>
    </row>
    <row r="243" spans="1:47" s="23" customFormat="1" ht="18" hidden="1" customHeight="1" outlineLevel="1">
      <c r="A243" s="13"/>
      <c r="B243" s="30" t="s">
        <v>55</v>
      </c>
      <c r="C243" s="31">
        <f t="shared" si="107"/>
        <v>0</v>
      </c>
      <c r="D243" s="32">
        <f t="shared" si="107"/>
        <v>0</v>
      </c>
      <c r="E243" s="33">
        <f t="shared" si="107"/>
        <v>0</v>
      </c>
      <c r="F243" s="32">
        <f t="shared" si="107"/>
        <v>0</v>
      </c>
      <c r="G243" s="33">
        <f t="shared" si="107"/>
        <v>0</v>
      </c>
      <c r="H243" s="32">
        <f t="shared" si="107"/>
        <v>0</v>
      </c>
      <c r="I243" s="33">
        <f t="shared" si="107"/>
        <v>0</v>
      </c>
      <c r="J243" s="32">
        <f t="shared" si="107"/>
        <v>0</v>
      </c>
      <c r="K243" s="33">
        <f t="shared" si="107"/>
        <v>0</v>
      </c>
      <c r="L243" s="32">
        <f t="shared" si="107"/>
        <v>0</v>
      </c>
      <c r="M243" s="33">
        <f t="shared" si="107"/>
        <v>0</v>
      </c>
      <c r="N243" s="32">
        <f t="shared" si="107"/>
        <v>0</v>
      </c>
      <c r="O243" s="33">
        <f t="shared" si="107"/>
        <v>0</v>
      </c>
      <c r="P243" s="32">
        <f t="shared" si="107"/>
        <v>0</v>
      </c>
      <c r="Q243" s="33">
        <f t="shared" si="107"/>
        <v>0</v>
      </c>
      <c r="R243" s="32">
        <f t="shared" si="107"/>
        <v>0</v>
      </c>
      <c r="S243" s="33">
        <f t="shared" si="107"/>
        <v>0</v>
      </c>
      <c r="T243" s="32">
        <f t="shared" si="107"/>
        <v>0</v>
      </c>
      <c r="U243" s="33">
        <f t="shared" si="107"/>
        <v>0</v>
      </c>
      <c r="V243" s="32">
        <f t="shared" si="107"/>
        <v>0</v>
      </c>
      <c r="W243" s="33">
        <f t="shared" si="107"/>
        <v>0</v>
      </c>
      <c r="X243" s="32">
        <f t="shared" si="107"/>
        <v>0</v>
      </c>
      <c r="Y243" s="33">
        <f t="shared" si="107"/>
        <v>0</v>
      </c>
      <c r="Z243" s="35">
        <f t="shared" si="107"/>
        <v>0</v>
      </c>
      <c r="AA243" s="31">
        <f t="shared" si="101"/>
        <v>0</v>
      </c>
      <c r="AB243" s="35">
        <f t="shared" si="101"/>
        <v>0</v>
      </c>
      <c r="AC243" s="42"/>
      <c r="AD243" s="43"/>
      <c r="AE243" s="43"/>
      <c r="AF243" s="43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13"/>
    </row>
    <row r="244" spans="1:47" s="23" customFormat="1" ht="18" hidden="1" customHeight="1" outlineLevel="1">
      <c r="A244" s="13"/>
      <c r="B244" s="30" t="s">
        <v>56</v>
      </c>
      <c r="C244" s="31">
        <f t="shared" si="107"/>
        <v>0</v>
      </c>
      <c r="D244" s="32">
        <f t="shared" si="107"/>
        <v>0</v>
      </c>
      <c r="E244" s="33">
        <f t="shared" si="107"/>
        <v>0</v>
      </c>
      <c r="F244" s="32">
        <f t="shared" si="107"/>
        <v>0</v>
      </c>
      <c r="G244" s="33">
        <f t="shared" si="107"/>
        <v>0</v>
      </c>
      <c r="H244" s="32">
        <f t="shared" si="107"/>
        <v>0</v>
      </c>
      <c r="I244" s="33">
        <f t="shared" si="107"/>
        <v>0</v>
      </c>
      <c r="J244" s="32">
        <f t="shared" si="107"/>
        <v>0</v>
      </c>
      <c r="K244" s="33">
        <f t="shared" si="107"/>
        <v>0</v>
      </c>
      <c r="L244" s="32">
        <f t="shared" si="107"/>
        <v>0</v>
      </c>
      <c r="M244" s="33">
        <f t="shared" si="107"/>
        <v>0</v>
      </c>
      <c r="N244" s="32">
        <f t="shared" si="107"/>
        <v>0</v>
      </c>
      <c r="O244" s="33">
        <f t="shared" si="107"/>
        <v>0</v>
      </c>
      <c r="P244" s="32">
        <f t="shared" si="107"/>
        <v>0</v>
      </c>
      <c r="Q244" s="33">
        <f t="shared" si="107"/>
        <v>0</v>
      </c>
      <c r="R244" s="32">
        <f t="shared" si="107"/>
        <v>0</v>
      </c>
      <c r="S244" s="33">
        <f t="shared" si="107"/>
        <v>0</v>
      </c>
      <c r="T244" s="32">
        <f t="shared" si="107"/>
        <v>0</v>
      </c>
      <c r="U244" s="33">
        <f t="shared" si="107"/>
        <v>0</v>
      </c>
      <c r="V244" s="32">
        <f t="shared" si="107"/>
        <v>0</v>
      </c>
      <c r="W244" s="33">
        <f t="shared" si="107"/>
        <v>0</v>
      </c>
      <c r="X244" s="32">
        <f t="shared" si="107"/>
        <v>0</v>
      </c>
      <c r="Y244" s="33">
        <f t="shared" si="107"/>
        <v>0</v>
      </c>
      <c r="Z244" s="35">
        <f t="shared" si="107"/>
        <v>0</v>
      </c>
      <c r="AA244" s="31">
        <f t="shared" si="101"/>
        <v>0</v>
      </c>
      <c r="AB244" s="35">
        <f t="shared" si="101"/>
        <v>0</v>
      </c>
      <c r="AC244" s="42"/>
      <c r="AD244" s="43"/>
      <c r="AE244" s="43"/>
      <c r="AF244" s="43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13"/>
    </row>
    <row r="245" spans="1:47" s="23" customFormat="1" ht="18" hidden="1" customHeight="1" outlineLevel="1">
      <c r="A245" s="13"/>
      <c r="B245" s="30" t="s">
        <v>57</v>
      </c>
      <c r="C245" s="31">
        <f t="shared" si="107"/>
        <v>0</v>
      </c>
      <c r="D245" s="32">
        <f t="shared" si="107"/>
        <v>0</v>
      </c>
      <c r="E245" s="33">
        <f t="shared" si="107"/>
        <v>0</v>
      </c>
      <c r="F245" s="32">
        <f t="shared" si="107"/>
        <v>0</v>
      </c>
      <c r="G245" s="33">
        <f t="shared" si="107"/>
        <v>0</v>
      </c>
      <c r="H245" s="32">
        <f t="shared" si="107"/>
        <v>0</v>
      </c>
      <c r="I245" s="33">
        <f t="shared" si="107"/>
        <v>0</v>
      </c>
      <c r="J245" s="32">
        <f t="shared" si="107"/>
        <v>0</v>
      </c>
      <c r="K245" s="33">
        <f t="shared" si="107"/>
        <v>0</v>
      </c>
      <c r="L245" s="32">
        <f t="shared" si="107"/>
        <v>0</v>
      </c>
      <c r="M245" s="33">
        <f t="shared" si="107"/>
        <v>0</v>
      </c>
      <c r="N245" s="32">
        <f t="shared" si="107"/>
        <v>0</v>
      </c>
      <c r="O245" s="33">
        <f t="shared" si="107"/>
        <v>0</v>
      </c>
      <c r="P245" s="32">
        <f t="shared" si="107"/>
        <v>0</v>
      </c>
      <c r="Q245" s="33">
        <f t="shared" si="107"/>
        <v>0</v>
      </c>
      <c r="R245" s="32">
        <f t="shared" si="107"/>
        <v>0</v>
      </c>
      <c r="S245" s="33">
        <f t="shared" si="107"/>
        <v>0</v>
      </c>
      <c r="T245" s="32">
        <f t="shared" si="107"/>
        <v>0</v>
      </c>
      <c r="U245" s="33">
        <f t="shared" si="107"/>
        <v>0</v>
      </c>
      <c r="V245" s="32">
        <f t="shared" si="107"/>
        <v>0</v>
      </c>
      <c r="W245" s="33">
        <f t="shared" si="107"/>
        <v>0</v>
      </c>
      <c r="X245" s="32">
        <f t="shared" si="107"/>
        <v>0</v>
      </c>
      <c r="Y245" s="33">
        <f t="shared" si="107"/>
        <v>0</v>
      </c>
      <c r="Z245" s="35">
        <f t="shared" si="107"/>
        <v>0</v>
      </c>
      <c r="AA245" s="31">
        <f t="shared" si="101"/>
        <v>0</v>
      </c>
      <c r="AB245" s="35">
        <f t="shared" si="101"/>
        <v>0</v>
      </c>
      <c r="AC245" s="42"/>
      <c r="AD245" s="43"/>
      <c r="AE245" s="43"/>
      <c r="AF245" s="43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13"/>
    </row>
    <row r="246" spans="1:47" s="23" customFormat="1" ht="18" hidden="1" customHeight="1" outlineLevel="1">
      <c r="A246" s="13"/>
      <c r="B246" s="30" t="s">
        <v>58</v>
      </c>
      <c r="C246" s="31">
        <f t="shared" si="107"/>
        <v>0</v>
      </c>
      <c r="D246" s="32">
        <f t="shared" si="107"/>
        <v>0</v>
      </c>
      <c r="E246" s="33">
        <f t="shared" si="107"/>
        <v>0</v>
      </c>
      <c r="F246" s="32">
        <f t="shared" si="107"/>
        <v>0</v>
      </c>
      <c r="G246" s="33">
        <f t="shared" si="107"/>
        <v>0</v>
      </c>
      <c r="H246" s="32">
        <f t="shared" si="107"/>
        <v>0</v>
      </c>
      <c r="I246" s="33">
        <f t="shared" si="107"/>
        <v>0</v>
      </c>
      <c r="J246" s="32">
        <f t="shared" si="107"/>
        <v>0</v>
      </c>
      <c r="K246" s="33">
        <f t="shared" si="107"/>
        <v>0</v>
      </c>
      <c r="L246" s="32">
        <f t="shared" si="107"/>
        <v>0</v>
      </c>
      <c r="M246" s="33">
        <f t="shared" si="107"/>
        <v>0</v>
      </c>
      <c r="N246" s="32">
        <f t="shared" si="107"/>
        <v>0</v>
      </c>
      <c r="O246" s="33">
        <f t="shared" si="107"/>
        <v>0</v>
      </c>
      <c r="P246" s="32">
        <f t="shared" si="107"/>
        <v>0</v>
      </c>
      <c r="Q246" s="33">
        <f t="shared" si="107"/>
        <v>0</v>
      </c>
      <c r="R246" s="32">
        <f t="shared" si="107"/>
        <v>0</v>
      </c>
      <c r="S246" s="33">
        <f t="shared" si="107"/>
        <v>0</v>
      </c>
      <c r="T246" s="32">
        <f t="shared" si="107"/>
        <v>0</v>
      </c>
      <c r="U246" s="33">
        <f t="shared" si="107"/>
        <v>0</v>
      </c>
      <c r="V246" s="32">
        <f t="shared" si="107"/>
        <v>0</v>
      </c>
      <c r="W246" s="33">
        <f t="shared" si="107"/>
        <v>0</v>
      </c>
      <c r="X246" s="32">
        <f t="shared" si="107"/>
        <v>0</v>
      </c>
      <c r="Y246" s="33">
        <f t="shared" si="107"/>
        <v>0</v>
      </c>
      <c r="Z246" s="35">
        <f t="shared" si="107"/>
        <v>0</v>
      </c>
      <c r="AA246" s="31">
        <f t="shared" si="101"/>
        <v>0</v>
      </c>
      <c r="AB246" s="35">
        <f t="shared" si="101"/>
        <v>0</v>
      </c>
      <c r="AC246" s="42"/>
      <c r="AD246" s="43"/>
      <c r="AE246" s="43"/>
      <c r="AF246" s="43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13"/>
    </row>
    <row r="247" spans="1:47" s="23" customFormat="1" ht="18" hidden="1" customHeight="1" outlineLevel="1">
      <c r="A247" s="13"/>
      <c r="B247" s="30" t="s">
        <v>59</v>
      </c>
      <c r="C247" s="31">
        <f t="shared" si="107"/>
        <v>0</v>
      </c>
      <c r="D247" s="32">
        <f t="shared" si="107"/>
        <v>0</v>
      </c>
      <c r="E247" s="33">
        <f t="shared" si="107"/>
        <v>0</v>
      </c>
      <c r="F247" s="32">
        <f t="shared" si="107"/>
        <v>0</v>
      </c>
      <c r="G247" s="33">
        <f t="shared" si="107"/>
        <v>0</v>
      </c>
      <c r="H247" s="32">
        <f t="shared" si="107"/>
        <v>0</v>
      </c>
      <c r="I247" s="33">
        <f t="shared" si="107"/>
        <v>0</v>
      </c>
      <c r="J247" s="32">
        <f t="shared" si="107"/>
        <v>0</v>
      </c>
      <c r="K247" s="33">
        <f t="shared" si="107"/>
        <v>0</v>
      </c>
      <c r="L247" s="32">
        <f t="shared" si="107"/>
        <v>0</v>
      </c>
      <c r="M247" s="33">
        <f t="shared" si="107"/>
        <v>0</v>
      </c>
      <c r="N247" s="32">
        <f t="shared" si="107"/>
        <v>0</v>
      </c>
      <c r="O247" s="33">
        <f t="shared" si="107"/>
        <v>0</v>
      </c>
      <c r="P247" s="32">
        <f t="shared" si="107"/>
        <v>0</v>
      </c>
      <c r="Q247" s="33">
        <f t="shared" si="107"/>
        <v>0</v>
      </c>
      <c r="R247" s="32">
        <f t="shared" si="107"/>
        <v>0</v>
      </c>
      <c r="S247" s="33">
        <f t="shared" si="107"/>
        <v>0</v>
      </c>
      <c r="T247" s="32">
        <f t="shared" si="107"/>
        <v>0</v>
      </c>
      <c r="U247" s="33">
        <f t="shared" si="107"/>
        <v>0</v>
      </c>
      <c r="V247" s="32">
        <f t="shared" si="107"/>
        <v>0</v>
      </c>
      <c r="W247" s="33">
        <f t="shared" si="107"/>
        <v>0</v>
      </c>
      <c r="X247" s="32">
        <f t="shared" si="107"/>
        <v>0</v>
      </c>
      <c r="Y247" s="33">
        <f t="shared" si="107"/>
        <v>0</v>
      </c>
      <c r="Z247" s="35">
        <f t="shared" si="107"/>
        <v>0</v>
      </c>
      <c r="AA247" s="31">
        <f t="shared" si="101"/>
        <v>0</v>
      </c>
      <c r="AB247" s="35">
        <f t="shared" si="101"/>
        <v>0</v>
      </c>
      <c r="AC247" s="42"/>
      <c r="AD247" s="43"/>
      <c r="AE247" s="43"/>
      <c r="AF247" s="43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13"/>
    </row>
    <row r="248" spans="1:47" s="23" customFormat="1" ht="18" hidden="1" customHeight="1" outlineLevel="1">
      <c r="A248" s="13"/>
      <c r="B248" s="30" t="s">
        <v>60</v>
      </c>
      <c r="C248" s="31">
        <f t="shared" si="107"/>
        <v>0</v>
      </c>
      <c r="D248" s="32">
        <f t="shared" si="107"/>
        <v>0</v>
      </c>
      <c r="E248" s="33">
        <f t="shared" si="107"/>
        <v>0</v>
      </c>
      <c r="F248" s="32">
        <f t="shared" si="107"/>
        <v>0</v>
      </c>
      <c r="G248" s="33">
        <f t="shared" si="107"/>
        <v>0</v>
      </c>
      <c r="H248" s="32">
        <f t="shared" si="107"/>
        <v>0</v>
      </c>
      <c r="I248" s="33">
        <f t="shared" si="107"/>
        <v>0</v>
      </c>
      <c r="J248" s="32">
        <f t="shared" si="107"/>
        <v>0</v>
      </c>
      <c r="K248" s="33">
        <f t="shared" si="107"/>
        <v>0</v>
      </c>
      <c r="L248" s="32">
        <f t="shared" si="107"/>
        <v>0</v>
      </c>
      <c r="M248" s="33">
        <f t="shared" si="107"/>
        <v>0</v>
      </c>
      <c r="N248" s="32">
        <f t="shared" si="107"/>
        <v>0</v>
      </c>
      <c r="O248" s="33">
        <f t="shared" si="107"/>
        <v>0</v>
      </c>
      <c r="P248" s="32">
        <f t="shared" si="107"/>
        <v>0</v>
      </c>
      <c r="Q248" s="33">
        <f t="shared" si="107"/>
        <v>0</v>
      </c>
      <c r="R248" s="32">
        <f t="shared" si="107"/>
        <v>0</v>
      </c>
      <c r="S248" s="33">
        <f t="shared" si="107"/>
        <v>0</v>
      </c>
      <c r="T248" s="32">
        <f t="shared" si="107"/>
        <v>0</v>
      </c>
      <c r="U248" s="33">
        <f t="shared" si="107"/>
        <v>0</v>
      </c>
      <c r="V248" s="32">
        <f t="shared" si="107"/>
        <v>0</v>
      </c>
      <c r="W248" s="33">
        <f t="shared" si="107"/>
        <v>0</v>
      </c>
      <c r="X248" s="32">
        <f t="shared" si="107"/>
        <v>0</v>
      </c>
      <c r="Y248" s="33">
        <f t="shared" si="107"/>
        <v>0</v>
      </c>
      <c r="Z248" s="35">
        <f t="shared" si="107"/>
        <v>0</v>
      </c>
      <c r="AA248" s="31">
        <f t="shared" si="101"/>
        <v>0</v>
      </c>
      <c r="AB248" s="35">
        <f t="shared" si="101"/>
        <v>0</v>
      </c>
      <c r="AC248" s="42"/>
      <c r="AD248" s="43"/>
      <c r="AE248" s="43"/>
      <c r="AF248" s="43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13"/>
    </row>
    <row r="249" spans="1:47" s="23" customFormat="1" ht="18" hidden="1" customHeight="1" outlineLevel="1" thickBot="1">
      <c r="A249" s="13"/>
      <c r="B249" s="36" t="s">
        <v>61</v>
      </c>
      <c r="C249" s="37">
        <f>SUM(C57,C105,C153,C201)</f>
        <v>0</v>
      </c>
      <c r="D249" s="38">
        <f t="shared" si="107"/>
        <v>0</v>
      </c>
      <c r="E249" s="39">
        <f t="shared" si="107"/>
        <v>0</v>
      </c>
      <c r="F249" s="38">
        <f t="shared" si="107"/>
        <v>0</v>
      </c>
      <c r="G249" s="39">
        <f t="shared" si="107"/>
        <v>0</v>
      </c>
      <c r="H249" s="38">
        <f t="shared" si="107"/>
        <v>0</v>
      </c>
      <c r="I249" s="39">
        <f t="shared" si="107"/>
        <v>0</v>
      </c>
      <c r="J249" s="38">
        <f t="shared" si="107"/>
        <v>0</v>
      </c>
      <c r="K249" s="39">
        <f t="shared" si="107"/>
        <v>0</v>
      </c>
      <c r="L249" s="38">
        <f t="shared" si="107"/>
        <v>0</v>
      </c>
      <c r="M249" s="39">
        <f t="shared" si="107"/>
        <v>0</v>
      </c>
      <c r="N249" s="38">
        <f t="shared" si="107"/>
        <v>0</v>
      </c>
      <c r="O249" s="39">
        <f t="shared" si="107"/>
        <v>0</v>
      </c>
      <c r="P249" s="38">
        <f t="shared" si="107"/>
        <v>0</v>
      </c>
      <c r="Q249" s="39">
        <f t="shared" si="107"/>
        <v>0</v>
      </c>
      <c r="R249" s="38">
        <f t="shared" si="107"/>
        <v>0</v>
      </c>
      <c r="S249" s="39">
        <f t="shared" si="107"/>
        <v>0</v>
      </c>
      <c r="T249" s="38">
        <f t="shared" si="107"/>
        <v>0</v>
      </c>
      <c r="U249" s="39">
        <f t="shared" si="107"/>
        <v>0</v>
      </c>
      <c r="V249" s="38">
        <f t="shared" si="107"/>
        <v>0</v>
      </c>
      <c r="W249" s="39">
        <f t="shared" si="107"/>
        <v>0</v>
      </c>
      <c r="X249" s="38">
        <f t="shared" si="107"/>
        <v>0</v>
      </c>
      <c r="Y249" s="39">
        <f t="shared" si="107"/>
        <v>0</v>
      </c>
      <c r="Z249" s="41">
        <f t="shared" si="107"/>
        <v>0</v>
      </c>
      <c r="AA249" s="37">
        <f t="shared" si="101"/>
        <v>0</v>
      </c>
      <c r="AB249" s="41">
        <f t="shared" si="101"/>
        <v>0</v>
      </c>
      <c r="AC249" s="42"/>
      <c r="AD249" s="43"/>
      <c r="AE249" s="43"/>
      <c r="AF249" s="43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13"/>
    </row>
    <row r="250" spans="1:47" s="23" customFormat="1" ht="9.75" hidden="1" customHeight="1" collapsed="1" thickBot="1">
      <c r="A250" s="13"/>
      <c r="B250" s="49"/>
      <c r="C250" s="49"/>
      <c r="D250" s="49"/>
      <c r="E250" s="49"/>
      <c r="F250" s="49"/>
      <c r="G250" s="49"/>
      <c r="H250" s="49"/>
      <c r="I250" s="50"/>
      <c r="J250" s="50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2"/>
      <c r="AD250" s="43"/>
      <c r="AE250" s="43"/>
      <c r="AF250" s="43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13"/>
    </row>
    <row r="251" spans="1:47" s="11" customFormat="1" ht="18" hidden="1" customHeight="1" thickBot="1">
      <c r="A251" s="10"/>
      <c r="B251" s="172" t="s">
        <v>65</v>
      </c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4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</row>
    <row r="252" spans="1:47" ht="18" hidden="1" customHeight="1" thickBot="1">
      <c r="B252" s="193" t="s">
        <v>66</v>
      </c>
      <c r="C252" s="194"/>
      <c r="D252" s="194"/>
      <c r="E252" s="194" t="s">
        <v>67</v>
      </c>
      <c r="F252" s="194"/>
      <c r="G252" s="194" t="s">
        <v>68</v>
      </c>
      <c r="H252" s="194"/>
      <c r="I252" s="194" t="s">
        <v>69</v>
      </c>
      <c r="J252" s="194"/>
      <c r="K252" s="194" t="s">
        <v>70</v>
      </c>
      <c r="L252" s="194"/>
      <c r="M252" s="194" t="s">
        <v>71</v>
      </c>
      <c r="N252" s="195"/>
      <c r="O252" s="52"/>
      <c r="P252" s="52"/>
      <c r="Q252" s="52"/>
      <c r="R252" s="52"/>
      <c r="S252" s="53"/>
      <c r="T252" s="53"/>
      <c r="U252" s="52"/>
      <c r="V252" s="52"/>
      <c r="W252" s="52"/>
      <c r="X252" s="52"/>
      <c r="Y252" s="52"/>
      <c r="Z252" s="52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s="23" customFormat="1" ht="18" hidden="1" customHeight="1" thickBot="1">
      <c r="A253" s="13"/>
      <c r="B253" s="190" t="s">
        <v>72</v>
      </c>
      <c r="C253" s="191"/>
      <c r="D253" s="191"/>
      <c r="E253" s="191"/>
      <c r="F253" s="191"/>
      <c r="G253" s="191"/>
      <c r="H253" s="191"/>
      <c r="I253" s="191"/>
      <c r="J253" s="191"/>
      <c r="K253" s="191"/>
      <c r="L253" s="191"/>
      <c r="M253" s="191"/>
      <c r="N253" s="192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2"/>
      <c r="AB253" s="43"/>
      <c r="AC253" s="43"/>
      <c r="AD253" s="43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13"/>
      <c r="AT253" s="13"/>
      <c r="AU253" s="13"/>
    </row>
    <row r="254" spans="1:47" s="23" customFormat="1" ht="18" hidden="1" customHeight="1" thickBot="1">
      <c r="A254" s="13"/>
      <c r="B254" s="190" t="s">
        <v>73</v>
      </c>
      <c r="C254" s="191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2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2"/>
      <c r="AB254" s="43"/>
      <c r="AC254" s="43"/>
      <c r="AD254" s="43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13"/>
      <c r="AT254" s="13"/>
      <c r="AU254" s="13"/>
    </row>
    <row r="255" spans="1:47" s="23" customFormat="1" ht="18" hidden="1" customHeight="1" thickBot="1">
      <c r="A255" s="13"/>
      <c r="B255" s="190" t="s">
        <v>73</v>
      </c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2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2"/>
      <c r="AB255" s="43"/>
      <c r="AC255" s="43"/>
      <c r="AD255" s="43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13"/>
      <c r="AT255" s="13"/>
      <c r="AU255" s="13"/>
    </row>
    <row r="256" spans="1:47" s="23" customFormat="1" ht="18" hidden="1" customHeight="1" thickBot="1">
      <c r="A256" s="13"/>
      <c r="B256" s="190" t="s">
        <v>73</v>
      </c>
      <c r="C256" s="191"/>
      <c r="D256" s="191"/>
      <c r="E256" s="191"/>
      <c r="F256" s="191"/>
      <c r="G256" s="191"/>
      <c r="H256" s="191"/>
      <c r="I256" s="191"/>
      <c r="J256" s="191"/>
      <c r="K256" s="191"/>
      <c r="L256" s="191"/>
      <c r="M256" s="191"/>
      <c r="N256" s="192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2"/>
      <c r="AB256" s="43"/>
      <c r="AC256" s="43"/>
      <c r="AD256" s="43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13"/>
      <c r="AT256" s="13"/>
      <c r="AU256" s="13"/>
    </row>
    <row r="257" spans="1:47" s="23" customFormat="1" ht="10.5" hidden="1" customHeight="1" thickBot="1">
      <c r="A257" s="13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2"/>
      <c r="AD257" s="43"/>
      <c r="AE257" s="43"/>
      <c r="AF257" s="43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13"/>
    </row>
    <row r="258" spans="1:47" s="55" customFormat="1" ht="18" hidden="1" customHeight="1" thickBot="1">
      <c r="A258" s="54"/>
      <c r="B258" s="54"/>
      <c r="C258" s="196" t="s">
        <v>74</v>
      </c>
      <c r="D258" s="197"/>
      <c r="E258" s="197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8"/>
      <c r="AC258" s="42"/>
      <c r="AD258" s="43"/>
      <c r="AE258" s="43"/>
      <c r="AF258" s="43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54"/>
    </row>
    <row r="259" spans="1:47" s="23" customFormat="1" ht="18" hidden="1" customHeight="1" thickBot="1">
      <c r="A259" s="13"/>
      <c r="B259" s="52"/>
      <c r="C259" s="171" t="s">
        <v>1</v>
      </c>
      <c r="D259" s="166"/>
      <c r="E259" s="165" t="s">
        <v>2</v>
      </c>
      <c r="F259" s="166"/>
      <c r="G259" s="165" t="s">
        <v>3</v>
      </c>
      <c r="H259" s="166"/>
      <c r="I259" s="165" t="s">
        <v>4</v>
      </c>
      <c r="J259" s="166"/>
      <c r="K259" s="165" t="s">
        <v>5</v>
      </c>
      <c r="L259" s="166"/>
      <c r="M259" s="165" t="s">
        <v>6</v>
      </c>
      <c r="N259" s="166"/>
      <c r="O259" s="165" t="s">
        <v>7</v>
      </c>
      <c r="P259" s="166"/>
      <c r="Q259" s="165" t="s">
        <v>8</v>
      </c>
      <c r="R259" s="166"/>
      <c r="S259" s="165" t="s">
        <v>9</v>
      </c>
      <c r="T259" s="166"/>
      <c r="U259" s="167" t="s">
        <v>10</v>
      </c>
      <c r="V259" s="168"/>
      <c r="W259" s="169" t="s">
        <v>11</v>
      </c>
      <c r="X259" s="169"/>
      <c r="Y259" s="165" t="s">
        <v>12</v>
      </c>
      <c r="Z259" s="170"/>
      <c r="AA259" s="171" t="s">
        <v>13</v>
      </c>
      <c r="AB259" s="170"/>
      <c r="AC259" s="42"/>
      <c r="AD259" s="43"/>
      <c r="AE259" s="43"/>
      <c r="AF259" s="43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13"/>
    </row>
    <row r="260" spans="1:47" s="23" customFormat="1" ht="18" hidden="1" customHeight="1" thickBot="1">
      <c r="A260" s="13"/>
      <c r="B260" s="43"/>
      <c r="C260" s="69">
        <f>SUMIFS($Q$435:$Q$483,$O$435:$O$483,"児童生徒",$M$435:$M$483,"幼")</f>
        <v>0</v>
      </c>
      <c r="D260" s="20">
        <f>SUMIFS($Q$435:$Q$483,$O$435:$O$483,"教職員",$M$435:$M$483,"幼")</f>
        <v>0</v>
      </c>
      <c r="E260" s="56">
        <f>SUMIFS($Q$435:$Q$483,$O$435:$O$483,"児童生徒",$M$435:$M$483,"小")</f>
        <v>0</v>
      </c>
      <c r="F260" s="57">
        <f>SUMIFS($Q$435:$Q$483,$O$435:$O$483,"教職員",$M$435:$M$483,"小")</f>
        <v>0</v>
      </c>
      <c r="G260" s="70">
        <f>SUMIFS($Q$435:$Q$483,$O$435:$O$483,"児童生徒",$M$435:$M$483,"中")</f>
        <v>0</v>
      </c>
      <c r="H260" s="58">
        <f>SUMIFS($Q$435:$Q$483,$O$435:$O$483,"教職員",$M$435:$M$483,"中")</f>
        <v>0</v>
      </c>
      <c r="I260" s="56">
        <f>SUMIFS($Q$435:$Q$483,$O$435:$O$483,"児童生徒",$M$435:$M$483,"義務")</f>
        <v>0</v>
      </c>
      <c r="J260" s="20">
        <f>SUMIFS($Q$435:$Q$483,$O$435:$O$483,"教職員",$M$435:$M$483,"義務")</f>
        <v>0</v>
      </c>
      <c r="K260" s="59">
        <f>SUMIFS($Q$435:$Q$483,$O$435:$O$483,"児童生徒",$M$435:$M$483,"高")</f>
        <v>0</v>
      </c>
      <c r="L260" s="20">
        <f>SUMIFS($Q$435:$Q$483,$O$435:$O$483,"教職員",$M$435:$M$483,"高")</f>
        <v>0</v>
      </c>
      <c r="M260" s="70">
        <f>SUMIFS($Q$435:$Q$483,$O$435:$O$483,"児童生徒",$M$435:$M$483,"中等")</f>
        <v>0</v>
      </c>
      <c r="N260" s="20">
        <f>SUMIFS($Q$435:$Q$483,$O$435:$O$483,"教職員",$M$435:$M$483,"中等")</f>
        <v>0</v>
      </c>
      <c r="O260" s="59">
        <f>SUMIFS($Q$435:$Q$483,$O$435:$O$483,"児童生徒",$M$435:$M$483,"特別")</f>
        <v>0</v>
      </c>
      <c r="P260" s="20">
        <f>SUMIFS($Q$435:$Q$483,$O$435:$O$483,"教職員",$M$435:$M$483,"特別")</f>
        <v>0</v>
      </c>
      <c r="Q260" s="59">
        <f>SUMIFS($Q$435:$Q$483,$O$435:$O$483,"児童生徒",$M$435:$M$483,"大学")</f>
        <v>0</v>
      </c>
      <c r="R260" s="20">
        <f>SUMIFS($Q$435:$Q$483,$O$435:$O$483,"教職員",$M$435:$M$483,"大学")</f>
        <v>0</v>
      </c>
      <c r="S260" s="59">
        <f>SUMIFS($Q$435:$Q$483,$O$435:$O$483,"児童生徒",$M$435:$M$483,"短大")</f>
        <v>0</v>
      </c>
      <c r="T260" s="20">
        <f>SUMIFS($Q$435:$Q$483,$O$435:$O$483,"教職員",$M$435:$M$483,"短大")</f>
        <v>0</v>
      </c>
      <c r="U260" s="56">
        <f>SUMIFS($Q$435:$Q$483,$O$435:$O$483,"児童生徒",$M$435:$M$483,"高専")</f>
        <v>0</v>
      </c>
      <c r="V260" s="57">
        <f>SUMIFS($Q$435:$Q$483,$O$435:$O$483,"教職員",$M$435:$M$483,"高専")</f>
        <v>0</v>
      </c>
      <c r="W260" s="56">
        <f>SUMIFS($Q$435:$Q$483,$O$435:$O$483,"児童生徒",$M$435:$M$483,"専各")</f>
        <v>0</v>
      </c>
      <c r="X260" s="70">
        <f>SUMIFS($Q$435:$Q$483,$O$435:$O$483,"教職員",$M$435:$M$483,"専各")</f>
        <v>0</v>
      </c>
      <c r="Y260" s="56">
        <f>SUMIFS($Q$435:$Q$483,$O$435:$O$483,"児童生徒",$M$435:$M$483,"その他")</f>
        <v>0</v>
      </c>
      <c r="Z260" s="60">
        <f>SUMIFS($Q$435:$Q$483,$O$435:$O$483,"教職員",$M$435:$M$483,"その他")</f>
        <v>0</v>
      </c>
      <c r="AA260" s="69">
        <f>SUM(AA261:AA307)</f>
        <v>0</v>
      </c>
      <c r="AB260" s="60">
        <f>SUM(AB261:AB307)</f>
        <v>0</v>
      </c>
      <c r="AC260" s="42"/>
      <c r="AD260" s="43"/>
      <c r="AE260" s="43"/>
      <c r="AF260" s="43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13"/>
    </row>
    <row r="261" spans="1:47" s="23" customFormat="1" ht="18" hidden="1" customHeight="1" outlineLevel="1">
      <c r="A261" s="13"/>
      <c r="B261" s="24" t="s">
        <v>15</v>
      </c>
      <c r="C261" s="25">
        <f t="shared" ref="C261:C307" si="108">SUMIFS($Q$435:$Q$483,$B$435:$B$483,$B261,$M$435:$M$483,"幼",$O$435:$O$483,"児童生徒")</f>
        <v>0</v>
      </c>
      <c r="D261" s="26">
        <f t="shared" ref="D261:D307" si="109">SUMIFS($Q$435:$Q$483,$B$435:$B$483,$B261,$M$435:$M$483,"幼",$O$435:$O$483,"教職員")</f>
        <v>0</v>
      </c>
      <c r="E261" s="27">
        <f t="shared" ref="E261:E307" si="110">SUMIFS($Q$435:$Q$483,$B$435:$B$483,$B261,$M$435:$M$483,"小",$O$435:$O$483,"児童生徒")</f>
        <v>0</v>
      </c>
      <c r="F261" s="26">
        <f t="shared" ref="F261:F307" si="111">SUMIFS($Q$435:$Q$483,$B$435:$B$483,$B261,$M$435:$M$483,"小",$O$435:$O$483,"教職員")</f>
        <v>0</v>
      </c>
      <c r="G261" s="27">
        <f t="shared" ref="G261:G307" si="112">SUMIFS($Q$435:$Q$483,$B$435:$B$483,$B261,$M$435:$M$483,"中",$O$435:$O$483,"児童生徒")</f>
        <v>0</v>
      </c>
      <c r="H261" s="26">
        <f t="shared" ref="H261:H307" si="113">SUMIFS($Q$435:$Q$483,$B$435:$B$483,$B261,$M$435:$M$483,"中",$O$435:$O$483,"教職員")</f>
        <v>0</v>
      </c>
      <c r="I261" s="27">
        <f t="shared" ref="I261:I307" si="114">SUMIFS($Q$435:$Q$483,$B$435:$B$483,$B261,$M$435:$M$483,"義務",$O$435:$O$483,"児童生徒")</f>
        <v>0</v>
      </c>
      <c r="J261" s="26">
        <f t="shared" ref="J261:J307" si="115">SUMIFS($Q$435:$Q$483,$B$435:$B$483,$B261,$M$435:$M$483,"義務",$O$435:$O$483,"教職員")</f>
        <v>0</v>
      </c>
      <c r="K261" s="27">
        <f t="shared" ref="K261:K307" si="116">SUMIFS($Q$435:$Q$483,$B$435:$B$483,$B261,$M$435:$M$483,"高",$O$435:$O$483,"児童生徒")</f>
        <v>0</v>
      </c>
      <c r="L261" s="26">
        <f t="shared" ref="L261:L307" si="117">SUMIFS($Q$435:$Q$483,$B$435:$B$483,$B261,$M$435:$M$483,"高",$O$435:$O$483,"教職員")</f>
        <v>0</v>
      </c>
      <c r="M261" s="27">
        <f t="shared" ref="M261:M307" si="118">SUMIFS($Q$435:$Q$483,$B$435:$B$483,$B261,$M$435:$M$483,"中等",$O$435:$O$483,"児童生徒")</f>
        <v>0</v>
      </c>
      <c r="N261" s="26">
        <f t="shared" ref="N261:N307" si="119">SUMIFS($Q$435:$Q$483,$B$435:$B$483,$B261,$M$435:$M$483,"中等",$O$435:$O$483,"教職員")</f>
        <v>0</v>
      </c>
      <c r="O261" s="27">
        <f t="shared" ref="O261:O307" si="120">SUMIFS($Q$435:$Q$483,$B$435:$B$483,$B261,$M$435:$M$483,"特別",$O$435:$O$483,"児童生徒")</f>
        <v>0</v>
      </c>
      <c r="P261" s="26">
        <f t="shared" ref="P261:P307" si="121">SUMIFS($Q$435:$Q$483,$B$435:$B$483,$B261,$M$435:$M$483,"特別",$O$435:$O$483,"教職員")</f>
        <v>0</v>
      </c>
      <c r="Q261" s="27">
        <f t="shared" ref="Q261:Q307" si="122">SUMIFS($Q$435:$Q$483,$B$435:$B$483,$B261,$M$435:$M$483,"大学",$O$435:$O$483,"児童生徒")</f>
        <v>0</v>
      </c>
      <c r="R261" s="26">
        <f t="shared" ref="R261:R307" si="123">SUMIFS($Q$435:$Q$483,$B$435:$B$483,$B261,$M$435:$M$483,"大学",$O$435:$O$483,"教職員")</f>
        <v>0</v>
      </c>
      <c r="S261" s="27">
        <f t="shared" ref="S261:S307" si="124">SUMIFS($Q$435:$Q$483,$B$435:$B$483,$B261,$M$435:$M$483,"短大",$O$435:$O$483,"児童生徒")</f>
        <v>0</v>
      </c>
      <c r="T261" s="26">
        <f t="shared" ref="T261:T307" si="125">SUMIFS($Q$435:$Q$483,$B$435:$B$483,$B261,$M$435:$M$483,"短大",$O$435:$O$483,"教職員")</f>
        <v>0</v>
      </c>
      <c r="U261" s="27">
        <f t="shared" ref="U261:U307" si="126">SUMIFS($Q$435:$Q$483,$B$435:$B$483,$B261,$M$435:$M$483,"高専",$O$435:$O$483,"児童生徒")</f>
        <v>0</v>
      </c>
      <c r="V261" s="26">
        <f t="shared" ref="V261:V307" si="127">SUMIFS($Q$435:$Q$483,$B$435:$B$483,$B261,$M$435:$M$483,"高専",$O$435:$O$483,"教職員")</f>
        <v>0</v>
      </c>
      <c r="W261" s="27">
        <f t="shared" ref="W261:W307" si="128">SUMIFS($Q$435:$Q$483,$B$435:$B$483,$B261,$M$435:$M$483,"専各",$O$435:$O$483,"児童生徒")</f>
        <v>0</v>
      </c>
      <c r="X261" s="28">
        <f t="shared" ref="X261:X307" si="129">SUMIFS($Q$435:$Q$483,$B$435:$B$483,$B261,$M$435:$M$483,"専各",$O$435:$O$483,"教職員")</f>
        <v>0</v>
      </c>
      <c r="Y261" s="27">
        <f t="shared" ref="Y261:Y307" si="130">SUMIFS($Q$435:$Q$483,$B$435:$B$483,$B261,$M$435:$M$483,"その他",$O$435:$O$483,"児童生徒")</f>
        <v>0</v>
      </c>
      <c r="Z261" s="29">
        <f t="shared" ref="Z261:Z307" si="131">SUMIFS($Q$435:$Q$483,$B$435:$B$483,$B261,$M$435:$M$483,"その他",$O$435:$O$483,"教職員")</f>
        <v>0</v>
      </c>
      <c r="AA261" s="61">
        <f t="shared" ref="AA261:AB307" si="132">C261+E261+G261+I261+K261+M261+O261+Q261+S261+U261+W261+Y261</f>
        <v>0</v>
      </c>
      <c r="AB261" s="29">
        <f t="shared" si="132"/>
        <v>0</v>
      </c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</row>
    <row r="262" spans="1:47" s="23" customFormat="1" ht="18" hidden="1" customHeight="1" outlineLevel="1">
      <c r="A262" s="13"/>
      <c r="B262" s="30" t="s">
        <v>16</v>
      </c>
      <c r="C262" s="31">
        <f t="shared" si="108"/>
        <v>0</v>
      </c>
      <c r="D262" s="32">
        <f t="shared" si="109"/>
        <v>0</v>
      </c>
      <c r="E262" s="33">
        <f t="shared" si="110"/>
        <v>0</v>
      </c>
      <c r="F262" s="32">
        <f t="shared" si="111"/>
        <v>0</v>
      </c>
      <c r="G262" s="33">
        <f t="shared" si="112"/>
        <v>0</v>
      </c>
      <c r="H262" s="32">
        <f t="shared" si="113"/>
        <v>0</v>
      </c>
      <c r="I262" s="33">
        <f t="shared" si="114"/>
        <v>0</v>
      </c>
      <c r="J262" s="32">
        <f t="shared" si="115"/>
        <v>0</v>
      </c>
      <c r="K262" s="33">
        <f t="shared" si="116"/>
        <v>0</v>
      </c>
      <c r="L262" s="32">
        <f t="shared" si="117"/>
        <v>0</v>
      </c>
      <c r="M262" s="33">
        <f t="shared" si="118"/>
        <v>0</v>
      </c>
      <c r="N262" s="32">
        <f t="shared" si="119"/>
        <v>0</v>
      </c>
      <c r="O262" s="33">
        <f t="shared" si="120"/>
        <v>0</v>
      </c>
      <c r="P262" s="32">
        <f t="shared" si="121"/>
        <v>0</v>
      </c>
      <c r="Q262" s="33">
        <f t="shared" si="122"/>
        <v>0</v>
      </c>
      <c r="R262" s="32">
        <f t="shared" si="123"/>
        <v>0</v>
      </c>
      <c r="S262" s="33">
        <f t="shared" si="124"/>
        <v>0</v>
      </c>
      <c r="T262" s="32">
        <f t="shared" si="125"/>
        <v>0</v>
      </c>
      <c r="U262" s="33">
        <f t="shared" si="126"/>
        <v>0</v>
      </c>
      <c r="V262" s="32">
        <f t="shared" si="127"/>
        <v>0</v>
      </c>
      <c r="W262" s="33">
        <f t="shared" si="128"/>
        <v>0</v>
      </c>
      <c r="X262" s="34">
        <f t="shared" si="129"/>
        <v>0</v>
      </c>
      <c r="Y262" s="33">
        <f t="shared" si="130"/>
        <v>0</v>
      </c>
      <c r="Z262" s="35">
        <f t="shared" si="131"/>
        <v>0</v>
      </c>
      <c r="AA262" s="62">
        <f t="shared" si="132"/>
        <v>0</v>
      </c>
      <c r="AB262" s="35">
        <f t="shared" si="132"/>
        <v>0</v>
      </c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</row>
    <row r="263" spans="1:47" s="23" customFormat="1" ht="18" hidden="1" customHeight="1" outlineLevel="1">
      <c r="A263" s="13"/>
      <c r="B263" s="30" t="s">
        <v>17</v>
      </c>
      <c r="C263" s="31">
        <f t="shared" si="108"/>
        <v>0</v>
      </c>
      <c r="D263" s="32">
        <f t="shared" si="109"/>
        <v>0</v>
      </c>
      <c r="E263" s="33">
        <f t="shared" si="110"/>
        <v>0</v>
      </c>
      <c r="F263" s="32">
        <f t="shared" si="111"/>
        <v>0</v>
      </c>
      <c r="G263" s="33">
        <f t="shared" si="112"/>
        <v>0</v>
      </c>
      <c r="H263" s="32">
        <f t="shared" si="113"/>
        <v>0</v>
      </c>
      <c r="I263" s="33">
        <f t="shared" si="114"/>
        <v>0</v>
      </c>
      <c r="J263" s="32">
        <f t="shared" si="115"/>
        <v>0</v>
      </c>
      <c r="K263" s="33">
        <f t="shared" si="116"/>
        <v>0</v>
      </c>
      <c r="L263" s="32">
        <f t="shared" si="117"/>
        <v>0</v>
      </c>
      <c r="M263" s="33">
        <f t="shared" si="118"/>
        <v>0</v>
      </c>
      <c r="N263" s="32">
        <f t="shared" si="119"/>
        <v>0</v>
      </c>
      <c r="O263" s="33">
        <f t="shared" si="120"/>
        <v>0</v>
      </c>
      <c r="P263" s="32">
        <f t="shared" si="121"/>
        <v>0</v>
      </c>
      <c r="Q263" s="33">
        <f t="shared" si="122"/>
        <v>0</v>
      </c>
      <c r="R263" s="32">
        <f t="shared" si="123"/>
        <v>0</v>
      </c>
      <c r="S263" s="33">
        <f t="shared" si="124"/>
        <v>0</v>
      </c>
      <c r="T263" s="32">
        <f t="shared" si="125"/>
        <v>0</v>
      </c>
      <c r="U263" s="33">
        <f t="shared" si="126"/>
        <v>0</v>
      </c>
      <c r="V263" s="32">
        <f t="shared" si="127"/>
        <v>0</v>
      </c>
      <c r="W263" s="33">
        <f t="shared" si="128"/>
        <v>0</v>
      </c>
      <c r="X263" s="34">
        <f t="shared" si="129"/>
        <v>0</v>
      </c>
      <c r="Y263" s="33">
        <f t="shared" si="130"/>
        <v>0</v>
      </c>
      <c r="Z263" s="35">
        <f t="shared" si="131"/>
        <v>0</v>
      </c>
      <c r="AA263" s="62">
        <f t="shared" si="132"/>
        <v>0</v>
      </c>
      <c r="AB263" s="35">
        <f t="shared" si="132"/>
        <v>0</v>
      </c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</row>
    <row r="264" spans="1:47" s="23" customFormat="1" ht="18" hidden="1" customHeight="1" outlineLevel="1">
      <c r="A264" s="13"/>
      <c r="B264" s="30" t="s">
        <v>18</v>
      </c>
      <c r="C264" s="31">
        <f t="shared" si="108"/>
        <v>0</v>
      </c>
      <c r="D264" s="32">
        <f t="shared" si="109"/>
        <v>0</v>
      </c>
      <c r="E264" s="33">
        <f t="shared" si="110"/>
        <v>0</v>
      </c>
      <c r="F264" s="32">
        <f t="shared" si="111"/>
        <v>0</v>
      </c>
      <c r="G264" s="33">
        <f t="shared" si="112"/>
        <v>0</v>
      </c>
      <c r="H264" s="32">
        <f t="shared" si="113"/>
        <v>0</v>
      </c>
      <c r="I264" s="33">
        <f t="shared" si="114"/>
        <v>0</v>
      </c>
      <c r="J264" s="32">
        <f t="shared" si="115"/>
        <v>0</v>
      </c>
      <c r="K264" s="33">
        <f t="shared" si="116"/>
        <v>0</v>
      </c>
      <c r="L264" s="32">
        <f t="shared" si="117"/>
        <v>0</v>
      </c>
      <c r="M264" s="33">
        <f t="shared" si="118"/>
        <v>0</v>
      </c>
      <c r="N264" s="32">
        <f t="shared" si="119"/>
        <v>0</v>
      </c>
      <c r="O264" s="33">
        <f t="shared" si="120"/>
        <v>0</v>
      </c>
      <c r="P264" s="32">
        <f t="shared" si="121"/>
        <v>0</v>
      </c>
      <c r="Q264" s="33">
        <f t="shared" si="122"/>
        <v>0</v>
      </c>
      <c r="R264" s="32">
        <f t="shared" si="123"/>
        <v>0</v>
      </c>
      <c r="S264" s="33">
        <f t="shared" si="124"/>
        <v>0</v>
      </c>
      <c r="T264" s="32">
        <f t="shared" si="125"/>
        <v>0</v>
      </c>
      <c r="U264" s="33">
        <f t="shared" si="126"/>
        <v>0</v>
      </c>
      <c r="V264" s="32">
        <f t="shared" si="127"/>
        <v>0</v>
      </c>
      <c r="W264" s="33">
        <f t="shared" si="128"/>
        <v>0</v>
      </c>
      <c r="X264" s="34">
        <f t="shared" si="129"/>
        <v>0</v>
      </c>
      <c r="Y264" s="33">
        <f t="shared" si="130"/>
        <v>0</v>
      </c>
      <c r="Z264" s="35">
        <f t="shared" si="131"/>
        <v>0</v>
      </c>
      <c r="AA264" s="62">
        <f t="shared" si="132"/>
        <v>0</v>
      </c>
      <c r="AB264" s="35">
        <f t="shared" si="132"/>
        <v>0</v>
      </c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</row>
    <row r="265" spans="1:47" s="23" customFormat="1" ht="18" hidden="1" customHeight="1" outlineLevel="1">
      <c r="A265" s="13"/>
      <c r="B265" s="30" t="s">
        <v>19</v>
      </c>
      <c r="C265" s="31">
        <f t="shared" si="108"/>
        <v>0</v>
      </c>
      <c r="D265" s="32">
        <f t="shared" si="109"/>
        <v>0</v>
      </c>
      <c r="E265" s="33">
        <f t="shared" si="110"/>
        <v>0</v>
      </c>
      <c r="F265" s="32">
        <f t="shared" si="111"/>
        <v>0</v>
      </c>
      <c r="G265" s="33">
        <f t="shared" si="112"/>
        <v>0</v>
      </c>
      <c r="H265" s="32">
        <f t="shared" si="113"/>
        <v>0</v>
      </c>
      <c r="I265" s="33">
        <f t="shared" si="114"/>
        <v>0</v>
      </c>
      <c r="J265" s="32">
        <f t="shared" si="115"/>
        <v>0</v>
      </c>
      <c r="K265" s="33">
        <f t="shared" si="116"/>
        <v>0</v>
      </c>
      <c r="L265" s="32">
        <f t="shared" si="117"/>
        <v>0</v>
      </c>
      <c r="M265" s="33">
        <f t="shared" si="118"/>
        <v>0</v>
      </c>
      <c r="N265" s="32">
        <f t="shared" si="119"/>
        <v>0</v>
      </c>
      <c r="O265" s="33">
        <f t="shared" si="120"/>
        <v>0</v>
      </c>
      <c r="P265" s="32">
        <f t="shared" si="121"/>
        <v>0</v>
      </c>
      <c r="Q265" s="33">
        <f t="shared" si="122"/>
        <v>0</v>
      </c>
      <c r="R265" s="32">
        <f t="shared" si="123"/>
        <v>0</v>
      </c>
      <c r="S265" s="33">
        <f t="shared" si="124"/>
        <v>0</v>
      </c>
      <c r="T265" s="32">
        <f t="shared" si="125"/>
        <v>0</v>
      </c>
      <c r="U265" s="33">
        <f t="shared" si="126"/>
        <v>0</v>
      </c>
      <c r="V265" s="32">
        <f t="shared" si="127"/>
        <v>0</v>
      </c>
      <c r="W265" s="33">
        <f t="shared" si="128"/>
        <v>0</v>
      </c>
      <c r="X265" s="34">
        <f t="shared" si="129"/>
        <v>0</v>
      </c>
      <c r="Y265" s="33">
        <f t="shared" si="130"/>
        <v>0</v>
      </c>
      <c r="Z265" s="35">
        <f t="shared" si="131"/>
        <v>0</v>
      </c>
      <c r="AA265" s="62">
        <f t="shared" si="132"/>
        <v>0</v>
      </c>
      <c r="AB265" s="35">
        <f t="shared" si="132"/>
        <v>0</v>
      </c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</row>
    <row r="266" spans="1:47" s="23" customFormat="1" ht="18" hidden="1" customHeight="1" outlineLevel="1">
      <c r="A266" s="13"/>
      <c r="B266" s="30" t="s">
        <v>20</v>
      </c>
      <c r="C266" s="31">
        <f t="shared" si="108"/>
        <v>0</v>
      </c>
      <c r="D266" s="32">
        <f t="shared" si="109"/>
        <v>0</v>
      </c>
      <c r="E266" s="33">
        <f t="shared" si="110"/>
        <v>0</v>
      </c>
      <c r="F266" s="32">
        <f t="shared" si="111"/>
        <v>0</v>
      </c>
      <c r="G266" s="33">
        <f t="shared" si="112"/>
        <v>0</v>
      </c>
      <c r="H266" s="32">
        <f t="shared" si="113"/>
        <v>0</v>
      </c>
      <c r="I266" s="33">
        <f t="shared" si="114"/>
        <v>0</v>
      </c>
      <c r="J266" s="32">
        <f t="shared" si="115"/>
        <v>0</v>
      </c>
      <c r="K266" s="33">
        <f t="shared" si="116"/>
        <v>0</v>
      </c>
      <c r="L266" s="32">
        <f t="shared" si="117"/>
        <v>0</v>
      </c>
      <c r="M266" s="33">
        <f t="shared" si="118"/>
        <v>0</v>
      </c>
      <c r="N266" s="32">
        <f t="shared" si="119"/>
        <v>0</v>
      </c>
      <c r="O266" s="33">
        <f t="shared" si="120"/>
        <v>0</v>
      </c>
      <c r="P266" s="32">
        <f t="shared" si="121"/>
        <v>0</v>
      </c>
      <c r="Q266" s="33">
        <f t="shared" si="122"/>
        <v>0</v>
      </c>
      <c r="R266" s="32">
        <f t="shared" si="123"/>
        <v>0</v>
      </c>
      <c r="S266" s="33">
        <f t="shared" si="124"/>
        <v>0</v>
      </c>
      <c r="T266" s="32">
        <f t="shared" si="125"/>
        <v>0</v>
      </c>
      <c r="U266" s="33">
        <f t="shared" si="126"/>
        <v>0</v>
      </c>
      <c r="V266" s="32">
        <f t="shared" si="127"/>
        <v>0</v>
      </c>
      <c r="W266" s="33">
        <f t="shared" si="128"/>
        <v>0</v>
      </c>
      <c r="X266" s="34">
        <f t="shared" si="129"/>
        <v>0</v>
      </c>
      <c r="Y266" s="33">
        <f t="shared" si="130"/>
        <v>0</v>
      </c>
      <c r="Z266" s="35">
        <f t="shared" si="131"/>
        <v>0</v>
      </c>
      <c r="AA266" s="62">
        <f t="shared" si="132"/>
        <v>0</v>
      </c>
      <c r="AB266" s="35">
        <f t="shared" si="132"/>
        <v>0</v>
      </c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</row>
    <row r="267" spans="1:47" s="23" customFormat="1" ht="18" hidden="1" customHeight="1" outlineLevel="1">
      <c r="A267" s="13"/>
      <c r="B267" s="30" t="s">
        <v>21</v>
      </c>
      <c r="C267" s="31">
        <f t="shared" si="108"/>
        <v>0</v>
      </c>
      <c r="D267" s="32">
        <f t="shared" si="109"/>
        <v>0</v>
      </c>
      <c r="E267" s="33">
        <f t="shared" si="110"/>
        <v>0</v>
      </c>
      <c r="F267" s="32">
        <f t="shared" si="111"/>
        <v>0</v>
      </c>
      <c r="G267" s="33">
        <f t="shared" si="112"/>
        <v>0</v>
      </c>
      <c r="H267" s="32">
        <f t="shared" si="113"/>
        <v>0</v>
      </c>
      <c r="I267" s="33">
        <f t="shared" si="114"/>
        <v>0</v>
      </c>
      <c r="J267" s="32">
        <f t="shared" si="115"/>
        <v>0</v>
      </c>
      <c r="K267" s="33">
        <f t="shared" si="116"/>
        <v>0</v>
      </c>
      <c r="L267" s="32">
        <f t="shared" si="117"/>
        <v>0</v>
      </c>
      <c r="M267" s="33">
        <f t="shared" si="118"/>
        <v>0</v>
      </c>
      <c r="N267" s="32">
        <f t="shared" si="119"/>
        <v>0</v>
      </c>
      <c r="O267" s="33">
        <f t="shared" si="120"/>
        <v>0</v>
      </c>
      <c r="P267" s="32">
        <f t="shared" si="121"/>
        <v>0</v>
      </c>
      <c r="Q267" s="33">
        <f t="shared" si="122"/>
        <v>0</v>
      </c>
      <c r="R267" s="32">
        <f t="shared" si="123"/>
        <v>0</v>
      </c>
      <c r="S267" s="33">
        <f t="shared" si="124"/>
        <v>0</v>
      </c>
      <c r="T267" s="32">
        <f t="shared" si="125"/>
        <v>0</v>
      </c>
      <c r="U267" s="33">
        <f t="shared" si="126"/>
        <v>0</v>
      </c>
      <c r="V267" s="32">
        <f t="shared" si="127"/>
        <v>0</v>
      </c>
      <c r="W267" s="33">
        <f t="shared" si="128"/>
        <v>0</v>
      </c>
      <c r="X267" s="34">
        <f t="shared" si="129"/>
        <v>0</v>
      </c>
      <c r="Y267" s="33">
        <f t="shared" si="130"/>
        <v>0</v>
      </c>
      <c r="Z267" s="35">
        <f t="shared" si="131"/>
        <v>0</v>
      </c>
      <c r="AA267" s="62">
        <f t="shared" si="132"/>
        <v>0</v>
      </c>
      <c r="AB267" s="35">
        <f t="shared" si="132"/>
        <v>0</v>
      </c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</row>
    <row r="268" spans="1:47" s="23" customFormat="1" ht="18" hidden="1" customHeight="1" outlineLevel="1">
      <c r="A268" s="13"/>
      <c r="B268" s="30" t="s">
        <v>22</v>
      </c>
      <c r="C268" s="31">
        <f t="shared" si="108"/>
        <v>0</v>
      </c>
      <c r="D268" s="32">
        <f t="shared" si="109"/>
        <v>0</v>
      </c>
      <c r="E268" s="33">
        <f t="shared" si="110"/>
        <v>0</v>
      </c>
      <c r="F268" s="32">
        <f t="shared" si="111"/>
        <v>0</v>
      </c>
      <c r="G268" s="33">
        <f t="shared" si="112"/>
        <v>0</v>
      </c>
      <c r="H268" s="32">
        <f t="shared" si="113"/>
        <v>0</v>
      </c>
      <c r="I268" s="33">
        <f t="shared" si="114"/>
        <v>0</v>
      </c>
      <c r="J268" s="32">
        <f t="shared" si="115"/>
        <v>0</v>
      </c>
      <c r="K268" s="33">
        <f t="shared" si="116"/>
        <v>0</v>
      </c>
      <c r="L268" s="32">
        <f t="shared" si="117"/>
        <v>0</v>
      </c>
      <c r="M268" s="33">
        <f t="shared" si="118"/>
        <v>0</v>
      </c>
      <c r="N268" s="32">
        <f t="shared" si="119"/>
        <v>0</v>
      </c>
      <c r="O268" s="33">
        <f t="shared" si="120"/>
        <v>0</v>
      </c>
      <c r="P268" s="32">
        <f t="shared" si="121"/>
        <v>0</v>
      </c>
      <c r="Q268" s="33">
        <f t="shared" si="122"/>
        <v>0</v>
      </c>
      <c r="R268" s="32">
        <f t="shared" si="123"/>
        <v>0</v>
      </c>
      <c r="S268" s="33">
        <f t="shared" si="124"/>
        <v>0</v>
      </c>
      <c r="T268" s="32">
        <f t="shared" si="125"/>
        <v>0</v>
      </c>
      <c r="U268" s="33">
        <f t="shared" si="126"/>
        <v>0</v>
      </c>
      <c r="V268" s="32">
        <f t="shared" si="127"/>
        <v>0</v>
      </c>
      <c r="W268" s="33">
        <f t="shared" si="128"/>
        <v>0</v>
      </c>
      <c r="X268" s="34">
        <f t="shared" si="129"/>
        <v>0</v>
      </c>
      <c r="Y268" s="33">
        <f t="shared" si="130"/>
        <v>0</v>
      </c>
      <c r="Z268" s="35">
        <f t="shared" si="131"/>
        <v>0</v>
      </c>
      <c r="AA268" s="62">
        <f t="shared" si="132"/>
        <v>0</v>
      </c>
      <c r="AB268" s="35">
        <f t="shared" si="132"/>
        <v>0</v>
      </c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</row>
    <row r="269" spans="1:47" s="23" customFormat="1" ht="18" hidden="1" customHeight="1" outlineLevel="1">
      <c r="A269" s="13"/>
      <c r="B269" s="30" t="s">
        <v>23</v>
      </c>
      <c r="C269" s="31">
        <f t="shared" si="108"/>
        <v>0</v>
      </c>
      <c r="D269" s="32">
        <f t="shared" si="109"/>
        <v>0</v>
      </c>
      <c r="E269" s="33">
        <f t="shared" si="110"/>
        <v>0</v>
      </c>
      <c r="F269" s="32">
        <f t="shared" si="111"/>
        <v>0</v>
      </c>
      <c r="G269" s="33">
        <f t="shared" si="112"/>
        <v>0</v>
      </c>
      <c r="H269" s="32">
        <f t="shared" si="113"/>
        <v>0</v>
      </c>
      <c r="I269" s="33">
        <f t="shared" si="114"/>
        <v>0</v>
      </c>
      <c r="J269" s="32">
        <f t="shared" si="115"/>
        <v>0</v>
      </c>
      <c r="K269" s="33">
        <f t="shared" si="116"/>
        <v>0</v>
      </c>
      <c r="L269" s="32">
        <f t="shared" si="117"/>
        <v>0</v>
      </c>
      <c r="M269" s="33">
        <f t="shared" si="118"/>
        <v>0</v>
      </c>
      <c r="N269" s="32">
        <f t="shared" si="119"/>
        <v>0</v>
      </c>
      <c r="O269" s="33">
        <f t="shared" si="120"/>
        <v>0</v>
      </c>
      <c r="P269" s="32">
        <f t="shared" si="121"/>
        <v>0</v>
      </c>
      <c r="Q269" s="33">
        <f t="shared" si="122"/>
        <v>0</v>
      </c>
      <c r="R269" s="32">
        <f t="shared" si="123"/>
        <v>0</v>
      </c>
      <c r="S269" s="33">
        <f t="shared" si="124"/>
        <v>0</v>
      </c>
      <c r="T269" s="32">
        <f t="shared" si="125"/>
        <v>0</v>
      </c>
      <c r="U269" s="33">
        <f t="shared" si="126"/>
        <v>0</v>
      </c>
      <c r="V269" s="32">
        <f t="shared" si="127"/>
        <v>0</v>
      </c>
      <c r="W269" s="33">
        <f t="shared" si="128"/>
        <v>0</v>
      </c>
      <c r="X269" s="34">
        <f t="shared" si="129"/>
        <v>0</v>
      </c>
      <c r="Y269" s="33">
        <f t="shared" si="130"/>
        <v>0</v>
      </c>
      <c r="Z269" s="35">
        <f t="shared" si="131"/>
        <v>0</v>
      </c>
      <c r="AA269" s="62">
        <f t="shared" si="132"/>
        <v>0</v>
      </c>
      <c r="AB269" s="35">
        <f t="shared" si="132"/>
        <v>0</v>
      </c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</row>
    <row r="270" spans="1:47" s="23" customFormat="1" ht="18" hidden="1" customHeight="1" outlineLevel="1">
      <c r="A270" s="13"/>
      <c r="B270" s="30" t="s">
        <v>24</v>
      </c>
      <c r="C270" s="31">
        <f t="shared" si="108"/>
        <v>0</v>
      </c>
      <c r="D270" s="32">
        <f t="shared" si="109"/>
        <v>0</v>
      </c>
      <c r="E270" s="33">
        <f t="shared" si="110"/>
        <v>0</v>
      </c>
      <c r="F270" s="32">
        <f t="shared" si="111"/>
        <v>0</v>
      </c>
      <c r="G270" s="33">
        <f t="shared" si="112"/>
        <v>0</v>
      </c>
      <c r="H270" s="32">
        <f t="shared" si="113"/>
        <v>0</v>
      </c>
      <c r="I270" s="33">
        <f t="shared" si="114"/>
        <v>0</v>
      </c>
      <c r="J270" s="32">
        <f t="shared" si="115"/>
        <v>0</v>
      </c>
      <c r="K270" s="33">
        <f t="shared" si="116"/>
        <v>0</v>
      </c>
      <c r="L270" s="32">
        <f t="shared" si="117"/>
        <v>0</v>
      </c>
      <c r="M270" s="33">
        <f t="shared" si="118"/>
        <v>0</v>
      </c>
      <c r="N270" s="32">
        <f t="shared" si="119"/>
        <v>0</v>
      </c>
      <c r="O270" s="33">
        <f t="shared" si="120"/>
        <v>0</v>
      </c>
      <c r="P270" s="32">
        <f t="shared" si="121"/>
        <v>0</v>
      </c>
      <c r="Q270" s="33">
        <f t="shared" si="122"/>
        <v>0</v>
      </c>
      <c r="R270" s="32">
        <f t="shared" si="123"/>
        <v>0</v>
      </c>
      <c r="S270" s="33">
        <f t="shared" si="124"/>
        <v>0</v>
      </c>
      <c r="T270" s="32">
        <f t="shared" si="125"/>
        <v>0</v>
      </c>
      <c r="U270" s="33">
        <f t="shared" si="126"/>
        <v>0</v>
      </c>
      <c r="V270" s="32">
        <f t="shared" si="127"/>
        <v>0</v>
      </c>
      <c r="W270" s="33">
        <f t="shared" si="128"/>
        <v>0</v>
      </c>
      <c r="X270" s="34">
        <f t="shared" si="129"/>
        <v>0</v>
      </c>
      <c r="Y270" s="33">
        <f t="shared" si="130"/>
        <v>0</v>
      </c>
      <c r="Z270" s="35">
        <f t="shared" si="131"/>
        <v>0</v>
      </c>
      <c r="AA270" s="62">
        <f t="shared" si="132"/>
        <v>0</v>
      </c>
      <c r="AB270" s="35">
        <f t="shared" si="132"/>
        <v>0</v>
      </c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</row>
    <row r="271" spans="1:47" s="23" customFormat="1" ht="18" hidden="1" customHeight="1" outlineLevel="1">
      <c r="A271" s="13"/>
      <c r="B271" s="30" t="s">
        <v>25</v>
      </c>
      <c r="C271" s="31">
        <f t="shared" si="108"/>
        <v>0</v>
      </c>
      <c r="D271" s="32">
        <f t="shared" si="109"/>
        <v>0</v>
      </c>
      <c r="E271" s="33">
        <f t="shared" si="110"/>
        <v>0</v>
      </c>
      <c r="F271" s="32">
        <f t="shared" si="111"/>
        <v>0</v>
      </c>
      <c r="G271" s="33">
        <f t="shared" si="112"/>
        <v>0</v>
      </c>
      <c r="H271" s="32">
        <f t="shared" si="113"/>
        <v>0</v>
      </c>
      <c r="I271" s="33">
        <f t="shared" si="114"/>
        <v>0</v>
      </c>
      <c r="J271" s="32">
        <f t="shared" si="115"/>
        <v>0</v>
      </c>
      <c r="K271" s="33">
        <f t="shared" si="116"/>
        <v>0</v>
      </c>
      <c r="L271" s="32">
        <f t="shared" si="117"/>
        <v>0</v>
      </c>
      <c r="M271" s="33">
        <f t="shared" si="118"/>
        <v>0</v>
      </c>
      <c r="N271" s="32">
        <f t="shared" si="119"/>
        <v>0</v>
      </c>
      <c r="O271" s="33">
        <f t="shared" si="120"/>
        <v>0</v>
      </c>
      <c r="P271" s="32">
        <f t="shared" si="121"/>
        <v>0</v>
      </c>
      <c r="Q271" s="33">
        <f t="shared" si="122"/>
        <v>0</v>
      </c>
      <c r="R271" s="32">
        <f t="shared" si="123"/>
        <v>0</v>
      </c>
      <c r="S271" s="33">
        <f t="shared" si="124"/>
        <v>0</v>
      </c>
      <c r="T271" s="32">
        <f t="shared" si="125"/>
        <v>0</v>
      </c>
      <c r="U271" s="33">
        <f t="shared" si="126"/>
        <v>0</v>
      </c>
      <c r="V271" s="32">
        <f t="shared" si="127"/>
        <v>0</v>
      </c>
      <c r="W271" s="33">
        <f t="shared" si="128"/>
        <v>0</v>
      </c>
      <c r="X271" s="34">
        <f t="shared" si="129"/>
        <v>0</v>
      </c>
      <c r="Y271" s="33">
        <f t="shared" si="130"/>
        <v>0</v>
      </c>
      <c r="Z271" s="35">
        <f t="shared" si="131"/>
        <v>0</v>
      </c>
      <c r="AA271" s="62">
        <f t="shared" si="132"/>
        <v>0</v>
      </c>
      <c r="AB271" s="35">
        <f t="shared" si="132"/>
        <v>0</v>
      </c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</row>
    <row r="272" spans="1:47" s="23" customFormat="1" ht="18" hidden="1" customHeight="1" outlineLevel="1">
      <c r="A272" s="13"/>
      <c r="B272" s="30" t="s">
        <v>26</v>
      </c>
      <c r="C272" s="31">
        <f t="shared" si="108"/>
        <v>0</v>
      </c>
      <c r="D272" s="32">
        <f t="shared" si="109"/>
        <v>0</v>
      </c>
      <c r="E272" s="33">
        <f t="shared" si="110"/>
        <v>0</v>
      </c>
      <c r="F272" s="32">
        <f t="shared" si="111"/>
        <v>0</v>
      </c>
      <c r="G272" s="33">
        <f t="shared" si="112"/>
        <v>0</v>
      </c>
      <c r="H272" s="32">
        <f t="shared" si="113"/>
        <v>0</v>
      </c>
      <c r="I272" s="33">
        <f t="shared" si="114"/>
        <v>0</v>
      </c>
      <c r="J272" s="32">
        <f t="shared" si="115"/>
        <v>0</v>
      </c>
      <c r="K272" s="33">
        <f t="shared" si="116"/>
        <v>0</v>
      </c>
      <c r="L272" s="32">
        <f t="shared" si="117"/>
        <v>0</v>
      </c>
      <c r="M272" s="33">
        <f t="shared" si="118"/>
        <v>0</v>
      </c>
      <c r="N272" s="32">
        <f t="shared" si="119"/>
        <v>0</v>
      </c>
      <c r="O272" s="33">
        <f t="shared" si="120"/>
        <v>0</v>
      </c>
      <c r="P272" s="32">
        <f t="shared" si="121"/>
        <v>0</v>
      </c>
      <c r="Q272" s="33">
        <f t="shared" si="122"/>
        <v>0</v>
      </c>
      <c r="R272" s="32">
        <f t="shared" si="123"/>
        <v>0</v>
      </c>
      <c r="S272" s="33">
        <f t="shared" si="124"/>
        <v>0</v>
      </c>
      <c r="T272" s="32">
        <f t="shared" si="125"/>
        <v>0</v>
      </c>
      <c r="U272" s="33">
        <f t="shared" si="126"/>
        <v>0</v>
      </c>
      <c r="V272" s="32">
        <f t="shared" si="127"/>
        <v>0</v>
      </c>
      <c r="W272" s="33">
        <f t="shared" si="128"/>
        <v>0</v>
      </c>
      <c r="X272" s="34">
        <f t="shared" si="129"/>
        <v>0</v>
      </c>
      <c r="Y272" s="33">
        <f t="shared" si="130"/>
        <v>0</v>
      </c>
      <c r="Z272" s="35">
        <f t="shared" si="131"/>
        <v>0</v>
      </c>
      <c r="AA272" s="62">
        <f t="shared" si="132"/>
        <v>0</v>
      </c>
      <c r="AB272" s="35">
        <f t="shared" si="132"/>
        <v>0</v>
      </c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</row>
    <row r="273" spans="1:47" s="23" customFormat="1" ht="18" hidden="1" customHeight="1" outlineLevel="1">
      <c r="A273" s="13"/>
      <c r="B273" s="30" t="s">
        <v>27</v>
      </c>
      <c r="C273" s="31">
        <f t="shared" si="108"/>
        <v>0</v>
      </c>
      <c r="D273" s="32">
        <f t="shared" si="109"/>
        <v>0</v>
      </c>
      <c r="E273" s="33">
        <f t="shared" si="110"/>
        <v>0</v>
      </c>
      <c r="F273" s="32">
        <f t="shared" si="111"/>
        <v>0</v>
      </c>
      <c r="G273" s="33">
        <f t="shared" si="112"/>
        <v>0</v>
      </c>
      <c r="H273" s="32">
        <f t="shared" si="113"/>
        <v>0</v>
      </c>
      <c r="I273" s="33">
        <f t="shared" si="114"/>
        <v>0</v>
      </c>
      <c r="J273" s="32">
        <f t="shared" si="115"/>
        <v>0</v>
      </c>
      <c r="K273" s="33">
        <f t="shared" si="116"/>
        <v>0</v>
      </c>
      <c r="L273" s="32">
        <f t="shared" si="117"/>
        <v>0</v>
      </c>
      <c r="M273" s="33">
        <f t="shared" si="118"/>
        <v>0</v>
      </c>
      <c r="N273" s="32">
        <f t="shared" si="119"/>
        <v>0</v>
      </c>
      <c r="O273" s="33">
        <f t="shared" si="120"/>
        <v>0</v>
      </c>
      <c r="P273" s="32">
        <f t="shared" si="121"/>
        <v>0</v>
      </c>
      <c r="Q273" s="33">
        <f t="shared" si="122"/>
        <v>0</v>
      </c>
      <c r="R273" s="32">
        <f t="shared" si="123"/>
        <v>0</v>
      </c>
      <c r="S273" s="33">
        <f t="shared" si="124"/>
        <v>0</v>
      </c>
      <c r="T273" s="32">
        <f t="shared" si="125"/>
        <v>0</v>
      </c>
      <c r="U273" s="33">
        <f t="shared" si="126"/>
        <v>0</v>
      </c>
      <c r="V273" s="32">
        <f t="shared" si="127"/>
        <v>0</v>
      </c>
      <c r="W273" s="33">
        <f t="shared" si="128"/>
        <v>0</v>
      </c>
      <c r="X273" s="34">
        <f t="shared" si="129"/>
        <v>0</v>
      </c>
      <c r="Y273" s="33">
        <f t="shared" si="130"/>
        <v>0</v>
      </c>
      <c r="Z273" s="35">
        <f t="shared" si="131"/>
        <v>0</v>
      </c>
      <c r="AA273" s="62">
        <f t="shared" si="132"/>
        <v>0</v>
      </c>
      <c r="AB273" s="35">
        <f t="shared" si="132"/>
        <v>0</v>
      </c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</row>
    <row r="274" spans="1:47" s="23" customFormat="1" ht="18" hidden="1" customHeight="1" outlineLevel="1">
      <c r="A274" s="13"/>
      <c r="B274" s="30" t="s">
        <v>28</v>
      </c>
      <c r="C274" s="31">
        <f t="shared" si="108"/>
        <v>0</v>
      </c>
      <c r="D274" s="32">
        <f t="shared" si="109"/>
        <v>0</v>
      </c>
      <c r="E274" s="33">
        <f t="shared" si="110"/>
        <v>0</v>
      </c>
      <c r="F274" s="32">
        <f t="shared" si="111"/>
        <v>0</v>
      </c>
      <c r="G274" s="33">
        <f t="shared" si="112"/>
        <v>0</v>
      </c>
      <c r="H274" s="32">
        <f t="shared" si="113"/>
        <v>0</v>
      </c>
      <c r="I274" s="33">
        <f t="shared" si="114"/>
        <v>0</v>
      </c>
      <c r="J274" s="32">
        <f t="shared" si="115"/>
        <v>0</v>
      </c>
      <c r="K274" s="33">
        <f t="shared" si="116"/>
        <v>0</v>
      </c>
      <c r="L274" s="32">
        <f t="shared" si="117"/>
        <v>0</v>
      </c>
      <c r="M274" s="33">
        <f t="shared" si="118"/>
        <v>0</v>
      </c>
      <c r="N274" s="32">
        <f t="shared" si="119"/>
        <v>0</v>
      </c>
      <c r="O274" s="33">
        <f t="shared" si="120"/>
        <v>0</v>
      </c>
      <c r="P274" s="32">
        <f t="shared" si="121"/>
        <v>0</v>
      </c>
      <c r="Q274" s="33">
        <f t="shared" si="122"/>
        <v>0</v>
      </c>
      <c r="R274" s="32">
        <f t="shared" si="123"/>
        <v>0</v>
      </c>
      <c r="S274" s="33">
        <f t="shared" si="124"/>
        <v>0</v>
      </c>
      <c r="T274" s="32">
        <f t="shared" si="125"/>
        <v>0</v>
      </c>
      <c r="U274" s="33">
        <f t="shared" si="126"/>
        <v>0</v>
      </c>
      <c r="V274" s="32">
        <f t="shared" si="127"/>
        <v>0</v>
      </c>
      <c r="W274" s="33">
        <f t="shared" si="128"/>
        <v>0</v>
      </c>
      <c r="X274" s="34">
        <f t="shared" si="129"/>
        <v>0</v>
      </c>
      <c r="Y274" s="33">
        <f t="shared" si="130"/>
        <v>0</v>
      </c>
      <c r="Z274" s="35">
        <f t="shared" si="131"/>
        <v>0</v>
      </c>
      <c r="AA274" s="62">
        <f t="shared" si="132"/>
        <v>0</v>
      </c>
      <c r="AB274" s="35">
        <f t="shared" si="132"/>
        <v>0</v>
      </c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</row>
    <row r="275" spans="1:47" s="23" customFormat="1" ht="18" hidden="1" customHeight="1" outlineLevel="1">
      <c r="A275" s="13"/>
      <c r="B275" s="30" t="s">
        <v>29</v>
      </c>
      <c r="C275" s="31">
        <f t="shared" si="108"/>
        <v>0</v>
      </c>
      <c r="D275" s="32">
        <f t="shared" si="109"/>
        <v>0</v>
      </c>
      <c r="E275" s="33">
        <f t="shared" si="110"/>
        <v>0</v>
      </c>
      <c r="F275" s="32">
        <f t="shared" si="111"/>
        <v>0</v>
      </c>
      <c r="G275" s="33">
        <f t="shared" si="112"/>
        <v>0</v>
      </c>
      <c r="H275" s="32">
        <f t="shared" si="113"/>
        <v>0</v>
      </c>
      <c r="I275" s="33">
        <f t="shared" si="114"/>
        <v>0</v>
      </c>
      <c r="J275" s="32">
        <f t="shared" si="115"/>
        <v>0</v>
      </c>
      <c r="K275" s="33">
        <f t="shared" si="116"/>
        <v>0</v>
      </c>
      <c r="L275" s="32">
        <f t="shared" si="117"/>
        <v>0</v>
      </c>
      <c r="M275" s="33">
        <f t="shared" si="118"/>
        <v>0</v>
      </c>
      <c r="N275" s="32">
        <f t="shared" si="119"/>
        <v>0</v>
      </c>
      <c r="O275" s="33">
        <f t="shared" si="120"/>
        <v>0</v>
      </c>
      <c r="P275" s="32">
        <f t="shared" si="121"/>
        <v>0</v>
      </c>
      <c r="Q275" s="33">
        <f t="shared" si="122"/>
        <v>0</v>
      </c>
      <c r="R275" s="32">
        <f t="shared" si="123"/>
        <v>0</v>
      </c>
      <c r="S275" s="33">
        <f t="shared" si="124"/>
        <v>0</v>
      </c>
      <c r="T275" s="32">
        <f t="shared" si="125"/>
        <v>0</v>
      </c>
      <c r="U275" s="33">
        <f t="shared" si="126"/>
        <v>0</v>
      </c>
      <c r="V275" s="32">
        <f t="shared" si="127"/>
        <v>0</v>
      </c>
      <c r="W275" s="33">
        <f t="shared" si="128"/>
        <v>0</v>
      </c>
      <c r="X275" s="34">
        <f t="shared" si="129"/>
        <v>0</v>
      </c>
      <c r="Y275" s="33">
        <f t="shared" si="130"/>
        <v>0</v>
      </c>
      <c r="Z275" s="35">
        <f t="shared" si="131"/>
        <v>0</v>
      </c>
      <c r="AA275" s="62">
        <f t="shared" si="132"/>
        <v>0</v>
      </c>
      <c r="AB275" s="35">
        <f t="shared" si="132"/>
        <v>0</v>
      </c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</row>
    <row r="276" spans="1:47" s="23" customFormat="1" ht="18" hidden="1" customHeight="1" outlineLevel="1">
      <c r="A276" s="13"/>
      <c r="B276" s="30" t="s">
        <v>30</v>
      </c>
      <c r="C276" s="31">
        <f t="shared" si="108"/>
        <v>0</v>
      </c>
      <c r="D276" s="32">
        <f t="shared" si="109"/>
        <v>0</v>
      </c>
      <c r="E276" s="33">
        <f t="shared" si="110"/>
        <v>0</v>
      </c>
      <c r="F276" s="32">
        <f t="shared" si="111"/>
        <v>0</v>
      </c>
      <c r="G276" s="33">
        <f t="shared" si="112"/>
        <v>0</v>
      </c>
      <c r="H276" s="32">
        <f t="shared" si="113"/>
        <v>0</v>
      </c>
      <c r="I276" s="33">
        <f t="shared" si="114"/>
        <v>0</v>
      </c>
      <c r="J276" s="32">
        <f t="shared" si="115"/>
        <v>0</v>
      </c>
      <c r="K276" s="33">
        <f t="shared" si="116"/>
        <v>0</v>
      </c>
      <c r="L276" s="32">
        <f t="shared" si="117"/>
        <v>0</v>
      </c>
      <c r="M276" s="33">
        <f t="shared" si="118"/>
        <v>0</v>
      </c>
      <c r="N276" s="32">
        <f t="shared" si="119"/>
        <v>0</v>
      </c>
      <c r="O276" s="33">
        <f t="shared" si="120"/>
        <v>0</v>
      </c>
      <c r="P276" s="32">
        <f t="shared" si="121"/>
        <v>0</v>
      </c>
      <c r="Q276" s="33">
        <f t="shared" si="122"/>
        <v>0</v>
      </c>
      <c r="R276" s="32">
        <f t="shared" si="123"/>
        <v>0</v>
      </c>
      <c r="S276" s="33">
        <f t="shared" si="124"/>
        <v>0</v>
      </c>
      <c r="T276" s="32">
        <f t="shared" si="125"/>
        <v>0</v>
      </c>
      <c r="U276" s="33">
        <f t="shared" si="126"/>
        <v>0</v>
      </c>
      <c r="V276" s="32">
        <f t="shared" si="127"/>
        <v>0</v>
      </c>
      <c r="W276" s="33">
        <f t="shared" si="128"/>
        <v>0</v>
      </c>
      <c r="X276" s="34">
        <f t="shared" si="129"/>
        <v>0</v>
      </c>
      <c r="Y276" s="33">
        <f t="shared" si="130"/>
        <v>0</v>
      </c>
      <c r="Z276" s="35">
        <f t="shared" si="131"/>
        <v>0</v>
      </c>
      <c r="AA276" s="62">
        <f t="shared" si="132"/>
        <v>0</v>
      </c>
      <c r="AB276" s="35">
        <f t="shared" si="132"/>
        <v>0</v>
      </c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</row>
    <row r="277" spans="1:47" s="23" customFormat="1" ht="18" hidden="1" customHeight="1" outlineLevel="1">
      <c r="A277" s="13"/>
      <c r="B277" s="30" t="s">
        <v>31</v>
      </c>
      <c r="C277" s="31">
        <f t="shared" si="108"/>
        <v>0</v>
      </c>
      <c r="D277" s="32">
        <f t="shared" si="109"/>
        <v>0</v>
      </c>
      <c r="E277" s="33">
        <f t="shared" si="110"/>
        <v>0</v>
      </c>
      <c r="F277" s="32">
        <f t="shared" si="111"/>
        <v>0</v>
      </c>
      <c r="G277" s="33">
        <f t="shared" si="112"/>
        <v>0</v>
      </c>
      <c r="H277" s="32">
        <f t="shared" si="113"/>
        <v>0</v>
      </c>
      <c r="I277" s="33">
        <f t="shared" si="114"/>
        <v>0</v>
      </c>
      <c r="J277" s="32">
        <f t="shared" si="115"/>
        <v>0</v>
      </c>
      <c r="K277" s="33">
        <f t="shared" si="116"/>
        <v>0</v>
      </c>
      <c r="L277" s="32">
        <f t="shared" si="117"/>
        <v>0</v>
      </c>
      <c r="M277" s="33">
        <f t="shared" si="118"/>
        <v>0</v>
      </c>
      <c r="N277" s="32">
        <f t="shared" si="119"/>
        <v>0</v>
      </c>
      <c r="O277" s="33">
        <f t="shared" si="120"/>
        <v>0</v>
      </c>
      <c r="P277" s="32">
        <f t="shared" si="121"/>
        <v>0</v>
      </c>
      <c r="Q277" s="33">
        <f t="shared" si="122"/>
        <v>0</v>
      </c>
      <c r="R277" s="32">
        <f t="shared" si="123"/>
        <v>0</v>
      </c>
      <c r="S277" s="33">
        <f t="shared" si="124"/>
        <v>0</v>
      </c>
      <c r="T277" s="32">
        <f t="shared" si="125"/>
        <v>0</v>
      </c>
      <c r="U277" s="33">
        <f t="shared" si="126"/>
        <v>0</v>
      </c>
      <c r="V277" s="32">
        <f t="shared" si="127"/>
        <v>0</v>
      </c>
      <c r="W277" s="33">
        <f t="shared" si="128"/>
        <v>0</v>
      </c>
      <c r="X277" s="34">
        <f t="shared" si="129"/>
        <v>0</v>
      </c>
      <c r="Y277" s="33">
        <f t="shared" si="130"/>
        <v>0</v>
      </c>
      <c r="Z277" s="35">
        <f t="shared" si="131"/>
        <v>0</v>
      </c>
      <c r="AA277" s="62">
        <f t="shared" si="132"/>
        <v>0</v>
      </c>
      <c r="AB277" s="35">
        <f t="shared" si="132"/>
        <v>0</v>
      </c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</row>
    <row r="278" spans="1:47" s="23" customFormat="1" ht="18" hidden="1" customHeight="1" outlineLevel="1">
      <c r="A278" s="13"/>
      <c r="B278" s="30" t="s">
        <v>32</v>
      </c>
      <c r="C278" s="31">
        <f t="shared" si="108"/>
        <v>0</v>
      </c>
      <c r="D278" s="32">
        <f t="shared" si="109"/>
        <v>0</v>
      </c>
      <c r="E278" s="33">
        <f t="shared" si="110"/>
        <v>0</v>
      </c>
      <c r="F278" s="32">
        <f t="shared" si="111"/>
        <v>0</v>
      </c>
      <c r="G278" s="33">
        <f t="shared" si="112"/>
        <v>0</v>
      </c>
      <c r="H278" s="32">
        <f t="shared" si="113"/>
        <v>0</v>
      </c>
      <c r="I278" s="33">
        <f t="shared" si="114"/>
        <v>0</v>
      </c>
      <c r="J278" s="32">
        <f t="shared" si="115"/>
        <v>0</v>
      </c>
      <c r="K278" s="33">
        <f t="shared" si="116"/>
        <v>0</v>
      </c>
      <c r="L278" s="32">
        <f t="shared" si="117"/>
        <v>0</v>
      </c>
      <c r="M278" s="33">
        <f t="shared" si="118"/>
        <v>0</v>
      </c>
      <c r="N278" s="32">
        <f t="shared" si="119"/>
        <v>0</v>
      </c>
      <c r="O278" s="33">
        <f t="shared" si="120"/>
        <v>0</v>
      </c>
      <c r="P278" s="32">
        <f t="shared" si="121"/>
        <v>0</v>
      </c>
      <c r="Q278" s="33">
        <f t="shared" si="122"/>
        <v>0</v>
      </c>
      <c r="R278" s="32">
        <f t="shared" si="123"/>
        <v>0</v>
      </c>
      <c r="S278" s="33">
        <f t="shared" si="124"/>
        <v>0</v>
      </c>
      <c r="T278" s="32">
        <f t="shared" si="125"/>
        <v>0</v>
      </c>
      <c r="U278" s="33">
        <f t="shared" si="126"/>
        <v>0</v>
      </c>
      <c r="V278" s="32">
        <f t="shared" si="127"/>
        <v>0</v>
      </c>
      <c r="W278" s="33">
        <f t="shared" si="128"/>
        <v>0</v>
      </c>
      <c r="X278" s="34">
        <f t="shared" si="129"/>
        <v>0</v>
      </c>
      <c r="Y278" s="33">
        <f t="shared" si="130"/>
        <v>0</v>
      </c>
      <c r="Z278" s="35">
        <f t="shared" si="131"/>
        <v>0</v>
      </c>
      <c r="AA278" s="62">
        <f t="shared" si="132"/>
        <v>0</v>
      </c>
      <c r="AB278" s="35">
        <f t="shared" si="132"/>
        <v>0</v>
      </c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</row>
    <row r="279" spans="1:47" s="23" customFormat="1" ht="18" hidden="1" customHeight="1" outlineLevel="1">
      <c r="A279" s="13"/>
      <c r="B279" s="30" t="s">
        <v>33</v>
      </c>
      <c r="C279" s="31">
        <f t="shared" si="108"/>
        <v>0</v>
      </c>
      <c r="D279" s="32">
        <f t="shared" si="109"/>
        <v>0</v>
      </c>
      <c r="E279" s="33">
        <f t="shared" si="110"/>
        <v>0</v>
      </c>
      <c r="F279" s="32">
        <f t="shared" si="111"/>
        <v>0</v>
      </c>
      <c r="G279" s="33">
        <f t="shared" si="112"/>
        <v>0</v>
      </c>
      <c r="H279" s="32">
        <f t="shared" si="113"/>
        <v>0</v>
      </c>
      <c r="I279" s="33">
        <f t="shared" si="114"/>
        <v>0</v>
      </c>
      <c r="J279" s="32">
        <f t="shared" si="115"/>
        <v>0</v>
      </c>
      <c r="K279" s="33">
        <f t="shared" si="116"/>
        <v>0</v>
      </c>
      <c r="L279" s="32">
        <f t="shared" si="117"/>
        <v>0</v>
      </c>
      <c r="M279" s="33">
        <f t="shared" si="118"/>
        <v>0</v>
      </c>
      <c r="N279" s="32">
        <f t="shared" si="119"/>
        <v>0</v>
      </c>
      <c r="O279" s="33">
        <f t="shared" si="120"/>
        <v>0</v>
      </c>
      <c r="P279" s="32">
        <f t="shared" si="121"/>
        <v>0</v>
      </c>
      <c r="Q279" s="33">
        <f t="shared" si="122"/>
        <v>0</v>
      </c>
      <c r="R279" s="32">
        <f t="shared" si="123"/>
        <v>0</v>
      </c>
      <c r="S279" s="33">
        <f t="shared" si="124"/>
        <v>0</v>
      </c>
      <c r="T279" s="32">
        <f t="shared" si="125"/>
        <v>0</v>
      </c>
      <c r="U279" s="33">
        <f t="shared" si="126"/>
        <v>0</v>
      </c>
      <c r="V279" s="32">
        <f t="shared" si="127"/>
        <v>0</v>
      </c>
      <c r="W279" s="33">
        <f t="shared" si="128"/>
        <v>0</v>
      </c>
      <c r="X279" s="34">
        <f t="shared" si="129"/>
        <v>0</v>
      </c>
      <c r="Y279" s="33">
        <f t="shared" si="130"/>
        <v>0</v>
      </c>
      <c r="Z279" s="35">
        <f t="shared" si="131"/>
        <v>0</v>
      </c>
      <c r="AA279" s="62">
        <f t="shared" si="132"/>
        <v>0</v>
      </c>
      <c r="AB279" s="35">
        <f t="shared" si="132"/>
        <v>0</v>
      </c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</row>
    <row r="280" spans="1:47" s="23" customFormat="1" ht="18" hidden="1" customHeight="1" outlineLevel="1">
      <c r="A280" s="13"/>
      <c r="B280" s="30" t="s">
        <v>34</v>
      </c>
      <c r="C280" s="31">
        <f t="shared" si="108"/>
        <v>0</v>
      </c>
      <c r="D280" s="32">
        <f t="shared" si="109"/>
        <v>0</v>
      </c>
      <c r="E280" s="33">
        <f t="shared" si="110"/>
        <v>0</v>
      </c>
      <c r="F280" s="32">
        <f t="shared" si="111"/>
        <v>0</v>
      </c>
      <c r="G280" s="33">
        <f t="shared" si="112"/>
        <v>0</v>
      </c>
      <c r="H280" s="32">
        <f t="shared" si="113"/>
        <v>0</v>
      </c>
      <c r="I280" s="33">
        <f t="shared" si="114"/>
        <v>0</v>
      </c>
      <c r="J280" s="32">
        <f t="shared" si="115"/>
        <v>0</v>
      </c>
      <c r="K280" s="33">
        <f t="shared" si="116"/>
        <v>0</v>
      </c>
      <c r="L280" s="32">
        <f t="shared" si="117"/>
        <v>0</v>
      </c>
      <c r="M280" s="33">
        <f t="shared" si="118"/>
        <v>0</v>
      </c>
      <c r="N280" s="32">
        <f t="shared" si="119"/>
        <v>0</v>
      </c>
      <c r="O280" s="33">
        <f t="shared" si="120"/>
        <v>0</v>
      </c>
      <c r="P280" s="32">
        <f t="shared" si="121"/>
        <v>0</v>
      </c>
      <c r="Q280" s="33">
        <f t="shared" si="122"/>
        <v>0</v>
      </c>
      <c r="R280" s="32">
        <f t="shared" si="123"/>
        <v>0</v>
      </c>
      <c r="S280" s="33">
        <f t="shared" si="124"/>
        <v>0</v>
      </c>
      <c r="T280" s="32">
        <f t="shared" si="125"/>
        <v>0</v>
      </c>
      <c r="U280" s="33">
        <f t="shared" si="126"/>
        <v>0</v>
      </c>
      <c r="V280" s="32">
        <f t="shared" si="127"/>
        <v>0</v>
      </c>
      <c r="W280" s="33">
        <f t="shared" si="128"/>
        <v>0</v>
      </c>
      <c r="X280" s="34">
        <f t="shared" si="129"/>
        <v>0</v>
      </c>
      <c r="Y280" s="33">
        <f t="shared" si="130"/>
        <v>0</v>
      </c>
      <c r="Z280" s="35">
        <f t="shared" si="131"/>
        <v>0</v>
      </c>
      <c r="AA280" s="62">
        <f t="shared" si="132"/>
        <v>0</v>
      </c>
      <c r="AB280" s="35">
        <f t="shared" si="132"/>
        <v>0</v>
      </c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</row>
    <row r="281" spans="1:47" s="23" customFormat="1" ht="18" hidden="1" customHeight="1" outlineLevel="1">
      <c r="A281" s="13"/>
      <c r="B281" s="30" t="s">
        <v>35</v>
      </c>
      <c r="C281" s="31">
        <f t="shared" si="108"/>
        <v>0</v>
      </c>
      <c r="D281" s="32">
        <f t="shared" si="109"/>
        <v>0</v>
      </c>
      <c r="E281" s="33">
        <f t="shared" si="110"/>
        <v>0</v>
      </c>
      <c r="F281" s="32">
        <f t="shared" si="111"/>
        <v>0</v>
      </c>
      <c r="G281" s="33">
        <f t="shared" si="112"/>
        <v>0</v>
      </c>
      <c r="H281" s="32">
        <f t="shared" si="113"/>
        <v>0</v>
      </c>
      <c r="I281" s="33">
        <f t="shared" si="114"/>
        <v>0</v>
      </c>
      <c r="J281" s="32">
        <f t="shared" si="115"/>
        <v>0</v>
      </c>
      <c r="K281" s="33">
        <f t="shared" si="116"/>
        <v>0</v>
      </c>
      <c r="L281" s="32">
        <f t="shared" si="117"/>
        <v>0</v>
      </c>
      <c r="M281" s="33">
        <f t="shared" si="118"/>
        <v>0</v>
      </c>
      <c r="N281" s="32">
        <f t="shared" si="119"/>
        <v>0</v>
      </c>
      <c r="O281" s="33">
        <f t="shared" si="120"/>
        <v>0</v>
      </c>
      <c r="P281" s="32">
        <f t="shared" si="121"/>
        <v>0</v>
      </c>
      <c r="Q281" s="33">
        <f t="shared" si="122"/>
        <v>0</v>
      </c>
      <c r="R281" s="32">
        <f t="shared" si="123"/>
        <v>0</v>
      </c>
      <c r="S281" s="33">
        <f t="shared" si="124"/>
        <v>0</v>
      </c>
      <c r="T281" s="32">
        <f t="shared" si="125"/>
        <v>0</v>
      </c>
      <c r="U281" s="33">
        <f t="shared" si="126"/>
        <v>0</v>
      </c>
      <c r="V281" s="32">
        <f t="shared" si="127"/>
        <v>0</v>
      </c>
      <c r="W281" s="33">
        <f t="shared" si="128"/>
        <v>0</v>
      </c>
      <c r="X281" s="34">
        <f t="shared" si="129"/>
        <v>0</v>
      </c>
      <c r="Y281" s="33">
        <f t="shared" si="130"/>
        <v>0</v>
      </c>
      <c r="Z281" s="35">
        <f t="shared" si="131"/>
        <v>0</v>
      </c>
      <c r="AA281" s="62">
        <f t="shared" si="132"/>
        <v>0</v>
      </c>
      <c r="AB281" s="35">
        <f t="shared" si="132"/>
        <v>0</v>
      </c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</row>
    <row r="282" spans="1:47" s="23" customFormat="1" ht="18" hidden="1" customHeight="1" outlineLevel="1">
      <c r="A282" s="13"/>
      <c r="B282" s="30" t="s">
        <v>36</v>
      </c>
      <c r="C282" s="31">
        <f t="shared" si="108"/>
        <v>0</v>
      </c>
      <c r="D282" s="32">
        <f t="shared" si="109"/>
        <v>0</v>
      </c>
      <c r="E282" s="33">
        <f t="shared" si="110"/>
        <v>0</v>
      </c>
      <c r="F282" s="32">
        <f t="shared" si="111"/>
        <v>0</v>
      </c>
      <c r="G282" s="33">
        <f t="shared" si="112"/>
        <v>0</v>
      </c>
      <c r="H282" s="32">
        <f t="shared" si="113"/>
        <v>0</v>
      </c>
      <c r="I282" s="33">
        <f t="shared" si="114"/>
        <v>0</v>
      </c>
      <c r="J282" s="32">
        <f t="shared" si="115"/>
        <v>0</v>
      </c>
      <c r="K282" s="33">
        <f t="shared" si="116"/>
        <v>0</v>
      </c>
      <c r="L282" s="32">
        <f t="shared" si="117"/>
        <v>0</v>
      </c>
      <c r="M282" s="33">
        <f t="shared" si="118"/>
        <v>0</v>
      </c>
      <c r="N282" s="32">
        <f t="shared" si="119"/>
        <v>0</v>
      </c>
      <c r="O282" s="33">
        <f t="shared" si="120"/>
        <v>0</v>
      </c>
      <c r="P282" s="32">
        <f t="shared" si="121"/>
        <v>0</v>
      </c>
      <c r="Q282" s="33">
        <f t="shared" si="122"/>
        <v>0</v>
      </c>
      <c r="R282" s="32">
        <f t="shared" si="123"/>
        <v>0</v>
      </c>
      <c r="S282" s="33">
        <f t="shared" si="124"/>
        <v>0</v>
      </c>
      <c r="T282" s="32">
        <f t="shared" si="125"/>
        <v>0</v>
      </c>
      <c r="U282" s="33">
        <f t="shared" si="126"/>
        <v>0</v>
      </c>
      <c r="V282" s="32">
        <f t="shared" si="127"/>
        <v>0</v>
      </c>
      <c r="W282" s="33">
        <f t="shared" si="128"/>
        <v>0</v>
      </c>
      <c r="X282" s="34">
        <f t="shared" si="129"/>
        <v>0</v>
      </c>
      <c r="Y282" s="33">
        <f t="shared" si="130"/>
        <v>0</v>
      </c>
      <c r="Z282" s="35">
        <f t="shared" si="131"/>
        <v>0</v>
      </c>
      <c r="AA282" s="62">
        <f t="shared" si="132"/>
        <v>0</v>
      </c>
      <c r="AB282" s="35">
        <f t="shared" si="132"/>
        <v>0</v>
      </c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</row>
    <row r="283" spans="1:47" s="23" customFormat="1" ht="18" hidden="1" customHeight="1" outlineLevel="1">
      <c r="A283" s="13"/>
      <c r="B283" s="30" t="s">
        <v>37</v>
      </c>
      <c r="C283" s="31">
        <f t="shared" si="108"/>
        <v>0</v>
      </c>
      <c r="D283" s="32">
        <f t="shared" si="109"/>
        <v>0</v>
      </c>
      <c r="E283" s="33">
        <f t="shared" si="110"/>
        <v>0</v>
      </c>
      <c r="F283" s="32">
        <f t="shared" si="111"/>
        <v>0</v>
      </c>
      <c r="G283" s="33">
        <f t="shared" si="112"/>
        <v>0</v>
      </c>
      <c r="H283" s="32">
        <f t="shared" si="113"/>
        <v>0</v>
      </c>
      <c r="I283" s="33">
        <f t="shared" si="114"/>
        <v>0</v>
      </c>
      <c r="J283" s="32">
        <f t="shared" si="115"/>
        <v>0</v>
      </c>
      <c r="K283" s="33">
        <f t="shared" si="116"/>
        <v>0</v>
      </c>
      <c r="L283" s="32">
        <f t="shared" si="117"/>
        <v>0</v>
      </c>
      <c r="M283" s="33">
        <f t="shared" si="118"/>
        <v>0</v>
      </c>
      <c r="N283" s="32">
        <f t="shared" si="119"/>
        <v>0</v>
      </c>
      <c r="O283" s="33">
        <f t="shared" si="120"/>
        <v>0</v>
      </c>
      <c r="P283" s="32">
        <f t="shared" si="121"/>
        <v>0</v>
      </c>
      <c r="Q283" s="33">
        <f t="shared" si="122"/>
        <v>0</v>
      </c>
      <c r="R283" s="32">
        <f t="shared" si="123"/>
        <v>0</v>
      </c>
      <c r="S283" s="33">
        <f t="shared" si="124"/>
        <v>0</v>
      </c>
      <c r="T283" s="32">
        <f t="shared" si="125"/>
        <v>0</v>
      </c>
      <c r="U283" s="33">
        <f t="shared" si="126"/>
        <v>0</v>
      </c>
      <c r="V283" s="32">
        <f t="shared" si="127"/>
        <v>0</v>
      </c>
      <c r="W283" s="33">
        <f t="shared" si="128"/>
        <v>0</v>
      </c>
      <c r="X283" s="34">
        <f t="shared" si="129"/>
        <v>0</v>
      </c>
      <c r="Y283" s="33">
        <f t="shared" si="130"/>
        <v>0</v>
      </c>
      <c r="Z283" s="35">
        <f t="shared" si="131"/>
        <v>0</v>
      </c>
      <c r="AA283" s="62">
        <f t="shared" si="132"/>
        <v>0</v>
      </c>
      <c r="AB283" s="35">
        <f t="shared" si="132"/>
        <v>0</v>
      </c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</row>
    <row r="284" spans="1:47" s="23" customFormat="1" ht="18" hidden="1" customHeight="1" outlineLevel="1">
      <c r="A284" s="13"/>
      <c r="B284" s="30" t="s">
        <v>38</v>
      </c>
      <c r="C284" s="31">
        <f t="shared" si="108"/>
        <v>0</v>
      </c>
      <c r="D284" s="32">
        <f t="shared" si="109"/>
        <v>0</v>
      </c>
      <c r="E284" s="33">
        <f t="shared" si="110"/>
        <v>0</v>
      </c>
      <c r="F284" s="32">
        <f t="shared" si="111"/>
        <v>0</v>
      </c>
      <c r="G284" s="33">
        <f t="shared" si="112"/>
        <v>0</v>
      </c>
      <c r="H284" s="32">
        <f t="shared" si="113"/>
        <v>0</v>
      </c>
      <c r="I284" s="33">
        <f t="shared" si="114"/>
        <v>0</v>
      </c>
      <c r="J284" s="32">
        <f t="shared" si="115"/>
        <v>0</v>
      </c>
      <c r="K284" s="33">
        <f t="shared" si="116"/>
        <v>0</v>
      </c>
      <c r="L284" s="32">
        <f t="shared" si="117"/>
        <v>0</v>
      </c>
      <c r="M284" s="33">
        <f t="shared" si="118"/>
        <v>0</v>
      </c>
      <c r="N284" s="32">
        <f t="shared" si="119"/>
        <v>0</v>
      </c>
      <c r="O284" s="33">
        <f t="shared" si="120"/>
        <v>0</v>
      </c>
      <c r="P284" s="32">
        <f t="shared" si="121"/>
        <v>0</v>
      </c>
      <c r="Q284" s="33">
        <f t="shared" si="122"/>
        <v>0</v>
      </c>
      <c r="R284" s="32">
        <f t="shared" si="123"/>
        <v>0</v>
      </c>
      <c r="S284" s="33">
        <f t="shared" si="124"/>
        <v>0</v>
      </c>
      <c r="T284" s="32">
        <f t="shared" si="125"/>
        <v>0</v>
      </c>
      <c r="U284" s="33">
        <f t="shared" si="126"/>
        <v>0</v>
      </c>
      <c r="V284" s="32">
        <f t="shared" si="127"/>
        <v>0</v>
      </c>
      <c r="W284" s="33">
        <f t="shared" si="128"/>
        <v>0</v>
      </c>
      <c r="X284" s="34">
        <f t="shared" si="129"/>
        <v>0</v>
      </c>
      <c r="Y284" s="33">
        <f t="shared" si="130"/>
        <v>0</v>
      </c>
      <c r="Z284" s="35">
        <f t="shared" si="131"/>
        <v>0</v>
      </c>
      <c r="AA284" s="62">
        <f t="shared" si="132"/>
        <v>0</v>
      </c>
      <c r="AB284" s="35">
        <f t="shared" si="132"/>
        <v>0</v>
      </c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</row>
    <row r="285" spans="1:47" s="23" customFormat="1" ht="18" hidden="1" customHeight="1" outlineLevel="1">
      <c r="A285" s="13"/>
      <c r="B285" s="30" t="s">
        <v>39</v>
      </c>
      <c r="C285" s="31">
        <f t="shared" si="108"/>
        <v>0</v>
      </c>
      <c r="D285" s="32">
        <f t="shared" si="109"/>
        <v>0</v>
      </c>
      <c r="E285" s="33">
        <f t="shared" si="110"/>
        <v>0</v>
      </c>
      <c r="F285" s="32">
        <f t="shared" si="111"/>
        <v>0</v>
      </c>
      <c r="G285" s="33">
        <f t="shared" si="112"/>
        <v>0</v>
      </c>
      <c r="H285" s="32">
        <f t="shared" si="113"/>
        <v>0</v>
      </c>
      <c r="I285" s="33">
        <f t="shared" si="114"/>
        <v>0</v>
      </c>
      <c r="J285" s="32">
        <f t="shared" si="115"/>
        <v>0</v>
      </c>
      <c r="K285" s="33">
        <f t="shared" si="116"/>
        <v>0</v>
      </c>
      <c r="L285" s="32">
        <f t="shared" si="117"/>
        <v>0</v>
      </c>
      <c r="M285" s="33">
        <f t="shared" si="118"/>
        <v>0</v>
      </c>
      <c r="N285" s="32">
        <f t="shared" si="119"/>
        <v>0</v>
      </c>
      <c r="O285" s="33">
        <f t="shared" si="120"/>
        <v>0</v>
      </c>
      <c r="P285" s="32">
        <f t="shared" si="121"/>
        <v>0</v>
      </c>
      <c r="Q285" s="33">
        <f t="shared" si="122"/>
        <v>0</v>
      </c>
      <c r="R285" s="32">
        <f t="shared" si="123"/>
        <v>0</v>
      </c>
      <c r="S285" s="33">
        <f t="shared" si="124"/>
        <v>0</v>
      </c>
      <c r="T285" s="32">
        <f t="shared" si="125"/>
        <v>0</v>
      </c>
      <c r="U285" s="33">
        <f t="shared" si="126"/>
        <v>0</v>
      </c>
      <c r="V285" s="32">
        <f t="shared" si="127"/>
        <v>0</v>
      </c>
      <c r="W285" s="33">
        <f t="shared" si="128"/>
        <v>0</v>
      </c>
      <c r="X285" s="34">
        <f t="shared" si="129"/>
        <v>0</v>
      </c>
      <c r="Y285" s="33">
        <f t="shared" si="130"/>
        <v>0</v>
      </c>
      <c r="Z285" s="35">
        <f t="shared" si="131"/>
        <v>0</v>
      </c>
      <c r="AA285" s="62">
        <f t="shared" si="132"/>
        <v>0</v>
      </c>
      <c r="AB285" s="35">
        <f t="shared" si="132"/>
        <v>0</v>
      </c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</row>
    <row r="286" spans="1:47" s="23" customFormat="1" ht="18" hidden="1" customHeight="1" outlineLevel="1">
      <c r="A286" s="13"/>
      <c r="B286" s="30" t="s">
        <v>40</v>
      </c>
      <c r="C286" s="31">
        <f t="shared" si="108"/>
        <v>0</v>
      </c>
      <c r="D286" s="32">
        <f t="shared" si="109"/>
        <v>0</v>
      </c>
      <c r="E286" s="33">
        <f t="shared" si="110"/>
        <v>0</v>
      </c>
      <c r="F286" s="32">
        <f t="shared" si="111"/>
        <v>0</v>
      </c>
      <c r="G286" s="33">
        <f t="shared" si="112"/>
        <v>0</v>
      </c>
      <c r="H286" s="32">
        <f t="shared" si="113"/>
        <v>0</v>
      </c>
      <c r="I286" s="33">
        <f t="shared" si="114"/>
        <v>0</v>
      </c>
      <c r="J286" s="32">
        <f t="shared" si="115"/>
        <v>0</v>
      </c>
      <c r="K286" s="33">
        <f t="shared" si="116"/>
        <v>0</v>
      </c>
      <c r="L286" s="32">
        <f t="shared" si="117"/>
        <v>0</v>
      </c>
      <c r="M286" s="33">
        <f t="shared" si="118"/>
        <v>0</v>
      </c>
      <c r="N286" s="32">
        <f t="shared" si="119"/>
        <v>0</v>
      </c>
      <c r="O286" s="33">
        <f t="shared" si="120"/>
        <v>0</v>
      </c>
      <c r="P286" s="32">
        <f t="shared" si="121"/>
        <v>0</v>
      </c>
      <c r="Q286" s="33">
        <f t="shared" si="122"/>
        <v>0</v>
      </c>
      <c r="R286" s="32">
        <f t="shared" si="123"/>
        <v>0</v>
      </c>
      <c r="S286" s="33">
        <f t="shared" si="124"/>
        <v>0</v>
      </c>
      <c r="T286" s="32">
        <f t="shared" si="125"/>
        <v>0</v>
      </c>
      <c r="U286" s="33">
        <f t="shared" si="126"/>
        <v>0</v>
      </c>
      <c r="V286" s="32">
        <f t="shared" si="127"/>
        <v>0</v>
      </c>
      <c r="W286" s="33">
        <f t="shared" si="128"/>
        <v>0</v>
      </c>
      <c r="X286" s="34">
        <f t="shared" si="129"/>
        <v>0</v>
      </c>
      <c r="Y286" s="33">
        <f t="shared" si="130"/>
        <v>0</v>
      </c>
      <c r="Z286" s="35">
        <f t="shared" si="131"/>
        <v>0</v>
      </c>
      <c r="AA286" s="62">
        <f t="shared" si="132"/>
        <v>0</v>
      </c>
      <c r="AB286" s="35">
        <f t="shared" si="132"/>
        <v>0</v>
      </c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</row>
    <row r="287" spans="1:47" s="23" customFormat="1" ht="18" hidden="1" customHeight="1" outlineLevel="1">
      <c r="A287" s="13"/>
      <c r="B287" s="30" t="s">
        <v>41</v>
      </c>
      <c r="C287" s="31">
        <f t="shared" si="108"/>
        <v>0</v>
      </c>
      <c r="D287" s="32">
        <f t="shared" si="109"/>
        <v>0</v>
      </c>
      <c r="E287" s="33">
        <f t="shared" si="110"/>
        <v>0</v>
      </c>
      <c r="F287" s="32">
        <f t="shared" si="111"/>
        <v>0</v>
      </c>
      <c r="G287" s="33">
        <f t="shared" si="112"/>
        <v>0</v>
      </c>
      <c r="H287" s="32">
        <f t="shared" si="113"/>
        <v>0</v>
      </c>
      <c r="I287" s="33">
        <f t="shared" si="114"/>
        <v>0</v>
      </c>
      <c r="J287" s="32">
        <f t="shared" si="115"/>
        <v>0</v>
      </c>
      <c r="K287" s="33">
        <f t="shared" si="116"/>
        <v>0</v>
      </c>
      <c r="L287" s="32">
        <f t="shared" si="117"/>
        <v>0</v>
      </c>
      <c r="M287" s="33">
        <f t="shared" si="118"/>
        <v>0</v>
      </c>
      <c r="N287" s="32">
        <f t="shared" si="119"/>
        <v>0</v>
      </c>
      <c r="O287" s="33">
        <f t="shared" si="120"/>
        <v>0</v>
      </c>
      <c r="P287" s="32">
        <f t="shared" si="121"/>
        <v>0</v>
      </c>
      <c r="Q287" s="33">
        <f t="shared" si="122"/>
        <v>0</v>
      </c>
      <c r="R287" s="32">
        <f t="shared" si="123"/>
        <v>0</v>
      </c>
      <c r="S287" s="33">
        <f t="shared" si="124"/>
        <v>0</v>
      </c>
      <c r="T287" s="32">
        <f t="shared" si="125"/>
        <v>0</v>
      </c>
      <c r="U287" s="33">
        <f t="shared" si="126"/>
        <v>0</v>
      </c>
      <c r="V287" s="32">
        <f t="shared" si="127"/>
        <v>0</v>
      </c>
      <c r="W287" s="33">
        <f t="shared" si="128"/>
        <v>0</v>
      </c>
      <c r="X287" s="34">
        <f t="shared" si="129"/>
        <v>0</v>
      </c>
      <c r="Y287" s="33">
        <f t="shared" si="130"/>
        <v>0</v>
      </c>
      <c r="Z287" s="35">
        <f t="shared" si="131"/>
        <v>0</v>
      </c>
      <c r="AA287" s="62">
        <f t="shared" si="132"/>
        <v>0</v>
      </c>
      <c r="AB287" s="35">
        <f t="shared" si="132"/>
        <v>0</v>
      </c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</row>
    <row r="288" spans="1:47" s="23" customFormat="1" ht="18" hidden="1" customHeight="1" outlineLevel="1">
      <c r="A288" s="13"/>
      <c r="B288" s="30" t="s">
        <v>42</v>
      </c>
      <c r="C288" s="31">
        <f t="shared" si="108"/>
        <v>0</v>
      </c>
      <c r="D288" s="32">
        <f t="shared" si="109"/>
        <v>0</v>
      </c>
      <c r="E288" s="33">
        <f t="shared" si="110"/>
        <v>0</v>
      </c>
      <c r="F288" s="32">
        <f t="shared" si="111"/>
        <v>0</v>
      </c>
      <c r="G288" s="33">
        <f t="shared" si="112"/>
        <v>0</v>
      </c>
      <c r="H288" s="32">
        <f t="shared" si="113"/>
        <v>0</v>
      </c>
      <c r="I288" s="33">
        <f t="shared" si="114"/>
        <v>0</v>
      </c>
      <c r="J288" s="32">
        <f t="shared" si="115"/>
        <v>0</v>
      </c>
      <c r="K288" s="33">
        <f t="shared" si="116"/>
        <v>0</v>
      </c>
      <c r="L288" s="32">
        <f t="shared" si="117"/>
        <v>0</v>
      </c>
      <c r="M288" s="33">
        <f t="shared" si="118"/>
        <v>0</v>
      </c>
      <c r="N288" s="32">
        <f t="shared" si="119"/>
        <v>0</v>
      </c>
      <c r="O288" s="33">
        <f t="shared" si="120"/>
        <v>0</v>
      </c>
      <c r="P288" s="32">
        <f t="shared" si="121"/>
        <v>0</v>
      </c>
      <c r="Q288" s="33">
        <f t="shared" si="122"/>
        <v>0</v>
      </c>
      <c r="R288" s="32">
        <f t="shared" si="123"/>
        <v>0</v>
      </c>
      <c r="S288" s="33">
        <f t="shared" si="124"/>
        <v>0</v>
      </c>
      <c r="T288" s="32">
        <f t="shared" si="125"/>
        <v>0</v>
      </c>
      <c r="U288" s="33">
        <f t="shared" si="126"/>
        <v>0</v>
      </c>
      <c r="V288" s="32">
        <f t="shared" si="127"/>
        <v>0</v>
      </c>
      <c r="W288" s="33">
        <f t="shared" si="128"/>
        <v>0</v>
      </c>
      <c r="X288" s="34">
        <f t="shared" si="129"/>
        <v>0</v>
      </c>
      <c r="Y288" s="33">
        <f t="shared" si="130"/>
        <v>0</v>
      </c>
      <c r="Z288" s="35">
        <f t="shared" si="131"/>
        <v>0</v>
      </c>
      <c r="AA288" s="62">
        <f t="shared" si="132"/>
        <v>0</v>
      </c>
      <c r="AB288" s="35">
        <f t="shared" si="132"/>
        <v>0</v>
      </c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</row>
    <row r="289" spans="1:47" s="23" customFormat="1" ht="18" hidden="1" customHeight="1" outlineLevel="1">
      <c r="A289" s="13"/>
      <c r="B289" s="30" t="s">
        <v>43</v>
      </c>
      <c r="C289" s="31">
        <f t="shared" si="108"/>
        <v>0</v>
      </c>
      <c r="D289" s="32">
        <f t="shared" si="109"/>
        <v>0</v>
      </c>
      <c r="E289" s="33">
        <f t="shared" si="110"/>
        <v>0</v>
      </c>
      <c r="F289" s="32">
        <f t="shared" si="111"/>
        <v>0</v>
      </c>
      <c r="G289" s="33">
        <f t="shared" si="112"/>
        <v>0</v>
      </c>
      <c r="H289" s="32">
        <f t="shared" si="113"/>
        <v>0</v>
      </c>
      <c r="I289" s="33">
        <f t="shared" si="114"/>
        <v>0</v>
      </c>
      <c r="J289" s="32">
        <f t="shared" si="115"/>
        <v>0</v>
      </c>
      <c r="K289" s="33">
        <f t="shared" si="116"/>
        <v>0</v>
      </c>
      <c r="L289" s="32">
        <f t="shared" si="117"/>
        <v>0</v>
      </c>
      <c r="M289" s="33">
        <f t="shared" si="118"/>
        <v>0</v>
      </c>
      <c r="N289" s="32">
        <f t="shared" si="119"/>
        <v>0</v>
      </c>
      <c r="O289" s="33">
        <f t="shared" si="120"/>
        <v>0</v>
      </c>
      <c r="P289" s="32">
        <f t="shared" si="121"/>
        <v>0</v>
      </c>
      <c r="Q289" s="33">
        <f t="shared" si="122"/>
        <v>0</v>
      </c>
      <c r="R289" s="32">
        <f t="shared" si="123"/>
        <v>0</v>
      </c>
      <c r="S289" s="33">
        <f t="shared" si="124"/>
        <v>0</v>
      </c>
      <c r="T289" s="32">
        <f t="shared" si="125"/>
        <v>0</v>
      </c>
      <c r="U289" s="33">
        <f t="shared" si="126"/>
        <v>0</v>
      </c>
      <c r="V289" s="32">
        <f t="shared" si="127"/>
        <v>0</v>
      </c>
      <c r="W289" s="33">
        <f t="shared" si="128"/>
        <v>0</v>
      </c>
      <c r="X289" s="34">
        <f t="shared" si="129"/>
        <v>0</v>
      </c>
      <c r="Y289" s="33">
        <f t="shared" si="130"/>
        <v>0</v>
      </c>
      <c r="Z289" s="35">
        <f t="shared" si="131"/>
        <v>0</v>
      </c>
      <c r="AA289" s="62">
        <f t="shared" si="132"/>
        <v>0</v>
      </c>
      <c r="AB289" s="35">
        <f t="shared" si="132"/>
        <v>0</v>
      </c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</row>
    <row r="290" spans="1:47" s="23" customFormat="1" ht="18" hidden="1" customHeight="1" outlineLevel="1">
      <c r="A290" s="13"/>
      <c r="B290" s="30" t="s">
        <v>44</v>
      </c>
      <c r="C290" s="31">
        <f t="shared" si="108"/>
        <v>0</v>
      </c>
      <c r="D290" s="32">
        <f t="shared" si="109"/>
        <v>0</v>
      </c>
      <c r="E290" s="33">
        <f t="shared" si="110"/>
        <v>0</v>
      </c>
      <c r="F290" s="32">
        <f t="shared" si="111"/>
        <v>0</v>
      </c>
      <c r="G290" s="33">
        <f t="shared" si="112"/>
        <v>0</v>
      </c>
      <c r="H290" s="32">
        <f t="shared" si="113"/>
        <v>0</v>
      </c>
      <c r="I290" s="33">
        <f t="shared" si="114"/>
        <v>0</v>
      </c>
      <c r="J290" s="32">
        <f t="shared" si="115"/>
        <v>0</v>
      </c>
      <c r="K290" s="33">
        <f t="shared" si="116"/>
        <v>0</v>
      </c>
      <c r="L290" s="32">
        <f t="shared" si="117"/>
        <v>0</v>
      </c>
      <c r="M290" s="33">
        <f t="shared" si="118"/>
        <v>0</v>
      </c>
      <c r="N290" s="32">
        <f t="shared" si="119"/>
        <v>0</v>
      </c>
      <c r="O290" s="33">
        <f t="shared" si="120"/>
        <v>0</v>
      </c>
      <c r="P290" s="32">
        <f t="shared" si="121"/>
        <v>0</v>
      </c>
      <c r="Q290" s="33">
        <f t="shared" si="122"/>
        <v>0</v>
      </c>
      <c r="R290" s="32">
        <f t="shared" si="123"/>
        <v>0</v>
      </c>
      <c r="S290" s="33">
        <f t="shared" si="124"/>
        <v>0</v>
      </c>
      <c r="T290" s="32">
        <f t="shared" si="125"/>
        <v>0</v>
      </c>
      <c r="U290" s="33">
        <f t="shared" si="126"/>
        <v>0</v>
      </c>
      <c r="V290" s="32">
        <f t="shared" si="127"/>
        <v>0</v>
      </c>
      <c r="W290" s="33">
        <f t="shared" si="128"/>
        <v>0</v>
      </c>
      <c r="X290" s="34">
        <f t="shared" si="129"/>
        <v>0</v>
      </c>
      <c r="Y290" s="33">
        <f t="shared" si="130"/>
        <v>0</v>
      </c>
      <c r="Z290" s="35">
        <f t="shared" si="131"/>
        <v>0</v>
      </c>
      <c r="AA290" s="62">
        <f t="shared" si="132"/>
        <v>0</v>
      </c>
      <c r="AB290" s="35">
        <f t="shared" si="132"/>
        <v>0</v>
      </c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</row>
    <row r="291" spans="1:47" s="23" customFormat="1" ht="18" hidden="1" customHeight="1" outlineLevel="1">
      <c r="A291" s="13"/>
      <c r="B291" s="30" t="s">
        <v>45</v>
      </c>
      <c r="C291" s="31">
        <f t="shared" si="108"/>
        <v>0</v>
      </c>
      <c r="D291" s="32">
        <f t="shared" si="109"/>
        <v>0</v>
      </c>
      <c r="E291" s="33">
        <f t="shared" si="110"/>
        <v>0</v>
      </c>
      <c r="F291" s="32">
        <f t="shared" si="111"/>
        <v>0</v>
      </c>
      <c r="G291" s="33">
        <f t="shared" si="112"/>
        <v>0</v>
      </c>
      <c r="H291" s="32">
        <f t="shared" si="113"/>
        <v>0</v>
      </c>
      <c r="I291" s="33">
        <f t="shared" si="114"/>
        <v>0</v>
      </c>
      <c r="J291" s="32">
        <f t="shared" si="115"/>
        <v>0</v>
      </c>
      <c r="K291" s="33">
        <f t="shared" si="116"/>
        <v>0</v>
      </c>
      <c r="L291" s="32">
        <f t="shared" si="117"/>
        <v>0</v>
      </c>
      <c r="M291" s="33">
        <f t="shared" si="118"/>
        <v>0</v>
      </c>
      <c r="N291" s="32">
        <f t="shared" si="119"/>
        <v>0</v>
      </c>
      <c r="O291" s="33">
        <f t="shared" si="120"/>
        <v>0</v>
      </c>
      <c r="P291" s="32">
        <f t="shared" si="121"/>
        <v>0</v>
      </c>
      <c r="Q291" s="33">
        <f t="shared" si="122"/>
        <v>0</v>
      </c>
      <c r="R291" s="32">
        <f t="shared" si="123"/>
        <v>0</v>
      </c>
      <c r="S291" s="33">
        <f t="shared" si="124"/>
        <v>0</v>
      </c>
      <c r="T291" s="32">
        <f t="shared" si="125"/>
        <v>0</v>
      </c>
      <c r="U291" s="33">
        <f t="shared" si="126"/>
        <v>0</v>
      </c>
      <c r="V291" s="32">
        <f t="shared" si="127"/>
        <v>0</v>
      </c>
      <c r="W291" s="33">
        <f t="shared" si="128"/>
        <v>0</v>
      </c>
      <c r="X291" s="34">
        <f t="shared" si="129"/>
        <v>0</v>
      </c>
      <c r="Y291" s="33">
        <f t="shared" si="130"/>
        <v>0</v>
      </c>
      <c r="Z291" s="35">
        <f t="shared" si="131"/>
        <v>0</v>
      </c>
      <c r="AA291" s="62">
        <f t="shared" si="132"/>
        <v>0</v>
      </c>
      <c r="AB291" s="35">
        <f t="shared" si="132"/>
        <v>0</v>
      </c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</row>
    <row r="292" spans="1:47" s="23" customFormat="1" ht="18" hidden="1" customHeight="1" outlineLevel="1">
      <c r="A292" s="13"/>
      <c r="B292" s="30" t="s">
        <v>46</v>
      </c>
      <c r="C292" s="31">
        <f t="shared" si="108"/>
        <v>0</v>
      </c>
      <c r="D292" s="32">
        <f t="shared" si="109"/>
        <v>0</v>
      </c>
      <c r="E292" s="33">
        <f t="shared" si="110"/>
        <v>0</v>
      </c>
      <c r="F292" s="32">
        <f t="shared" si="111"/>
        <v>0</v>
      </c>
      <c r="G292" s="33">
        <f t="shared" si="112"/>
        <v>0</v>
      </c>
      <c r="H292" s="32">
        <f t="shared" si="113"/>
        <v>0</v>
      </c>
      <c r="I292" s="33">
        <f t="shared" si="114"/>
        <v>0</v>
      </c>
      <c r="J292" s="32">
        <f t="shared" si="115"/>
        <v>0</v>
      </c>
      <c r="K292" s="33">
        <f t="shared" si="116"/>
        <v>0</v>
      </c>
      <c r="L292" s="32">
        <f t="shared" si="117"/>
        <v>0</v>
      </c>
      <c r="M292" s="33">
        <f t="shared" si="118"/>
        <v>0</v>
      </c>
      <c r="N292" s="32">
        <f t="shared" si="119"/>
        <v>0</v>
      </c>
      <c r="O292" s="33">
        <f t="shared" si="120"/>
        <v>0</v>
      </c>
      <c r="P292" s="32">
        <f t="shared" si="121"/>
        <v>0</v>
      </c>
      <c r="Q292" s="33">
        <f t="shared" si="122"/>
        <v>0</v>
      </c>
      <c r="R292" s="32">
        <f t="shared" si="123"/>
        <v>0</v>
      </c>
      <c r="S292" s="33">
        <f t="shared" si="124"/>
        <v>0</v>
      </c>
      <c r="T292" s="32">
        <f t="shared" si="125"/>
        <v>0</v>
      </c>
      <c r="U292" s="33">
        <f t="shared" si="126"/>
        <v>0</v>
      </c>
      <c r="V292" s="32">
        <f t="shared" si="127"/>
        <v>0</v>
      </c>
      <c r="W292" s="33">
        <f t="shared" si="128"/>
        <v>0</v>
      </c>
      <c r="X292" s="34">
        <f t="shared" si="129"/>
        <v>0</v>
      </c>
      <c r="Y292" s="33">
        <f t="shared" si="130"/>
        <v>0</v>
      </c>
      <c r="Z292" s="35">
        <f t="shared" si="131"/>
        <v>0</v>
      </c>
      <c r="AA292" s="62">
        <f t="shared" si="132"/>
        <v>0</v>
      </c>
      <c r="AB292" s="35">
        <f t="shared" si="132"/>
        <v>0</v>
      </c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</row>
    <row r="293" spans="1:47" s="23" customFormat="1" ht="18" hidden="1" customHeight="1" outlineLevel="1">
      <c r="A293" s="13"/>
      <c r="B293" s="30" t="s">
        <v>47</v>
      </c>
      <c r="C293" s="31">
        <f t="shared" si="108"/>
        <v>0</v>
      </c>
      <c r="D293" s="32">
        <f t="shared" si="109"/>
        <v>0</v>
      </c>
      <c r="E293" s="33">
        <f t="shared" si="110"/>
        <v>0</v>
      </c>
      <c r="F293" s="32">
        <f t="shared" si="111"/>
        <v>0</v>
      </c>
      <c r="G293" s="33">
        <f t="shared" si="112"/>
        <v>0</v>
      </c>
      <c r="H293" s="32">
        <f t="shared" si="113"/>
        <v>0</v>
      </c>
      <c r="I293" s="33">
        <f t="shared" si="114"/>
        <v>0</v>
      </c>
      <c r="J293" s="32">
        <f t="shared" si="115"/>
        <v>0</v>
      </c>
      <c r="K293" s="33">
        <f t="shared" si="116"/>
        <v>0</v>
      </c>
      <c r="L293" s="32">
        <f t="shared" si="117"/>
        <v>0</v>
      </c>
      <c r="M293" s="33">
        <f t="shared" si="118"/>
        <v>0</v>
      </c>
      <c r="N293" s="32">
        <f t="shared" si="119"/>
        <v>0</v>
      </c>
      <c r="O293" s="33">
        <f t="shared" si="120"/>
        <v>0</v>
      </c>
      <c r="P293" s="32">
        <f t="shared" si="121"/>
        <v>0</v>
      </c>
      <c r="Q293" s="33">
        <f t="shared" si="122"/>
        <v>0</v>
      </c>
      <c r="R293" s="32">
        <f t="shared" si="123"/>
        <v>0</v>
      </c>
      <c r="S293" s="33">
        <f t="shared" si="124"/>
        <v>0</v>
      </c>
      <c r="T293" s="32">
        <f t="shared" si="125"/>
        <v>0</v>
      </c>
      <c r="U293" s="33">
        <f t="shared" si="126"/>
        <v>0</v>
      </c>
      <c r="V293" s="32">
        <f t="shared" si="127"/>
        <v>0</v>
      </c>
      <c r="W293" s="33">
        <f t="shared" si="128"/>
        <v>0</v>
      </c>
      <c r="X293" s="34">
        <f t="shared" si="129"/>
        <v>0</v>
      </c>
      <c r="Y293" s="33">
        <f t="shared" si="130"/>
        <v>0</v>
      </c>
      <c r="Z293" s="35">
        <f t="shared" si="131"/>
        <v>0</v>
      </c>
      <c r="AA293" s="62">
        <f t="shared" si="132"/>
        <v>0</v>
      </c>
      <c r="AB293" s="35">
        <f t="shared" si="132"/>
        <v>0</v>
      </c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</row>
    <row r="294" spans="1:47" s="23" customFormat="1" ht="18" hidden="1" customHeight="1" outlineLevel="1">
      <c r="A294" s="13"/>
      <c r="B294" s="30" t="s">
        <v>48</v>
      </c>
      <c r="C294" s="31">
        <f t="shared" si="108"/>
        <v>0</v>
      </c>
      <c r="D294" s="32">
        <f t="shared" si="109"/>
        <v>0</v>
      </c>
      <c r="E294" s="33">
        <f t="shared" si="110"/>
        <v>0</v>
      </c>
      <c r="F294" s="32">
        <f t="shared" si="111"/>
        <v>0</v>
      </c>
      <c r="G294" s="33">
        <f t="shared" si="112"/>
        <v>0</v>
      </c>
      <c r="H294" s="32">
        <f t="shared" si="113"/>
        <v>0</v>
      </c>
      <c r="I294" s="33">
        <f t="shared" si="114"/>
        <v>0</v>
      </c>
      <c r="J294" s="32">
        <f t="shared" si="115"/>
        <v>0</v>
      </c>
      <c r="K294" s="33">
        <f t="shared" si="116"/>
        <v>0</v>
      </c>
      <c r="L294" s="32">
        <f t="shared" si="117"/>
        <v>0</v>
      </c>
      <c r="M294" s="33">
        <f t="shared" si="118"/>
        <v>0</v>
      </c>
      <c r="N294" s="32">
        <f t="shared" si="119"/>
        <v>0</v>
      </c>
      <c r="O294" s="33">
        <f t="shared" si="120"/>
        <v>0</v>
      </c>
      <c r="P294" s="32">
        <f t="shared" si="121"/>
        <v>0</v>
      </c>
      <c r="Q294" s="33">
        <f t="shared" si="122"/>
        <v>0</v>
      </c>
      <c r="R294" s="32">
        <f t="shared" si="123"/>
        <v>0</v>
      </c>
      <c r="S294" s="33">
        <f t="shared" si="124"/>
        <v>0</v>
      </c>
      <c r="T294" s="32">
        <f t="shared" si="125"/>
        <v>0</v>
      </c>
      <c r="U294" s="33">
        <f t="shared" si="126"/>
        <v>0</v>
      </c>
      <c r="V294" s="32">
        <f t="shared" si="127"/>
        <v>0</v>
      </c>
      <c r="W294" s="33">
        <f t="shared" si="128"/>
        <v>0</v>
      </c>
      <c r="X294" s="34">
        <f t="shared" si="129"/>
        <v>0</v>
      </c>
      <c r="Y294" s="33">
        <f t="shared" si="130"/>
        <v>0</v>
      </c>
      <c r="Z294" s="35">
        <f t="shared" si="131"/>
        <v>0</v>
      </c>
      <c r="AA294" s="62">
        <f t="shared" si="132"/>
        <v>0</v>
      </c>
      <c r="AB294" s="35">
        <f t="shared" si="132"/>
        <v>0</v>
      </c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</row>
    <row r="295" spans="1:47" s="23" customFormat="1" ht="18" hidden="1" customHeight="1" outlineLevel="1">
      <c r="A295" s="13"/>
      <c r="B295" s="30" t="s">
        <v>49</v>
      </c>
      <c r="C295" s="31">
        <f t="shared" si="108"/>
        <v>0</v>
      </c>
      <c r="D295" s="32">
        <f t="shared" si="109"/>
        <v>0</v>
      </c>
      <c r="E295" s="33">
        <f t="shared" si="110"/>
        <v>0</v>
      </c>
      <c r="F295" s="32">
        <f t="shared" si="111"/>
        <v>0</v>
      </c>
      <c r="G295" s="33">
        <f t="shared" si="112"/>
        <v>0</v>
      </c>
      <c r="H295" s="32">
        <f t="shared" si="113"/>
        <v>0</v>
      </c>
      <c r="I295" s="33">
        <f t="shared" si="114"/>
        <v>0</v>
      </c>
      <c r="J295" s="32">
        <f t="shared" si="115"/>
        <v>0</v>
      </c>
      <c r="K295" s="33">
        <f t="shared" si="116"/>
        <v>0</v>
      </c>
      <c r="L295" s="32">
        <f t="shared" si="117"/>
        <v>0</v>
      </c>
      <c r="M295" s="33">
        <f t="shared" si="118"/>
        <v>0</v>
      </c>
      <c r="N295" s="32">
        <f t="shared" si="119"/>
        <v>0</v>
      </c>
      <c r="O295" s="33">
        <f t="shared" si="120"/>
        <v>0</v>
      </c>
      <c r="P295" s="32">
        <f t="shared" si="121"/>
        <v>0</v>
      </c>
      <c r="Q295" s="33">
        <f t="shared" si="122"/>
        <v>0</v>
      </c>
      <c r="R295" s="32">
        <f t="shared" si="123"/>
        <v>0</v>
      </c>
      <c r="S295" s="33">
        <f t="shared" si="124"/>
        <v>0</v>
      </c>
      <c r="T295" s="32">
        <f t="shared" si="125"/>
        <v>0</v>
      </c>
      <c r="U295" s="33">
        <f t="shared" si="126"/>
        <v>0</v>
      </c>
      <c r="V295" s="32">
        <f t="shared" si="127"/>
        <v>0</v>
      </c>
      <c r="W295" s="33">
        <f t="shared" si="128"/>
        <v>0</v>
      </c>
      <c r="X295" s="34">
        <f t="shared" si="129"/>
        <v>0</v>
      </c>
      <c r="Y295" s="33">
        <f t="shared" si="130"/>
        <v>0</v>
      </c>
      <c r="Z295" s="35">
        <f t="shared" si="131"/>
        <v>0</v>
      </c>
      <c r="AA295" s="62">
        <f t="shared" si="132"/>
        <v>0</v>
      </c>
      <c r="AB295" s="35">
        <f t="shared" si="132"/>
        <v>0</v>
      </c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</row>
    <row r="296" spans="1:47" s="23" customFormat="1" ht="18" hidden="1" customHeight="1" outlineLevel="1">
      <c r="A296" s="13"/>
      <c r="B296" s="30" t="s">
        <v>50</v>
      </c>
      <c r="C296" s="31">
        <f t="shared" si="108"/>
        <v>0</v>
      </c>
      <c r="D296" s="32">
        <f t="shared" si="109"/>
        <v>0</v>
      </c>
      <c r="E296" s="33">
        <f t="shared" si="110"/>
        <v>0</v>
      </c>
      <c r="F296" s="32">
        <f t="shared" si="111"/>
        <v>0</v>
      </c>
      <c r="G296" s="33">
        <f t="shared" si="112"/>
        <v>0</v>
      </c>
      <c r="H296" s="32">
        <f t="shared" si="113"/>
        <v>0</v>
      </c>
      <c r="I296" s="33">
        <f t="shared" si="114"/>
        <v>0</v>
      </c>
      <c r="J296" s="32">
        <f t="shared" si="115"/>
        <v>0</v>
      </c>
      <c r="K296" s="33">
        <f t="shared" si="116"/>
        <v>0</v>
      </c>
      <c r="L296" s="32">
        <f t="shared" si="117"/>
        <v>0</v>
      </c>
      <c r="M296" s="33">
        <f t="shared" si="118"/>
        <v>0</v>
      </c>
      <c r="N296" s="32">
        <f t="shared" si="119"/>
        <v>0</v>
      </c>
      <c r="O296" s="33">
        <f t="shared" si="120"/>
        <v>0</v>
      </c>
      <c r="P296" s="32">
        <f t="shared" si="121"/>
        <v>0</v>
      </c>
      <c r="Q296" s="33">
        <f t="shared" si="122"/>
        <v>0</v>
      </c>
      <c r="R296" s="32">
        <f t="shared" si="123"/>
        <v>0</v>
      </c>
      <c r="S296" s="33">
        <f t="shared" si="124"/>
        <v>0</v>
      </c>
      <c r="T296" s="32">
        <f t="shared" si="125"/>
        <v>0</v>
      </c>
      <c r="U296" s="33">
        <f t="shared" si="126"/>
        <v>0</v>
      </c>
      <c r="V296" s="32">
        <f t="shared" si="127"/>
        <v>0</v>
      </c>
      <c r="W296" s="33">
        <f t="shared" si="128"/>
        <v>0</v>
      </c>
      <c r="X296" s="34">
        <f t="shared" si="129"/>
        <v>0</v>
      </c>
      <c r="Y296" s="33">
        <f t="shared" si="130"/>
        <v>0</v>
      </c>
      <c r="Z296" s="35">
        <f t="shared" si="131"/>
        <v>0</v>
      </c>
      <c r="AA296" s="62">
        <f t="shared" si="132"/>
        <v>0</v>
      </c>
      <c r="AB296" s="35">
        <f t="shared" si="132"/>
        <v>0</v>
      </c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</row>
    <row r="297" spans="1:47" s="23" customFormat="1" ht="18" hidden="1" customHeight="1" outlineLevel="1">
      <c r="A297" s="13"/>
      <c r="B297" s="30" t="s">
        <v>51</v>
      </c>
      <c r="C297" s="31">
        <f t="shared" si="108"/>
        <v>0</v>
      </c>
      <c r="D297" s="32">
        <f t="shared" si="109"/>
        <v>0</v>
      </c>
      <c r="E297" s="33">
        <f t="shared" si="110"/>
        <v>0</v>
      </c>
      <c r="F297" s="32">
        <f t="shared" si="111"/>
        <v>0</v>
      </c>
      <c r="G297" s="33">
        <f t="shared" si="112"/>
        <v>0</v>
      </c>
      <c r="H297" s="32">
        <f t="shared" si="113"/>
        <v>0</v>
      </c>
      <c r="I297" s="33">
        <f t="shared" si="114"/>
        <v>0</v>
      </c>
      <c r="J297" s="32">
        <f t="shared" si="115"/>
        <v>0</v>
      </c>
      <c r="K297" s="33">
        <f t="shared" si="116"/>
        <v>0</v>
      </c>
      <c r="L297" s="32">
        <f t="shared" si="117"/>
        <v>0</v>
      </c>
      <c r="M297" s="33">
        <f t="shared" si="118"/>
        <v>0</v>
      </c>
      <c r="N297" s="32">
        <f t="shared" si="119"/>
        <v>0</v>
      </c>
      <c r="O297" s="33">
        <f t="shared" si="120"/>
        <v>0</v>
      </c>
      <c r="P297" s="32">
        <f t="shared" si="121"/>
        <v>0</v>
      </c>
      <c r="Q297" s="33">
        <f t="shared" si="122"/>
        <v>0</v>
      </c>
      <c r="R297" s="32">
        <f t="shared" si="123"/>
        <v>0</v>
      </c>
      <c r="S297" s="33">
        <f t="shared" si="124"/>
        <v>0</v>
      </c>
      <c r="T297" s="32">
        <f t="shared" si="125"/>
        <v>0</v>
      </c>
      <c r="U297" s="33">
        <f t="shared" si="126"/>
        <v>0</v>
      </c>
      <c r="V297" s="32">
        <f t="shared" si="127"/>
        <v>0</v>
      </c>
      <c r="W297" s="33">
        <f t="shared" si="128"/>
        <v>0</v>
      </c>
      <c r="X297" s="34">
        <f t="shared" si="129"/>
        <v>0</v>
      </c>
      <c r="Y297" s="33">
        <f t="shared" si="130"/>
        <v>0</v>
      </c>
      <c r="Z297" s="35">
        <f t="shared" si="131"/>
        <v>0</v>
      </c>
      <c r="AA297" s="62">
        <f t="shared" si="132"/>
        <v>0</v>
      </c>
      <c r="AB297" s="35">
        <f t="shared" si="132"/>
        <v>0</v>
      </c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</row>
    <row r="298" spans="1:47" s="23" customFormat="1" ht="18" hidden="1" customHeight="1" outlineLevel="1">
      <c r="A298" s="13"/>
      <c r="B298" s="30" t="s">
        <v>52</v>
      </c>
      <c r="C298" s="31">
        <f t="shared" si="108"/>
        <v>0</v>
      </c>
      <c r="D298" s="32">
        <f t="shared" si="109"/>
        <v>0</v>
      </c>
      <c r="E298" s="33">
        <f t="shared" si="110"/>
        <v>0</v>
      </c>
      <c r="F298" s="32">
        <f t="shared" si="111"/>
        <v>0</v>
      </c>
      <c r="G298" s="33">
        <f t="shared" si="112"/>
        <v>0</v>
      </c>
      <c r="H298" s="32">
        <f t="shared" si="113"/>
        <v>0</v>
      </c>
      <c r="I298" s="33">
        <f t="shared" si="114"/>
        <v>0</v>
      </c>
      <c r="J298" s="32">
        <f t="shared" si="115"/>
        <v>0</v>
      </c>
      <c r="K298" s="33">
        <f t="shared" si="116"/>
        <v>0</v>
      </c>
      <c r="L298" s="32">
        <f t="shared" si="117"/>
        <v>0</v>
      </c>
      <c r="M298" s="33">
        <f t="shared" si="118"/>
        <v>0</v>
      </c>
      <c r="N298" s="32">
        <f t="shared" si="119"/>
        <v>0</v>
      </c>
      <c r="O298" s="33">
        <f t="shared" si="120"/>
        <v>0</v>
      </c>
      <c r="P298" s="32">
        <f t="shared" si="121"/>
        <v>0</v>
      </c>
      <c r="Q298" s="33">
        <f t="shared" si="122"/>
        <v>0</v>
      </c>
      <c r="R298" s="32">
        <f t="shared" si="123"/>
        <v>0</v>
      </c>
      <c r="S298" s="33">
        <f t="shared" si="124"/>
        <v>0</v>
      </c>
      <c r="T298" s="32">
        <f t="shared" si="125"/>
        <v>0</v>
      </c>
      <c r="U298" s="33">
        <f t="shared" si="126"/>
        <v>0</v>
      </c>
      <c r="V298" s="32">
        <f t="shared" si="127"/>
        <v>0</v>
      </c>
      <c r="W298" s="33">
        <f t="shared" si="128"/>
        <v>0</v>
      </c>
      <c r="X298" s="34">
        <f t="shared" si="129"/>
        <v>0</v>
      </c>
      <c r="Y298" s="33">
        <f t="shared" si="130"/>
        <v>0</v>
      </c>
      <c r="Z298" s="35">
        <f t="shared" si="131"/>
        <v>0</v>
      </c>
      <c r="AA298" s="62">
        <f t="shared" si="132"/>
        <v>0</v>
      </c>
      <c r="AB298" s="35">
        <f t="shared" si="132"/>
        <v>0</v>
      </c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</row>
    <row r="299" spans="1:47" s="23" customFormat="1" ht="18" hidden="1" customHeight="1" outlineLevel="1">
      <c r="A299" s="13"/>
      <c r="B299" s="30" t="s">
        <v>53</v>
      </c>
      <c r="C299" s="31">
        <f t="shared" si="108"/>
        <v>0</v>
      </c>
      <c r="D299" s="32">
        <f t="shared" si="109"/>
        <v>0</v>
      </c>
      <c r="E299" s="33">
        <f t="shared" si="110"/>
        <v>0</v>
      </c>
      <c r="F299" s="32">
        <f t="shared" si="111"/>
        <v>0</v>
      </c>
      <c r="G299" s="33">
        <f t="shared" si="112"/>
        <v>0</v>
      </c>
      <c r="H299" s="32">
        <f t="shared" si="113"/>
        <v>0</v>
      </c>
      <c r="I299" s="33">
        <f t="shared" si="114"/>
        <v>0</v>
      </c>
      <c r="J299" s="32">
        <f t="shared" si="115"/>
        <v>0</v>
      </c>
      <c r="K299" s="33">
        <f t="shared" si="116"/>
        <v>0</v>
      </c>
      <c r="L299" s="32">
        <f t="shared" si="117"/>
        <v>0</v>
      </c>
      <c r="M299" s="33">
        <f t="shared" si="118"/>
        <v>0</v>
      </c>
      <c r="N299" s="32">
        <f t="shared" si="119"/>
        <v>0</v>
      </c>
      <c r="O299" s="33">
        <f t="shared" si="120"/>
        <v>0</v>
      </c>
      <c r="P299" s="32">
        <f t="shared" si="121"/>
        <v>0</v>
      </c>
      <c r="Q299" s="33">
        <f t="shared" si="122"/>
        <v>0</v>
      </c>
      <c r="R299" s="32">
        <f t="shared" si="123"/>
        <v>0</v>
      </c>
      <c r="S299" s="33">
        <f t="shared" si="124"/>
        <v>0</v>
      </c>
      <c r="T299" s="32">
        <f t="shared" si="125"/>
        <v>0</v>
      </c>
      <c r="U299" s="33">
        <f t="shared" si="126"/>
        <v>0</v>
      </c>
      <c r="V299" s="32">
        <f t="shared" si="127"/>
        <v>0</v>
      </c>
      <c r="W299" s="33">
        <f t="shared" si="128"/>
        <v>0</v>
      </c>
      <c r="X299" s="34">
        <f t="shared" si="129"/>
        <v>0</v>
      </c>
      <c r="Y299" s="33">
        <f t="shared" si="130"/>
        <v>0</v>
      </c>
      <c r="Z299" s="35">
        <f t="shared" si="131"/>
        <v>0</v>
      </c>
      <c r="AA299" s="62">
        <f t="shared" si="132"/>
        <v>0</v>
      </c>
      <c r="AB299" s="35">
        <f t="shared" si="132"/>
        <v>0</v>
      </c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</row>
    <row r="300" spans="1:47" s="23" customFormat="1" ht="18" hidden="1" customHeight="1" outlineLevel="1">
      <c r="A300" s="13"/>
      <c r="B300" s="30" t="s">
        <v>54</v>
      </c>
      <c r="C300" s="31">
        <f t="shared" si="108"/>
        <v>0</v>
      </c>
      <c r="D300" s="32">
        <f t="shared" si="109"/>
        <v>0</v>
      </c>
      <c r="E300" s="33">
        <f t="shared" si="110"/>
        <v>0</v>
      </c>
      <c r="F300" s="32">
        <f t="shared" si="111"/>
        <v>0</v>
      </c>
      <c r="G300" s="33">
        <f t="shared" si="112"/>
        <v>0</v>
      </c>
      <c r="H300" s="32">
        <f t="shared" si="113"/>
        <v>0</v>
      </c>
      <c r="I300" s="33">
        <f t="shared" si="114"/>
        <v>0</v>
      </c>
      <c r="J300" s="32">
        <f t="shared" si="115"/>
        <v>0</v>
      </c>
      <c r="K300" s="33">
        <f t="shared" si="116"/>
        <v>0</v>
      </c>
      <c r="L300" s="32">
        <f t="shared" si="117"/>
        <v>0</v>
      </c>
      <c r="M300" s="33">
        <f t="shared" si="118"/>
        <v>0</v>
      </c>
      <c r="N300" s="32">
        <f t="shared" si="119"/>
        <v>0</v>
      </c>
      <c r="O300" s="33">
        <f t="shared" si="120"/>
        <v>0</v>
      </c>
      <c r="P300" s="32">
        <f t="shared" si="121"/>
        <v>0</v>
      </c>
      <c r="Q300" s="33">
        <f t="shared" si="122"/>
        <v>0</v>
      </c>
      <c r="R300" s="32">
        <f t="shared" si="123"/>
        <v>0</v>
      </c>
      <c r="S300" s="33">
        <f t="shared" si="124"/>
        <v>0</v>
      </c>
      <c r="T300" s="32">
        <f t="shared" si="125"/>
        <v>0</v>
      </c>
      <c r="U300" s="33">
        <f t="shared" si="126"/>
        <v>0</v>
      </c>
      <c r="V300" s="32">
        <f t="shared" si="127"/>
        <v>0</v>
      </c>
      <c r="W300" s="33">
        <f t="shared" si="128"/>
        <v>0</v>
      </c>
      <c r="X300" s="34">
        <f t="shared" si="129"/>
        <v>0</v>
      </c>
      <c r="Y300" s="33">
        <f t="shared" si="130"/>
        <v>0</v>
      </c>
      <c r="Z300" s="35">
        <f t="shared" si="131"/>
        <v>0</v>
      </c>
      <c r="AA300" s="62">
        <f t="shared" si="132"/>
        <v>0</v>
      </c>
      <c r="AB300" s="35">
        <f t="shared" si="132"/>
        <v>0</v>
      </c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</row>
    <row r="301" spans="1:47" s="23" customFormat="1" ht="18" hidden="1" customHeight="1" outlineLevel="1">
      <c r="A301" s="13"/>
      <c r="B301" s="30" t="s">
        <v>55</v>
      </c>
      <c r="C301" s="31">
        <f t="shared" si="108"/>
        <v>0</v>
      </c>
      <c r="D301" s="32">
        <f t="shared" si="109"/>
        <v>0</v>
      </c>
      <c r="E301" s="33">
        <f t="shared" si="110"/>
        <v>0</v>
      </c>
      <c r="F301" s="32">
        <f t="shared" si="111"/>
        <v>0</v>
      </c>
      <c r="G301" s="33">
        <f t="shared" si="112"/>
        <v>0</v>
      </c>
      <c r="H301" s="32">
        <f t="shared" si="113"/>
        <v>0</v>
      </c>
      <c r="I301" s="33">
        <f t="shared" si="114"/>
        <v>0</v>
      </c>
      <c r="J301" s="32">
        <f t="shared" si="115"/>
        <v>0</v>
      </c>
      <c r="K301" s="33">
        <f t="shared" si="116"/>
        <v>0</v>
      </c>
      <c r="L301" s="32">
        <f t="shared" si="117"/>
        <v>0</v>
      </c>
      <c r="M301" s="33">
        <f t="shared" si="118"/>
        <v>0</v>
      </c>
      <c r="N301" s="32">
        <f t="shared" si="119"/>
        <v>0</v>
      </c>
      <c r="O301" s="33">
        <f t="shared" si="120"/>
        <v>0</v>
      </c>
      <c r="P301" s="32">
        <f t="shared" si="121"/>
        <v>0</v>
      </c>
      <c r="Q301" s="33">
        <f t="shared" si="122"/>
        <v>0</v>
      </c>
      <c r="R301" s="32">
        <f t="shared" si="123"/>
        <v>0</v>
      </c>
      <c r="S301" s="33">
        <f t="shared" si="124"/>
        <v>0</v>
      </c>
      <c r="T301" s="32">
        <f t="shared" si="125"/>
        <v>0</v>
      </c>
      <c r="U301" s="33">
        <f t="shared" si="126"/>
        <v>0</v>
      </c>
      <c r="V301" s="32">
        <f t="shared" si="127"/>
        <v>0</v>
      </c>
      <c r="W301" s="33">
        <f t="shared" si="128"/>
        <v>0</v>
      </c>
      <c r="X301" s="34">
        <f t="shared" si="129"/>
        <v>0</v>
      </c>
      <c r="Y301" s="33">
        <f t="shared" si="130"/>
        <v>0</v>
      </c>
      <c r="Z301" s="35">
        <f t="shared" si="131"/>
        <v>0</v>
      </c>
      <c r="AA301" s="62">
        <f t="shared" si="132"/>
        <v>0</v>
      </c>
      <c r="AB301" s="35">
        <f t="shared" si="132"/>
        <v>0</v>
      </c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</row>
    <row r="302" spans="1:47" s="23" customFormat="1" ht="18" hidden="1" customHeight="1" outlineLevel="1">
      <c r="A302" s="13"/>
      <c r="B302" s="30" t="s">
        <v>56</v>
      </c>
      <c r="C302" s="31">
        <f t="shared" si="108"/>
        <v>0</v>
      </c>
      <c r="D302" s="32">
        <f t="shared" si="109"/>
        <v>0</v>
      </c>
      <c r="E302" s="33">
        <f t="shared" si="110"/>
        <v>0</v>
      </c>
      <c r="F302" s="32">
        <f t="shared" si="111"/>
        <v>0</v>
      </c>
      <c r="G302" s="33">
        <f t="shared" si="112"/>
        <v>0</v>
      </c>
      <c r="H302" s="32">
        <f t="shared" si="113"/>
        <v>0</v>
      </c>
      <c r="I302" s="33">
        <f t="shared" si="114"/>
        <v>0</v>
      </c>
      <c r="J302" s="32">
        <f t="shared" si="115"/>
        <v>0</v>
      </c>
      <c r="K302" s="33">
        <f t="shared" si="116"/>
        <v>0</v>
      </c>
      <c r="L302" s="32">
        <f t="shared" si="117"/>
        <v>0</v>
      </c>
      <c r="M302" s="33">
        <f t="shared" si="118"/>
        <v>0</v>
      </c>
      <c r="N302" s="32">
        <f t="shared" si="119"/>
        <v>0</v>
      </c>
      <c r="O302" s="33">
        <f t="shared" si="120"/>
        <v>0</v>
      </c>
      <c r="P302" s="32">
        <f t="shared" si="121"/>
        <v>0</v>
      </c>
      <c r="Q302" s="33">
        <f t="shared" si="122"/>
        <v>0</v>
      </c>
      <c r="R302" s="32">
        <f t="shared" si="123"/>
        <v>0</v>
      </c>
      <c r="S302" s="33">
        <f t="shared" si="124"/>
        <v>0</v>
      </c>
      <c r="T302" s="32">
        <f t="shared" si="125"/>
        <v>0</v>
      </c>
      <c r="U302" s="33">
        <f t="shared" si="126"/>
        <v>0</v>
      </c>
      <c r="V302" s="32">
        <f t="shared" si="127"/>
        <v>0</v>
      </c>
      <c r="W302" s="33">
        <f t="shared" si="128"/>
        <v>0</v>
      </c>
      <c r="X302" s="34">
        <f t="shared" si="129"/>
        <v>0</v>
      </c>
      <c r="Y302" s="33">
        <f t="shared" si="130"/>
        <v>0</v>
      </c>
      <c r="Z302" s="35">
        <f t="shared" si="131"/>
        <v>0</v>
      </c>
      <c r="AA302" s="62">
        <f t="shared" si="132"/>
        <v>0</v>
      </c>
      <c r="AB302" s="35">
        <f t="shared" si="132"/>
        <v>0</v>
      </c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</row>
    <row r="303" spans="1:47" s="23" customFormat="1" ht="18" hidden="1" customHeight="1" outlineLevel="1">
      <c r="A303" s="13"/>
      <c r="B303" s="30" t="s">
        <v>57</v>
      </c>
      <c r="C303" s="31">
        <f t="shared" si="108"/>
        <v>0</v>
      </c>
      <c r="D303" s="32">
        <f t="shared" si="109"/>
        <v>0</v>
      </c>
      <c r="E303" s="33">
        <f t="shared" si="110"/>
        <v>0</v>
      </c>
      <c r="F303" s="32">
        <f t="shared" si="111"/>
        <v>0</v>
      </c>
      <c r="G303" s="33">
        <f t="shared" si="112"/>
        <v>0</v>
      </c>
      <c r="H303" s="32">
        <f t="shared" si="113"/>
        <v>0</v>
      </c>
      <c r="I303" s="33">
        <f t="shared" si="114"/>
        <v>0</v>
      </c>
      <c r="J303" s="32">
        <f t="shared" si="115"/>
        <v>0</v>
      </c>
      <c r="K303" s="33">
        <f t="shared" si="116"/>
        <v>0</v>
      </c>
      <c r="L303" s="32">
        <f t="shared" si="117"/>
        <v>0</v>
      </c>
      <c r="M303" s="33">
        <f t="shared" si="118"/>
        <v>0</v>
      </c>
      <c r="N303" s="32">
        <f t="shared" si="119"/>
        <v>0</v>
      </c>
      <c r="O303" s="33">
        <f t="shared" si="120"/>
        <v>0</v>
      </c>
      <c r="P303" s="32">
        <f t="shared" si="121"/>
        <v>0</v>
      </c>
      <c r="Q303" s="33">
        <f t="shared" si="122"/>
        <v>0</v>
      </c>
      <c r="R303" s="32">
        <f t="shared" si="123"/>
        <v>0</v>
      </c>
      <c r="S303" s="33">
        <f t="shared" si="124"/>
        <v>0</v>
      </c>
      <c r="T303" s="32">
        <f t="shared" si="125"/>
        <v>0</v>
      </c>
      <c r="U303" s="33">
        <f t="shared" si="126"/>
        <v>0</v>
      </c>
      <c r="V303" s="32">
        <f t="shared" si="127"/>
        <v>0</v>
      </c>
      <c r="W303" s="33">
        <f t="shared" si="128"/>
        <v>0</v>
      </c>
      <c r="X303" s="34">
        <f t="shared" si="129"/>
        <v>0</v>
      </c>
      <c r="Y303" s="33">
        <f t="shared" si="130"/>
        <v>0</v>
      </c>
      <c r="Z303" s="35">
        <f t="shared" si="131"/>
        <v>0</v>
      </c>
      <c r="AA303" s="62">
        <f t="shared" si="132"/>
        <v>0</v>
      </c>
      <c r="AB303" s="35">
        <f t="shared" si="132"/>
        <v>0</v>
      </c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</row>
    <row r="304" spans="1:47" s="23" customFormat="1" ht="18" hidden="1" customHeight="1" outlineLevel="1">
      <c r="A304" s="13"/>
      <c r="B304" s="30" t="s">
        <v>58</v>
      </c>
      <c r="C304" s="31">
        <f t="shared" si="108"/>
        <v>0</v>
      </c>
      <c r="D304" s="32">
        <f t="shared" si="109"/>
        <v>0</v>
      </c>
      <c r="E304" s="33">
        <f t="shared" si="110"/>
        <v>0</v>
      </c>
      <c r="F304" s="32">
        <f t="shared" si="111"/>
        <v>0</v>
      </c>
      <c r="G304" s="33">
        <f t="shared" si="112"/>
        <v>0</v>
      </c>
      <c r="H304" s="32">
        <f t="shared" si="113"/>
        <v>0</v>
      </c>
      <c r="I304" s="33">
        <f t="shared" si="114"/>
        <v>0</v>
      </c>
      <c r="J304" s="32">
        <f t="shared" si="115"/>
        <v>0</v>
      </c>
      <c r="K304" s="33">
        <f t="shared" si="116"/>
        <v>0</v>
      </c>
      <c r="L304" s="32">
        <f t="shared" si="117"/>
        <v>0</v>
      </c>
      <c r="M304" s="33">
        <f t="shared" si="118"/>
        <v>0</v>
      </c>
      <c r="N304" s="32">
        <f t="shared" si="119"/>
        <v>0</v>
      </c>
      <c r="O304" s="33">
        <f t="shared" si="120"/>
        <v>0</v>
      </c>
      <c r="P304" s="32">
        <f t="shared" si="121"/>
        <v>0</v>
      </c>
      <c r="Q304" s="33">
        <f t="shared" si="122"/>
        <v>0</v>
      </c>
      <c r="R304" s="32">
        <f t="shared" si="123"/>
        <v>0</v>
      </c>
      <c r="S304" s="33">
        <f t="shared" si="124"/>
        <v>0</v>
      </c>
      <c r="T304" s="32">
        <f t="shared" si="125"/>
        <v>0</v>
      </c>
      <c r="U304" s="33">
        <f t="shared" si="126"/>
        <v>0</v>
      </c>
      <c r="V304" s="32">
        <f t="shared" si="127"/>
        <v>0</v>
      </c>
      <c r="W304" s="33">
        <f t="shared" si="128"/>
        <v>0</v>
      </c>
      <c r="X304" s="34">
        <f t="shared" si="129"/>
        <v>0</v>
      </c>
      <c r="Y304" s="33">
        <f t="shared" si="130"/>
        <v>0</v>
      </c>
      <c r="Z304" s="35">
        <f t="shared" si="131"/>
        <v>0</v>
      </c>
      <c r="AA304" s="62">
        <f t="shared" si="132"/>
        <v>0</v>
      </c>
      <c r="AB304" s="35">
        <f t="shared" si="132"/>
        <v>0</v>
      </c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</row>
    <row r="305" spans="1:47" s="23" customFormat="1" ht="18" hidden="1" customHeight="1" outlineLevel="1">
      <c r="A305" s="13"/>
      <c r="B305" s="30" t="s">
        <v>59</v>
      </c>
      <c r="C305" s="31">
        <f t="shared" si="108"/>
        <v>0</v>
      </c>
      <c r="D305" s="32">
        <f t="shared" si="109"/>
        <v>0</v>
      </c>
      <c r="E305" s="33">
        <f t="shared" si="110"/>
        <v>0</v>
      </c>
      <c r="F305" s="32">
        <f t="shared" si="111"/>
        <v>0</v>
      </c>
      <c r="G305" s="33">
        <f t="shared" si="112"/>
        <v>0</v>
      </c>
      <c r="H305" s="32">
        <f t="shared" si="113"/>
        <v>0</v>
      </c>
      <c r="I305" s="33">
        <f t="shared" si="114"/>
        <v>0</v>
      </c>
      <c r="J305" s="32">
        <f t="shared" si="115"/>
        <v>0</v>
      </c>
      <c r="K305" s="33">
        <f t="shared" si="116"/>
        <v>0</v>
      </c>
      <c r="L305" s="32">
        <f t="shared" si="117"/>
        <v>0</v>
      </c>
      <c r="M305" s="33">
        <f t="shared" si="118"/>
        <v>0</v>
      </c>
      <c r="N305" s="32">
        <f t="shared" si="119"/>
        <v>0</v>
      </c>
      <c r="O305" s="33">
        <f t="shared" si="120"/>
        <v>0</v>
      </c>
      <c r="P305" s="32">
        <f t="shared" si="121"/>
        <v>0</v>
      </c>
      <c r="Q305" s="33">
        <f t="shared" si="122"/>
        <v>0</v>
      </c>
      <c r="R305" s="32">
        <f t="shared" si="123"/>
        <v>0</v>
      </c>
      <c r="S305" s="33">
        <f t="shared" si="124"/>
        <v>0</v>
      </c>
      <c r="T305" s="32">
        <f t="shared" si="125"/>
        <v>0</v>
      </c>
      <c r="U305" s="33">
        <f t="shared" si="126"/>
        <v>0</v>
      </c>
      <c r="V305" s="32">
        <f t="shared" si="127"/>
        <v>0</v>
      </c>
      <c r="W305" s="33">
        <f t="shared" si="128"/>
        <v>0</v>
      </c>
      <c r="X305" s="34">
        <f t="shared" si="129"/>
        <v>0</v>
      </c>
      <c r="Y305" s="33">
        <f t="shared" si="130"/>
        <v>0</v>
      </c>
      <c r="Z305" s="35">
        <f t="shared" si="131"/>
        <v>0</v>
      </c>
      <c r="AA305" s="62">
        <f t="shared" si="132"/>
        <v>0</v>
      </c>
      <c r="AB305" s="35">
        <f t="shared" si="132"/>
        <v>0</v>
      </c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</row>
    <row r="306" spans="1:47" s="23" customFormat="1" ht="18" hidden="1" customHeight="1" outlineLevel="1">
      <c r="A306" s="13"/>
      <c r="B306" s="30" t="s">
        <v>60</v>
      </c>
      <c r="C306" s="31">
        <f t="shared" si="108"/>
        <v>0</v>
      </c>
      <c r="D306" s="32">
        <f t="shared" si="109"/>
        <v>0</v>
      </c>
      <c r="E306" s="33">
        <f t="shared" si="110"/>
        <v>0</v>
      </c>
      <c r="F306" s="32">
        <f t="shared" si="111"/>
        <v>0</v>
      </c>
      <c r="G306" s="33">
        <f t="shared" si="112"/>
        <v>0</v>
      </c>
      <c r="H306" s="32">
        <f t="shared" si="113"/>
        <v>0</v>
      </c>
      <c r="I306" s="33">
        <f t="shared" si="114"/>
        <v>0</v>
      </c>
      <c r="J306" s="32">
        <f t="shared" si="115"/>
        <v>0</v>
      </c>
      <c r="K306" s="33">
        <f t="shared" si="116"/>
        <v>0</v>
      </c>
      <c r="L306" s="32">
        <f t="shared" si="117"/>
        <v>0</v>
      </c>
      <c r="M306" s="33">
        <f t="shared" si="118"/>
        <v>0</v>
      </c>
      <c r="N306" s="32">
        <f t="shared" si="119"/>
        <v>0</v>
      </c>
      <c r="O306" s="33">
        <f t="shared" si="120"/>
        <v>0</v>
      </c>
      <c r="P306" s="32">
        <f t="shared" si="121"/>
        <v>0</v>
      </c>
      <c r="Q306" s="33">
        <f t="shared" si="122"/>
        <v>0</v>
      </c>
      <c r="R306" s="32">
        <f t="shared" si="123"/>
        <v>0</v>
      </c>
      <c r="S306" s="33">
        <f t="shared" si="124"/>
        <v>0</v>
      </c>
      <c r="T306" s="32">
        <f t="shared" si="125"/>
        <v>0</v>
      </c>
      <c r="U306" s="33">
        <f t="shared" si="126"/>
        <v>0</v>
      </c>
      <c r="V306" s="32">
        <f t="shared" si="127"/>
        <v>0</v>
      </c>
      <c r="W306" s="33">
        <f t="shared" si="128"/>
        <v>0</v>
      </c>
      <c r="X306" s="34">
        <f t="shared" si="129"/>
        <v>0</v>
      </c>
      <c r="Y306" s="33">
        <f t="shared" si="130"/>
        <v>0</v>
      </c>
      <c r="Z306" s="35">
        <f t="shared" si="131"/>
        <v>0</v>
      </c>
      <c r="AA306" s="62">
        <f t="shared" si="132"/>
        <v>0</v>
      </c>
      <c r="AB306" s="35">
        <f t="shared" si="132"/>
        <v>0</v>
      </c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</row>
    <row r="307" spans="1:47" s="23" customFormat="1" ht="18" hidden="1" customHeight="1" outlineLevel="1" thickBot="1">
      <c r="A307" s="13"/>
      <c r="B307" s="36" t="s">
        <v>61</v>
      </c>
      <c r="C307" s="37">
        <f t="shared" si="108"/>
        <v>0</v>
      </c>
      <c r="D307" s="38">
        <f t="shared" si="109"/>
        <v>0</v>
      </c>
      <c r="E307" s="39">
        <f t="shared" si="110"/>
        <v>0</v>
      </c>
      <c r="F307" s="38">
        <f t="shared" si="111"/>
        <v>0</v>
      </c>
      <c r="G307" s="39">
        <f t="shared" si="112"/>
        <v>0</v>
      </c>
      <c r="H307" s="38">
        <f t="shared" si="113"/>
        <v>0</v>
      </c>
      <c r="I307" s="39">
        <f t="shared" si="114"/>
        <v>0</v>
      </c>
      <c r="J307" s="38">
        <f t="shared" si="115"/>
        <v>0</v>
      </c>
      <c r="K307" s="39">
        <f t="shared" si="116"/>
        <v>0</v>
      </c>
      <c r="L307" s="38">
        <f t="shared" si="117"/>
        <v>0</v>
      </c>
      <c r="M307" s="39">
        <f t="shared" si="118"/>
        <v>0</v>
      </c>
      <c r="N307" s="38">
        <f t="shared" si="119"/>
        <v>0</v>
      </c>
      <c r="O307" s="39">
        <f t="shared" si="120"/>
        <v>0</v>
      </c>
      <c r="P307" s="38">
        <f t="shared" si="121"/>
        <v>0</v>
      </c>
      <c r="Q307" s="39">
        <f t="shared" si="122"/>
        <v>0</v>
      </c>
      <c r="R307" s="38">
        <f t="shared" si="123"/>
        <v>0</v>
      </c>
      <c r="S307" s="39">
        <f t="shared" si="124"/>
        <v>0</v>
      </c>
      <c r="T307" s="38">
        <f t="shared" si="125"/>
        <v>0</v>
      </c>
      <c r="U307" s="39">
        <f t="shared" si="126"/>
        <v>0</v>
      </c>
      <c r="V307" s="38">
        <f t="shared" si="127"/>
        <v>0</v>
      </c>
      <c r="W307" s="39">
        <f t="shared" si="128"/>
        <v>0</v>
      </c>
      <c r="X307" s="40">
        <f t="shared" si="129"/>
        <v>0</v>
      </c>
      <c r="Y307" s="39">
        <f t="shared" si="130"/>
        <v>0</v>
      </c>
      <c r="Z307" s="41">
        <f t="shared" si="131"/>
        <v>0</v>
      </c>
      <c r="AA307" s="63">
        <f>C307+E307+G307+I307+K307+M307+O307+Q307+S307+U307+W307+Y307</f>
        <v>0</v>
      </c>
      <c r="AB307" s="41">
        <f t="shared" si="132"/>
        <v>0</v>
      </c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</row>
    <row r="308" spans="1:47" s="23" customFormat="1" ht="9.75" customHeight="1" collapsed="1" thickBot="1">
      <c r="A308" s="13"/>
      <c r="B308" s="43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42"/>
      <c r="AD308" s="43"/>
      <c r="AE308" s="43"/>
      <c r="AF308" s="43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13"/>
    </row>
    <row r="309" spans="1:47" s="23" customFormat="1" ht="18" customHeight="1" thickBot="1">
      <c r="A309" s="13"/>
      <c r="B309" s="49"/>
      <c r="C309" s="199" t="s">
        <v>75</v>
      </c>
      <c r="D309" s="200"/>
      <c r="E309" s="200"/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  <c r="W309" s="200"/>
      <c r="X309" s="200"/>
      <c r="Y309" s="200"/>
      <c r="Z309" s="200"/>
      <c r="AA309" s="200"/>
      <c r="AB309" s="202"/>
      <c r="AC309" s="42"/>
      <c r="AD309" s="43"/>
      <c r="AE309" s="43"/>
      <c r="AF309" s="43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13"/>
    </row>
    <row r="310" spans="1:47" s="23" customFormat="1" ht="18" customHeight="1" thickBot="1">
      <c r="A310" s="13"/>
      <c r="B310" s="52"/>
      <c r="C310" s="171" t="s">
        <v>1</v>
      </c>
      <c r="D310" s="166"/>
      <c r="E310" s="165" t="s">
        <v>2</v>
      </c>
      <c r="F310" s="166"/>
      <c r="G310" s="165" t="s">
        <v>3</v>
      </c>
      <c r="H310" s="166"/>
      <c r="I310" s="165"/>
      <c r="J310" s="166"/>
      <c r="K310" s="165"/>
      <c r="L310" s="166"/>
      <c r="M310" s="201"/>
      <c r="N310" s="166"/>
      <c r="O310" s="165"/>
      <c r="P310" s="166"/>
      <c r="Q310" s="165"/>
      <c r="R310" s="166"/>
      <c r="S310" s="165"/>
      <c r="T310" s="166"/>
      <c r="U310" s="167"/>
      <c r="V310" s="168"/>
      <c r="W310" s="169"/>
      <c r="X310" s="169"/>
      <c r="Y310" s="165"/>
      <c r="Z310" s="170"/>
      <c r="AA310" s="171" t="s">
        <v>13</v>
      </c>
      <c r="AB310" s="170"/>
      <c r="AC310" s="42"/>
      <c r="AD310" s="43"/>
      <c r="AE310" s="43"/>
      <c r="AF310" s="43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13"/>
    </row>
    <row r="311" spans="1:47" s="23" customFormat="1" ht="18" customHeight="1" thickBot="1">
      <c r="A311" s="13"/>
      <c r="B311" s="43"/>
      <c r="C311" s="65">
        <f>SUM(C312:C358)</f>
        <v>4</v>
      </c>
      <c r="D311" s="60">
        <f>SUM(D312:D358)</f>
        <v>0</v>
      </c>
      <c r="E311" s="65">
        <f t="shared" ref="E311:Y311" si="133">SUM(E312:E358)</f>
        <v>3</v>
      </c>
      <c r="F311" s="60">
        <f t="shared" si="133"/>
        <v>0</v>
      </c>
      <c r="G311" s="65">
        <f t="shared" si="133"/>
        <v>0</v>
      </c>
      <c r="H311" s="60">
        <f t="shared" si="133"/>
        <v>1</v>
      </c>
      <c r="I311" s="65">
        <f t="shared" si="133"/>
        <v>0</v>
      </c>
      <c r="J311" s="60">
        <f t="shared" si="133"/>
        <v>0</v>
      </c>
      <c r="K311" s="65">
        <f t="shared" si="133"/>
        <v>1</v>
      </c>
      <c r="L311" s="60">
        <f t="shared" si="133"/>
        <v>0</v>
      </c>
      <c r="M311" s="65">
        <f t="shared" si="133"/>
        <v>0</v>
      </c>
      <c r="N311" s="60">
        <f t="shared" si="133"/>
        <v>0</v>
      </c>
      <c r="O311" s="65">
        <f>SUM(O312:O358)</f>
        <v>0</v>
      </c>
      <c r="P311" s="60">
        <f t="shared" si="133"/>
        <v>0</v>
      </c>
      <c r="Q311" s="65">
        <f t="shared" si="133"/>
        <v>0</v>
      </c>
      <c r="R311" s="60">
        <f t="shared" si="133"/>
        <v>0</v>
      </c>
      <c r="S311" s="65">
        <f t="shared" si="133"/>
        <v>0</v>
      </c>
      <c r="T311" s="60">
        <f t="shared" si="133"/>
        <v>0</v>
      </c>
      <c r="U311" s="65">
        <f t="shared" si="133"/>
        <v>0</v>
      </c>
      <c r="V311" s="60">
        <f t="shared" si="133"/>
        <v>0</v>
      </c>
      <c r="W311" s="65">
        <f t="shared" si="133"/>
        <v>0</v>
      </c>
      <c r="X311" s="60">
        <f t="shared" si="133"/>
        <v>0</v>
      </c>
      <c r="Y311" s="65">
        <f t="shared" si="133"/>
        <v>0</v>
      </c>
      <c r="Z311" s="60">
        <f>SUM(Z312:Z358)</f>
        <v>0</v>
      </c>
      <c r="AA311" s="66">
        <f>SUM(AA312:AA358)</f>
        <v>8</v>
      </c>
      <c r="AB311" s="66">
        <f>SUM(AB312:AB358)</f>
        <v>1</v>
      </c>
      <c r="AC311" s="42"/>
      <c r="AD311" s="43"/>
      <c r="AE311" s="4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</row>
    <row r="312" spans="1:47" s="23" customFormat="1" ht="18" hidden="1" customHeight="1" outlineLevel="1" thickBot="1">
      <c r="A312" s="13"/>
      <c r="B312" s="24" t="s">
        <v>15</v>
      </c>
      <c r="C312" s="154">
        <f t="shared" ref="C312:C358" si="134">COUNTIFS($B$492:$B$585,B312,$M$492:$M$585,"幼",$O$492:$O$585,"休校")</f>
        <v>4</v>
      </c>
      <c r="D312" s="155">
        <f t="shared" ref="D312:D358" si="135">COUNTIFS($B$492:$B$585,B312,$M$492:$M$585,"幼",$O$492:$O$585,"短縮")</f>
        <v>0</v>
      </c>
      <c r="E312" s="156">
        <f t="shared" ref="E312:E358" si="136">COUNTIFS($B$492:$B$585,B312,$M$492:$M$585,"小",$O$492:$O$585,"休校")</f>
        <v>3</v>
      </c>
      <c r="F312" s="157">
        <f t="shared" ref="F312:F358" si="137">COUNTIFS($B$492:$B$585,B312,$M$492:$M$585,"小",$O$492:$O$585,"短縮")</f>
        <v>0</v>
      </c>
      <c r="G312" s="156">
        <f t="shared" ref="G312:G358" si="138">COUNTIFS($B$492:$B$585,B312,$M$492:$M$585,"中",$O$492:$O$585,"休校")</f>
        <v>0</v>
      </c>
      <c r="H312" s="157">
        <f t="shared" ref="H312:H358" si="139">COUNTIFS($B$492:$B$585,B312,$M$492:$M$585,"中",$O$492:$O$585,"短縮")</f>
        <v>1</v>
      </c>
      <c r="I312" s="156">
        <f t="shared" ref="I312:I358" si="140">COUNTIFS($B$492:$B$585,B312,$M$492:$M$585,"義務",$O$492:$O$585,"休校")</f>
        <v>0</v>
      </c>
      <c r="J312" s="157">
        <f t="shared" ref="J312:J358" si="141">COUNTIFS($B$492:$B$585,B312,$M$492:$M$585,"義務",$O$492:$O$585,"短縮")</f>
        <v>0</v>
      </c>
      <c r="K312" s="156">
        <f t="shared" ref="K312:K358" si="142">COUNTIFS($B$492:$B$585,B312,$M$492:$M$585,"高",$O$492:$O$585,"休校")</f>
        <v>1</v>
      </c>
      <c r="L312" s="157">
        <f t="shared" ref="L312:L358" si="143">COUNTIFS($B$492:$B$585,B312,$M$492:$M$585,"高",$O$492:$O$585,"短縮")</f>
        <v>0</v>
      </c>
      <c r="M312" s="156">
        <f t="shared" ref="M312:M358" si="144">COUNTIFS($B$492:$B$585,B312,$M$492:$M$585,"中等",$O$492:$O$585,"休校")</f>
        <v>0</v>
      </c>
      <c r="N312" s="157">
        <f t="shared" ref="N312:N358" si="145">COUNTIFS($B$492:$B$585,B312,$M$492:$M$585,"中等",$O$492:$O$585,"短縮")</f>
        <v>0</v>
      </c>
      <c r="O312" s="156">
        <f t="shared" ref="O312:O358" si="146">COUNTIFS($B$492:$B$585,B312,$M$492:$M$585,"特別",$O$492:$O$585,"休校")</f>
        <v>0</v>
      </c>
      <c r="P312" s="157">
        <f t="shared" ref="P312:P358" si="147">COUNTIFS($B$492:$B$585,B312,$M$492:$M$585,"特別",$O$492:$O$585,"短縮")</f>
        <v>0</v>
      </c>
      <c r="Q312" s="156">
        <f t="shared" ref="Q312:Q358" si="148">COUNTIFS($B$492:$B$585,B312,$M$492:$M$585,"大学",$O$492:$O$585,"休校")</f>
        <v>0</v>
      </c>
      <c r="R312" s="157">
        <f t="shared" ref="R312:R358" si="149">COUNTIFS($B$498:$B$585,B312,$M$498:$M$585,"大学",$O$498:$O$585,"短縮")</f>
        <v>0</v>
      </c>
      <c r="S312" s="156">
        <f t="shared" ref="S312:S358" si="150">COUNTIFS($B$492:$B$585,B312,$M$492:$M$585,"短大",$O$492:$O$585,"休校")</f>
        <v>0</v>
      </c>
      <c r="T312" s="67">
        <f t="shared" ref="T312:T358" si="151">COUNTIFS($B$492:$B$585,B312,$M$492:$M$585,"短大",$O$492:$O$585,"短縮")</f>
        <v>0</v>
      </c>
      <c r="U312" s="156">
        <f t="shared" ref="U312:U358" si="152">COUNTIFS($B$492:$B$585,B312,$M$492:$M$585,"高専",$O$492:$O$585,"休校")</f>
        <v>0</v>
      </c>
      <c r="V312" s="157">
        <f t="shared" ref="V312:V358" si="153">COUNTIFS($B$492:$B$585,B312,$M$492:$M$585,"高専",$O$492:$O$585,"短縮")</f>
        <v>0</v>
      </c>
      <c r="W312" s="156">
        <f t="shared" ref="W312:W358" si="154">COUNTIFS($B$492:$B$585,B312,$M$492:$M$585,"専各",$O$492:$O$585,"休校")</f>
        <v>0</v>
      </c>
      <c r="X312" s="157">
        <f t="shared" ref="X312:X358" si="155">COUNTIFS($B$492:$B$585,B312,$M$492:$M$585,"専各",$O$492:$O$585,"短縮")</f>
        <v>0</v>
      </c>
      <c r="Y312" s="156">
        <f t="shared" ref="Y312:Y358" si="156">COUNTIFS($B$492:$B$585,B312,$M$492:$M$585,"その他",$O$492:$O$585,"休校")</f>
        <v>0</v>
      </c>
      <c r="Z312" s="158">
        <f t="shared" ref="Z312:Z358" si="157">COUNTIFS($B$492:$B$585,B312,$M$492:$M$585,"その他",$O$492:$O$585,"短縮")</f>
        <v>0</v>
      </c>
      <c r="AA312" s="61">
        <f>C312+E312+G312+I312+K312+M312+O312+Q312+S312+U312+W312+Y312</f>
        <v>8</v>
      </c>
      <c r="AB312" s="29">
        <f t="shared" ref="AB312:AB358" si="158">D312+F312+H312+J312+L312+N312+P312+R312+T312+V312+X312+Z312</f>
        <v>1</v>
      </c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</row>
    <row r="313" spans="1:47" s="23" customFormat="1" ht="18" hidden="1" customHeight="1" outlineLevel="1" thickBot="1">
      <c r="A313" s="13"/>
      <c r="B313" s="30" t="s">
        <v>16</v>
      </c>
      <c r="C313" s="62">
        <f t="shared" si="134"/>
        <v>0</v>
      </c>
      <c r="D313" s="32">
        <f t="shared" si="135"/>
        <v>0</v>
      </c>
      <c r="E313" s="33">
        <f t="shared" si="136"/>
        <v>0</v>
      </c>
      <c r="F313" s="68">
        <f t="shared" si="137"/>
        <v>0</v>
      </c>
      <c r="G313" s="33">
        <f t="shared" si="138"/>
        <v>0</v>
      </c>
      <c r="H313" s="68">
        <f t="shared" si="139"/>
        <v>0</v>
      </c>
      <c r="I313" s="33">
        <f t="shared" si="140"/>
        <v>0</v>
      </c>
      <c r="J313" s="68">
        <f t="shared" si="141"/>
        <v>0</v>
      </c>
      <c r="K313" s="33">
        <f t="shared" si="142"/>
        <v>0</v>
      </c>
      <c r="L313" s="68">
        <f t="shared" si="143"/>
        <v>0</v>
      </c>
      <c r="M313" s="33">
        <f t="shared" si="144"/>
        <v>0</v>
      </c>
      <c r="N313" s="68">
        <f t="shared" si="145"/>
        <v>0</v>
      </c>
      <c r="O313" s="33">
        <f t="shared" si="146"/>
        <v>0</v>
      </c>
      <c r="P313" s="68">
        <f t="shared" si="147"/>
        <v>0</v>
      </c>
      <c r="Q313" s="33">
        <f t="shared" si="148"/>
        <v>0</v>
      </c>
      <c r="R313" s="68">
        <f t="shared" si="149"/>
        <v>0</v>
      </c>
      <c r="S313" s="33">
        <f t="shared" si="150"/>
        <v>0</v>
      </c>
      <c r="T313" s="68">
        <f t="shared" si="151"/>
        <v>0</v>
      </c>
      <c r="U313" s="33">
        <f t="shared" si="152"/>
        <v>0</v>
      </c>
      <c r="V313" s="68">
        <f t="shared" si="153"/>
        <v>0</v>
      </c>
      <c r="W313" s="33">
        <f t="shared" si="154"/>
        <v>0</v>
      </c>
      <c r="X313" s="68">
        <f t="shared" si="155"/>
        <v>0</v>
      </c>
      <c r="Y313" s="33">
        <f t="shared" si="156"/>
        <v>0</v>
      </c>
      <c r="Z313" s="159">
        <f t="shared" si="157"/>
        <v>0</v>
      </c>
      <c r="AA313" s="61">
        <f t="shared" ref="AA313:AA358" si="159">C313+E313+G313+I313+K313+M313+O313+Q313+S313+U313+W313+Y313</f>
        <v>0</v>
      </c>
      <c r="AB313" s="29">
        <f t="shared" si="158"/>
        <v>0</v>
      </c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</row>
    <row r="314" spans="1:47" s="23" customFormat="1" ht="18" hidden="1" customHeight="1" outlineLevel="1" thickBot="1">
      <c r="A314" s="13"/>
      <c r="B314" s="30" t="s">
        <v>17</v>
      </c>
      <c r="C314" s="62">
        <f t="shared" si="134"/>
        <v>0</v>
      </c>
      <c r="D314" s="32">
        <f t="shared" si="135"/>
        <v>0</v>
      </c>
      <c r="E314" s="33">
        <f t="shared" si="136"/>
        <v>0</v>
      </c>
      <c r="F314" s="68">
        <f t="shared" si="137"/>
        <v>0</v>
      </c>
      <c r="G314" s="33">
        <f t="shared" si="138"/>
        <v>0</v>
      </c>
      <c r="H314" s="68">
        <f t="shared" si="139"/>
        <v>0</v>
      </c>
      <c r="I314" s="33">
        <f t="shared" si="140"/>
        <v>0</v>
      </c>
      <c r="J314" s="68">
        <f t="shared" si="141"/>
        <v>0</v>
      </c>
      <c r="K314" s="33">
        <f t="shared" si="142"/>
        <v>0</v>
      </c>
      <c r="L314" s="68">
        <f t="shared" si="143"/>
        <v>0</v>
      </c>
      <c r="M314" s="33">
        <f t="shared" si="144"/>
        <v>0</v>
      </c>
      <c r="N314" s="68">
        <f t="shared" si="145"/>
        <v>0</v>
      </c>
      <c r="O314" s="33">
        <f t="shared" si="146"/>
        <v>0</v>
      </c>
      <c r="P314" s="68">
        <f t="shared" si="147"/>
        <v>0</v>
      </c>
      <c r="Q314" s="33">
        <f t="shared" si="148"/>
        <v>0</v>
      </c>
      <c r="R314" s="68">
        <f t="shared" si="149"/>
        <v>0</v>
      </c>
      <c r="S314" s="33">
        <f t="shared" si="150"/>
        <v>0</v>
      </c>
      <c r="T314" s="68">
        <f t="shared" si="151"/>
        <v>0</v>
      </c>
      <c r="U314" s="33">
        <f t="shared" si="152"/>
        <v>0</v>
      </c>
      <c r="V314" s="68">
        <f t="shared" si="153"/>
        <v>0</v>
      </c>
      <c r="W314" s="33">
        <f t="shared" si="154"/>
        <v>0</v>
      </c>
      <c r="X314" s="68">
        <f t="shared" si="155"/>
        <v>0</v>
      </c>
      <c r="Y314" s="33">
        <f t="shared" si="156"/>
        <v>0</v>
      </c>
      <c r="Z314" s="159">
        <f t="shared" si="157"/>
        <v>0</v>
      </c>
      <c r="AA314" s="61">
        <f t="shared" si="159"/>
        <v>0</v>
      </c>
      <c r="AB314" s="29">
        <f t="shared" si="158"/>
        <v>0</v>
      </c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</row>
    <row r="315" spans="1:47" s="23" customFormat="1" ht="18" hidden="1" customHeight="1" outlineLevel="1" thickBot="1">
      <c r="A315" s="13"/>
      <c r="B315" s="30" t="s">
        <v>18</v>
      </c>
      <c r="C315" s="62">
        <f t="shared" si="134"/>
        <v>0</v>
      </c>
      <c r="D315" s="32">
        <f t="shared" si="135"/>
        <v>0</v>
      </c>
      <c r="E315" s="33">
        <f t="shared" si="136"/>
        <v>0</v>
      </c>
      <c r="F315" s="68">
        <f t="shared" si="137"/>
        <v>0</v>
      </c>
      <c r="G315" s="33">
        <f t="shared" si="138"/>
        <v>0</v>
      </c>
      <c r="H315" s="68">
        <f t="shared" si="139"/>
        <v>0</v>
      </c>
      <c r="I315" s="33">
        <f t="shared" si="140"/>
        <v>0</v>
      </c>
      <c r="J315" s="68">
        <f t="shared" si="141"/>
        <v>0</v>
      </c>
      <c r="K315" s="33">
        <f t="shared" si="142"/>
        <v>0</v>
      </c>
      <c r="L315" s="68">
        <f t="shared" si="143"/>
        <v>0</v>
      </c>
      <c r="M315" s="33">
        <f t="shared" si="144"/>
        <v>0</v>
      </c>
      <c r="N315" s="68">
        <f t="shared" si="145"/>
        <v>0</v>
      </c>
      <c r="O315" s="33">
        <f t="shared" si="146"/>
        <v>0</v>
      </c>
      <c r="P315" s="68">
        <f t="shared" si="147"/>
        <v>0</v>
      </c>
      <c r="Q315" s="33">
        <f t="shared" si="148"/>
        <v>0</v>
      </c>
      <c r="R315" s="68">
        <f t="shared" si="149"/>
        <v>0</v>
      </c>
      <c r="S315" s="33">
        <f t="shared" si="150"/>
        <v>0</v>
      </c>
      <c r="T315" s="68">
        <f t="shared" si="151"/>
        <v>0</v>
      </c>
      <c r="U315" s="33">
        <f t="shared" si="152"/>
        <v>0</v>
      </c>
      <c r="V315" s="68">
        <f t="shared" si="153"/>
        <v>0</v>
      </c>
      <c r="W315" s="33">
        <f t="shared" si="154"/>
        <v>0</v>
      </c>
      <c r="X315" s="68">
        <f t="shared" si="155"/>
        <v>0</v>
      </c>
      <c r="Y315" s="33">
        <f t="shared" si="156"/>
        <v>0</v>
      </c>
      <c r="Z315" s="159">
        <f t="shared" si="157"/>
        <v>0</v>
      </c>
      <c r="AA315" s="61">
        <f t="shared" si="159"/>
        <v>0</v>
      </c>
      <c r="AB315" s="29">
        <f t="shared" si="158"/>
        <v>0</v>
      </c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</row>
    <row r="316" spans="1:47" s="23" customFormat="1" ht="18" hidden="1" customHeight="1" outlineLevel="1" thickBot="1">
      <c r="A316" s="13"/>
      <c r="B316" s="30" t="s">
        <v>19</v>
      </c>
      <c r="C316" s="62">
        <f t="shared" si="134"/>
        <v>0</v>
      </c>
      <c r="D316" s="32">
        <f t="shared" si="135"/>
        <v>0</v>
      </c>
      <c r="E316" s="33">
        <f t="shared" si="136"/>
        <v>0</v>
      </c>
      <c r="F316" s="68">
        <f t="shared" si="137"/>
        <v>0</v>
      </c>
      <c r="G316" s="33">
        <f t="shared" si="138"/>
        <v>0</v>
      </c>
      <c r="H316" s="68">
        <f t="shared" si="139"/>
        <v>0</v>
      </c>
      <c r="I316" s="33">
        <f t="shared" si="140"/>
        <v>0</v>
      </c>
      <c r="J316" s="68">
        <f t="shared" si="141"/>
        <v>0</v>
      </c>
      <c r="K316" s="33">
        <f t="shared" si="142"/>
        <v>0</v>
      </c>
      <c r="L316" s="68">
        <f t="shared" si="143"/>
        <v>0</v>
      </c>
      <c r="M316" s="33">
        <f t="shared" si="144"/>
        <v>0</v>
      </c>
      <c r="N316" s="68">
        <f t="shared" si="145"/>
        <v>0</v>
      </c>
      <c r="O316" s="33">
        <f t="shared" si="146"/>
        <v>0</v>
      </c>
      <c r="P316" s="68">
        <f t="shared" si="147"/>
        <v>0</v>
      </c>
      <c r="Q316" s="33">
        <f t="shared" si="148"/>
        <v>0</v>
      </c>
      <c r="R316" s="68">
        <f t="shared" si="149"/>
        <v>0</v>
      </c>
      <c r="S316" s="33">
        <f t="shared" si="150"/>
        <v>0</v>
      </c>
      <c r="T316" s="68">
        <f t="shared" si="151"/>
        <v>0</v>
      </c>
      <c r="U316" s="33">
        <f t="shared" si="152"/>
        <v>0</v>
      </c>
      <c r="V316" s="68">
        <f t="shared" si="153"/>
        <v>0</v>
      </c>
      <c r="W316" s="33">
        <f t="shared" si="154"/>
        <v>0</v>
      </c>
      <c r="X316" s="68">
        <f t="shared" si="155"/>
        <v>0</v>
      </c>
      <c r="Y316" s="33">
        <f t="shared" si="156"/>
        <v>0</v>
      </c>
      <c r="Z316" s="159">
        <f t="shared" si="157"/>
        <v>0</v>
      </c>
      <c r="AA316" s="61">
        <f>C316+E316+G316+I316+K316+M316+O316+Q316+S316+U316+W316+Y316</f>
        <v>0</v>
      </c>
      <c r="AB316" s="29">
        <f t="shared" si="158"/>
        <v>0</v>
      </c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</row>
    <row r="317" spans="1:47" s="23" customFormat="1" ht="18" hidden="1" customHeight="1" outlineLevel="1" thickBot="1">
      <c r="A317" s="13"/>
      <c r="B317" s="30" t="s">
        <v>20</v>
      </c>
      <c r="C317" s="62">
        <f t="shared" si="134"/>
        <v>0</v>
      </c>
      <c r="D317" s="32">
        <f t="shared" si="135"/>
        <v>0</v>
      </c>
      <c r="E317" s="33">
        <f t="shared" si="136"/>
        <v>0</v>
      </c>
      <c r="F317" s="68">
        <f t="shared" si="137"/>
        <v>0</v>
      </c>
      <c r="G317" s="33">
        <f t="shared" si="138"/>
        <v>0</v>
      </c>
      <c r="H317" s="68">
        <f t="shared" si="139"/>
        <v>0</v>
      </c>
      <c r="I317" s="33">
        <f t="shared" si="140"/>
        <v>0</v>
      </c>
      <c r="J317" s="68">
        <f t="shared" si="141"/>
        <v>0</v>
      </c>
      <c r="K317" s="33">
        <f t="shared" si="142"/>
        <v>0</v>
      </c>
      <c r="L317" s="68">
        <f t="shared" si="143"/>
        <v>0</v>
      </c>
      <c r="M317" s="33">
        <f t="shared" si="144"/>
        <v>0</v>
      </c>
      <c r="N317" s="68">
        <f t="shared" si="145"/>
        <v>0</v>
      </c>
      <c r="O317" s="33">
        <f t="shared" si="146"/>
        <v>0</v>
      </c>
      <c r="P317" s="68">
        <f t="shared" si="147"/>
        <v>0</v>
      </c>
      <c r="Q317" s="33">
        <f t="shared" si="148"/>
        <v>0</v>
      </c>
      <c r="R317" s="68">
        <f t="shared" si="149"/>
        <v>0</v>
      </c>
      <c r="S317" s="33">
        <f t="shared" si="150"/>
        <v>0</v>
      </c>
      <c r="T317" s="68">
        <f t="shared" si="151"/>
        <v>0</v>
      </c>
      <c r="U317" s="33">
        <f t="shared" si="152"/>
        <v>0</v>
      </c>
      <c r="V317" s="68">
        <f t="shared" si="153"/>
        <v>0</v>
      </c>
      <c r="W317" s="33">
        <f t="shared" si="154"/>
        <v>0</v>
      </c>
      <c r="X317" s="68">
        <f t="shared" si="155"/>
        <v>0</v>
      </c>
      <c r="Y317" s="33">
        <f t="shared" si="156"/>
        <v>0</v>
      </c>
      <c r="Z317" s="159">
        <f t="shared" si="157"/>
        <v>0</v>
      </c>
      <c r="AA317" s="61">
        <f t="shared" si="159"/>
        <v>0</v>
      </c>
      <c r="AB317" s="29">
        <f t="shared" si="158"/>
        <v>0</v>
      </c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</row>
    <row r="318" spans="1:47" s="23" customFormat="1" ht="18" hidden="1" customHeight="1" outlineLevel="1" thickBot="1">
      <c r="A318" s="13"/>
      <c r="B318" s="30" t="s">
        <v>21</v>
      </c>
      <c r="C318" s="62">
        <f t="shared" si="134"/>
        <v>0</v>
      </c>
      <c r="D318" s="32">
        <f t="shared" si="135"/>
        <v>0</v>
      </c>
      <c r="E318" s="33">
        <f t="shared" si="136"/>
        <v>0</v>
      </c>
      <c r="F318" s="68">
        <f t="shared" si="137"/>
        <v>0</v>
      </c>
      <c r="G318" s="33">
        <f t="shared" si="138"/>
        <v>0</v>
      </c>
      <c r="H318" s="68">
        <f t="shared" si="139"/>
        <v>0</v>
      </c>
      <c r="I318" s="33">
        <f t="shared" si="140"/>
        <v>0</v>
      </c>
      <c r="J318" s="68">
        <f t="shared" si="141"/>
        <v>0</v>
      </c>
      <c r="K318" s="33">
        <f t="shared" si="142"/>
        <v>0</v>
      </c>
      <c r="L318" s="68">
        <f t="shared" si="143"/>
        <v>0</v>
      </c>
      <c r="M318" s="33">
        <f t="shared" si="144"/>
        <v>0</v>
      </c>
      <c r="N318" s="68">
        <f t="shared" si="145"/>
        <v>0</v>
      </c>
      <c r="O318" s="33">
        <f t="shared" si="146"/>
        <v>0</v>
      </c>
      <c r="P318" s="68">
        <f t="shared" si="147"/>
        <v>0</v>
      </c>
      <c r="Q318" s="33">
        <f t="shared" si="148"/>
        <v>0</v>
      </c>
      <c r="R318" s="68">
        <f t="shared" si="149"/>
        <v>0</v>
      </c>
      <c r="S318" s="33">
        <f t="shared" si="150"/>
        <v>0</v>
      </c>
      <c r="T318" s="68">
        <f t="shared" si="151"/>
        <v>0</v>
      </c>
      <c r="U318" s="33">
        <f t="shared" si="152"/>
        <v>0</v>
      </c>
      <c r="V318" s="68">
        <f t="shared" si="153"/>
        <v>0</v>
      </c>
      <c r="W318" s="33">
        <f t="shared" si="154"/>
        <v>0</v>
      </c>
      <c r="X318" s="68">
        <f t="shared" si="155"/>
        <v>0</v>
      </c>
      <c r="Y318" s="33">
        <f t="shared" si="156"/>
        <v>0</v>
      </c>
      <c r="Z318" s="159">
        <f t="shared" si="157"/>
        <v>0</v>
      </c>
      <c r="AA318" s="61">
        <f t="shared" si="159"/>
        <v>0</v>
      </c>
      <c r="AB318" s="29">
        <f t="shared" si="158"/>
        <v>0</v>
      </c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</row>
    <row r="319" spans="1:47" s="23" customFormat="1" ht="18" hidden="1" customHeight="1" outlineLevel="1" thickBot="1">
      <c r="A319" s="13"/>
      <c r="B319" s="30" t="s">
        <v>22</v>
      </c>
      <c r="C319" s="62">
        <f t="shared" si="134"/>
        <v>0</v>
      </c>
      <c r="D319" s="32">
        <f t="shared" si="135"/>
        <v>0</v>
      </c>
      <c r="E319" s="33">
        <f t="shared" si="136"/>
        <v>0</v>
      </c>
      <c r="F319" s="68">
        <f t="shared" si="137"/>
        <v>0</v>
      </c>
      <c r="G319" s="33">
        <f t="shared" si="138"/>
        <v>0</v>
      </c>
      <c r="H319" s="68">
        <f t="shared" si="139"/>
        <v>0</v>
      </c>
      <c r="I319" s="33">
        <f t="shared" si="140"/>
        <v>0</v>
      </c>
      <c r="J319" s="68">
        <f t="shared" si="141"/>
        <v>0</v>
      </c>
      <c r="K319" s="33">
        <f t="shared" si="142"/>
        <v>0</v>
      </c>
      <c r="L319" s="68">
        <f t="shared" si="143"/>
        <v>0</v>
      </c>
      <c r="M319" s="33">
        <f t="shared" si="144"/>
        <v>0</v>
      </c>
      <c r="N319" s="68">
        <f t="shared" si="145"/>
        <v>0</v>
      </c>
      <c r="O319" s="33">
        <f t="shared" si="146"/>
        <v>0</v>
      </c>
      <c r="P319" s="68">
        <f t="shared" si="147"/>
        <v>0</v>
      </c>
      <c r="Q319" s="33">
        <f t="shared" si="148"/>
        <v>0</v>
      </c>
      <c r="R319" s="68">
        <f t="shared" si="149"/>
        <v>0</v>
      </c>
      <c r="S319" s="33">
        <f t="shared" si="150"/>
        <v>0</v>
      </c>
      <c r="T319" s="68">
        <f t="shared" si="151"/>
        <v>0</v>
      </c>
      <c r="U319" s="33">
        <f t="shared" si="152"/>
        <v>0</v>
      </c>
      <c r="V319" s="68">
        <f t="shared" si="153"/>
        <v>0</v>
      </c>
      <c r="W319" s="33">
        <f t="shared" si="154"/>
        <v>0</v>
      </c>
      <c r="X319" s="68">
        <f t="shared" si="155"/>
        <v>0</v>
      </c>
      <c r="Y319" s="33">
        <f t="shared" si="156"/>
        <v>0</v>
      </c>
      <c r="Z319" s="159">
        <f t="shared" si="157"/>
        <v>0</v>
      </c>
      <c r="AA319" s="61">
        <f t="shared" si="159"/>
        <v>0</v>
      </c>
      <c r="AB319" s="29">
        <f t="shared" si="158"/>
        <v>0</v>
      </c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</row>
    <row r="320" spans="1:47" s="23" customFormat="1" ht="18" hidden="1" customHeight="1" outlineLevel="1" thickBot="1">
      <c r="A320" s="13"/>
      <c r="B320" s="30" t="s">
        <v>23</v>
      </c>
      <c r="C320" s="62">
        <f t="shared" si="134"/>
        <v>0</v>
      </c>
      <c r="D320" s="32">
        <f t="shared" si="135"/>
        <v>0</v>
      </c>
      <c r="E320" s="33">
        <f t="shared" si="136"/>
        <v>0</v>
      </c>
      <c r="F320" s="68">
        <f t="shared" si="137"/>
        <v>0</v>
      </c>
      <c r="G320" s="33">
        <f t="shared" si="138"/>
        <v>0</v>
      </c>
      <c r="H320" s="68">
        <f t="shared" si="139"/>
        <v>0</v>
      </c>
      <c r="I320" s="33">
        <f t="shared" si="140"/>
        <v>0</v>
      </c>
      <c r="J320" s="68">
        <f t="shared" si="141"/>
        <v>0</v>
      </c>
      <c r="K320" s="33">
        <f t="shared" si="142"/>
        <v>0</v>
      </c>
      <c r="L320" s="68">
        <f t="shared" si="143"/>
        <v>0</v>
      </c>
      <c r="M320" s="33">
        <f t="shared" si="144"/>
        <v>0</v>
      </c>
      <c r="N320" s="68">
        <f t="shared" si="145"/>
        <v>0</v>
      </c>
      <c r="O320" s="33">
        <f t="shared" si="146"/>
        <v>0</v>
      </c>
      <c r="P320" s="68">
        <f t="shared" si="147"/>
        <v>0</v>
      </c>
      <c r="Q320" s="33">
        <f t="shared" si="148"/>
        <v>0</v>
      </c>
      <c r="R320" s="68">
        <f t="shared" si="149"/>
        <v>0</v>
      </c>
      <c r="S320" s="33">
        <f t="shared" si="150"/>
        <v>0</v>
      </c>
      <c r="T320" s="68">
        <f t="shared" si="151"/>
        <v>0</v>
      </c>
      <c r="U320" s="33">
        <f t="shared" si="152"/>
        <v>0</v>
      </c>
      <c r="V320" s="68">
        <f t="shared" si="153"/>
        <v>0</v>
      </c>
      <c r="W320" s="33">
        <f t="shared" si="154"/>
        <v>0</v>
      </c>
      <c r="X320" s="68">
        <f t="shared" si="155"/>
        <v>0</v>
      </c>
      <c r="Y320" s="33">
        <f t="shared" si="156"/>
        <v>0</v>
      </c>
      <c r="Z320" s="159">
        <f t="shared" si="157"/>
        <v>0</v>
      </c>
      <c r="AA320" s="61">
        <f t="shared" si="159"/>
        <v>0</v>
      </c>
      <c r="AB320" s="29">
        <f t="shared" si="158"/>
        <v>0</v>
      </c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</row>
    <row r="321" spans="1:47" s="23" customFormat="1" ht="18" hidden="1" customHeight="1" outlineLevel="1" thickBot="1">
      <c r="A321" s="13"/>
      <c r="B321" s="30" t="s">
        <v>24</v>
      </c>
      <c r="C321" s="62">
        <f t="shared" si="134"/>
        <v>0</v>
      </c>
      <c r="D321" s="32">
        <f t="shared" si="135"/>
        <v>0</v>
      </c>
      <c r="E321" s="33">
        <f t="shared" si="136"/>
        <v>0</v>
      </c>
      <c r="F321" s="68">
        <f t="shared" si="137"/>
        <v>0</v>
      </c>
      <c r="G321" s="33">
        <f t="shared" si="138"/>
        <v>0</v>
      </c>
      <c r="H321" s="68">
        <f t="shared" si="139"/>
        <v>0</v>
      </c>
      <c r="I321" s="33">
        <f t="shared" si="140"/>
        <v>0</v>
      </c>
      <c r="J321" s="68">
        <f t="shared" si="141"/>
        <v>0</v>
      </c>
      <c r="K321" s="33">
        <f t="shared" si="142"/>
        <v>0</v>
      </c>
      <c r="L321" s="68">
        <f t="shared" si="143"/>
        <v>0</v>
      </c>
      <c r="M321" s="33">
        <f t="shared" si="144"/>
        <v>0</v>
      </c>
      <c r="N321" s="68">
        <f t="shared" si="145"/>
        <v>0</v>
      </c>
      <c r="O321" s="33">
        <f t="shared" si="146"/>
        <v>0</v>
      </c>
      <c r="P321" s="68">
        <f t="shared" si="147"/>
        <v>0</v>
      </c>
      <c r="Q321" s="33">
        <f t="shared" si="148"/>
        <v>0</v>
      </c>
      <c r="R321" s="68">
        <f t="shared" si="149"/>
        <v>0</v>
      </c>
      <c r="S321" s="33">
        <f t="shared" si="150"/>
        <v>0</v>
      </c>
      <c r="T321" s="68">
        <f t="shared" si="151"/>
        <v>0</v>
      </c>
      <c r="U321" s="33">
        <f t="shared" si="152"/>
        <v>0</v>
      </c>
      <c r="V321" s="68">
        <f t="shared" si="153"/>
        <v>0</v>
      </c>
      <c r="W321" s="33">
        <f t="shared" si="154"/>
        <v>0</v>
      </c>
      <c r="X321" s="68">
        <f t="shared" si="155"/>
        <v>0</v>
      </c>
      <c r="Y321" s="33">
        <f t="shared" si="156"/>
        <v>0</v>
      </c>
      <c r="Z321" s="159">
        <f t="shared" si="157"/>
        <v>0</v>
      </c>
      <c r="AA321" s="61">
        <f t="shared" si="159"/>
        <v>0</v>
      </c>
      <c r="AB321" s="29">
        <f t="shared" si="158"/>
        <v>0</v>
      </c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</row>
    <row r="322" spans="1:47" s="23" customFormat="1" ht="18" hidden="1" customHeight="1" outlineLevel="1" thickBot="1">
      <c r="A322" s="13"/>
      <c r="B322" s="30" t="s">
        <v>25</v>
      </c>
      <c r="C322" s="62">
        <f t="shared" si="134"/>
        <v>0</v>
      </c>
      <c r="D322" s="32">
        <f t="shared" si="135"/>
        <v>0</v>
      </c>
      <c r="E322" s="33">
        <f t="shared" si="136"/>
        <v>0</v>
      </c>
      <c r="F322" s="68">
        <f t="shared" si="137"/>
        <v>0</v>
      </c>
      <c r="G322" s="33">
        <f t="shared" si="138"/>
        <v>0</v>
      </c>
      <c r="H322" s="68">
        <f t="shared" si="139"/>
        <v>0</v>
      </c>
      <c r="I322" s="33">
        <f t="shared" si="140"/>
        <v>0</v>
      </c>
      <c r="J322" s="68">
        <f t="shared" si="141"/>
        <v>0</v>
      </c>
      <c r="K322" s="33">
        <f t="shared" si="142"/>
        <v>0</v>
      </c>
      <c r="L322" s="68">
        <f t="shared" si="143"/>
        <v>0</v>
      </c>
      <c r="M322" s="33">
        <f t="shared" si="144"/>
        <v>0</v>
      </c>
      <c r="N322" s="68">
        <f t="shared" si="145"/>
        <v>0</v>
      </c>
      <c r="O322" s="33">
        <f t="shared" si="146"/>
        <v>0</v>
      </c>
      <c r="P322" s="68">
        <f t="shared" si="147"/>
        <v>0</v>
      </c>
      <c r="Q322" s="33">
        <f t="shared" si="148"/>
        <v>0</v>
      </c>
      <c r="R322" s="68">
        <f t="shared" si="149"/>
        <v>0</v>
      </c>
      <c r="S322" s="33">
        <f t="shared" si="150"/>
        <v>0</v>
      </c>
      <c r="T322" s="68">
        <f t="shared" si="151"/>
        <v>0</v>
      </c>
      <c r="U322" s="33">
        <f t="shared" si="152"/>
        <v>0</v>
      </c>
      <c r="V322" s="68">
        <f t="shared" si="153"/>
        <v>0</v>
      </c>
      <c r="W322" s="33">
        <f t="shared" si="154"/>
        <v>0</v>
      </c>
      <c r="X322" s="68">
        <f t="shared" si="155"/>
        <v>0</v>
      </c>
      <c r="Y322" s="33">
        <f t="shared" si="156"/>
        <v>0</v>
      </c>
      <c r="Z322" s="159">
        <f t="shared" si="157"/>
        <v>0</v>
      </c>
      <c r="AA322" s="61">
        <f t="shared" si="159"/>
        <v>0</v>
      </c>
      <c r="AB322" s="29">
        <f t="shared" si="158"/>
        <v>0</v>
      </c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</row>
    <row r="323" spans="1:47" s="23" customFormat="1" ht="18" hidden="1" customHeight="1" outlineLevel="1" thickBot="1">
      <c r="A323" s="13"/>
      <c r="B323" s="30" t="s">
        <v>26</v>
      </c>
      <c r="C323" s="62">
        <f t="shared" si="134"/>
        <v>0</v>
      </c>
      <c r="D323" s="32">
        <f t="shared" si="135"/>
        <v>0</v>
      </c>
      <c r="E323" s="33">
        <f t="shared" si="136"/>
        <v>0</v>
      </c>
      <c r="F323" s="68">
        <f t="shared" si="137"/>
        <v>0</v>
      </c>
      <c r="G323" s="33">
        <f t="shared" si="138"/>
        <v>0</v>
      </c>
      <c r="H323" s="68">
        <f t="shared" si="139"/>
        <v>0</v>
      </c>
      <c r="I323" s="33">
        <f t="shared" si="140"/>
        <v>0</v>
      </c>
      <c r="J323" s="68">
        <f t="shared" si="141"/>
        <v>0</v>
      </c>
      <c r="K323" s="33">
        <f t="shared" si="142"/>
        <v>0</v>
      </c>
      <c r="L323" s="68">
        <f t="shared" si="143"/>
        <v>0</v>
      </c>
      <c r="M323" s="33">
        <f t="shared" si="144"/>
        <v>0</v>
      </c>
      <c r="N323" s="68">
        <f t="shared" si="145"/>
        <v>0</v>
      </c>
      <c r="O323" s="33">
        <f t="shared" si="146"/>
        <v>0</v>
      </c>
      <c r="P323" s="68">
        <f t="shared" si="147"/>
        <v>0</v>
      </c>
      <c r="Q323" s="33">
        <f t="shared" si="148"/>
        <v>0</v>
      </c>
      <c r="R323" s="68">
        <f t="shared" si="149"/>
        <v>0</v>
      </c>
      <c r="S323" s="33">
        <f t="shared" si="150"/>
        <v>0</v>
      </c>
      <c r="T323" s="68">
        <f t="shared" si="151"/>
        <v>0</v>
      </c>
      <c r="U323" s="33">
        <f t="shared" si="152"/>
        <v>0</v>
      </c>
      <c r="V323" s="68">
        <f t="shared" si="153"/>
        <v>0</v>
      </c>
      <c r="W323" s="33">
        <f t="shared" si="154"/>
        <v>0</v>
      </c>
      <c r="X323" s="68">
        <f t="shared" si="155"/>
        <v>0</v>
      </c>
      <c r="Y323" s="33">
        <f t="shared" si="156"/>
        <v>0</v>
      </c>
      <c r="Z323" s="159">
        <f t="shared" si="157"/>
        <v>0</v>
      </c>
      <c r="AA323" s="61">
        <f>C323+E323+G323+I323+K323+M323+O323+Q323+S323+U323+W323+Y323</f>
        <v>0</v>
      </c>
      <c r="AB323" s="29">
        <f t="shared" si="158"/>
        <v>0</v>
      </c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</row>
    <row r="324" spans="1:47" s="23" customFormat="1" ht="18" hidden="1" customHeight="1" outlineLevel="1" thickBot="1">
      <c r="A324" s="13"/>
      <c r="B324" s="30" t="s">
        <v>27</v>
      </c>
      <c r="C324" s="62">
        <f t="shared" si="134"/>
        <v>0</v>
      </c>
      <c r="D324" s="32">
        <f t="shared" si="135"/>
        <v>0</v>
      </c>
      <c r="E324" s="33">
        <f t="shared" si="136"/>
        <v>0</v>
      </c>
      <c r="F324" s="68">
        <f t="shared" si="137"/>
        <v>0</v>
      </c>
      <c r="G324" s="33">
        <f t="shared" si="138"/>
        <v>0</v>
      </c>
      <c r="H324" s="68">
        <f t="shared" si="139"/>
        <v>0</v>
      </c>
      <c r="I324" s="33">
        <f t="shared" si="140"/>
        <v>0</v>
      </c>
      <c r="J324" s="68">
        <f t="shared" si="141"/>
        <v>0</v>
      </c>
      <c r="K324" s="33">
        <f t="shared" si="142"/>
        <v>0</v>
      </c>
      <c r="L324" s="68">
        <f t="shared" si="143"/>
        <v>0</v>
      </c>
      <c r="M324" s="33">
        <f t="shared" si="144"/>
        <v>0</v>
      </c>
      <c r="N324" s="68">
        <f t="shared" si="145"/>
        <v>0</v>
      </c>
      <c r="O324" s="33">
        <f t="shared" si="146"/>
        <v>0</v>
      </c>
      <c r="P324" s="68">
        <f t="shared" si="147"/>
        <v>0</v>
      </c>
      <c r="Q324" s="33">
        <f t="shared" si="148"/>
        <v>0</v>
      </c>
      <c r="R324" s="68">
        <f t="shared" si="149"/>
        <v>0</v>
      </c>
      <c r="S324" s="33">
        <f t="shared" si="150"/>
        <v>0</v>
      </c>
      <c r="T324" s="68">
        <f t="shared" si="151"/>
        <v>0</v>
      </c>
      <c r="U324" s="33">
        <f t="shared" si="152"/>
        <v>0</v>
      </c>
      <c r="V324" s="68">
        <f t="shared" si="153"/>
        <v>0</v>
      </c>
      <c r="W324" s="33">
        <f t="shared" si="154"/>
        <v>0</v>
      </c>
      <c r="X324" s="68">
        <f t="shared" si="155"/>
        <v>0</v>
      </c>
      <c r="Y324" s="33">
        <f t="shared" si="156"/>
        <v>0</v>
      </c>
      <c r="Z324" s="159">
        <f t="shared" si="157"/>
        <v>0</v>
      </c>
      <c r="AA324" s="61">
        <f t="shared" si="159"/>
        <v>0</v>
      </c>
      <c r="AB324" s="29">
        <f t="shared" si="158"/>
        <v>0</v>
      </c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</row>
    <row r="325" spans="1:47" s="23" customFormat="1" ht="18" hidden="1" customHeight="1" outlineLevel="1" thickBot="1">
      <c r="A325" s="13"/>
      <c r="B325" s="30" t="s">
        <v>28</v>
      </c>
      <c r="C325" s="62">
        <f t="shared" si="134"/>
        <v>0</v>
      </c>
      <c r="D325" s="32">
        <f t="shared" si="135"/>
        <v>0</v>
      </c>
      <c r="E325" s="33">
        <f t="shared" si="136"/>
        <v>0</v>
      </c>
      <c r="F325" s="68">
        <f t="shared" si="137"/>
        <v>0</v>
      </c>
      <c r="G325" s="33">
        <f t="shared" si="138"/>
        <v>0</v>
      </c>
      <c r="H325" s="68">
        <f t="shared" si="139"/>
        <v>0</v>
      </c>
      <c r="I325" s="33">
        <f t="shared" si="140"/>
        <v>0</v>
      </c>
      <c r="J325" s="68">
        <f t="shared" si="141"/>
        <v>0</v>
      </c>
      <c r="K325" s="33">
        <f t="shared" si="142"/>
        <v>0</v>
      </c>
      <c r="L325" s="68">
        <f t="shared" si="143"/>
        <v>0</v>
      </c>
      <c r="M325" s="33">
        <f t="shared" si="144"/>
        <v>0</v>
      </c>
      <c r="N325" s="68">
        <f t="shared" si="145"/>
        <v>0</v>
      </c>
      <c r="O325" s="33">
        <f t="shared" si="146"/>
        <v>0</v>
      </c>
      <c r="P325" s="68">
        <f t="shared" si="147"/>
        <v>0</v>
      </c>
      <c r="Q325" s="33">
        <f t="shared" si="148"/>
        <v>0</v>
      </c>
      <c r="R325" s="68">
        <f t="shared" si="149"/>
        <v>0</v>
      </c>
      <c r="S325" s="33">
        <f t="shared" si="150"/>
        <v>0</v>
      </c>
      <c r="T325" s="68">
        <f t="shared" si="151"/>
        <v>0</v>
      </c>
      <c r="U325" s="33">
        <f t="shared" si="152"/>
        <v>0</v>
      </c>
      <c r="V325" s="68">
        <f t="shared" si="153"/>
        <v>0</v>
      </c>
      <c r="W325" s="33">
        <f t="shared" si="154"/>
        <v>0</v>
      </c>
      <c r="X325" s="68">
        <f t="shared" si="155"/>
        <v>0</v>
      </c>
      <c r="Y325" s="33">
        <f t="shared" si="156"/>
        <v>0</v>
      </c>
      <c r="Z325" s="159">
        <f t="shared" si="157"/>
        <v>0</v>
      </c>
      <c r="AA325" s="61">
        <f>C325+E325+G325+I325+K325+M325+O325+Q325+S325+U325+W325+Y325</f>
        <v>0</v>
      </c>
      <c r="AB325" s="29">
        <f t="shared" si="158"/>
        <v>0</v>
      </c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</row>
    <row r="326" spans="1:47" s="23" customFormat="1" ht="18" hidden="1" customHeight="1" outlineLevel="1" thickBot="1">
      <c r="A326" s="13"/>
      <c r="B326" s="30" t="s">
        <v>29</v>
      </c>
      <c r="C326" s="62">
        <f t="shared" si="134"/>
        <v>0</v>
      </c>
      <c r="D326" s="32">
        <f t="shared" si="135"/>
        <v>0</v>
      </c>
      <c r="E326" s="33">
        <f t="shared" si="136"/>
        <v>0</v>
      </c>
      <c r="F326" s="68">
        <f t="shared" si="137"/>
        <v>0</v>
      </c>
      <c r="G326" s="33">
        <f t="shared" si="138"/>
        <v>0</v>
      </c>
      <c r="H326" s="68">
        <f t="shared" si="139"/>
        <v>0</v>
      </c>
      <c r="I326" s="33">
        <f t="shared" si="140"/>
        <v>0</v>
      </c>
      <c r="J326" s="68">
        <f t="shared" si="141"/>
        <v>0</v>
      </c>
      <c r="K326" s="33">
        <f t="shared" si="142"/>
        <v>0</v>
      </c>
      <c r="L326" s="68">
        <f t="shared" si="143"/>
        <v>0</v>
      </c>
      <c r="M326" s="33">
        <f t="shared" si="144"/>
        <v>0</v>
      </c>
      <c r="N326" s="68">
        <f t="shared" si="145"/>
        <v>0</v>
      </c>
      <c r="O326" s="33">
        <f t="shared" si="146"/>
        <v>0</v>
      </c>
      <c r="P326" s="68">
        <f t="shared" si="147"/>
        <v>0</v>
      </c>
      <c r="Q326" s="33">
        <f t="shared" si="148"/>
        <v>0</v>
      </c>
      <c r="R326" s="68">
        <f t="shared" si="149"/>
        <v>0</v>
      </c>
      <c r="S326" s="33">
        <f t="shared" si="150"/>
        <v>0</v>
      </c>
      <c r="T326" s="68">
        <f t="shared" si="151"/>
        <v>0</v>
      </c>
      <c r="U326" s="33">
        <f t="shared" si="152"/>
        <v>0</v>
      </c>
      <c r="V326" s="68">
        <f t="shared" si="153"/>
        <v>0</v>
      </c>
      <c r="W326" s="33">
        <f t="shared" si="154"/>
        <v>0</v>
      </c>
      <c r="X326" s="68">
        <f t="shared" si="155"/>
        <v>0</v>
      </c>
      <c r="Y326" s="33">
        <f t="shared" si="156"/>
        <v>0</v>
      </c>
      <c r="Z326" s="159">
        <f t="shared" si="157"/>
        <v>0</v>
      </c>
      <c r="AA326" s="61">
        <f t="shared" si="159"/>
        <v>0</v>
      </c>
      <c r="AB326" s="29">
        <f t="shared" si="158"/>
        <v>0</v>
      </c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</row>
    <row r="327" spans="1:47" s="23" customFormat="1" ht="18" hidden="1" customHeight="1" outlineLevel="1" thickBot="1">
      <c r="A327" s="13"/>
      <c r="B327" s="30" t="s">
        <v>30</v>
      </c>
      <c r="C327" s="62">
        <f t="shared" si="134"/>
        <v>0</v>
      </c>
      <c r="D327" s="32">
        <f t="shared" si="135"/>
        <v>0</v>
      </c>
      <c r="E327" s="33">
        <f t="shared" si="136"/>
        <v>0</v>
      </c>
      <c r="F327" s="68">
        <f t="shared" si="137"/>
        <v>0</v>
      </c>
      <c r="G327" s="33">
        <f t="shared" si="138"/>
        <v>0</v>
      </c>
      <c r="H327" s="68">
        <f t="shared" si="139"/>
        <v>0</v>
      </c>
      <c r="I327" s="33">
        <f t="shared" si="140"/>
        <v>0</v>
      </c>
      <c r="J327" s="68">
        <f t="shared" si="141"/>
        <v>0</v>
      </c>
      <c r="K327" s="33">
        <f t="shared" si="142"/>
        <v>0</v>
      </c>
      <c r="L327" s="68">
        <f t="shared" si="143"/>
        <v>0</v>
      </c>
      <c r="M327" s="33">
        <f t="shared" si="144"/>
        <v>0</v>
      </c>
      <c r="N327" s="68">
        <f t="shared" si="145"/>
        <v>0</v>
      </c>
      <c r="O327" s="33">
        <f t="shared" si="146"/>
        <v>0</v>
      </c>
      <c r="P327" s="68">
        <f t="shared" si="147"/>
        <v>0</v>
      </c>
      <c r="Q327" s="33">
        <f t="shared" si="148"/>
        <v>0</v>
      </c>
      <c r="R327" s="68">
        <f t="shared" si="149"/>
        <v>0</v>
      </c>
      <c r="S327" s="33">
        <f t="shared" si="150"/>
        <v>0</v>
      </c>
      <c r="T327" s="68">
        <f t="shared" si="151"/>
        <v>0</v>
      </c>
      <c r="U327" s="33">
        <f t="shared" si="152"/>
        <v>0</v>
      </c>
      <c r="V327" s="68">
        <f t="shared" si="153"/>
        <v>0</v>
      </c>
      <c r="W327" s="33">
        <f t="shared" si="154"/>
        <v>0</v>
      </c>
      <c r="X327" s="68">
        <f t="shared" si="155"/>
        <v>0</v>
      </c>
      <c r="Y327" s="33">
        <f t="shared" si="156"/>
        <v>0</v>
      </c>
      <c r="Z327" s="159">
        <f t="shared" si="157"/>
        <v>0</v>
      </c>
      <c r="AA327" s="61">
        <f t="shared" si="159"/>
        <v>0</v>
      </c>
      <c r="AB327" s="29">
        <f t="shared" si="158"/>
        <v>0</v>
      </c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</row>
    <row r="328" spans="1:47" s="23" customFormat="1" ht="18" hidden="1" customHeight="1" outlineLevel="1" thickBot="1">
      <c r="A328" s="13"/>
      <c r="B328" s="30" t="s">
        <v>31</v>
      </c>
      <c r="C328" s="62">
        <f t="shared" si="134"/>
        <v>0</v>
      </c>
      <c r="D328" s="32">
        <f t="shared" si="135"/>
        <v>0</v>
      </c>
      <c r="E328" s="33">
        <f t="shared" si="136"/>
        <v>0</v>
      </c>
      <c r="F328" s="68">
        <f t="shared" si="137"/>
        <v>0</v>
      </c>
      <c r="G328" s="33">
        <f t="shared" si="138"/>
        <v>0</v>
      </c>
      <c r="H328" s="68">
        <f t="shared" si="139"/>
        <v>0</v>
      </c>
      <c r="I328" s="33">
        <f t="shared" si="140"/>
        <v>0</v>
      </c>
      <c r="J328" s="68">
        <f t="shared" si="141"/>
        <v>0</v>
      </c>
      <c r="K328" s="33">
        <f t="shared" si="142"/>
        <v>0</v>
      </c>
      <c r="L328" s="68">
        <f t="shared" si="143"/>
        <v>0</v>
      </c>
      <c r="M328" s="33">
        <f t="shared" si="144"/>
        <v>0</v>
      </c>
      <c r="N328" s="68">
        <f t="shared" si="145"/>
        <v>0</v>
      </c>
      <c r="O328" s="33">
        <f t="shared" si="146"/>
        <v>0</v>
      </c>
      <c r="P328" s="68">
        <f t="shared" si="147"/>
        <v>0</v>
      </c>
      <c r="Q328" s="33">
        <f t="shared" si="148"/>
        <v>0</v>
      </c>
      <c r="R328" s="68">
        <f t="shared" si="149"/>
        <v>0</v>
      </c>
      <c r="S328" s="33">
        <f t="shared" si="150"/>
        <v>0</v>
      </c>
      <c r="T328" s="68">
        <f t="shared" si="151"/>
        <v>0</v>
      </c>
      <c r="U328" s="33">
        <f t="shared" si="152"/>
        <v>0</v>
      </c>
      <c r="V328" s="68">
        <f t="shared" si="153"/>
        <v>0</v>
      </c>
      <c r="W328" s="33">
        <f t="shared" si="154"/>
        <v>0</v>
      </c>
      <c r="X328" s="68">
        <f t="shared" si="155"/>
        <v>0</v>
      </c>
      <c r="Y328" s="33">
        <f t="shared" si="156"/>
        <v>0</v>
      </c>
      <c r="Z328" s="159">
        <f t="shared" si="157"/>
        <v>0</v>
      </c>
      <c r="AA328" s="61">
        <f t="shared" si="159"/>
        <v>0</v>
      </c>
      <c r="AB328" s="29">
        <f t="shared" si="158"/>
        <v>0</v>
      </c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</row>
    <row r="329" spans="1:47" s="23" customFormat="1" ht="18" hidden="1" customHeight="1" outlineLevel="1" thickBot="1">
      <c r="A329" s="13"/>
      <c r="B329" s="30" t="s">
        <v>32</v>
      </c>
      <c r="C329" s="62">
        <f t="shared" si="134"/>
        <v>0</v>
      </c>
      <c r="D329" s="32">
        <f t="shared" si="135"/>
        <v>0</v>
      </c>
      <c r="E329" s="33">
        <f t="shared" si="136"/>
        <v>0</v>
      </c>
      <c r="F329" s="68">
        <f t="shared" si="137"/>
        <v>0</v>
      </c>
      <c r="G329" s="33">
        <f t="shared" si="138"/>
        <v>0</v>
      </c>
      <c r="H329" s="68">
        <f t="shared" si="139"/>
        <v>0</v>
      </c>
      <c r="I329" s="33">
        <f t="shared" si="140"/>
        <v>0</v>
      </c>
      <c r="J329" s="68">
        <f t="shared" si="141"/>
        <v>0</v>
      </c>
      <c r="K329" s="33">
        <f t="shared" si="142"/>
        <v>0</v>
      </c>
      <c r="L329" s="68">
        <f t="shared" si="143"/>
        <v>0</v>
      </c>
      <c r="M329" s="33">
        <f t="shared" si="144"/>
        <v>0</v>
      </c>
      <c r="N329" s="68">
        <f t="shared" si="145"/>
        <v>0</v>
      </c>
      <c r="O329" s="33">
        <f t="shared" si="146"/>
        <v>0</v>
      </c>
      <c r="P329" s="68">
        <f t="shared" si="147"/>
        <v>0</v>
      </c>
      <c r="Q329" s="33">
        <f t="shared" si="148"/>
        <v>0</v>
      </c>
      <c r="R329" s="68">
        <f t="shared" si="149"/>
        <v>0</v>
      </c>
      <c r="S329" s="33">
        <f t="shared" si="150"/>
        <v>0</v>
      </c>
      <c r="T329" s="68">
        <f t="shared" si="151"/>
        <v>0</v>
      </c>
      <c r="U329" s="33">
        <f t="shared" si="152"/>
        <v>0</v>
      </c>
      <c r="V329" s="68">
        <f t="shared" si="153"/>
        <v>0</v>
      </c>
      <c r="W329" s="33">
        <f t="shared" si="154"/>
        <v>0</v>
      </c>
      <c r="X329" s="68">
        <f t="shared" si="155"/>
        <v>0</v>
      </c>
      <c r="Y329" s="33">
        <f t="shared" si="156"/>
        <v>0</v>
      </c>
      <c r="Z329" s="159">
        <f t="shared" si="157"/>
        <v>0</v>
      </c>
      <c r="AA329" s="61">
        <f t="shared" si="159"/>
        <v>0</v>
      </c>
      <c r="AB329" s="29">
        <f t="shared" si="158"/>
        <v>0</v>
      </c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</row>
    <row r="330" spans="1:47" s="23" customFormat="1" ht="18" hidden="1" customHeight="1" outlineLevel="1" thickBot="1">
      <c r="A330" s="13"/>
      <c r="B330" s="30" t="s">
        <v>33</v>
      </c>
      <c r="C330" s="62">
        <f t="shared" si="134"/>
        <v>0</v>
      </c>
      <c r="D330" s="32">
        <f t="shared" si="135"/>
        <v>0</v>
      </c>
      <c r="E330" s="33">
        <f t="shared" si="136"/>
        <v>0</v>
      </c>
      <c r="F330" s="68">
        <f t="shared" si="137"/>
        <v>0</v>
      </c>
      <c r="G330" s="33">
        <f t="shared" si="138"/>
        <v>0</v>
      </c>
      <c r="H330" s="68">
        <f t="shared" si="139"/>
        <v>0</v>
      </c>
      <c r="I330" s="33">
        <f t="shared" si="140"/>
        <v>0</v>
      </c>
      <c r="J330" s="68">
        <f t="shared" si="141"/>
        <v>0</v>
      </c>
      <c r="K330" s="33">
        <f t="shared" si="142"/>
        <v>0</v>
      </c>
      <c r="L330" s="68">
        <f t="shared" si="143"/>
        <v>0</v>
      </c>
      <c r="M330" s="33">
        <f t="shared" si="144"/>
        <v>0</v>
      </c>
      <c r="N330" s="68">
        <f t="shared" si="145"/>
        <v>0</v>
      </c>
      <c r="O330" s="33">
        <f t="shared" si="146"/>
        <v>0</v>
      </c>
      <c r="P330" s="68">
        <f t="shared" si="147"/>
        <v>0</v>
      </c>
      <c r="Q330" s="33">
        <f t="shared" si="148"/>
        <v>0</v>
      </c>
      <c r="R330" s="68">
        <f t="shared" si="149"/>
        <v>0</v>
      </c>
      <c r="S330" s="33">
        <f t="shared" si="150"/>
        <v>0</v>
      </c>
      <c r="T330" s="68">
        <f t="shared" si="151"/>
        <v>0</v>
      </c>
      <c r="U330" s="33">
        <f t="shared" si="152"/>
        <v>0</v>
      </c>
      <c r="V330" s="68">
        <f t="shared" si="153"/>
        <v>0</v>
      </c>
      <c r="W330" s="33">
        <f t="shared" si="154"/>
        <v>0</v>
      </c>
      <c r="X330" s="68">
        <f t="shared" si="155"/>
        <v>0</v>
      </c>
      <c r="Y330" s="33">
        <f t="shared" si="156"/>
        <v>0</v>
      </c>
      <c r="Z330" s="159">
        <f t="shared" si="157"/>
        <v>0</v>
      </c>
      <c r="AA330" s="61">
        <f>C330+E330+G330+I330+K330+M330+O330+Q330+S330+U330+W330+Y330</f>
        <v>0</v>
      </c>
      <c r="AB330" s="29">
        <f t="shared" si="158"/>
        <v>0</v>
      </c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</row>
    <row r="331" spans="1:47" s="23" customFormat="1" ht="18" hidden="1" customHeight="1" outlineLevel="1" thickBot="1">
      <c r="A331" s="13"/>
      <c r="B331" s="30" t="s">
        <v>34</v>
      </c>
      <c r="C331" s="62">
        <f t="shared" si="134"/>
        <v>0</v>
      </c>
      <c r="D331" s="32">
        <f t="shared" si="135"/>
        <v>0</v>
      </c>
      <c r="E331" s="33">
        <f t="shared" si="136"/>
        <v>0</v>
      </c>
      <c r="F331" s="68">
        <f t="shared" si="137"/>
        <v>0</v>
      </c>
      <c r="G331" s="33">
        <f t="shared" si="138"/>
        <v>0</v>
      </c>
      <c r="H331" s="68">
        <f t="shared" si="139"/>
        <v>0</v>
      </c>
      <c r="I331" s="33">
        <f t="shared" si="140"/>
        <v>0</v>
      </c>
      <c r="J331" s="68">
        <f t="shared" si="141"/>
        <v>0</v>
      </c>
      <c r="K331" s="33">
        <f t="shared" si="142"/>
        <v>0</v>
      </c>
      <c r="L331" s="68">
        <f t="shared" si="143"/>
        <v>0</v>
      </c>
      <c r="M331" s="33">
        <f t="shared" si="144"/>
        <v>0</v>
      </c>
      <c r="N331" s="68">
        <f t="shared" si="145"/>
        <v>0</v>
      </c>
      <c r="O331" s="33">
        <f t="shared" si="146"/>
        <v>0</v>
      </c>
      <c r="P331" s="68">
        <f t="shared" si="147"/>
        <v>0</v>
      </c>
      <c r="Q331" s="33">
        <f t="shared" si="148"/>
        <v>0</v>
      </c>
      <c r="R331" s="68">
        <f t="shared" si="149"/>
        <v>0</v>
      </c>
      <c r="S331" s="33">
        <f t="shared" si="150"/>
        <v>0</v>
      </c>
      <c r="T331" s="68">
        <f t="shared" si="151"/>
        <v>0</v>
      </c>
      <c r="U331" s="33">
        <f t="shared" si="152"/>
        <v>0</v>
      </c>
      <c r="V331" s="68">
        <f t="shared" si="153"/>
        <v>0</v>
      </c>
      <c r="W331" s="33">
        <f t="shared" si="154"/>
        <v>0</v>
      </c>
      <c r="X331" s="68">
        <f t="shared" si="155"/>
        <v>0</v>
      </c>
      <c r="Y331" s="33">
        <f t="shared" si="156"/>
        <v>0</v>
      </c>
      <c r="Z331" s="159">
        <f t="shared" si="157"/>
        <v>0</v>
      </c>
      <c r="AA331" s="61">
        <f t="shared" si="159"/>
        <v>0</v>
      </c>
      <c r="AB331" s="29">
        <f t="shared" si="158"/>
        <v>0</v>
      </c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</row>
    <row r="332" spans="1:47" s="23" customFormat="1" ht="18" hidden="1" customHeight="1" outlineLevel="1" thickBot="1">
      <c r="A332" s="13"/>
      <c r="B332" s="30" t="s">
        <v>35</v>
      </c>
      <c r="C332" s="62">
        <f t="shared" si="134"/>
        <v>0</v>
      </c>
      <c r="D332" s="32">
        <f t="shared" si="135"/>
        <v>0</v>
      </c>
      <c r="E332" s="33">
        <f t="shared" si="136"/>
        <v>0</v>
      </c>
      <c r="F332" s="68">
        <f t="shared" si="137"/>
        <v>0</v>
      </c>
      <c r="G332" s="33">
        <f t="shared" si="138"/>
        <v>0</v>
      </c>
      <c r="H332" s="68">
        <f t="shared" si="139"/>
        <v>0</v>
      </c>
      <c r="I332" s="33">
        <f t="shared" si="140"/>
        <v>0</v>
      </c>
      <c r="J332" s="68">
        <f t="shared" si="141"/>
        <v>0</v>
      </c>
      <c r="K332" s="33">
        <f t="shared" si="142"/>
        <v>0</v>
      </c>
      <c r="L332" s="68">
        <f t="shared" si="143"/>
        <v>0</v>
      </c>
      <c r="M332" s="33">
        <f t="shared" si="144"/>
        <v>0</v>
      </c>
      <c r="N332" s="68">
        <f t="shared" si="145"/>
        <v>0</v>
      </c>
      <c r="O332" s="33">
        <f t="shared" si="146"/>
        <v>0</v>
      </c>
      <c r="P332" s="68">
        <f t="shared" si="147"/>
        <v>0</v>
      </c>
      <c r="Q332" s="33">
        <f t="shared" si="148"/>
        <v>0</v>
      </c>
      <c r="R332" s="68">
        <f t="shared" si="149"/>
        <v>0</v>
      </c>
      <c r="S332" s="33">
        <f t="shared" si="150"/>
        <v>0</v>
      </c>
      <c r="T332" s="68">
        <f t="shared" si="151"/>
        <v>0</v>
      </c>
      <c r="U332" s="33">
        <f t="shared" si="152"/>
        <v>0</v>
      </c>
      <c r="V332" s="68">
        <f t="shared" si="153"/>
        <v>0</v>
      </c>
      <c r="W332" s="33">
        <f t="shared" si="154"/>
        <v>0</v>
      </c>
      <c r="X332" s="68">
        <f t="shared" si="155"/>
        <v>0</v>
      </c>
      <c r="Y332" s="33">
        <f t="shared" si="156"/>
        <v>0</v>
      </c>
      <c r="Z332" s="159">
        <f t="shared" si="157"/>
        <v>0</v>
      </c>
      <c r="AA332" s="61">
        <f>C332+E332+G332+I332+K332+M332+O332+Q332+S332+U332+W332+Y332</f>
        <v>0</v>
      </c>
      <c r="AB332" s="29">
        <f t="shared" si="158"/>
        <v>0</v>
      </c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</row>
    <row r="333" spans="1:47" s="23" customFormat="1" ht="18" hidden="1" customHeight="1" outlineLevel="1" thickBot="1">
      <c r="A333" s="13"/>
      <c r="B333" s="30" t="s">
        <v>36</v>
      </c>
      <c r="C333" s="62">
        <f t="shared" si="134"/>
        <v>0</v>
      </c>
      <c r="D333" s="32">
        <f t="shared" si="135"/>
        <v>0</v>
      </c>
      <c r="E333" s="33">
        <f t="shared" si="136"/>
        <v>0</v>
      </c>
      <c r="F333" s="68">
        <f t="shared" si="137"/>
        <v>0</v>
      </c>
      <c r="G333" s="33">
        <f t="shared" si="138"/>
        <v>0</v>
      </c>
      <c r="H333" s="68">
        <f t="shared" si="139"/>
        <v>0</v>
      </c>
      <c r="I333" s="33">
        <f t="shared" si="140"/>
        <v>0</v>
      </c>
      <c r="J333" s="68">
        <f t="shared" si="141"/>
        <v>0</v>
      </c>
      <c r="K333" s="33">
        <f t="shared" si="142"/>
        <v>0</v>
      </c>
      <c r="L333" s="68">
        <f t="shared" si="143"/>
        <v>0</v>
      </c>
      <c r="M333" s="33">
        <f t="shared" si="144"/>
        <v>0</v>
      </c>
      <c r="N333" s="68">
        <f t="shared" si="145"/>
        <v>0</v>
      </c>
      <c r="O333" s="33">
        <f t="shared" si="146"/>
        <v>0</v>
      </c>
      <c r="P333" s="68">
        <f t="shared" si="147"/>
        <v>0</v>
      </c>
      <c r="Q333" s="33">
        <f t="shared" si="148"/>
        <v>0</v>
      </c>
      <c r="R333" s="68">
        <f t="shared" si="149"/>
        <v>0</v>
      </c>
      <c r="S333" s="33">
        <f t="shared" si="150"/>
        <v>0</v>
      </c>
      <c r="T333" s="68">
        <f t="shared" si="151"/>
        <v>0</v>
      </c>
      <c r="U333" s="33">
        <f t="shared" si="152"/>
        <v>0</v>
      </c>
      <c r="V333" s="68">
        <f t="shared" si="153"/>
        <v>0</v>
      </c>
      <c r="W333" s="33">
        <f t="shared" si="154"/>
        <v>0</v>
      </c>
      <c r="X333" s="68">
        <f t="shared" si="155"/>
        <v>0</v>
      </c>
      <c r="Y333" s="33">
        <f t="shared" si="156"/>
        <v>0</v>
      </c>
      <c r="Z333" s="159">
        <f t="shared" si="157"/>
        <v>0</v>
      </c>
      <c r="AA333" s="61">
        <f>C333+E333+G333+I333+K333+M333+O333+Q333+S333+U333+W333+Y333</f>
        <v>0</v>
      </c>
      <c r="AB333" s="29">
        <f>D333+F333+H333+J333+L333+N333+P333+R333+T333+V333+X333+Z333</f>
        <v>0</v>
      </c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</row>
    <row r="334" spans="1:47" s="23" customFormat="1" ht="18" hidden="1" customHeight="1" outlineLevel="1" thickBot="1">
      <c r="A334" s="13"/>
      <c r="B334" s="30" t="s">
        <v>37</v>
      </c>
      <c r="C334" s="62">
        <f t="shared" si="134"/>
        <v>0</v>
      </c>
      <c r="D334" s="32">
        <f t="shared" si="135"/>
        <v>0</v>
      </c>
      <c r="E334" s="33">
        <f t="shared" si="136"/>
        <v>0</v>
      </c>
      <c r="F334" s="68">
        <f t="shared" si="137"/>
        <v>0</v>
      </c>
      <c r="G334" s="33">
        <f t="shared" si="138"/>
        <v>0</v>
      </c>
      <c r="H334" s="68">
        <f t="shared" si="139"/>
        <v>0</v>
      </c>
      <c r="I334" s="33">
        <f t="shared" si="140"/>
        <v>0</v>
      </c>
      <c r="J334" s="68">
        <f t="shared" si="141"/>
        <v>0</v>
      </c>
      <c r="K334" s="33">
        <f t="shared" si="142"/>
        <v>0</v>
      </c>
      <c r="L334" s="68">
        <f t="shared" si="143"/>
        <v>0</v>
      </c>
      <c r="M334" s="33">
        <f t="shared" si="144"/>
        <v>0</v>
      </c>
      <c r="N334" s="68">
        <f t="shared" si="145"/>
        <v>0</v>
      </c>
      <c r="O334" s="33">
        <f t="shared" si="146"/>
        <v>0</v>
      </c>
      <c r="P334" s="68">
        <f t="shared" si="147"/>
        <v>0</v>
      </c>
      <c r="Q334" s="33">
        <f t="shared" si="148"/>
        <v>0</v>
      </c>
      <c r="R334" s="68">
        <f t="shared" si="149"/>
        <v>0</v>
      </c>
      <c r="S334" s="33">
        <f t="shared" si="150"/>
        <v>0</v>
      </c>
      <c r="T334" s="68">
        <f t="shared" si="151"/>
        <v>0</v>
      </c>
      <c r="U334" s="33">
        <f t="shared" si="152"/>
        <v>0</v>
      </c>
      <c r="V334" s="68">
        <f t="shared" si="153"/>
        <v>0</v>
      </c>
      <c r="W334" s="33">
        <f t="shared" si="154"/>
        <v>0</v>
      </c>
      <c r="X334" s="68">
        <f t="shared" si="155"/>
        <v>0</v>
      </c>
      <c r="Y334" s="33">
        <f t="shared" si="156"/>
        <v>0</v>
      </c>
      <c r="Z334" s="159">
        <f t="shared" si="157"/>
        <v>0</v>
      </c>
      <c r="AA334" s="61">
        <f>C334+E334+G334+I334+K334+M334+O334+Q334+S334+U334+W334+Y334</f>
        <v>0</v>
      </c>
      <c r="AB334" s="29">
        <f t="shared" si="158"/>
        <v>0</v>
      </c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</row>
    <row r="335" spans="1:47" s="23" customFormat="1" ht="18" hidden="1" customHeight="1" outlineLevel="1" thickBot="1">
      <c r="A335" s="13"/>
      <c r="B335" s="30" t="s">
        <v>38</v>
      </c>
      <c r="C335" s="62">
        <f t="shared" si="134"/>
        <v>0</v>
      </c>
      <c r="D335" s="32">
        <f t="shared" si="135"/>
        <v>0</v>
      </c>
      <c r="E335" s="33">
        <f t="shared" si="136"/>
        <v>0</v>
      </c>
      <c r="F335" s="68">
        <f t="shared" si="137"/>
        <v>0</v>
      </c>
      <c r="G335" s="33">
        <f t="shared" si="138"/>
        <v>0</v>
      </c>
      <c r="H335" s="68">
        <f t="shared" si="139"/>
        <v>0</v>
      </c>
      <c r="I335" s="33">
        <f t="shared" si="140"/>
        <v>0</v>
      </c>
      <c r="J335" s="68">
        <f t="shared" si="141"/>
        <v>0</v>
      </c>
      <c r="K335" s="33">
        <f t="shared" si="142"/>
        <v>0</v>
      </c>
      <c r="L335" s="68">
        <f t="shared" si="143"/>
        <v>0</v>
      </c>
      <c r="M335" s="33">
        <f t="shared" si="144"/>
        <v>0</v>
      </c>
      <c r="N335" s="68">
        <f t="shared" si="145"/>
        <v>0</v>
      </c>
      <c r="O335" s="33">
        <f t="shared" si="146"/>
        <v>0</v>
      </c>
      <c r="P335" s="68">
        <f t="shared" si="147"/>
        <v>0</v>
      </c>
      <c r="Q335" s="33">
        <f t="shared" si="148"/>
        <v>0</v>
      </c>
      <c r="R335" s="68">
        <f t="shared" si="149"/>
        <v>0</v>
      </c>
      <c r="S335" s="33">
        <f t="shared" si="150"/>
        <v>0</v>
      </c>
      <c r="T335" s="68">
        <f t="shared" si="151"/>
        <v>0</v>
      </c>
      <c r="U335" s="33">
        <f t="shared" si="152"/>
        <v>0</v>
      </c>
      <c r="V335" s="68">
        <f t="shared" si="153"/>
        <v>0</v>
      </c>
      <c r="W335" s="33">
        <f t="shared" si="154"/>
        <v>0</v>
      </c>
      <c r="X335" s="68">
        <f t="shared" si="155"/>
        <v>0</v>
      </c>
      <c r="Y335" s="33">
        <f t="shared" si="156"/>
        <v>0</v>
      </c>
      <c r="Z335" s="159">
        <f t="shared" si="157"/>
        <v>0</v>
      </c>
      <c r="AA335" s="61">
        <f t="shared" si="159"/>
        <v>0</v>
      </c>
      <c r="AB335" s="29">
        <f t="shared" si="158"/>
        <v>0</v>
      </c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</row>
    <row r="336" spans="1:47" s="23" customFormat="1" ht="18" hidden="1" customHeight="1" outlineLevel="1" thickBot="1">
      <c r="A336" s="13"/>
      <c r="B336" s="30" t="s">
        <v>39</v>
      </c>
      <c r="C336" s="62">
        <f t="shared" si="134"/>
        <v>0</v>
      </c>
      <c r="D336" s="32">
        <f t="shared" si="135"/>
        <v>0</v>
      </c>
      <c r="E336" s="33">
        <f t="shared" si="136"/>
        <v>0</v>
      </c>
      <c r="F336" s="68">
        <f t="shared" si="137"/>
        <v>0</v>
      </c>
      <c r="G336" s="33">
        <f t="shared" si="138"/>
        <v>0</v>
      </c>
      <c r="H336" s="68">
        <f t="shared" si="139"/>
        <v>0</v>
      </c>
      <c r="I336" s="33">
        <f t="shared" si="140"/>
        <v>0</v>
      </c>
      <c r="J336" s="68">
        <f t="shared" si="141"/>
        <v>0</v>
      </c>
      <c r="K336" s="33">
        <f t="shared" si="142"/>
        <v>0</v>
      </c>
      <c r="L336" s="68">
        <f t="shared" si="143"/>
        <v>0</v>
      </c>
      <c r="M336" s="33">
        <f t="shared" si="144"/>
        <v>0</v>
      </c>
      <c r="N336" s="68">
        <f t="shared" si="145"/>
        <v>0</v>
      </c>
      <c r="O336" s="33">
        <f t="shared" si="146"/>
        <v>0</v>
      </c>
      <c r="P336" s="68">
        <f t="shared" si="147"/>
        <v>0</v>
      </c>
      <c r="Q336" s="33">
        <f t="shared" si="148"/>
        <v>0</v>
      </c>
      <c r="R336" s="68">
        <f t="shared" si="149"/>
        <v>0</v>
      </c>
      <c r="S336" s="33">
        <f t="shared" si="150"/>
        <v>0</v>
      </c>
      <c r="T336" s="68">
        <f t="shared" si="151"/>
        <v>0</v>
      </c>
      <c r="U336" s="33">
        <f t="shared" si="152"/>
        <v>0</v>
      </c>
      <c r="V336" s="68">
        <f t="shared" si="153"/>
        <v>0</v>
      </c>
      <c r="W336" s="33">
        <f t="shared" si="154"/>
        <v>0</v>
      </c>
      <c r="X336" s="68">
        <f t="shared" si="155"/>
        <v>0</v>
      </c>
      <c r="Y336" s="33">
        <f t="shared" si="156"/>
        <v>0</v>
      </c>
      <c r="Z336" s="159">
        <f t="shared" si="157"/>
        <v>0</v>
      </c>
      <c r="AA336" s="61">
        <f t="shared" si="159"/>
        <v>0</v>
      </c>
      <c r="AB336" s="29">
        <f t="shared" si="158"/>
        <v>0</v>
      </c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</row>
    <row r="337" spans="1:47" s="23" customFormat="1" ht="18" hidden="1" customHeight="1" outlineLevel="1" thickBot="1">
      <c r="A337" s="13"/>
      <c r="B337" s="30" t="s">
        <v>40</v>
      </c>
      <c r="C337" s="62">
        <f t="shared" si="134"/>
        <v>0</v>
      </c>
      <c r="D337" s="32">
        <f t="shared" si="135"/>
        <v>0</v>
      </c>
      <c r="E337" s="33">
        <f t="shared" si="136"/>
        <v>0</v>
      </c>
      <c r="F337" s="68">
        <f t="shared" si="137"/>
        <v>0</v>
      </c>
      <c r="G337" s="33">
        <f t="shared" si="138"/>
        <v>0</v>
      </c>
      <c r="H337" s="68">
        <f t="shared" si="139"/>
        <v>0</v>
      </c>
      <c r="I337" s="33">
        <f t="shared" si="140"/>
        <v>0</v>
      </c>
      <c r="J337" s="68">
        <f t="shared" si="141"/>
        <v>0</v>
      </c>
      <c r="K337" s="33">
        <f t="shared" si="142"/>
        <v>0</v>
      </c>
      <c r="L337" s="68">
        <f t="shared" si="143"/>
        <v>0</v>
      </c>
      <c r="M337" s="33">
        <f t="shared" si="144"/>
        <v>0</v>
      </c>
      <c r="N337" s="68">
        <f t="shared" si="145"/>
        <v>0</v>
      </c>
      <c r="O337" s="33">
        <f t="shared" si="146"/>
        <v>0</v>
      </c>
      <c r="P337" s="68">
        <f t="shared" si="147"/>
        <v>0</v>
      </c>
      <c r="Q337" s="33">
        <f t="shared" si="148"/>
        <v>0</v>
      </c>
      <c r="R337" s="68">
        <f t="shared" si="149"/>
        <v>0</v>
      </c>
      <c r="S337" s="33">
        <f t="shared" si="150"/>
        <v>0</v>
      </c>
      <c r="T337" s="68">
        <f t="shared" si="151"/>
        <v>0</v>
      </c>
      <c r="U337" s="33">
        <f t="shared" si="152"/>
        <v>0</v>
      </c>
      <c r="V337" s="68">
        <f t="shared" si="153"/>
        <v>0</v>
      </c>
      <c r="W337" s="33">
        <f t="shared" si="154"/>
        <v>0</v>
      </c>
      <c r="X337" s="68">
        <f t="shared" si="155"/>
        <v>0</v>
      </c>
      <c r="Y337" s="33">
        <f t="shared" si="156"/>
        <v>0</v>
      </c>
      <c r="Z337" s="159">
        <f t="shared" si="157"/>
        <v>0</v>
      </c>
      <c r="AA337" s="61">
        <f t="shared" si="159"/>
        <v>0</v>
      </c>
      <c r="AB337" s="29">
        <f t="shared" si="158"/>
        <v>0</v>
      </c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</row>
    <row r="338" spans="1:47" s="23" customFormat="1" ht="18" hidden="1" customHeight="1" outlineLevel="1" thickBot="1">
      <c r="A338" s="13"/>
      <c r="B338" s="30" t="s">
        <v>41</v>
      </c>
      <c r="C338" s="62">
        <f t="shared" si="134"/>
        <v>0</v>
      </c>
      <c r="D338" s="32">
        <f t="shared" si="135"/>
        <v>0</v>
      </c>
      <c r="E338" s="33">
        <f t="shared" si="136"/>
        <v>0</v>
      </c>
      <c r="F338" s="68">
        <f t="shared" si="137"/>
        <v>0</v>
      </c>
      <c r="G338" s="33">
        <f t="shared" si="138"/>
        <v>0</v>
      </c>
      <c r="H338" s="68">
        <f t="shared" si="139"/>
        <v>0</v>
      </c>
      <c r="I338" s="33">
        <f t="shared" si="140"/>
        <v>0</v>
      </c>
      <c r="J338" s="68">
        <f t="shared" si="141"/>
        <v>0</v>
      </c>
      <c r="K338" s="33">
        <f t="shared" si="142"/>
        <v>0</v>
      </c>
      <c r="L338" s="68">
        <f t="shared" si="143"/>
        <v>0</v>
      </c>
      <c r="M338" s="33">
        <f t="shared" si="144"/>
        <v>0</v>
      </c>
      <c r="N338" s="68">
        <f t="shared" si="145"/>
        <v>0</v>
      </c>
      <c r="O338" s="33">
        <f t="shared" si="146"/>
        <v>0</v>
      </c>
      <c r="P338" s="68">
        <f t="shared" si="147"/>
        <v>0</v>
      </c>
      <c r="Q338" s="33">
        <f t="shared" si="148"/>
        <v>0</v>
      </c>
      <c r="R338" s="68">
        <f t="shared" si="149"/>
        <v>0</v>
      </c>
      <c r="S338" s="33">
        <f t="shared" si="150"/>
        <v>0</v>
      </c>
      <c r="T338" s="68">
        <f t="shared" si="151"/>
        <v>0</v>
      </c>
      <c r="U338" s="33">
        <f t="shared" si="152"/>
        <v>0</v>
      </c>
      <c r="V338" s="68">
        <f t="shared" si="153"/>
        <v>0</v>
      </c>
      <c r="W338" s="33">
        <f t="shared" si="154"/>
        <v>0</v>
      </c>
      <c r="X338" s="68">
        <f t="shared" si="155"/>
        <v>0</v>
      </c>
      <c r="Y338" s="33">
        <f t="shared" si="156"/>
        <v>0</v>
      </c>
      <c r="Z338" s="159">
        <f t="shared" si="157"/>
        <v>0</v>
      </c>
      <c r="AA338" s="61">
        <f t="shared" si="159"/>
        <v>0</v>
      </c>
      <c r="AB338" s="29">
        <f t="shared" si="158"/>
        <v>0</v>
      </c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</row>
    <row r="339" spans="1:47" s="23" customFormat="1" ht="18" hidden="1" customHeight="1" outlineLevel="1" thickBot="1">
      <c r="A339" s="13"/>
      <c r="B339" s="30" t="s">
        <v>42</v>
      </c>
      <c r="C339" s="62">
        <f t="shared" si="134"/>
        <v>0</v>
      </c>
      <c r="D339" s="32">
        <f t="shared" si="135"/>
        <v>0</v>
      </c>
      <c r="E339" s="33">
        <f t="shared" si="136"/>
        <v>0</v>
      </c>
      <c r="F339" s="68">
        <f t="shared" si="137"/>
        <v>0</v>
      </c>
      <c r="G339" s="33">
        <f t="shared" si="138"/>
        <v>0</v>
      </c>
      <c r="H339" s="68">
        <f t="shared" si="139"/>
        <v>0</v>
      </c>
      <c r="I339" s="33">
        <f t="shared" si="140"/>
        <v>0</v>
      </c>
      <c r="J339" s="68">
        <f t="shared" si="141"/>
        <v>0</v>
      </c>
      <c r="K339" s="33">
        <f t="shared" si="142"/>
        <v>0</v>
      </c>
      <c r="L339" s="68">
        <f t="shared" si="143"/>
        <v>0</v>
      </c>
      <c r="M339" s="33">
        <f t="shared" si="144"/>
        <v>0</v>
      </c>
      <c r="N339" s="68">
        <f t="shared" si="145"/>
        <v>0</v>
      </c>
      <c r="O339" s="33">
        <f t="shared" si="146"/>
        <v>0</v>
      </c>
      <c r="P339" s="68">
        <f t="shared" si="147"/>
        <v>0</v>
      </c>
      <c r="Q339" s="33">
        <f t="shared" si="148"/>
        <v>0</v>
      </c>
      <c r="R339" s="68">
        <f t="shared" si="149"/>
        <v>0</v>
      </c>
      <c r="S339" s="33">
        <f t="shared" si="150"/>
        <v>0</v>
      </c>
      <c r="T339" s="68">
        <f t="shared" si="151"/>
        <v>0</v>
      </c>
      <c r="U339" s="33">
        <f t="shared" si="152"/>
        <v>0</v>
      </c>
      <c r="V339" s="68">
        <f t="shared" si="153"/>
        <v>0</v>
      </c>
      <c r="W339" s="33">
        <f t="shared" si="154"/>
        <v>0</v>
      </c>
      <c r="X339" s="68">
        <f t="shared" si="155"/>
        <v>0</v>
      </c>
      <c r="Y339" s="33">
        <f t="shared" si="156"/>
        <v>0</v>
      </c>
      <c r="Z339" s="159">
        <f t="shared" si="157"/>
        <v>0</v>
      </c>
      <c r="AA339" s="61">
        <f t="shared" si="159"/>
        <v>0</v>
      </c>
      <c r="AB339" s="29">
        <f t="shared" si="158"/>
        <v>0</v>
      </c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</row>
    <row r="340" spans="1:47" s="23" customFormat="1" ht="18" hidden="1" customHeight="1" outlineLevel="1" thickBot="1">
      <c r="A340" s="13"/>
      <c r="B340" s="30" t="s">
        <v>43</v>
      </c>
      <c r="C340" s="62">
        <f t="shared" si="134"/>
        <v>0</v>
      </c>
      <c r="D340" s="32">
        <f t="shared" si="135"/>
        <v>0</v>
      </c>
      <c r="E340" s="33">
        <f t="shared" si="136"/>
        <v>0</v>
      </c>
      <c r="F340" s="68">
        <f t="shared" si="137"/>
        <v>0</v>
      </c>
      <c r="G340" s="33">
        <f t="shared" si="138"/>
        <v>0</v>
      </c>
      <c r="H340" s="68">
        <f t="shared" si="139"/>
        <v>0</v>
      </c>
      <c r="I340" s="33">
        <f t="shared" si="140"/>
        <v>0</v>
      </c>
      <c r="J340" s="68">
        <f t="shared" si="141"/>
        <v>0</v>
      </c>
      <c r="K340" s="33">
        <f t="shared" si="142"/>
        <v>0</v>
      </c>
      <c r="L340" s="68">
        <f t="shared" si="143"/>
        <v>0</v>
      </c>
      <c r="M340" s="33">
        <f t="shared" si="144"/>
        <v>0</v>
      </c>
      <c r="N340" s="68">
        <f t="shared" si="145"/>
        <v>0</v>
      </c>
      <c r="O340" s="33">
        <f t="shared" si="146"/>
        <v>0</v>
      </c>
      <c r="P340" s="68">
        <f t="shared" si="147"/>
        <v>0</v>
      </c>
      <c r="Q340" s="33">
        <f t="shared" si="148"/>
        <v>0</v>
      </c>
      <c r="R340" s="68">
        <f t="shared" si="149"/>
        <v>0</v>
      </c>
      <c r="S340" s="33">
        <f t="shared" si="150"/>
        <v>0</v>
      </c>
      <c r="T340" s="68">
        <f t="shared" si="151"/>
        <v>0</v>
      </c>
      <c r="U340" s="33">
        <f t="shared" si="152"/>
        <v>0</v>
      </c>
      <c r="V340" s="68">
        <f t="shared" si="153"/>
        <v>0</v>
      </c>
      <c r="W340" s="33">
        <f t="shared" si="154"/>
        <v>0</v>
      </c>
      <c r="X340" s="68">
        <f t="shared" si="155"/>
        <v>0</v>
      </c>
      <c r="Y340" s="33">
        <f t="shared" si="156"/>
        <v>0</v>
      </c>
      <c r="Z340" s="159">
        <f t="shared" si="157"/>
        <v>0</v>
      </c>
      <c r="AA340" s="61">
        <f t="shared" si="159"/>
        <v>0</v>
      </c>
      <c r="AB340" s="29">
        <f t="shared" si="158"/>
        <v>0</v>
      </c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</row>
    <row r="341" spans="1:47" s="23" customFormat="1" ht="18" hidden="1" customHeight="1" outlineLevel="1" thickBot="1">
      <c r="A341" s="13"/>
      <c r="B341" s="30" t="s">
        <v>44</v>
      </c>
      <c r="C341" s="62">
        <f t="shared" si="134"/>
        <v>0</v>
      </c>
      <c r="D341" s="32">
        <f t="shared" si="135"/>
        <v>0</v>
      </c>
      <c r="E341" s="33">
        <f t="shared" si="136"/>
        <v>0</v>
      </c>
      <c r="F341" s="68">
        <f t="shared" si="137"/>
        <v>0</v>
      </c>
      <c r="G341" s="33">
        <f t="shared" si="138"/>
        <v>0</v>
      </c>
      <c r="H341" s="68">
        <f t="shared" si="139"/>
        <v>0</v>
      </c>
      <c r="I341" s="33">
        <f t="shared" si="140"/>
        <v>0</v>
      </c>
      <c r="J341" s="68">
        <f t="shared" si="141"/>
        <v>0</v>
      </c>
      <c r="K341" s="33">
        <f t="shared" si="142"/>
        <v>0</v>
      </c>
      <c r="L341" s="68">
        <f t="shared" si="143"/>
        <v>0</v>
      </c>
      <c r="M341" s="33">
        <f t="shared" si="144"/>
        <v>0</v>
      </c>
      <c r="N341" s="68">
        <f t="shared" si="145"/>
        <v>0</v>
      </c>
      <c r="O341" s="33">
        <f t="shared" si="146"/>
        <v>0</v>
      </c>
      <c r="P341" s="68">
        <f t="shared" si="147"/>
        <v>0</v>
      </c>
      <c r="Q341" s="33">
        <f t="shared" si="148"/>
        <v>0</v>
      </c>
      <c r="R341" s="68">
        <f t="shared" si="149"/>
        <v>0</v>
      </c>
      <c r="S341" s="33">
        <f t="shared" si="150"/>
        <v>0</v>
      </c>
      <c r="T341" s="68">
        <f t="shared" si="151"/>
        <v>0</v>
      </c>
      <c r="U341" s="33">
        <f t="shared" si="152"/>
        <v>0</v>
      </c>
      <c r="V341" s="68">
        <f t="shared" si="153"/>
        <v>0</v>
      </c>
      <c r="W341" s="33">
        <f t="shared" si="154"/>
        <v>0</v>
      </c>
      <c r="X341" s="68">
        <f t="shared" si="155"/>
        <v>0</v>
      </c>
      <c r="Y341" s="33">
        <f t="shared" si="156"/>
        <v>0</v>
      </c>
      <c r="Z341" s="159">
        <f t="shared" si="157"/>
        <v>0</v>
      </c>
      <c r="AA341" s="61">
        <f t="shared" si="159"/>
        <v>0</v>
      </c>
      <c r="AB341" s="29">
        <f t="shared" si="158"/>
        <v>0</v>
      </c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</row>
    <row r="342" spans="1:47" s="23" customFormat="1" ht="18" hidden="1" customHeight="1" outlineLevel="1" thickBot="1">
      <c r="A342" s="13"/>
      <c r="B342" s="30" t="s">
        <v>45</v>
      </c>
      <c r="C342" s="62">
        <f t="shared" si="134"/>
        <v>0</v>
      </c>
      <c r="D342" s="32">
        <f t="shared" si="135"/>
        <v>0</v>
      </c>
      <c r="E342" s="33">
        <f t="shared" si="136"/>
        <v>0</v>
      </c>
      <c r="F342" s="68">
        <f t="shared" si="137"/>
        <v>0</v>
      </c>
      <c r="G342" s="33">
        <f t="shared" si="138"/>
        <v>0</v>
      </c>
      <c r="H342" s="68">
        <f t="shared" si="139"/>
        <v>0</v>
      </c>
      <c r="I342" s="33">
        <f t="shared" si="140"/>
        <v>0</v>
      </c>
      <c r="J342" s="68">
        <f t="shared" si="141"/>
        <v>0</v>
      </c>
      <c r="K342" s="33">
        <f t="shared" si="142"/>
        <v>0</v>
      </c>
      <c r="L342" s="68">
        <f t="shared" si="143"/>
        <v>0</v>
      </c>
      <c r="M342" s="33">
        <f t="shared" si="144"/>
        <v>0</v>
      </c>
      <c r="N342" s="68">
        <f t="shared" si="145"/>
        <v>0</v>
      </c>
      <c r="O342" s="33">
        <f t="shared" si="146"/>
        <v>0</v>
      </c>
      <c r="P342" s="68">
        <f t="shared" si="147"/>
        <v>0</v>
      </c>
      <c r="Q342" s="33">
        <f t="shared" si="148"/>
        <v>0</v>
      </c>
      <c r="R342" s="68">
        <f t="shared" si="149"/>
        <v>0</v>
      </c>
      <c r="S342" s="33">
        <f t="shared" si="150"/>
        <v>0</v>
      </c>
      <c r="T342" s="68">
        <f t="shared" si="151"/>
        <v>0</v>
      </c>
      <c r="U342" s="33">
        <f t="shared" si="152"/>
        <v>0</v>
      </c>
      <c r="V342" s="68">
        <f t="shared" si="153"/>
        <v>0</v>
      </c>
      <c r="W342" s="33">
        <f t="shared" si="154"/>
        <v>0</v>
      </c>
      <c r="X342" s="68">
        <f t="shared" si="155"/>
        <v>0</v>
      </c>
      <c r="Y342" s="33">
        <f t="shared" si="156"/>
        <v>0</v>
      </c>
      <c r="Z342" s="159">
        <f t="shared" si="157"/>
        <v>0</v>
      </c>
      <c r="AA342" s="61">
        <f t="shared" si="159"/>
        <v>0</v>
      </c>
      <c r="AB342" s="29">
        <f t="shared" si="158"/>
        <v>0</v>
      </c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</row>
    <row r="343" spans="1:47" s="23" customFormat="1" ht="18" hidden="1" customHeight="1" outlineLevel="1" thickBot="1">
      <c r="A343" s="13"/>
      <c r="B343" s="30" t="s">
        <v>46</v>
      </c>
      <c r="C343" s="62">
        <f t="shared" si="134"/>
        <v>0</v>
      </c>
      <c r="D343" s="32">
        <f t="shared" si="135"/>
        <v>0</v>
      </c>
      <c r="E343" s="33">
        <f t="shared" si="136"/>
        <v>0</v>
      </c>
      <c r="F343" s="68">
        <f t="shared" si="137"/>
        <v>0</v>
      </c>
      <c r="G343" s="33">
        <f t="shared" si="138"/>
        <v>0</v>
      </c>
      <c r="H343" s="68">
        <f t="shared" si="139"/>
        <v>0</v>
      </c>
      <c r="I343" s="33">
        <f t="shared" si="140"/>
        <v>0</v>
      </c>
      <c r="J343" s="68">
        <f t="shared" si="141"/>
        <v>0</v>
      </c>
      <c r="K343" s="33">
        <f t="shared" si="142"/>
        <v>0</v>
      </c>
      <c r="L343" s="68">
        <f t="shared" si="143"/>
        <v>0</v>
      </c>
      <c r="M343" s="33">
        <f t="shared" si="144"/>
        <v>0</v>
      </c>
      <c r="N343" s="68">
        <f t="shared" si="145"/>
        <v>0</v>
      </c>
      <c r="O343" s="33">
        <f t="shared" si="146"/>
        <v>0</v>
      </c>
      <c r="P343" s="68">
        <f t="shared" si="147"/>
        <v>0</v>
      </c>
      <c r="Q343" s="33">
        <f t="shared" si="148"/>
        <v>0</v>
      </c>
      <c r="R343" s="68">
        <f t="shared" si="149"/>
        <v>0</v>
      </c>
      <c r="S343" s="33">
        <f t="shared" si="150"/>
        <v>0</v>
      </c>
      <c r="T343" s="68">
        <f t="shared" si="151"/>
        <v>0</v>
      </c>
      <c r="U343" s="33">
        <f t="shared" si="152"/>
        <v>0</v>
      </c>
      <c r="V343" s="68">
        <f t="shared" si="153"/>
        <v>0</v>
      </c>
      <c r="W343" s="33">
        <f t="shared" si="154"/>
        <v>0</v>
      </c>
      <c r="X343" s="68">
        <f t="shared" si="155"/>
        <v>0</v>
      </c>
      <c r="Y343" s="33">
        <f t="shared" si="156"/>
        <v>0</v>
      </c>
      <c r="Z343" s="159">
        <f t="shared" si="157"/>
        <v>0</v>
      </c>
      <c r="AA343" s="61">
        <f t="shared" si="159"/>
        <v>0</v>
      </c>
      <c r="AB343" s="29">
        <f t="shared" si="158"/>
        <v>0</v>
      </c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</row>
    <row r="344" spans="1:47" s="23" customFormat="1" ht="18" hidden="1" customHeight="1" outlineLevel="1" thickBot="1">
      <c r="A344" s="13"/>
      <c r="B344" s="30" t="s">
        <v>47</v>
      </c>
      <c r="C344" s="62">
        <f t="shared" si="134"/>
        <v>0</v>
      </c>
      <c r="D344" s="32">
        <f t="shared" si="135"/>
        <v>0</v>
      </c>
      <c r="E344" s="33">
        <f t="shared" si="136"/>
        <v>0</v>
      </c>
      <c r="F344" s="68">
        <f t="shared" si="137"/>
        <v>0</v>
      </c>
      <c r="G344" s="33">
        <f t="shared" si="138"/>
        <v>0</v>
      </c>
      <c r="H344" s="68">
        <f t="shared" si="139"/>
        <v>0</v>
      </c>
      <c r="I344" s="33">
        <f t="shared" si="140"/>
        <v>0</v>
      </c>
      <c r="J344" s="68">
        <f t="shared" si="141"/>
        <v>0</v>
      </c>
      <c r="K344" s="33">
        <f t="shared" si="142"/>
        <v>0</v>
      </c>
      <c r="L344" s="68">
        <f t="shared" si="143"/>
        <v>0</v>
      </c>
      <c r="M344" s="33">
        <f t="shared" si="144"/>
        <v>0</v>
      </c>
      <c r="N344" s="68">
        <f t="shared" si="145"/>
        <v>0</v>
      </c>
      <c r="O344" s="33">
        <f t="shared" si="146"/>
        <v>0</v>
      </c>
      <c r="P344" s="68">
        <f t="shared" si="147"/>
        <v>0</v>
      </c>
      <c r="Q344" s="33">
        <f t="shared" si="148"/>
        <v>0</v>
      </c>
      <c r="R344" s="68">
        <f t="shared" si="149"/>
        <v>0</v>
      </c>
      <c r="S344" s="33">
        <f t="shared" si="150"/>
        <v>0</v>
      </c>
      <c r="T344" s="68">
        <f t="shared" si="151"/>
        <v>0</v>
      </c>
      <c r="U344" s="33">
        <f t="shared" si="152"/>
        <v>0</v>
      </c>
      <c r="V344" s="68">
        <f t="shared" si="153"/>
        <v>0</v>
      </c>
      <c r="W344" s="33">
        <f t="shared" si="154"/>
        <v>0</v>
      </c>
      <c r="X344" s="68">
        <f t="shared" si="155"/>
        <v>0</v>
      </c>
      <c r="Y344" s="33">
        <f t="shared" si="156"/>
        <v>0</v>
      </c>
      <c r="Z344" s="159">
        <f t="shared" si="157"/>
        <v>0</v>
      </c>
      <c r="AA344" s="61">
        <f t="shared" si="159"/>
        <v>0</v>
      </c>
      <c r="AB344" s="29">
        <f t="shared" si="158"/>
        <v>0</v>
      </c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</row>
    <row r="345" spans="1:47" s="23" customFormat="1" ht="18" hidden="1" customHeight="1" outlineLevel="1" thickBot="1">
      <c r="A345" s="13"/>
      <c r="B345" s="30" t="s">
        <v>48</v>
      </c>
      <c r="C345" s="62">
        <f t="shared" si="134"/>
        <v>0</v>
      </c>
      <c r="D345" s="32">
        <f t="shared" si="135"/>
        <v>0</v>
      </c>
      <c r="E345" s="33">
        <f t="shared" si="136"/>
        <v>0</v>
      </c>
      <c r="F345" s="68">
        <f t="shared" si="137"/>
        <v>0</v>
      </c>
      <c r="G345" s="33">
        <f t="shared" si="138"/>
        <v>0</v>
      </c>
      <c r="H345" s="68">
        <f t="shared" si="139"/>
        <v>0</v>
      </c>
      <c r="I345" s="33">
        <f t="shared" si="140"/>
        <v>0</v>
      </c>
      <c r="J345" s="68">
        <f t="shared" si="141"/>
        <v>0</v>
      </c>
      <c r="K345" s="33">
        <f t="shared" si="142"/>
        <v>0</v>
      </c>
      <c r="L345" s="68">
        <f t="shared" si="143"/>
        <v>0</v>
      </c>
      <c r="M345" s="33">
        <f t="shared" si="144"/>
        <v>0</v>
      </c>
      <c r="N345" s="68">
        <f t="shared" si="145"/>
        <v>0</v>
      </c>
      <c r="O345" s="33">
        <f t="shared" si="146"/>
        <v>0</v>
      </c>
      <c r="P345" s="68">
        <f t="shared" si="147"/>
        <v>0</v>
      </c>
      <c r="Q345" s="33">
        <f t="shared" si="148"/>
        <v>0</v>
      </c>
      <c r="R345" s="68">
        <f t="shared" si="149"/>
        <v>0</v>
      </c>
      <c r="S345" s="33">
        <f t="shared" si="150"/>
        <v>0</v>
      </c>
      <c r="T345" s="68">
        <f t="shared" si="151"/>
        <v>0</v>
      </c>
      <c r="U345" s="33">
        <f t="shared" si="152"/>
        <v>0</v>
      </c>
      <c r="V345" s="68">
        <f t="shared" si="153"/>
        <v>0</v>
      </c>
      <c r="W345" s="33">
        <f t="shared" si="154"/>
        <v>0</v>
      </c>
      <c r="X345" s="68">
        <f t="shared" si="155"/>
        <v>0</v>
      </c>
      <c r="Y345" s="33">
        <f t="shared" si="156"/>
        <v>0</v>
      </c>
      <c r="Z345" s="159">
        <f t="shared" si="157"/>
        <v>0</v>
      </c>
      <c r="AA345" s="61">
        <f t="shared" si="159"/>
        <v>0</v>
      </c>
      <c r="AB345" s="29">
        <f t="shared" si="158"/>
        <v>0</v>
      </c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</row>
    <row r="346" spans="1:47" s="23" customFormat="1" ht="18" hidden="1" customHeight="1" outlineLevel="1" thickBot="1">
      <c r="A346" s="13"/>
      <c r="B346" s="30" t="s">
        <v>49</v>
      </c>
      <c r="C346" s="62">
        <f t="shared" si="134"/>
        <v>0</v>
      </c>
      <c r="D346" s="32">
        <f t="shared" si="135"/>
        <v>0</v>
      </c>
      <c r="E346" s="33">
        <f t="shared" si="136"/>
        <v>0</v>
      </c>
      <c r="F346" s="68">
        <f t="shared" si="137"/>
        <v>0</v>
      </c>
      <c r="G346" s="33">
        <f t="shared" si="138"/>
        <v>0</v>
      </c>
      <c r="H346" s="68">
        <f t="shared" si="139"/>
        <v>0</v>
      </c>
      <c r="I346" s="33">
        <f t="shared" si="140"/>
        <v>0</v>
      </c>
      <c r="J346" s="68">
        <f t="shared" si="141"/>
        <v>0</v>
      </c>
      <c r="K346" s="33">
        <f t="shared" si="142"/>
        <v>0</v>
      </c>
      <c r="L346" s="68">
        <f t="shared" si="143"/>
        <v>0</v>
      </c>
      <c r="M346" s="33">
        <f t="shared" si="144"/>
        <v>0</v>
      </c>
      <c r="N346" s="68">
        <f t="shared" si="145"/>
        <v>0</v>
      </c>
      <c r="O346" s="33">
        <f t="shared" si="146"/>
        <v>0</v>
      </c>
      <c r="P346" s="68">
        <f t="shared" si="147"/>
        <v>0</v>
      </c>
      <c r="Q346" s="33">
        <f t="shared" si="148"/>
        <v>0</v>
      </c>
      <c r="R346" s="68">
        <f t="shared" si="149"/>
        <v>0</v>
      </c>
      <c r="S346" s="33">
        <f t="shared" si="150"/>
        <v>0</v>
      </c>
      <c r="T346" s="68">
        <f t="shared" si="151"/>
        <v>0</v>
      </c>
      <c r="U346" s="33">
        <f t="shared" si="152"/>
        <v>0</v>
      </c>
      <c r="V346" s="68">
        <f t="shared" si="153"/>
        <v>0</v>
      </c>
      <c r="W346" s="33">
        <f t="shared" si="154"/>
        <v>0</v>
      </c>
      <c r="X346" s="68">
        <f t="shared" si="155"/>
        <v>0</v>
      </c>
      <c r="Y346" s="33">
        <f t="shared" si="156"/>
        <v>0</v>
      </c>
      <c r="Z346" s="159">
        <f t="shared" si="157"/>
        <v>0</v>
      </c>
      <c r="AA346" s="61">
        <f t="shared" si="159"/>
        <v>0</v>
      </c>
      <c r="AB346" s="29">
        <f t="shared" si="158"/>
        <v>0</v>
      </c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</row>
    <row r="347" spans="1:47" s="23" customFormat="1" ht="18" hidden="1" customHeight="1" outlineLevel="1" thickBot="1">
      <c r="A347" s="13"/>
      <c r="B347" s="30" t="s">
        <v>50</v>
      </c>
      <c r="C347" s="62">
        <f t="shared" si="134"/>
        <v>0</v>
      </c>
      <c r="D347" s="32">
        <f t="shared" si="135"/>
        <v>0</v>
      </c>
      <c r="E347" s="33">
        <f t="shared" si="136"/>
        <v>0</v>
      </c>
      <c r="F347" s="68">
        <f t="shared" si="137"/>
        <v>0</v>
      </c>
      <c r="G347" s="33">
        <f t="shared" si="138"/>
        <v>0</v>
      </c>
      <c r="H347" s="68">
        <f t="shared" si="139"/>
        <v>0</v>
      </c>
      <c r="I347" s="33">
        <f t="shared" si="140"/>
        <v>0</v>
      </c>
      <c r="J347" s="68">
        <f t="shared" si="141"/>
        <v>0</v>
      </c>
      <c r="K347" s="33">
        <f t="shared" si="142"/>
        <v>0</v>
      </c>
      <c r="L347" s="68">
        <f t="shared" si="143"/>
        <v>0</v>
      </c>
      <c r="M347" s="33">
        <f t="shared" si="144"/>
        <v>0</v>
      </c>
      <c r="N347" s="68">
        <f t="shared" si="145"/>
        <v>0</v>
      </c>
      <c r="O347" s="33">
        <f t="shared" si="146"/>
        <v>0</v>
      </c>
      <c r="P347" s="68">
        <f t="shared" si="147"/>
        <v>0</v>
      </c>
      <c r="Q347" s="33">
        <f t="shared" si="148"/>
        <v>0</v>
      </c>
      <c r="R347" s="68">
        <f t="shared" si="149"/>
        <v>0</v>
      </c>
      <c r="S347" s="33">
        <f t="shared" si="150"/>
        <v>0</v>
      </c>
      <c r="T347" s="68">
        <f t="shared" si="151"/>
        <v>0</v>
      </c>
      <c r="U347" s="33">
        <f t="shared" si="152"/>
        <v>0</v>
      </c>
      <c r="V347" s="68">
        <f t="shared" si="153"/>
        <v>0</v>
      </c>
      <c r="W347" s="33">
        <f t="shared" si="154"/>
        <v>0</v>
      </c>
      <c r="X347" s="68">
        <f t="shared" si="155"/>
        <v>0</v>
      </c>
      <c r="Y347" s="33">
        <f t="shared" si="156"/>
        <v>0</v>
      </c>
      <c r="Z347" s="159">
        <f t="shared" si="157"/>
        <v>0</v>
      </c>
      <c r="AA347" s="61">
        <f t="shared" si="159"/>
        <v>0</v>
      </c>
      <c r="AB347" s="29">
        <f t="shared" si="158"/>
        <v>0</v>
      </c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</row>
    <row r="348" spans="1:47" s="23" customFormat="1" ht="18" hidden="1" customHeight="1" outlineLevel="1" thickBot="1">
      <c r="A348" s="13"/>
      <c r="B348" s="30" t="s">
        <v>51</v>
      </c>
      <c r="C348" s="62">
        <f t="shared" si="134"/>
        <v>0</v>
      </c>
      <c r="D348" s="32">
        <f t="shared" si="135"/>
        <v>0</v>
      </c>
      <c r="E348" s="33">
        <f t="shared" si="136"/>
        <v>0</v>
      </c>
      <c r="F348" s="68">
        <f t="shared" si="137"/>
        <v>0</v>
      </c>
      <c r="G348" s="33">
        <f t="shared" si="138"/>
        <v>0</v>
      </c>
      <c r="H348" s="68">
        <f t="shared" si="139"/>
        <v>0</v>
      </c>
      <c r="I348" s="33">
        <f t="shared" si="140"/>
        <v>0</v>
      </c>
      <c r="J348" s="68">
        <f t="shared" si="141"/>
        <v>0</v>
      </c>
      <c r="K348" s="33">
        <f t="shared" si="142"/>
        <v>0</v>
      </c>
      <c r="L348" s="68">
        <f t="shared" si="143"/>
        <v>0</v>
      </c>
      <c r="M348" s="33">
        <f t="shared" si="144"/>
        <v>0</v>
      </c>
      <c r="N348" s="68">
        <f t="shared" si="145"/>
        <v>0</v>
      </c>
      <c r="O348" s="33">
        <f t="shared" si="146"/>
        <v>0</v>
      </c>
      <c r="P348" s="68">
        <f t="shared" si="147"/>
        <v>0</v>
      </c>
      <c r="Q348" s="33">
        <f t="shared" si="148"/>
        <v>0</v>
      </c>
      <c r="R348" s="68">
        <f t="shared" si="149"/>
        <v>0</v>
      </c>
      <c r="S348" s="33">
        <f t="shared" si="150"/>
        <v>0</v>
      </c>
      <c r="T348" s="68">
        <f t="shared" si="151"/>
        <v>0</v>
      </c>
      <c r="U348" s="33">
        <f t="shared" si="152"/>
        <v>0</v>
      </c>
      <c r="V348" s="68">
        <f t="shared" si="153"/>
        <v>0</v>
      </c>
      <c r="W348" s="33">
        <f t="shared" si="154"/>
        <v>0</v>
      </c>
      <c r="X348" s="68">
        <f t="shared" si="155"/>
        <v>0</v>
      </c>
      <c r="Y348" s="33">
        <f t="shared" si="156"/>
        <v>0</v>
      </c>
      <c r="Z348" s="159">
        <f t="shared" si="157"/>
        <v>0</v>
      </c>
      <c r="AA348" s="61">
        <f t="shared" si="159"/>
        <v>0</v>
      </c>
      <c r="AB348" s="29">
        <f t="shared" si="158"/>
        <v>0</v>
      </c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</row>
    <row r="349" spans="1:47" s="23" customFormat="1" ht="18" hidden="1" customHeight="1" outlineLevel="1" thickBot="1">
      <c r="A349" s="13"/>
      <c r="B349" s="30" t="s">
        <v>52</v>
      </c>
      <c r="C349" s="62">
        <f t="shared" si="134"/>
        <v>0</v>
      </c>
      <c r="D349" s="32">
        <f t="shared" si="135"/>
        <v>0</v>
      </c>
      <c r="E349" s="33">
        <f t="shared" si="136"/>
        <v>0</v>
      </c>
      <c r="F349" s="68">
        <f t="shared" si="137"/>
        <v>0</v>
      </c>
      <c r="G349" s="33">
        <f t="shared" si="138"/>
        <v>0</v>
      </c>
      <c r="H349" s="68">
        <f t="shared" si="139"/>
        <v>0</v>
      </c>
      <c r="I349" s="33">
        <f t="shared" si="140"/>
        <v>0</v>
      </c>
      <c r="J349" s="68">
        <f t="shared" si="141"/>
        <v>0</v>
      </c>
      <c r="K349" s="33">
        <f t="shared" si="142"/>
        <v>0</v>
      </c>
      <c r="L349" s="68">
        <f t="shared" si="143"/>
        <v>0</v>
      </c>
      <c r="M349" s="33">
        <f t="shared" si="144"/>
        <v>0</v>
      </c>
      <c r="N349" s="68">
        <f t="shared" si="145"/>
        <v>0</v>
      </c>
      <c r="O349" s="33">
        <f t="shared" si="146"/>
        <v>0</v>
      </c>
      <c r="P349" s="68">
        <f t="shared" si="147"/>
        <v>0</v>
      </c>
      <c r="Q349" s="33">
        <f t="shared" si="148"/>
        <v>0</v>
      </c>
      <c r="R349" s="68">
        <f t="shared" si="149"/>
        <v>0</v>
      </c>
      <c r="S349" s="33">
        <f t="shared" si="150"/>
        <v>0</v>
      </c>
      <c r="T349" s="68">
        <f t="shared" si="151"/>
        <v>0</v>
      </c>
      <c r="U349" s="33">
        <f t="shared" si="152"/>
        <v>0</v>
      </c>
      <c r="V349" s="68">
        <f t="shared" si="153"/>
        <v>0</v>
      </c>
      <c r="W349" s="33">
        <f t="shared" si="154"/>
        <v>0</v>
      </c>
      <c r="X349" s="68">
        <f t="shared" si="155"/>
        <v>0</v>
      </c>
      <c r="Y349" s="33">
        <f t="shared" si="156"/>
        <v>0</v>
      </c>
      <c r="Z349" s="159">
        <f t="shared" si="157"/>
        <v>0</v>
      </c>
      <c r="AA349" s="61">
        <f t="shared" si="159"/>
        <v>0</v>
      </c>
      <c r="AB349" s="29">
        <f t="shared" si="158"/>
        <v>0</v>
      </c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</row>
    <row r="350" spans="1:47" s="23" customFormat="1" ht="18" hidden="1" customHeight="1" outlineLevel="1" thickBot="1">
      <c r="A350" s="13"/>
      <c r="B350" s="30" t="s">
        <v>53</v>
      </c>
      <c r="C350" s="62">
        <f t="shared" si="134"/>
        <v>0</v>
      </c>
      <c r="D350" s="32">
        <f t="shared" si="135"/>
        <v>0</v>
      </c>
      <c r="E350" s="33">
        <f t="shared" si="136"/>
        <v>0</v>
      </c>
      <c r="F350" s="68">
        <f t="shared" si="137"/>
        <v>0</v>
      </c>
      <c r="G350" s="33">
        <f t="shared" si="138"/>
        <v>0</v>
      </c>
      <c r="H350" s="68">
        <f t="shared" si="139"/>
        <v>0</v>
      </c>
      <c r="I350" s="33">
        <f t="shared" si="140"/>
        <v>0</v>
      </c>
      <c r="J350" s="68">
        <f t="shared" si="141"/>
        <v>0</v>
      </c>
      <c r="K350" s="33">
        <f t="shared" si="142"/>
        <v>0</v>
      </c>
      <c r="L350" s="68">
        <f t="shared" si="143"/>
        <v>0</v>
      </c>
      <c r="M350" s="33">
        <f t="shared" si="144"/>
        <v>0</v>
      </c>
      <c r="N350" s="68">
        <f t="shared" si="145"/>
        <v>0</v>
      </c>
      <c r="O350" s="33">
        <f t="shared" si="146"/>
        <v>0</v>
      </c>
      <c r="P350" s="68">
        <f t="shared" si="147"/>
        <v>0</v>
      </c>
      <c r="Q350" s="33">
        <f t="shared" si="148"/>
        <v>0</v>
      </c>
      <c r="R350" s="68">
        <f t="shared" si="149"/>
        <v>0</v>
      </c>
      <c r="S350" s="33">
        <f t="shared" si="150"/>
        <v>0</v>
      </c>
      <c r="T350" s="68">
        <f t="shared" si="151"/>
        <v>0</v>
      </c>
      <c r="U350" s="33">
        <f t="shared" si="152"/>
        <v>0</v>
      </c>
      <c r="V350" s="68">
        <f t="shared" si="153"/>
        <v>0</v>
      </c>
      <c r="W350" s="33">
        <f t="shared" si="154"/>
        <v>0</v>
      </c>
      <c r="X350" s="68">
        <f t="shared" si="155"/>
        <v>0</v>
      </c>
      <c r="Y350" s="33">
        <f t="shared" si="156"/>
        <v>0</v>
      </c>
      <c r="Z350" s="159">
        <f t="shared" si="157"/>
        <v>0</v>
      </c>
      <c r="AA350" s="61">
        <f t="shared" si="159"/>
        <v>0</v>
      </c>
      <c r="AB350" s="29">
        <f t="shared" si="158"/>
        <v>0</v>
      </c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</row>
    <row r="351" spans="1:47" s="23" customFormat="1" ht="18" hidden="1" customHeight="1" outlineLevel="1" thickBot="1">
      <c r="A351" s="13"/>
      <c r="B351" s="30" t="s">
        <v>54</v>
      </c>
      <c r="C351" s="62">
        <f t="shared" si="134"/>
        <v>0</v>
      </c>
      <c r="D351" s="32">
        <f t="shared" si="135"/>
        <v>0</v>
      </c>
      <c r="E351" s="33">
        <f t="shared" si="136"/>
        <v>0</v>
      </c>
      <c r="F351" s="68">
        <f t="shared" si="137"/>
        <v>0</v>
      </c>
      <c r="G351" s="33">
        <f t="shared" si="138"/>
        <v>0</v>
      </c>
      <c r="H351" s="68">
        <f t="shared" si="139"/>
        <v>0</v>
      </c>
      <c r="I351" s="33">
        <f t="shared" si="140"/>
        <v>0</v>
      </c>
      <c r="J351" s="68">
        <f t="shared" si="141"/>
        <v>0</v>
      </c>
      <c r="K351" s="33">
        <f t="shared" si="142"/>
        <v>0</v>
      </c>
      <c r="L351" s="68">
        <f t="shared" si="143"/>
        <v>0</v>
      </c>
      <c r="M351" s="33">
        <f t="shared" si="144"/>
        <v>0</v>
      </c>
      <c r="N351" s="68">
        <f t="shared" si="145"/>
        <v>0</v>
      </c>
      <c r="O351" s="33">
        <f t="shared" si="146"/>
        <v>0</v>
      </c>
      <c r="P351" s="68">
        <f t="shared" si="147"/>
        <v>0</v>
      </c>
      <c r="Q351" s="33">
        <f t="shared" si="148"/>
        <v>0</v>
      </c>
      <c r="R351" s="68">
        <f t="shared" si="149"/>
        <v>0</v>
      </c>
      <c r="S351" s="33">
        <f t="shared" si="150"/>
        <v>0</v>
      </c>
      <c r="T351" s="68">
        <f t="shared" si="151"/>
        <v>0</v>
      </c>
      <c r="U351" s="33">
        <f t="shared" si="152"/>
        <v>0</v>
      </c>
      <c r="V351" s="68">
        <f t="shared" si="153"/>
        <v>0</v>
      </c>
      <c r="W351" s="33">
        <f t="shared" si="154"/>
        <v>0</v>
      </c>
      <c r="X351" s="68">
        <f t="shared" si="155"/>
        <v>0</v>
      </c>
      <c r="Y351" s="33">
        <f t="shared" si="156"/>
        <v>0</v>
      </c>
      <c r="Z351" s="159">
        <f t="shared" si="157"/>
        <v>0</v>
      </c>
      <c r="AA351" s="61">
        <f t="shared" si="159"/>
        <v>0</v>
      </c>
      <c r="AB351" s="29">
        <f t="shared" si="158"/>
        <v>0</v>
      </c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</row>
    <row r="352" spans="1:47" s="23" customFormat="1" ht="18" hidden="1" customHeight="1" outlineLevel="1" thickBot="1">
      <c r="A352" s="13"/>
      <c r="B352" s="30" t="s">
        <v>55</v>
      </c>
      <c r="C352" s="62">
        <f t="shared" si="134"/>
        <v>0</v>
      </c>
      <c r="D352" s="32">
        <f t="shared" si="135"/>
        <v>0</v>
      </c>
      <c r="E352" s="33">
        <f t="shared" si="136"/>
        <v>0</v>
      </c>
      <c r="F352" s="68">
        <f t="shared" si="137"/>
        <v>0</v>
      </c>
      <c r="G352" s="33">
        <f t="shared" si="138"/>
        <v>0</v>
      </c>
      <c r="H352" s="68">
        <f t="shared" si="139"/>
        <v>0</v>
      </c>
      <c r="I352" s="33">
        <f t="shared" si="140"/>
        <v>0</v>
      </c>
      <c r="J352" s="68">
        <f t="shared" si="141"/>
        <v>0</v>
      </c>
      <c r="K352" s="33">
        <f t="shared" si="142"/>
        <v>0</v>
      </c>
      <c r="L352" s="68">
        <f t="shared" si="143"/>
        <v>0</v>
      </c>
      <c r="M352" s="33">
        <f t="shared" si="144"/>
        <v>0</v>
      </c>
      <c r="N352" s="68">
        <f t="shared" si="145"/>
        <v>0</v>
      </c>
      <c r="O352" s="33">
        <f t="shared" si="146"/>
        <v>0</v>
      </c>
      <c r="P352" s="68">
        <f t="shared" si="147"/>
        <v>0</v>
      </c>
      <c r="Q352" s="33">
        <f t="shared" si="148"/>
        <v>0</v>
      </c>
      <c r="R352" s="68">
        <f t="shared" si="149"/>
        <v>0</v>
      </c>
      <c r="S352" s="33">
        <f t="shared" si="150"/>
        <v>0</v>
      </c>
      <c r="T352" s="68">
        <f t="shared" si="151"/>
        <v>0</v>
      </c>
      <c r="U352" s="33">
        <f t="shared" si="152"/>
        <v>0</v>
      </c>
      <c r="V352" s="68">
        <f t="shared" si="153"/>
        <v>0</v>
      </c>
      <c r="W352" s="33">
        <f t="shared" si="154"/>
        <v>0</v>
      </c>
      <c r="X352" s="68">
        <f t="shared" si="155"/>
        <v>0</v>
      </c>
      <c r="Y352" s="33">
        <f t="shared" si="156"/>
        <v>0</v>
      </c>
      <c r="Z352" s="159">
        <f t="shared" si="157"/>
        <v>0</v>
      </c>
      <c r="AA352" s="61">
        <f t="shared" si="159"/>
        <v>0</v>
      </c>
      <c r="AB352" s="29">
        <f t="shared" si="158"/>
        <v>0</v>
      </c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</row>
    <row r="353" spans="1:47" s="23" customFormat="1" ht="18" hidden="1" customHeight="1" outlineLevel="1" thickBot="1">
      <c r="A353" s="13"/>
      <c r="B353" s="30" t="s">
        <v>56</v>
      </c>
      <c r="C353" s="62">
        <f t="shared" si="134"/>
        <v>0</v>
      </c>
      <c r="D353" s="32">
        <f t="shared" si="135"/>
        <v>0</v>
      </c>
      <c r="E353" s="33">
        <f t="shared" si="136"/>
        <v>0</v>
      </c>
      <c r="F353" s="68">
        <f t="shared" si="137"/>
        <v>0</v>
      </c>
      <c r="G353" s="33">
        <f t="shared" si="138"/>
        <v>0</v>
      </c>
      <c r="H353" s="68">
        <f t="shared" si="139"/>
        <v>0</v>
      </c>
      <c r="I353" s="33">
        <f t="shared" si="140"/>
        <v>0</v>
      </c>
      <c r="J353" s="68">
        <f t="shared" si="141"/>
        <v>0</v>
      </c>
      <c r="K353" s="33">
        <f t="shared" si="142"/>
        <v>0</v>
      </c>
      <c r="L353" s="68">
        <f t="shared" si="143"/>
        <v>0</v>
      </c>
      <c r="M353" s="33">
        <f t="shared" si="144"/>
        <v>0</v>
      </c>
      <c r="N353" s="68">
        <f t="shared" si="145"/>
        <v>0</v>
      </c>
      <c r="O353" s="33">
        <f t="shared" si="146"/>
        <v>0</v>
      </c>
      <c r="P353" s="68">
        <f t="shared" si="147"/>
        <v>0</v>
      </c>
      <c r="Q353" s="33">
        <f t="shared" si="148"/>
        <v>0</v>
      </c>
      <c r="R353" s="68">
        <f t="shared" si="149"/>
        <v>0</v>
      </c>
      <c r="S353" s="33">
        <f t="shared" si="150"/>
        <v>0</v>
      </c>
      <c r="T353" s="68">
        <f t="shared" si="151"/>
        <v>0</v>
      </c>
      <c r="U353" s="33">
        <f t="shared" si="152"/>
        <v>0</v>
      </c>
      <c r="V353" s="68">
        <f t="shared" si="153"/>
        <v>0</v>
      </c>
      <c r="W353" s="33">
        <f t="shared" si="154"/>
        <v>0</v>
      </c>
      <c r="X353" s="68">
        <f t="shared" si="155"/>
        <v>0</v>
      </c>
      <c r="Y353" s="33">
        <f t="shared" si="156"/>
        <v>0</v>
      </c>
      <c r="Z353" s="159">
        <f t="shared" si="157"/>
        <v>0</v>
      </c>
      <c r="AA353" s="61">
        <f t="shared" si="159"/>
        <v>0</v>
      </c>
      <c r="AB353" s="29">
        <f t="shared" si="158"/>
        <v>0</v>
      </c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</row>
    <row r="354" spans="1:47" s="23" customFormat="1" ht="18" hidden="1" customHeight="1" outlineLevel="1" thickBot="1">
      <c r="A354" s="13"/>
      <c r="B354" s="30" t="s">
        <v>57</v>
      </c>
      <c r="C354" s="62">
        <f t="shared" si="134"/>
        <v>0</v>
      </c>
      <c r="D354" s="32">
        <f t="shared" si="135"/>
        <v>0</v>
      </c>
      <c r="E354" s="33">
        <f t="shared" si="136"/>
        <v>0</v>
      </c>
      <c r="F354" s="68">
        <f t="shared" si="137"/>
        <v>0</v>
      </c>
      <c r="G354" s="33">
        <f t="shared" si="138"/>
        <v>0</v>
      </c>
      <c r="H354" s="68">
        <f t="shared" si="139"/>
        <v>0</v>
      </c>
      <c r="I354" s="33">
        <f t="shared" si="140"/>
        <v>0</v>
      </c>
      <c r="J354" s="68">
        <f t="shared" si="141"/>
        <v>0</v>
      </c>
      <c r="K354" s="33">
        <f t="shared" si="142"/>
        <v>0</v>
      </c>
      <c r="L354" s="68">
        <f t="shared" si="143"/>
        <v>0</v>
      </c>
      <c r="M354" s="33">
        <f t="shared" si="144"/>
        <v>0</v>
      </c>
      <c r="N354" s="68">
        <f t="shared" si="145"/>
        <v>0</v>
      </c>
      <c r="O354" s="33">
        <f t="shared" si="146"/>
        <v>0</v>
      </c>
      <c r="P354" s="68">
        <f t="shared" si="147"/>
        <v>0</v>
      </c>
      <c r="Q354" s="33">
        <f t="shared" si="148"/>
        <v>0</v>
      </c>
      <c r="R354" s="68">
        <f t="shared" si="149"/>
        <v>0</v>
      </c>
      <c r="S354" s="33">
        <f t="shared" si="150"/>
        <v>0</v>
      </c>
      <c r="T354" s="68">
        <f t="shared" si="151"/>
        <v>0</v>
      </c>
      <c r="U354" s="33">
        <f t="shared" si="152"/>
        <v>0</v>
      </c>
      <c r="V354" s="68">
        <f t="shared" si="153"/>
        <v>0</v>
      </c>
      <c r="W354" s="33">
        <f t="shared" si="154"/>
        <v>0</v>
      </c>
      <c r="X354" s="68">
        <f t="shared" si="155"/>
        <v>0</v>
      </c>
      <c r="Y354" s="33">
        <f t="shared" si="156"/>
        <v>0</v>
      </c>
      <c r="Z354" s="159">
        <f t="shared" si="157"/>
        <v>0</v>
      </c>
      <c r="AA354" s="61">
        <f t="shared" si="159"/>
        <v>0</v>
      </c>
      <c r="AB354" s="29">
        <f t="shared" si="158"/>
        <v>0</v>
      </c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</row>
    <row r="355" spans="1:47" s="23" customFormat="1" ht="18" hidden="1" customHeight="1" outlineLevel="1" thickBot="1">
      <c r="A355" s="13"/>
      <c r="B355" s="30" t="s">
        <v>58</v>
      </c>
      <c r="C355" s="62">
        <f t="shared" si="134"/>
        <v>0</v>
      </c>
      <c r="D355" s="32">
        <f t="shared" si="135"/>
        <v>0</v>
      </c>
      <c r="E355" s="33">
        <f t="shared" si="136"/>
        <v>0</v>
      </c>
      <c r="F355" s="68">
        <f t="shared" si="137"/>
        <v>0</v>
      </c>
      <c r="G355" s="33">
        <f t="shared" si="138"/>
        <v>0</v>
      </c>
      <c r="H355" s="68">
        <f t="shared" si="139"/>
        <v>0</v>
      </c>
      <c r="I355" s="33">
        <f t="shared" si="140"/>
        <v>0</v>
      </c>
      <c r="J355" s="68">
        <f t="shared" si="141"/>
        <v>0</v>
      </c>
      <c r="K355" s="33">
        <f t="shared" si="142"/>
        <v>0</v>
      </c>
      <c r="L355" s="68">
        <f t="shared" si="143"/>
        <v>0</v>
      </c>
      <c r="M355" s="33">
        <f t="shared" si="144"/>
        <v>0</v>
      </c>
      <c r="N355" s="68">
        <f t="shared" si="145"/>
        <v>0</v>
      </c>
      <c r="O355" s="33">
        <f t="shared" si="146"/>
        <v>0</v>
      </c>
      <c r="P355" s="68">
        <f t="shared" si="147"/>
        <v>0</v>
      </c>
      <c r="Q355" s="33">
        <f t="shared" si="148"/>
        <v>0</v>
      </c>
      <c r="R355" s="68">
        <f t="shared" si="149"/>
        <v>0</v>
      </c>
      <c r="S355" s="33">
        <f t="shared" si="150"/>
        <v>0</v>
      </c>
      <c r="T355" s="68">
        <f t="shared" si="151"/>
        <v>0</v>
      </c>
      <c r="U355" s="33">
        <f t="shared" si="152"/>
        <v>0</v>
      </c>
      <c r="V355" s="68">
        <f t="shared" si="153"/>
        <v>0</v>
      </c>
      <c r="W355" s="33">
        <f t="shared" si="154"/>
        <v>0</v>
      </c>
      <c r="X355" s="68">
        <f t="shared" si="155"/>
        <v>0</v>
      </c>
      <c r="Y355" s="33">
        <f t="shared" si="156"/>
        <v>0</v>
      </c>
      <c r="Z355" s="159">
        <f t="shared" si="157"/>
        <v>0</v>
      </c>
      <c r="AA355" s="61">
        <f t="shared" si="159"/>
        <v>0</v>
      </c>
      <c r="AB355" s="29">
        <f t="shared" si="158"/>
        <v>0</v>
      </c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</row>
    <row r="356" spans="1:47" s="23" customFormat="1" ht="18" hidden="1" customHeight="1" outlineLevel="1" thickBot="1">
      <c r="A356" s="13"/>
      <c r="B356" s="30" t="s">
        <v>59</v>
      </c>
      <c r="C356" s="62">
        <f t="shared" si="134"/>
        <v>0</v>
      </c>
      <c r="D356" s="32">
        <f t="shared" si="135"/>
        <v>0</v>
      </c>
      <c r="E356" s="33">
        <f t="shared" si="136"/>
        <v>0</v>
      </c>
      <c r="F356" s="68">
        <f t="shared" si="137"/>
        <v>0</v>
      </c>
      <c r="G356" s="33">
        <f t="shared" si="138"/>
        <v>0</v>
      </c>
      <c r="H356" s="68">
        <f t="shared" si="139"/>
        <v>0</v>
      </c>
      <c r="I356" s="33">
        <f t="shared" si="140"/>
        <v>0</v>
      </c>
      <c r="J356" s="68">
        <f t="shared" si="141"/>
        <v>0</v>
      </c>
      <c r="K356" s="33">
        <f t="shared" si="142"/>
        <v>0</v>
      </c>
      <c r="L356" s="68">
        <f t="shared" si="143"/>
        <v>0</v>
      </c>
      <c r="M356" s="33">
        <f t="shared" si="144"/>
        <v>0</v>
      </c>
      <c r="N356" s="68">
        <f t="shared" si="145"/>
        <v>0</v>
      </c>
      <c r="O356" s="33">
        <f t="shared" si="146"/>
        <v>0</v>
      </c>
      <c r="P356" s="68">
        <f t="shared" si="147"/>
        <v>0</v>
      </c>
      <c r="Q356" s="33">
        <f t="shared" si="148"/>
        <v>0</v>
      </c>
      <c r="R356" s="68">
        <f t="shared" si="149"/>
        <v>0</v>
      </c>
      <c r="S356" s="33">
        <f t="shared" si="150"/>
        <v>0</v>
      </c>
      <c r="T356" s="68">
        <f t="shared" si="151"/>
        <v>0</v>
      </c>
      <c r="U356" s="33">
        <f t="shared" si="152"/>
        <v>0</v>
      </c>
      <c r="V356" s="68">
        <f t="shared" si="153"/>
        <v>0</v>
      </c>
      <c r="W356" s="33">
        <f t="shared" si="154"/>
        <v>0</v>
      </c>
      <c r="X356" s="68">
        <f t="shared" si="155"/>
        <v>0</v>
      </c>
      <c r="Y356" s="33">
        <f t="shared" si="156"/>
        <v>0</v>
      </c>
      <c r="Z356" s="159">
        <f t="shared" si="157"/>
        <v>0</v>
      </c>
      <c r="AA356" s="61">
        <f t="shared" si="159"/>
        <v>0</v>
      </c>
      <c r="AB356" s="29">
        <f t="shared" si="158"/>
        <v>0</v>
      </c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</row>
    <row r="357" spans="1:47" s="23" customFormat="1" ht="18" hidden="1" customHeight="1" outlineLevel="1" thickBot="1">
      <c r="A357" s="13"/>
      <c r="B357" s="30" t="s">
        <v>60</v>
      </c>
      <c r="C357" s="62">
        <f t="shared" si="134"/>
        <v>0</v>
      </c>
      <c r="D357" s="32">
        <f t="shared" si="135"/>
        <v>0</v>
      </c>
      <c r="E357" s="33">
        <f t="shared" si="136"/>
        <v>0</v>
      </c>
      <c r="F357" s="68">
        <f t="shared" si="137"/>
        <v>0</v>
      </c>
      <c r="G357" s="33">
        <f t="shared" si="138"/>
        <v>0</v>
      </c>
      <c r="H357" s="68">
        <f t="shared" si="139"/>
        <v>0</v>
      </c>
      <c r="I357" s="33">
        <f t="shared" si="140"/>
        <v>0</v>
      </c>
      <c r="J357" s="68">
        <f t="shared" si="141"/>
        <v>0</v>
      </c>
      <c r="K357" s="33">
        <f t="shared" si="142"/>
        <v>0</v>
      </c>
      <c r="L357" s="68">
        <f t="shared" si="143"/>
        <v>0</v>
      </c>
      <c r="M357" s="33">
        <f t="shared" si="144"/>
        <v>0</v>
      </c>
      <c r="N357" s="68">
        <f t="shared" si="145"/>
        <v>0</v>
      </c>
      <c r="O357" s="33">
        <f t="shared" si="146"/>
        <v>0</v>
      </c>
      <c r="P357" s="68">
        <f t="shared" si="147"/>
        <v>0</v>
      </c>
      <c r="Q357" s="33">
        <f t="shared" si="148"/>
        <v>0</v>
      </c>
      <c r="R357" s="68">
        <f t="shared" si="149"/>
        <v>0</v>
      </c>
      <c r="S357" s="33">
        <f t="shared" si="150"/>
        <v>0</v>
      </c>
      <c r="T357" s="68">
        <f t="shared" si="151"/>
        <v>0</v>
      </c>
      <c r="U357" s="33">
        <f t="shared" si="152"/>
        <v>0</v>
      </c>
      <c r="V357" s="68">
        <f t="shared" si="153"/>
        <v>0</v>
      </c>
      <c r="W357" s="33">
        <f t="shared" si="154"/>
        <v>0</v>
      </c>
      <c r="X357" s="68">
        <f t="shared" si="155"/>
        <v>0</v>
      </c>
      <c r="Y357" s="33">
        <f t="shared" si="156"/>
        <v>0</v>
      </c>
      <c r="Z357" s="159">
        <f t="shared" si="157"/>
        <v>0</v>
      </c>
      <c r="AA357" s="61">
        <f>C357+E357+G357+I357+K357+M357+O357+Q357+S357+U357+W357+Y357</f>
        <v>0</v>
      </c>
      <c r="AB357" s="29">
        <f t="shared" si="158"/>
        <v>0</v>
      </c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</row>
    <row r="358" spans="1:47" s="23" customFormat="1" ht="18" hidden="1" customHeight="1" outlineLevel="1" thickBot="1">
      <c r="A358" s="13"/>
      <c r="B358" s="36" t="s">
        <v>61</v>
      </c>
      <c r="C358" s="62">
        <f t="shared" si="134"/>
        <v>0</v>
      </c>
      <c r="D358" s="32">
        <f t="shared" si="135"/>
        <v>0</v>
      </c>
      <c r="E358" s="33">
        <f t="shared" si="136"/>
        <v>0</v>
      </c>
      <c r="F358" s="68">
        <f t="shared" si="137"/>
        <v>0</v>
      </c>
      <c r="G358" s="33">
        <f t="shared" si="138"/>
        <v>0</v>
      </c>
      <c r="H358" s="68">
        <f t="shared" si="139"/>
        <v>0</v>
      </c>
      <c r="I358" s="33">
        <f t="shared" si="140"/>
        <v>0</v>
      </c>
      <c r="J358" s="68">
        <f t="shared" si="141"/>
        <v>0</v>
      </c>
      <c r="K358" s="33">
        <f t="shared" si="142"/>
        <v>0</v>
      </c>
      <c r="L358" s="68">
        <f t="shared" si="143"/>
        <v>0</v>
      </c>
      <c r="M358" s="33">
        <f t="shared" si="144"/>
        <v>0</v>
      </c>
      <c r="N358" s="68">
        <f t="shared" si="145"/>
        <v>0</v>
      </c>
      <c r="O358" s="33">
        <f t="shared" si="146"/>
        <v>0</v>
      </c>
      <c r="P358" s="68">
        <f t="shared" si="147"/>
        <v>0</v>
      </c>
      <c r="Q358" s="33">
        <f t="shared" si="148"/>
        <v>0</v>
      </c>
      <c r="R358" s="68">
        <f t="shared" si="149"/>
        <v>0</v>
      </c>
      <c r="S358" s="33">
        <f t="shared" si="150"/>
        <v>0</v>
      </c>
      <c r="T358" s="68">
        <f t="shared" si="151"/>
        <v>0</v>
      </c>
      <c r="U358" s="33">
        <f t="shared" si="152"/>
        <v>0</v>
      </c>
      <c r="V358" s="68">
        <f t="shared" si="153"/>
        <v>0</v>
      </c>
      <c r="W358" s="33">
        <f t="shared" si="154"/>
        <v>0</v>
      </c>
      <c r="X358" s="68">
        <f t="shared" si="155"/>
        <v>0</v>
      </c>
      <c r="Y358" s="33">
        <f t="shared" si="156"/>
        <v>0</v>
      </c>
      <c r="Z358" s="159">
        <f t="shared" si="157"/>
        <v>0</v>
      </c>
      <c r="AA358" s="61">
        <f t="shared" si="159"/>
        <v>0</v>
      </c>
      <c r="AB358" s="29">
        <f t="shared" si="158"/>
        <v>0</v>
      </c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</row>
    <row r="359" spans="1:47" s="23" customFormat="1" ht="18" customHeight="1" collapsed="1" thickBot="1">
      <c r="A359" s="13"/>
      <c r="B359" s="43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2"/>
      <c r="AD359" s="43"/>
      <c r="AE359" s="4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</row>
    <row r="360" spans="1:47" s="23" customFormat="1" ht="18" customHeight="1" thickBot="1">
      <c r="A360" s="13"/>
      <c r="B360" s="49"/>
      <c r="C360" s="199" t="s">
        <v>76</v>
      </c>
      <c r="D360" s="203"/>
      <c r="E360" s="203"/>
      <c r="F360" s="203"/>
      <c r="G360" s="203"/>
      <c r="H360" s="203"/>
      <c r="I360" s="203"/>
      <c r="J360" s="203"/>
      <c r="K360" s="203"/>
      <c r="L360" s="203"/>
      <c r="M360" s="203"/>
      <c r="N360" s="203"/>
      <c r="O360" s="203"/>
      <c r="P360" s="203"/>
      <c r="Q360" s="203"/>
      <c r="R360" s="203"/>
      <c r="S360" s="203"/>
      <c r="T360" s="203"/>
      <c r="U360" s="203"/>
      <c r="V360" s="203"/>
      <c r="W360" s="203"/>
      <c r="X360" s="203"/>
      <c r="Y360" s="203"/>
      <c r="Z360" s="203"/>
      <c r="AA360" s="203"/>
      <c r="AB360" s="204"/>
      <c r="AC360" s="42"/>
      <c r="AD360" s="43"/>
      <c r="AE360" s="43"/>
      <c r="AF360" s="43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13"/>
    </row>
    <row r="361" spans="1:47" s="23" customFormat="1" ht="18" customHeight="1" thickBot="1">
      <c r="A361" s="13"/>
      <c r="B361" s="52"/>
      <c r="C361" s="205" t="s">
        <v>1</v>
      </c>
      <c r="D361" s="206"/>
      <c r="E361" s="207" t="s">
        <v>2</v>
      </c>
      <c r="F361" s="206"/>
      <c r="G361" s="207" t="s">
        <v>3</v>
      </c>
      <c r="H361" s="206"/>
      <c r="I361" s="207"/>
      <c r="J361" s="206"/>
      <c r="K361" s="207"/>
      <c r="L361" s="206"/>
      <c r="M361" s="207"/>
      <c r="N361" s="206"/>
      <c r="O361" s="207"/>
      <c r="P361" s="206"/>
      <c r="Q361" s="207"/>
      <c r="R361" s="206"/>
      <c r="S361" s="207"/>
      <c r="T361" s="206"/>
      <c r="U361" s="213"/>
      <c r="V361" s="214"/>
      <c r="W361" s="207"/>
      <c r="X361" s="206"/>
      <c r="Y361" s="207"/>
      <c r="Z361" s="212"/>
      <c r="AA361" s="205" t="s">
        <v>13</v>
      </c>
      <c r="AB361" s="212"/>
      <c r="AC361" s="42"/>
      <c r="AD361" s="43"/>
      <c r="AE361" s="43"/>
      <c r="AF361" s="43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13"/>
    </row>
    <row r="362" spans="1:47" s="55" customFormat="1" ht="18" customHeight="1" thickBot="1">
      <c r="A362" s="54"/>
      <c r="B362" s="43"/>
      <c r="C362" s="209">
        <f>COUNTIFS($M$543:$M$554,"幼")</f>
        <v>0</v>
      </c>
      <c r="D362" s="208"/>
      <c r="E362" s="209">
        <f>COUNTIFS($M$543:$M$554,"小")</f>
        <v>2</v>
      </c>
      <c r="F362" s="210"/>
      <c r="G362" s="208">
        <f>COUNTIFS($M$543:$M$554,"中")</f>
        <v>0</v>
      </c>
      <c r="H362" s="208"/>
      <c r="I362" s="209">
        <f>COUNTIFS($M$543:$M$554,"義務")</f>
        <v>0</v>
      </c>
      <c r="J362" s="210"/>
      <c r="K362" s="208">
        <f>COUNTIFS($M$543:$M$554,"高")</f>
        <v>0</v>
      </c>
      <c r="L362" s="208"/>
      <c r="M362" s="209">
        <f>COUNTIFS($M$543:$M$554,"中等")</f>
        <v>0</v>
      </c>
      <c r="N362" s="210"/>
      <c r="O362" s="208">
        <f>COUNTIFS($M$543:$M$554,"特別")</f>
        <v>0</v>
      </c>
      <c r="P362" s="208"/>
      <c r="Q362" s="209">
        <f>COUNTIFS($M$543:$M$554,"大学")</f>
        <v>0</v>
      </c>
      <c r="R362" s="210"/>
      <c r="S362" s="208">
        <f>COUNTIFS($M$543:$M$554,"短大")</f>
        <v>0</v>
      </c>
      <c r="T362" s="208"/>
      <c r="U362" s="209">
        <f>COUNTIFS($M$543:$M$554,"高専")</f>
        <v>0</v>
      </c>
      <c r="V362" s="210"/>
      <c r="W362" s="208">
        <f>COUNTIFS($M$543:$M$554,"専各")</f>
        <v>0</v>
      </c>
      <c r="X362" s="208"/>
      <c r="Y362" s="209">
        <f>COUNTIFS($M$543:$M$554,"その他")</f>
        <v>0</v>
      </c>
      <c r="Z362" s="210"/>
      <c r="AA362" s="208">
        <f>SUM(C362:Z362)</f>
        <v>2</v>
      </c>
      <c r="AB362" s="210"/>
      <c r="AC362" s="211"/>
      <c r="AD362" s="211"/>
      <c r="AE362" s="71" t="e">
        <f>SUM(AE363,AE366:AF368,AE371:AF377,AE380,AE383:AF384,AE389,AE392:AF398,#REF!,AE406:AF407,AE410,AE414,AE417:AF421,AE424,AE427:AF432,AE483:AF490,#REF!)</f>
        <v>#REF!</v>
      </c>
      <c r="AF362" s="71" t="e">
        <f>SUM(AF363,AF366:AF368,AF371:AF377,AF380,AF383:AF384,AF389,AF392:AF398,#REF!,AF406:AF407,AF410,AF414,AF417:AF421,AF424,AF427:AF432,AF483:AF490,#REF!)</f>
        <v>#REF!</v>
      </c>
      <c r="AG362" s="71" t="e">
        <f>SUM(AG363,AG366:AH368,AG371:AH377,AG380,AG383:AH384,AG389,AG392:AH398,#REF!,AG406:AH407,AG410,AG414,AG417:AH421,AG424,AG427:AH432,AG483:AH490,#REF!)</f>
        <v>#REF!</v>
      </c>
      <c r="AH362" s="71" t="e">
        <f>SUM(AH363,AH366:AH368,AH371:AH377,AH380,AH383:AH384,AH389,AH392:AH398,#REF!,AH406:AH407,AH410,AH414,AH417:AH421,AH424,AH427:AH432,AH483:AH490,#REF!)</f>
        <v>#REF!</v>
      </c>
      <c r="AI362" s="71" t="e">
        <f>SUM(AI363,AI366:AJ368,AI371:AJ377,AI380,AI383:AJ384,AI389,AI392:AJ398,#REF!,AI406:AJ407,AI410,AI414,AI417:AJ421,AI424,AI427:AJ432,AI483:AJ490,#REF!)</f>
        <v>#REF!</v>
      </c>
      <c r="AJ362" s="71" t="e">
        <f>SUM(AJ363,AJ366:AJ368,AJ371:AJ377,AJ380,AJ383:AJ384,AJ389,AJ392:AJ398,#REF!,AJ406:AJ407,AJ410,AJ414,AJ417:AJ421,AJ424,AJ427:AJ432,AJ483:AJ490,#REF!)</f>
        <v>#REF!</v>
      </c>
      <c r="AK362" s="71" t="e">
        <f>SUM(AK363,AK366:AL368,AK371:AL377,AK380,AK383:AL384,AK389,AK392:AL398,#REF!,AK406:AL407,AK410,AK414,AK417:AL421,AK424,AK427:AL432,AK483:AL490,#REF!)</f>
        <v>#REF!</v>
      </c>
      <c r="AL362" s="71" t="e">
        <f>SUM(AL363,AL366:AL368,AL371:AL377,AL380,AL383:AL384,AL389,AL392:AL398,#REF!,AL406:AL407,AL410,AL414,AL417:AL421,AL424,AL427:AL432,AL483:AL490,#REF!)</f>
        <v>#REF!</v>
      </c>
      <c r="AM362" s="71" t="e">
        <f>SUM(AM363,AM366:AN368,AM371:AN377,AM380,AM383:AN384,AM389,AM392:AN398,#REF!,AM406:AN407,AM410,AM414,AM417:AN421,AM424,AM427:AN432,AM483:AN490,#REF!)</f>
        <v>#REF!</v>
      </c>
      <c r="AN362" s="71" t="e">
        <f>SUM(AN363,AN366:AN368,AN371:AN377,AN380,AN383:AN384,AN389,AN392:AN398,#REF!,AN406:AN407,AN410,AN414,AN417:AN421,AN424,AN427:AN432,AN483:AN490,#REF!)</f>
        <v>#REF!</v>
      </c>
      <c r="AO362" s="71" t="e">
        <f>SUM(AO363,AO366:AP368,AO371:AP377,AO380,AO383:AP384,AO389,AO392:AP398,#REF!,AO406:AP407,AO410,AO414,AO417:AP421,AO424,AO427:AP432,AO483:AP490,#REF!)</f>
        <v>#REF!</v>
      </c>
      <c r="AP362" s="71" t="e">
        <f>SUM(AP363,AP366:AP368,AP371:AP377,AP380,AP383:AP384,AP389,AP392:AP398,#REF!,AP406:AP407,AP410,AP414,AP417:AP421,AP424,AP427:AP432,AP483:AP490,#REF!)</f>
        <v>#REF!</v>
      </c>
      <c r="AQ362" s="71" t="e">
        <f>SUM(AQ363,AQ366:AR368,AQ371:AR377,AQ380,AQ383:AR384,AQ389,AQ392:AR398,#REF!,AQ406:AR407,AQ410,AQ414,AQ417:AR421,AQ424,AQ427:AR432,AQ483:AR490,#REF!)</f>
        <v>#REF!</v>
      </c>
      <c r="AR362" s="71" t="e">
        <f>SUM(AR363,AR366:AR368,AR371:AR377,AR380,AR383:AR384,AR389,AR392:AR398,#REF!,AR406:AR407,AR410,AR414,AR417:AR421,AR424,AR427:AR432,AR483:AR490,#REF!)</f>
        <v>#REF!</v>
      </c>
      <c r="AS362" s="71" t="e">
        <f>SUM(AS363,AS366:AT368,AS371:AT377,AS380,AS383:AT384,AS389,AS392:AT398,#REF!,AS406:AT407,AS410,AS414,AS417:AT421,AS424,AS427:AT432,AS483:AT490,#REF!)</f>
        <v>#REF!</v>
      </c>
      <c r="AT362" s="71" t="e">
        <f>SUM(AT363,AT366:AT368,AT371:AT377,AT380,AT383:AT384,AT389,AT392:AT398,#REF!,AT406:AT407,AT410,AT414,AT417:AT421,AT424,AT427:AT432,AT483:AT490,#REF!)</f>
        <v>#REF!</v>
      </c>
      <c r="AU362" s="72" t="e">
        <f>SUM(AU363,AU366:AU368,AU371:AU377,AU380,AU383:AU384,AU389,AU392:AU398,#REF!,AU406:AU407,AU410,AU414,AU417:AU421,AU424,AU427:AU432,AU483:AU490,#REF!)</f>
        <v>#REF!</v>
      </c>
    </row>
    <row r="363" spans="1:47" s="23" customFormat="1" ht="18" hidden="1" customHeight="1" outlineLevel="1" thickBot="1">
      <c r="A363" s="13"/>
      <c r="B363" s="73" t="s">
        <v>15</v>
      </c>
      <c r="C363" s="220">
        <f t="shared" ref="C363:C409" si="160">COUNTIFS($B$543:$B$554,B363,$M$543:$M$554,"幼")</f>
        <v>0</v>
      </c>
      <c r="D363" s="215"/>
      <c r="E363" s="215">
        <f t="shared" ref="E363:E409" si="161">COUNTIFS($B$543:$B$554,B363,$M$543:$M$554,"小")</f>
        <v>2</v>
      </c>
      <c r="F363" s="215"/>
      <c r="G363" s="215">
        <f t="shared" ref="G363:G409" si="162">COUNTIFS($B$543:$B$554,B363,$M$543:$M$554,"中")</f>
        <v>0</v>
      </c>
      <c r="H363" s="215"/>
      <c r="I363" s="215">
        <f t="shared" ref="I363:I409" si="163">COUNTIFS($B$543:$B$554,B363,$M$543:$M$554,"義務")</f>
        <v>0</v>
      </c>
      <c r="J363" s="215"/>
      <c r="K363" s="215">
        <f t="shared" ref="K363:K409" si="164">COUNTIFS($B$543:$B$554,B363,$M$543:$M$554,"高")</f>
        <v>0</v>
      </c>
      <c r="L363" s="215"/>
      <c r="M363" s="215">
        <f t="shared" ref="M363:M409" si="165">COUNTIFS($B$543:$B$554,B363,$M$543:$M$554,"中等")</f>
        <v>0</v>
      </c>
      <c r="N363" s="215"/>
      <c r="O363" s="215">
        <f t="shared" ref="O363:O409" si="166">COUNTIFS($B$543:$B$554,B363,$M$543:$M$554,"特別")</f>
        <v>0</v>
      </c>
      <c r="P363" s="215"/>
      <c r="Q363" s="215">
        <f t="shared" ref="Q363:Q409" si="167">COUNTIFS($B$543:$B$554,B363,$M$543:$M$554,"大学")</f>
        <v>0</v>
      </c>
      <c r="R363" s="215"/>
      <c r="S363" s="215">
        <f t="shared" ref="S363:S409" si="168">COUNTIFS($B$543:$B$554,B363,$M$543:$M$554,"短大")</f>
        <v>0</v>
      </c>
      <c r="T363" s="215"/>
      <c r="U363" s="215">
        <f t="shared" ref="U363:U409" si="169">COUNTIFS($B$543:$B$554,B363,$M$543:$M$554,"高専")</f>
        <v>0</v>
      </c>
      <c r="V363" s="215"/>
      <c r="W363" s="215">
        <f t="shared" ref="W363:W409" si="170">COUNTIFS($B$543:$B$554,B363,$M$543:$M$554,"専各")</f>
        <v>0</v>
      </c>
      <c r="X363" s="215"/>
      <c r="Y363" s="216">
        <f t="shared" ref="Y363:Y409" si="171">COUNTIFS($B$543:$B$554,B363,$M$543:$M$554,"その他")</f>
        <v>0</v>
      </c>
      <c r="Z363" s="217"/>
      <c r="AA363" s="221">
        <f>SUM(C363:Z363)</f>
        <v>2</v>
      </c>
      <c r="AB363" s="217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</row>
    <row r="364" spans="1:47" s="23" customFormat="1" ht="18" hidden="1" customHeight="1" outlineLevel="1" thickBot="1">
      <c r="A364" s="13"/>
      <c r="B364" s="30" t="s">
        <v>16</v>
      </c>
      <c r="C364" s="220">
        <f t="shared" si="160"/>
        <v>0</v>
      </c>
      <c r="D364" s="215"/>
      <c r="E364" s="215">
        <f t="shared" si="161"/>
        <v>0</v>
      </c>
      <c r="F364" s="215"/>
      <c r="G364" s="215">
        <f t="shared" si="162"/>
        <v>0</v>
      </c>
      <c r="H364" s="215"/>
      <c r="I364" s="215">
        <f t="shared" si="163"/>
        <v>0</v>
      </c>
      <c r="J364" s="215"/>
      <c r="K364" s="215">
        <f t="shared" si="164"/>
        <v>0</v>
      </c>
      <c r="L364" s="215"/>
      <c r="M364" s="215">
        <f t="shared" si="165"/>
        <v>0</v>
      </c>
      <c r="N364" s="215"/>
      <c r="O364" s="215">
        <f t="shared" si="166"/>
        <v>0</v>
      </c>
      <c r="P364" s="215"/>
      <c r="Q364" s="215">
        <f t="shared" si="167"/>
        <v>0</v>
      </c>
      <c r="R364" s="215"/>
      <c r="S364" s="215">
        <f t="shared" si="168"/>
        <v>0</v>
      </c>
      <c r="T364" s="215"/>
      <c r="U364" s="215">
        <f t="shared" si="169"/>
        <v>0</v>
      </c>
      <c r="V364" s="215"/>
      <c r="W364" s="215">
        <f t="shared" si="170"/>
        <v>0</v>
      </c>
      <c r="X364" s="215"/>
      <c r="Y364" s="216">
        <f t="shared" si="171"/>
        <v>0</v>
      </c>
      <c r="Z364" s="217"/>
      <c r="AA364" s="218">
        <f t="shared" ref="AA364:AA409" si="172">SUM(C364:Z364)</f>
        <v>0</v>
      </c>
      <c r="AB364" s="219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</row>
    <row r="365" spans="1:47" s="23" customFormat="1" ht="18" hidden="1" customHeight="1" outlineLevel="1" thickBot="1">
      <c r="A365" s="13"/>
      <c r="B365" s="30" t="s">
        <v>17</v>
      </c>
      <c r="C365" s="220">
        <f t="shared" si="160"/>
        <v>0</v>
      </c>
      <c r="D365" s="215"/>
      <c r="E365" s="215">
        <f t="shared" si="161"/>
        <v>0</v>
      </c>
      <c r="F365" s="215"/>
      <c r="G365" s="215">
        <f t="shared" si="162"/>
        <v>0</v>
      </c>
      <c r="H365" s="215"/>
      <c r="I365" s="215">
        <f t="shared" si="163"/>
        <v>0</v>
      </c>
      <c r="J365" s="215"/>
      <c r="K365" s="215">
        <f t="shared" si="164"/>
        <v>0</v>
      </c>
      <c r="L365" s="215"/>
      <c r="M365" s="215">
        <f t="shared" si="165"/>
        <v>0</v>
      </c>
      <c r="N365" s="215"/>
      <c r="O365" s="215">
        <f t="shared" si="166"/>
        <v>0</v>
      </c>
      <c r="P365" s="215"/>
      <c r="Q365" s="215">
        <f t="shared" si="167"/>
        <v>0</v>
      </c>
      <c r="R365" s="215"/>
      <c r="S365" s="215">
        <f t="shared" si="168"/>
        <v>0</v>
      </c>
      <c r="T365" s="215"/>
      <c r="U365" s="215">
        <f t="shared" si="169"/>
        <v>0</v>
      </c>
      <c r="V365" s="215"/>
      <c r="W365" s="215">
        <f t="shared" si="170"/>
        <v>0</v>
      </c>
      <c r="X365" s="215"/>
      <c r="Y365" s="216">
        <f t="shared" si="171"/>
        <v>0</v>
      </c>
      <c r="Z365" s="217"/>
      <c r="AA365" s="218">
        <f t="shared" si="172"/>
        <v>0</v>
      </c>
      <c r="AB365" s="219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</row>
    <row r="366" spans="1:47" s="23" customFormat="1" ht="18" hidden="1" customHeight="1" outlineLevel="1" thickBot="1">
      <c r="A366" s="13"/>
      <c r="B366" s="30" t="s">
        <v>18</v>
      </c>
      <c r="C366" s="220">
        <f t="shared" si="160"/>
        <v>0</v>
      </c>
      <c r="D366" s="215"/>
      <c r="E366" s="215">
        <f t="shared" si="161"/>
        <v>0</v>
      </c>
      <c r="F366" s="215"/>
      <c r="G366" s="215">
        <f t="shared" si="162"/>
        <v>0</v>
      </c>
      <c r="H366" s="215"/>
      <c r="I366" s="215">
        <f t="shared" si="163"/>
        <v>0</v>
      </c>
      <c r="J366" s="215"/>
      <c r="K366" s="215">
        <f t="shared" si="164"/>
        <v>0</v>
      </c>
      <c r="L366" s="215"/>
      <c r="M366" s="215">
        <f t="shared" si="165"/>
        <v>0</v>
      </c>
      <c r="N366" s="215"/>
      <c r="O366" s="215">
        <f t="shared" si="166"/>
        <v>0</v>
      </c>
      <c r="P366" s="215"/>
      <c r="Q366" s="215">
        <f t="shared" si="167"/>
        <v>0</v>
      </c>
      <c r="R366" s="215"/>
      <c r="S366" s="215">
        <f t="shared" si="168"/>
        <v>0</v>
      </c>
      <c r="T366" s="215"/>
      <c r="U366" s="215">
        <f t="shared" si="169"/>
        <v>0</v>
      </c>
      <c r="V366" s="215"/>
      <c r="W366" s="215">
        <f t="shared" si="170"/>
        <v>0</v>
      </c>
      <c r="X366" s="215"/>
      <c r="Y366" s="216">
        <f t="shared" si="171"/>
        <v>0</v>
      </c>
      <c r="Z366" s="217"/>
      <c r="AA366" s="218">
        <f t="shared" si="172"/>
        <v>0</v>
      </c>
      <c r="AB366" s="219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</row>
    <row r="367" spans="1:47" s="23" customFormat="1" ht="18" hidden="1" customHeight="1" outlineLevel="1" thickBot="1">
      <c r="A367" s="13"/>
      <c r="B367" s="30" t="s">
        <v>19</v>
      </c>
      <c r="C367" s="220">
        <f t="shared" si="160"/>
        <v>0</v>
      </c>
      <c r="D367" s="215"/>
      <c r="E367" s="215">
        <f t="shared" si="161"/>
        <v>0</v>
      </c>
      <c r="F367" s="215"/>
      <c r="G367" s="215">
        <f t="shared" si="162"/>
        <v>0</v>
      </c>
      <c r="H367" s="215"/>
      <c r="I367" s="215">
        <f t="shared" si="163"/>
        <v>0</v>
      </c>
      <c r="J367" s="215"/>
      <c r="K367" s="215">
        <f t="shared" si="164"/>
        <v>0</v>
      </c>
      <c r="L367" s="215"/>
      <c r="M367" s="215">
        <f t="shared" si="165"/>
        <v>0</v>
      </c>
      <c r="N367" s="215"/>
      <c r="O367" s="215">
        <f t="shared" si="166"/>
        <v>0</v>
      </c>
      <c r="P367" s="215"/>
      <c r="Q367" s="215">
        <f t="shared" si="167"/>
        <v>0</v>
      </c>
      <c r="R367" s="215"/>
      <c r="S367" s="215">
        <f t="shared" si="168"/>
        <v>0</v>
      </c>
      <c r="T367" s="215"/>
      <c r="U367" s="215">
        <f t="shared" si="169"/>
        <v>0</v>
      </c>
      <c r="V367" s="215"/>
      <c r="W367" s="215">
        <f t="shared" si="170"/>
        <v>0</v>
      </c>
      <c r="X367" s="215"/>
      <c r="Y367" s="216">
        <f t="shared" si="171"/>
        <v>0</v>
      </c>
      <c r="Z367" s="217"/>
      <c r="AA367" s="218">
        <f t="shared" si="172"/>
        <v>0</v>
      </c>
      <c r="AB367" s="219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</row>
    <row r="368" spans="1:47" s="23" customFormat="1" ht="18" hidden="1" customHeight="1" outlineLevel="1" thickBot="1">
      <c r="A368" s="13"/>
      <c r="B368" s="30" t="s">
        <v>20</v>
      </c>
      <c r="C368" s="220">
        <f t="shared" si="160"/>
        <v>0</v>
      </c>
      <c r="D368" s="215"/>
      <c r="E368" s="215">
        <f t="shared" si="161"/>
        <v>0</v>
      </c>
      <c r="F368" s="215"/>
      <c r="G368" s="215">
        <f t="shared" si="162"/>
        <v>0</v>
      </c>
      <c r="H368" s="215"/>
      <c r="I368" s="215">
        <f t="shared" si="163"/>
        <v>0</v>
      </c>
      <c r="J368" s="215"/>
      <c r="K368" s="215">
        <f t="shared" si="164"/>
        <v>0</v>
      </c>
      <c r="L368" s="215"/>
      <c r="M368" s="215">
        <f t="shared" si="165"/>
        <v>0</v>
      </c>
      <c r="N368" s="215"/>
      <c r="O368" s="215">
        <f t="shared" si="166"/>
        <v>0</v>
      </c>
      <c r="P368" s="215"/>
      <c r="Q368" s="215">
        <f t="shared" si="167"/>
        <v>0</v>
      </c>
      <c r="R368" s="215"/>
      <c r="S368" s="215">
        <f t="shared" si="168"/>
        <v>0</v>
      </c>
      <c r="T368" s="215"/>
      <c r="U368" s="215">
        <f t="shared" si="169"/>
        <v>0</v>
      </c>
      <c r="V368" s="215"/>
      <c r="W368" s="215">
        <f t="shared" si="170"/>
        <v>0</v>
      </c>
      <c r="X368" s="215"/>
      <c r="Y368" s="216">
        <f t="shared" si="171"/>
        <v>0</v>
      </c>
      <c r="Z368" s="217"/>
      <c r="AA368" s="218">
        <f t="shared" si="172"/>
        <v>0</v>
      </c>
      <c r="AB368" s="219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</row>
    <row r="369" spans="1:47" s="23" customFormat="1" ht="18" hidden="1" customHeight="1" outlineLevel="1" thickBot="1">
      <c r="A369" s="13"/>
      <c r="B369" s="30" t="s">
        <v>21</v>
      </c>
      <c r="C369" s="220">
        <f t="shared" si="160"/>
        <v>0</v>
      </c>
      <c r="D369" s="215"/>
      <c r="E369" s="215">
        <f t="shared" si="161"/>
        <v>0</v>
      </c>
      <c r="F369" s="215"/>
      <c r="G369" s="215">
        <f t="shared" si="162"/>
        <v>0</v>
      </c>
      <c r="H369" s="215"/>
      <c r="I369" s="215">
        <f t="shared" si="163"/>
        <v>0</v>
      </c>
      <c r="J369" s="215"/>
      <c r="K369" s="215">
        <f t="shared" si="164"/>
        <v>0</v>
      </c>
      <c r="L369" s="215"/>
      <c r="M369" s="215">
        <f t="shared" si="165"/>
        <v>0</v>
      </c>
      <c r="N369" s="215"/>
      <c r="O369" s="215">
        <f t="shared" si="166"/>
        <v>0</v>
      </c>
      <c r="P369" s="215"/>
      <c r="Q369" s="215">
        <f t="shared" si="167"/>
        <v>0</v>
      </c>
      <c r="R369" s="215"/>
      <c r="S369" s="215">
        <f t="shared" si="168"/>
        <v>0</v>
      </c>
      <c r="T369" s="215"/>
      <c r="U369" s="215">
        <f t="shared" si="169"/>
        <v>0</v>
      </c>
      <c r="V369" s="215"/>
      <c r="W369" s="215">
        <f t="shared" si="170"/>
        <v>0</v>
      </c>
      <c r="X369" s="215"/>
      <c r="Y369" s="216">
        <f t="shared" si="171"/>
        <v>0</v>
      </c>
      <c r="Z369" s="217"/>
      <c r="AA369" s="218">
        <f t="shared" si="172"/>
        <v>0</v>
      </c>
      <c r="AB369" s="219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</row>
    <row r="370" spans="1:47" s="23" customFormat="1" ht="18" hidden="1" customHeight="1" outlineLevel="1" thickBot="1">
      <c r="A370" s="13"/>
      <c r="B370" s="30" t="s">
        <v>22</v>
      </c>
      <c r="C370" s="220">
        <f t="shared" si="160"/>
        <v>0</v>
      </c>
      <c r="D370" s="215"/>
      <c r="E370" s="215">
        <f t="shared" si="161"/>
        <v>0</v>
      </c>
      <c r="F370" s="215"/>
      <c r="G370" s="215">
        <f t="shared" si="162"/>
        <v>0</v>
      </c>
      <c r="H370" s="215"/>
      <c r="I370" s="215">
        <f t="shared" si="163"/>
        <v>0</v>
      </c>
      <c r="J370" s="215"/>
      <c r="K370" s="215">
        <f t="shared" si="164"/>
        <v>0</v>
      </c>
      <c r="L370" s="215"/>
      <c r="M370" s="215">
        <f t="shared" si="165"/>
        <v>0</v>
      </c>
      <c r="N370" s="215"/>
      <c r="O370" s="215">
        <f t="shared" si="166"/>
        <v>0</v>
      </c>
      <c r="P370" s="215"/>
      <c r="Q370" s="215">
        <f t="shared" si="167"/>
        <v>0</v>
      </c>
      <c r="R370" s="215"/>
      <c r="S370" s="215">
        <f t="shared" si="168"/>
        <v>0</v>
      </c>
      <c r="T370" s="215"/>
      <c r="U370" s="215">
        <f t="shared" si="169"/>
        <v>0</v>
      </c>
      <c r="V370" s="215"/>
      <c r="W370" s="215">
        <f t="shared" si="170"/>
        <v>0</v>
      </c>
      <c r="X370" s="215"/>
      <c r="Y370" s="216">
        <f t="shared" si="171"/>
        <v>0</v>
      </c>
      <c r="Z370" s="217"/>
      <c r="AA370" s="218">
        <f t="shared" si="172"/>
        <v>0</v>
      </c>
      <c r="AB370" s="219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</row>
    <row r="371" spans="1:47" s="23" customFormat="1" ht="18" hidden="1" customHeight="1" outlineLevel="1" thickBot="1">
      <c r="A371" s="13"/>
      <c r="B371" s="30" t="s">
        <v>23</v>
      </c>
      <c r="C371" s="220">
        <f t="shared" si="160"/>
        <v>0</v>
      </c>
      <c r="D371" s="215"/>
      <c r="E371" s="215">
        <f t="shared" si="161"/>
        <v>0</v>
      </c>
      <c r="F371" s="215"/>
      <c r="G371" s="215">
        <f t="shared" si="162"/>
        <v>0</v>
      </c>
      <c r="H371" s="215"/>
      <c r="I371" s="215">
        <f t="shared" si="163"/>
        <v>0</v>
      </c>
      <c r="J371" s="215"/>
      <c r="K371" s="215">
        <f t="shared" si="164"/>
        <v>0</v>
      </c>
      <c r="L371" s="215"/>
      <c r="M371" s="215">
        <f t="shared" si="165"/>
        <v>0</v>
      </c>
      <c r="N371" s="215"/>
      <c r="O371" s="215">
        <f t="shared" si="166"/>
        <v>0</v>
      </c>
      <c r="P371" s="215"/>
      <c r="Q371" s="215">
        <f t="shared" si="167"/>
        <v>0</v>
      </c>
      <c r="R371" s="215"/>
      <c r="S371" s="215">
        <f t="shared" si="168"/>
        <v>0</v>
      </c>
      <c r="T371" s="215"/>
      <c r="U371" s="215">
        <f t="shared" si="169"/>
        <v>0</v>
      </c>
      <c r="V371" s="215"/>
      <c r="W371" s="215">
        <f t="shared" si="170"/>
        <v>0</v>
      </c>
      <c r="X371" s="215"/>
      <c r="Y371" s="216">
        <f t="shared" si="171"/>
        <v>0</v>
      </c>
      <c r="Z371" s="217"/>
      <c r="AA371" s="218">
        <f t="shared" si="172"/>
        <v>0</v>
      </c>
      <c r="AB371" s="219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</row>
    <row r="372" spans="1:47" s="23" customFormat="1" ht="18" hidden="1" customHeight="1" outlineLevel="1" thickBot="1">
      <c r="A372" s="13"/>
      <c r="B372" s="30" t="s">
        <v>24</v>
      </c>
      <c r="C372" s="220">
        <f t="shared" si="160"/>
        <v>0</v>
      </c>
      <c r="D372" s="215"/>
      <c r="E372" s="215">
        <f t="shared" si="161"/>
        <v>0</v>
      </c>
      <c r="F372" s="215"/>
      <c r="G372" s="215">
        <f t="shared" si="162"/>
        <v>0</v>
      </c>
      <c r="H372" s="215"/>
      <c r="I372" s="215">
        <f t="shared" si="163"/>
        <v>0</v>
      </c>
      <c r="J372" s="215"/>
      <c r="K372" s="215">
        <f t="shared" si="164"/>
        <v>0</v>
      </c>
      <c r="L372" s="215"/>
      <c r="M372" s="215">
        <f t="shared" si="165"/>
        <v>0</v>
      </c>
      <c r="N372" s="215"/>
      <c r="O372" s="215">
        <f t="shared" si="166"/>
        <v>0</v>
      </c>
      <c r="P372" s="215"/>
      <c r="Q372" s="215">
        <f t="shared" si="167"/>
        <v>0</v>
      </c>
      <c r="R372" s="215"/>
      <c r="S372" s="215">
        <f t="shared" si="168"/>
        <v>0</v>
      </c>
      <c r="T372" s="215"/>
      <c r="U372" s="215">
        <f t="shared" si="169"/>
        <v>0</v>
      </c>
      <c r="V372" s="215"/>
      <c r="W372" s="215">
        <f t="shared" si="170"/>
        <v>0</v>
      </c>
      <c r="X372" s="215"/>
      <c r="Y372" s="216">
        <f t="shared" si="171"/>
        <v>0</v>
      </c>
      <c r="Z372" s="217"/>
      <c r="AA372" s="218">
        <f t="shared" si="172"/>
        <v>0</v>
      </c>
      <c r="AB372" s="219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</row>
    <row r="373" spans="1:47" s="23" customFormat="1" ht="18" hidden="1" customHeight="1" outlineLevel="1" thickBot="1">
      <c r="A373" s="13"/>
      <c r="B373" s="30" t="s">
        <v>25</v>
      </c>
      <c r="C373" s="220">
        <f t="shared" si="160"/>
        <v>0</v>
      </c>
      <c r="D373" s="215"/>
      <c r="E373" s="215">
        <f t="shared" si="161"/>
        <v>0</v>
      </c>
      <c r="F373" s="215"/>
      <c r="G373" s="215">
        <f t="shared" si="162"/>
        <v>0</v>
      </c>
      <c r="H373" s="215"/>
      <c r="I373" s="215">
        <f t="shared" si="163"/>
        <v>0</v>
      </c>
      <c r="J373" s="215"/>
      <c r="K373" s="215">
        <f t="shared" si="164"/>
        <v>0</v>
      </c>
      <c r="L373" s="215"/>
      <c r="M373" s="215">
        <f t="shared" si="165"/>
        <v>0</v>
      </c>
      <c r="N373" s="215"/>
      <c r="O373" s="215">
        <f t="shared" si="166"/>
        <v>0</v>
      </c>
      <c r="P373" s="215"/>
      <c r="Q373" s="215">
        <f t="shared" si="167"/>
        <v>0</v>
      </c>
      <c r="R373" s="215"/>
      <c r="S373" s="215">
        <f t="shared" si="168"/>
        <v>0</v>
      </c>
      <c r="T373" s="215"/>
      <c r="U373" s="215">
        <f t="shared" si="169"/>
        <v>0</v>
      </c>
      <c r="V373" s="215"/>
      <c r="W373" s="215">
        <f t="shared" si="170"/>
        <v>0</v>
      </c>
      <c r="X373" s="215"/>
      <c r="Y373" s="216">
        <f t="shared" si="171"/>
        <v>0</v>
      </c>
      <c r="Z373" s="217"/>
      <c r="AA373" s="218">
        <f t="shared" si="172"/>
        <v>0</v>
      </c>
      <c r="AB373" s="219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</row>
    <row r="374" spans="1:47" s="23" customFormat="1" ht="18" hidden="1" customHeight="1" outlineLevel="1" thickBot="1">
      <c r="A374" s="13"/>
      <c r="B374" s="30" t="s">
        <v>26</v>
      </c>
      <c r="C374" s="220">
        <f t="shared" si="160"/>
        <v>0</v>
      </c>
      <c r="D374" s="215"/>
      <c r="E374" s="215">
        <f t="shared" si="161"/>
        <v>0</v>
      </c>
      <c r="F374" s="215"/>
      <c r="G374" s="215">
        <f t="shared" si="162"/>
        <v>0</v>
      </c>
      <c r="H374" s="215"/>
      <c r="I374" s="215">
        <f t="shared" si="163"/>
        <v>0</v>
      </c>
      <c r="J374" s="215"/>
      <c r="K374" s="215">
        <f t="shared" si="164"/>
        <v>0</v>
      </c>
      <c r="L374" s="215"/>
      <c r="M374" s="215">
        <f t="shared" si="165"/>
        <v>0</v>
      </c>
      <c r="N374" s="215"/>
      <c r="O374" s="215">
        <f t="shared" si="166"/>
        <v>0</v>
      </c>
      <c r="P374" s="215"/>
      <c r="Q374" s="215">
        <f t="shared" si="167"/>
        <v>0</v>
      </c>
      <c r="R374" s="215"/>
      <c r="S374" s="215">
        <f t="shared" si="168"/>
        <v>0</v>
      </c>
      <c r="T374" s="215"/>
      <c r="U374" s="215">
        <f t="shared" si="169"/>
        <v>0</v>
      </c>
      <c r="V374" s="215"/>
      <c r="W374" s="215">
        <f t="shared" si="170"/>
        <v>0</v>
      </c>
      <c r="X374" s="215"/>
      <c r="Y374" s="216">
        <f t="shared" si="171"/>
        <v>0</v>
      </c>
      <c r="Z374" s="217"/>
      <c r="AA374" s="218">
        <f t="shared" si="172"/>
        <v>0</v>
      </c>
      <c r="AB374" s="219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</row>
    <row r="375" spans="1:47" s="23" customFormat="1" ht="18" hidden="1" customHeight="1" outlineLevel="1" thickBot="1">
      <c r="A375" s="13"/>
      <c r="B375" s="30" t="s">
        <v>27</v>
      </c>
      <c r="C375" s="220">
        <f t="shared" si="160"/>
        <v>0</v>
      </c>
      <c r="D375" s="215"/>
      <c r="E375" s="215">
        <f t="shared" si="161"/>
        <v>0</v>
      </c>
      <c r="F375" s="215"/>
      <c r="G375" s="215">
        <f t="shared" si="162"/>
        <v>0</v>
      </c>
      <c r="H375" s="215"/>
      <c r="I375" s="215">
        <f t="shared" si="163"/>
        <v>0</v>
      </c>
      <c r="J375" s="215"/>
      <c r="K375" s="215">
        <f t="shared" si="164"/>
        <v>0</v>
      </c>
      <c r="L375" s="215"/>
      <c r="M375" s="215">
        <f t="shared" si="165"/>
        <v>0</v>
      </c>
      <c r="N375" s="215"/>
      <c r="O375" s="215">
        <f t="shared" si="166"/>
        <v>0</v>
      </c>
      <c r="P375" s="215"/>
      <c r="Q375" s="215">
        <f t="shared" si="167"/>
        <v>0</v>
      </c>
      <c r="R375" s="215"/>
      <c r="S375" s="215">
        <f t="shared" si="168"/>
        <v>0</v>
      </c>
      <c r="T375" s="215"/>
      <c r="U375" s="215">
        <f t="shared" si="169"/>
        <v>0</v>
      </c>
      <c r="V375" s="215"/>
      <c r="W375" s="215">
        <f t="shared" si="170"/>
        <v>0</v>
      </c>
      <c r="X375" s="215"/>
      <c r="Y375" s="216">
        <f t="shared" si="171"/>
        <v>0</v>
      </c>
      <c r="Z375" s="217"/>
      <c r="AA375" s="218">
        <f t="shared" si="172"/>
        <v>0</v>
      </c>
      <c r="AB375" s="219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</row>
    <row r="376" spans="1:47" s="23" customFormat="1" ht="18" hidden="1" customHeight="1" outlineLevel="1" thickBot="1">
      <c r="A376" s="13"/>
      <c r="B376" s="30" t="s">
        <v>28</v>
      </c>
      <c r="C376" s="220">
        <f t="shared" si="160"/>
        <v>0</v>
      </c>
      <c r="D376" s="215"/>
      <c r="E376" s="215">
        <f t="shared" si="161"/>
        <v>0</v>
      </c>
      <c r="F376" s="215"/>
      <c r="G376" s="215">
        <f t="shared" si="162"/>
        <v>0</v>
      </c>
      <c r="H376" s="215"/>
      <c r="I376" s="215">
        <f t="shared" si="163"/>
        <v>0</v>
      </c>
      <c r="J376" s="215"/>
      <c r="K376" s="215">
        <f t="shared" si="164"/>
        <v>0</v>
      </c>
      <c r="L376" s="215"/>
      <c r="M376" s="215">
        <f t="shared" si="165"/>
        <v>0</v>
      </c>
      <c r="N376" s="215"/>
      <c r="O376" s="215">
        <f t="shared" si="166"/>
        <v>0</v>
      </c>
      <c r="P376" s="215"/>
      <c r="Q376" s="215">
        <f t="shared" si="167"/>
        <v>0</v>
      </c>
      <c r="R376" s="215"/>
      <c r="S376" s="215">
        <f t="shared" si="168"/>
        <v>0</v>
      </c>
      <c r="T376" s="215"/>
      <c r="U376" s="215">
        <f t="shared" si="169"/>
        <v>0</v>
      </c>
      <c r="V376" s="215"/>
      <c r="W376" s="215">
        <f t="shared" si="170"/>
        <v>0</v>
      </c>
      <c r="X376" s="215"/>
      <c r="Y376" s="216">
        <f t="shared" si="171"/>
        <v>0</v>
      </c>
      <c r="Z376" s="217"/>
      <c r="AA376" s="218">
        <f t="shared" si="172"/>
        <v>0</v>
      </c>
      <c r="AB376" s="219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</row>
    <row r="377" spans="1:47" s="23" customFormat="1" ht="18" hidden="1" customHeight="1" outlineLevel="1" thickBot="1">
      <c r="A377" s="13"/>
      <c r="B377" s="30" t="s">
        <v>29</v>
      </c>
      <c r="C377" s="220">
        <f t="shared" si="160"/>
        <v>0</v>
      </c>
      <c r="D377" s="215"/>
      <c r="E377" s="215">
        <f t="shared" si="161"/>
        <v>0</v>
      </c>
      <c r="F377" s="215"/>
      <c r="G377" s="215">
        <f t="shared" si="162"/>
        <v>0</v>
      </c>
      <c r="H377" s="215"/>
      <c r="I377" s="215">
        <f t="shared" si="163"/>
        <v>0</v>
      </c>
      <c r="J377" s="215"/>
      <c r="K377" s="215">
        <f t="shared" si="164"/>
        <v>0</v>
      </c>
      <c r="L377" s="215"/>
      <c r="M377" s="215">
        <f t="shared" si="165"/>
        <v>0</v>
      </c>
      <c r="N377" s="215"/>
      <c r="O377" s="215">
        <f t="shared" si="166"/>
        <v>0</v>
      </c>
      <c r="P377" s="215"/>
      <c r="Q377" s="215">
        <f t="shared" si="167"/>
        <v>0</v>
      </c>
      <c r="R377" s="215"/>
      <c r="S377" s="215">
        <f t="shared" si="168"/>
        <v>0</v>
      </c>
      <c r="T377" s="215"/>
      <c r="U377" s="215">
        <f t="shared" si="169"/>
        <v>0</v>
      </c>
      <c r="V377" s="215"/>
      <c r="W377" s="215">
        <f t="shared" si="170"/>
        <v>0</v>
      </c>
      <c r="X377" s="215"/>
      <c r="Y377" s="216">
        <f t="shared" si="171"/>
        <v>0</v>
      </c>
      <c r="Z377" s="217"/>
      <c r="AA377" s="218">
        <f t="shared" si="172"/>
        <v>0</v>
      </c>
      <c r="AB377" s="219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</row>
    <row r="378" spans="1:47" s="23" customFormat="1" ht="18" hidden="1" customHeight="1" outlineLevel="1" thickBot="1">
      <c r="A378" s="13"/>
      <c r="B378" s="30" t="s">
        <v>30</v>
      </c>
      <c r="C378" s="220">
        <f t="shared" si="160"/>
        <v>0</v>
      </c>
      <c r="D378" s="215"/>
      <c r="E378" s="215">
        <f t="shared" si="161"/>
        <v>0</v>
      </c>
      <c r="F378" s="215"/>
      <c r="G378" s="215">
        <f t="shared" si="162"/>
        <v>0</v>
      </c>
      <c r="H378" s="215"/>
      <c r="I378" s="215">
        <f t="shared" si="163"/>
        <v>0</v>
      </c>
      <c r="J378" s="215"/>
      <c r="K378" s="215">
        <f t="shared" si="164"/>
        <v>0</v>
      </c>
      <c r="L378" s="215"/>
      <c r="M378" s="215">
        <f t="shared" si="165"/>
        <v>0</v>
      </c>
      <c r="N378" s="215"/>
      <c r="O378" s="215">
        <f t="shared" si="166"/>
        <v>0</v>
      </c>
      <c r="P378" s="215"/>
      <c r="Q378" s="215">
        <f t="shared" si="167"/>
        <v>0</v>
      </c>
      <c r="R378" s="215"/>
      <c r="S378" s="215">
        <f t="shared" si="168"/>
        <v>0</v>
      </c>
      <c r="T378" s="215"/>
      <c r="U378" s="215">
        <f t="shared" si="169"/>
        <v>0</v>
      </c>
      <c r="V378" s="215"/>
      <c r="W378" s="215">
        <f t="shared" si="170"/>
        <v>0</v>
      </c>
      <c r="X378" s="215"/>
      <c r="Y378" s="216">
        <f t="shared" si="171"/>
        <v>0</v>
      </c>
      <c r="Z378" s="217"/>
      <c r="AA378" s="218">
        <f t="shared" si="172"/>
        <v>0</v>
      </c>
      <c r="AB378" s="219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</row>
    <row r="379" spans="1:47" s="23" customFormat="1" ht="18" hidden="1" customHeight="1" outlineLevel="1" thickBot="1">
      <c r="A379" s="13"/>
      <c r="B379" s="30" t="s">
        <v>31</v>
      </c>
      <c r="C379" s="220">
        <f t="shared" si="160"/>
        <v>0</v>
      </c>
      <c r="D379" s="215"/>
      <c r="E379" s="215">
        <f t="shared" si="161"/>
        <v>0</v>
      </c>
      <c r="F379" s="215"/>
      <c r="G379" s="215">
        <f t="shared" si="162"/>
        <v>0</v>
      </c>
      <c r="H379" s="215"/>
      <c r="I379" s="215">
        <f t="shared" si="163"/>
        <v>0</v>
      </c>
      <c r="J379" s="215"/>
      <c r="K379" s="215">
        <f t="shared" si="164"/>
        <v>0</v>
      </c>
      <c r="L379" s="215"/>
      <c r="M379" s="215">
        <f t="shared" si="165"/>
        <v>0</v>
      </c>
      <c r="N379" s="215"/>
      <c r="O379" s="215">
        <f t="shared" si="166"/>
        <v>0</v>
      </c>
      <c r="P379" s="215"/>
      <c r="Q379" s="215">
        <f t="shared" si="167"/>
        <v>0</v>
      </c>
      <c r="R379" s="215"/>
      <c r="S379" s="215">
        <f t="shared" si="168"/>
        <v>0</v>
      </c>
      <c r="T379" s="215"/>
      <c r="U379" s="215">
        <f t="shared" si="169"/>
        <v>0</v>
      </c>
      <c r="V379" s="215"/>
      <c r="W379" s="215">
        <f t="shared" si="170"/>
        <v>0</v>
      </c>
      <c r="X379" s="215"/>
      <c r="Y379" s="216">
        <f t="shared" si="171"/>
        <v>0</v>
      </c>
      <c r="Z379" s="217"/>
      <c r="AA379" s="218">
        <f t="shared" si="172"/>
        <v>0</v>
      </c>
      <c r="AB379" s="219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</row>
    <row r="380" spans="1:47" s="23" customFormat="1" ht="18" hidden="1" customHeight="1" outlineLevel="1" thickBot="1">
      <c r="A380" s="13"/>
      <c r="B380" s="30" t="s">
        <v>32</v>
      </c>
      <c r="C380" s="220">
        <f t="shared" si="160"/>
        <v>0</v>
      </c>
      <c r="D380" s="215"/>
      <c r="E380" s="215">
        <f t="shared" si="161"/>
        <v>0</v>
      </c>
      <c r="F380" s="215"/>
      <c r="G380" s="215">
        <f t="shared" si="162"/>
        <v>0</v>
      </c>
      <c r="H380" s="215"/>
      <c r="I380" s="215">
        <f t="shared" si="163"/>
        <v>0</v>
      </c>
      <c r="J380" s="215"/>
      <c r="K380" s="215">
        <f t="shared" si="164"/>
        <v>0</v>
      </c>
      <c r="L380" s="215"/>
      <c r="M380" s="215">
        <f t="shared" si="165"/>
        <v>0</v>
      </c>
      <c r="N380" s="215"/>
      <c r="O380" s="215">
        <f t="shared" si="166"/>
        <v>0</v>
      </c>
      <c r="P380" s="215"/>
      <c r="Q380" s="215">
        <f t="shared" si="167"/>
        <v>0</v>
      </c>
      <c r="R380" s="215"/>
      <c r="S380" s="215">
        <f t="shared" si="168"/>
        <v>0</v>
      </c>
      <c r="T380" s="215"/>
      <c r="U380" s="215">
        <f t="shared" si="169"/>
        <v>0</v>
      </c>
      <c r="V380" s="215"/>
      <c r="W380" s="215">
        <f t="shared" si="170"/>
        <v>0</v>
      </c>
      <c r="X380" s="215"/>
      <c r="Y380" s="216">
        <f t="shared" si="171"/>
        <v>0</v>
      </c>
      <c r="Z380" s="217"/>
      <c r="AA380" s="218">
        <f t="shared" si="172"/>
        <v>0</v>
      </c>
      <c r="AB380" s="219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</row>
    <row r="381" spans="1:47" s="23" customFormat="1" ht="18" hidden="1" customHeight="1" outlineLevel="1" thickBot="1">
      <c r="A381" s="13"/>
      <c r="B381" s="30" t="s">
        <v>33</v>
      </c>
      <c r="C381" s="220">
        <f t="shared" si="160"/>
        <v>0</v>
      </c>
      <c r="D381" s="215"/>
      <c r="E381" s="215">
        <f t="shared" si="161"/>
        <v>0</v>
      </c>
      <c r="F381" s="215"/>
      <c r="G381" s="215">
        <f t="shared" si="162"/>
        <v>0</v>
      </c>
      <c r="H381" s="215"/>
      <c r="I381" s="215">
        <f t="shared" si="163"/>
        <v>0</v>
      </c>
      <c r="J381" s="215"/>
      <c r="K381" s="215">
        <f t="shared" si="164"/>
        <v>0</v>
      </c>
      <c r="L381" s="215"/>
      <c r="M381" s="215">
        <f t="shared" si="165"/>
        <v>0</v>
      </c>
      <c r="N381" s="215"/>
      <c r="O381" s="215">
        <f t="shared" si="166"/>
        <v>0</v>
      </c>
      <c r="P381" s="215"/>
      <c r="Q381" s="215">
        <f t="shared" si="167"/>
        <v>0</v>
      </c>
      <c r="R381" s="215"/>
      <c r="S381" s="215">
        <f t="shared" si="168"/>
        <v>0</v>
      </c>
      <c r="T381" s="215"/>
      <c r="U381" s="215">
        <f t="shared" si="169"/>
        <v>0</v>
      </c>
      <c r="V381" s="215"/>
      <c r="W381" s="215">
        <f t="shared" si="170"/>
        <v>0</v>
      </c>
      <c r="X381" s="215"/>
      <c r="Y381" s="216">
        <f t="shared" si="171"/>
        <v>0</v>
      </c>
      <c r="Z381" s="217"/>
      <c r="AA381" s="218">
        <f t="shared" si="172"/>
        <v>0</v>
      </c>
      <c r="AB381" s="219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</row>
    <row r="382" spans="1:47" s="23" customFormat="1" ht="18" hidden="1" customHeight="1" outlineLevel="1" thickBot="1">
      <c r="A382" s="13"/>
      <c r="B382" s="30" t="s">
        <v>34</v>
      </c>
      <c r="C382" s="220">
        <f t="shared" si="160"/>
        <v>0</v>
      </c>
      <c r="D382" s="215"/>
      <c r="E382" s="215">
        <f t="shared" si="161"/>
        <v>0</v>
      </c>
      <c r="F382" s="215"/>
      <c r="G382" s="215">
        <f t="shared" si="162"/>
        <v>0</v>
      </c>
      <c r="H382" s="215"/>
      <c r="I382" s="215">
        <f t="shared" si="163"/>
        <v>0</v>
      </c>
      <c r="J382" s="215"/>
      <c r="K382" s="215">
        <f t="shared" si="164"/>
        <v>0</v>
      </c>
      <c r="L382" s="215"/>
      <c r="M382" s="215">
        <f t="shared" si="165"/>
        <v>0</v>
      </c>
      <c r="N382" s="215"/>
      <c r="O382" s="215">
        <f t="shared" si="166"/>
        <v>0</v>
      </c>
      <c r="P382" s="215"/>
      <c r="Q382" s="215">
        <f t="shared" si="167"/>
        <v>0</v>
      </c>
      <c r="R382" s="215"/>
      <c r="S382" s="215">
        <f t="shared" si="168"/>
        <v>0</v>
      </c>
      <c r="T382" s="215"/>
      <c r="U382" s="215">
        <f t="shared" si="169"/>
        <v>0</v>
      </c>
      <c r="V382" s="215"/>
      <c r="W382" s="215">
        <f t="shared" si="170"/>
        <v>0</v>
      </c>
      <c r="X382" s="215"/>
      <c r="Y382" s="216">
        <f t="shared" si="171"/>
        <v>0</v>
      </c>
      <c r="Z382" s="217"/>
      <c r="AA382" s="218">
        <f t="shared" si="172"/>
        <v>0</v>
      </c>
      <c r="AB382" s="219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</row>
    <row r="383" spans="1:47" s="23" customFormat="1" ht="18" hidden="1" customHeight="1" outlineLevel="1" thickBot="1">
      <c r="A383" s="13"/>
      <c r="B383" s="30" t="s">
        <v>35</v>
      </c>
      <c r="C383" s="220">
        <f t="shared" si="160"/>
        <v>0</v>
      </c>
      <c r="D383" s="215"/>
      <c r="E383" s="215">
        <f t="shared" si="161"/>
        <v>0</v>
      </c>
      <c r="F383" s="215"/>
      <c r="G383" s="215">
        <f t="shared" si="162"/>
        <v>0</v>
      </c>
      <c r="H383" s="215"/>
      <c r="I383" s="215">
        <f t="shared" si="163"/>
        <v>0</v>
      </c>
      <c r="J383" s="215"/>
      <c r="K383" s="215">
        <f t="shared" si="164"/>
        <v>0</v>
      </c>
      <c r="L383" s="215"/>
      <c r="M383" s="215">
        <f t="shared" si="165"/>
        <v>0</v>
      </c>
      <c r="N383" s="215"/>
      <c r="O383" s="215">
        <f t="shared" si="166"/>
        <v>0</v>
      </c>
      <c r="P383" s="215"/>
      <c r="Q383" s="215">
        <f t="shared" si="167"/>
        <v>0</v>
      </c>
      <c r="R383" s="215"/>
      <c r="S383" s="215">
        <f t="shared" si="168"/>
        <v>0</v>
      </c>
      <c r="T383" s="215"/>
      <c r="U383" s="215">
        <f t="shared" si="169"/>
        <v>0</v>
      </c>
      <c r="V383" s="215"/>
      <c r="W383" s="215">
        <f t="shared" si="170"/>
        <v>0</v>
      </c>
      <c r="X383" s="215"/>
      <c r="Y383" s="216">
        <f t="shared" si="171"/>
        <v>0</v>
      </c>
      <c r="Z383" s="217"/>
      <c r="AA383" s="218">
        <f t="shared" si="172"/>
        <v>0</v>
      </c>
      <c r="AB383" s="219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</row>
    <row r="384" spans="1:47" s="23" customFormat="1" ht="18" hidden="1" customHeight="1" outlineLevel="1" thickBot="1">
      <c r="A384" s="13"/>
      <c r="B384" s="30" t="s">
        <v>36</v>
      </c>
      <c r="C384" s="220">
        <f t="shared" si="160"/>
        <v>0</v>
      </c>
      <c r="D384" s="215"/>
      <c r="E384" s="215">
        <f t="shared" si="161"/>
        <v>0</v>
      </c>
      <c r="F384" s="215"/>
      <c r="G384" s="215">
        <f t="shared" si="162"/>
        <v>0</v>
      </c>
      <c r="H384" s="215"/>
      <c r="I384" s="215">
        <f t="shared" si="163"/>
        <v>0</v>
      </c>
      <c r="J384" s="215"/>
      <c r="K384" s="215">
        <f t="shared" si="164"/>
        <v>0</v>
      </c>
      <c r="L384" s="215"/>
      <c r="M384" s="215">
        <f t="shared" si="165"/>
        <v>0</v>
      </c>
      <c r="N384" s="215"/>
      <c r="O384" s="215">
        <f t="shared" si="166"/>
        <v>0</v>
      </c>
      <c r="P384" s="215"/>
      <c r="Q384" s="215">
        <f t="shared" si="167"/>
        <v>0</v>
      </c>
      <c r="R384" s="215"/>
      <c r="S384" s="215">
        <f t="shared" si="168"/>
        <v>0</v>
      </c>
      <c r="T384" s="215"/>
      <c r="U384" s="215">
        <f t="shared" si="169"/>
        <v>0</v>
      </c>
      <c r="V384" s="215"/>
      <c r="W384" s="215">
        <f t="shared" si="170"/>
        <v>0</v>
      </c>
      <c r="X384" s="215"/>
      <c r="Y384" s="216">
        <f t="shared" si="171"/>
        <v>0</v>
      </c>
      <c r="Z384" s="217"/>
      <c r="AA384" s="218">
        <f t="shared" si="172"/>
        <v>0</v>
      </c>
      <c r="AB384" s="219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</row>
    <row r="385" spans="1:47" s="23" customFormat="1" ht="18" hidden="1" customHeight="1" outlineLevel="1" thickBot="1">
      <c r="A385" s="13"/>
      <c r="B385" s="30" t="s">
        <v>37</v>
      </c>
      <c r="C385" s="220">
        <f t="shared" si="160"/>
        <v>0</v>
      </c>
      <c r="D385" s="215"/>
      <c r="E385" s="215">
        <f t="shared" si="161"/>
        <v>0</v>
      </c>
      <c r="F385" s="215"/>
      <c r="G385" s="215">
        <f t="shared" si="162"/>
        <v>0</v>
      </c>
      <c r="H385" s="215"/>
      <c r="I385" s="215">
        <f t="shared" si="163"/>
        <v>0</v>
      </c>
      <c r="J385" s="215"/>
      <c r="K385" s="215">
        <f t="shared" si="164"/>
        <v>0</v>
      </c>
      <c r="L385" s="215"/>
      <c r="M385" s="215">
        <f t="shared" si="165"/>
        <v>0</v>
      </c>
      <c r="N385" s="215"/>
      <c r="O385" s="215">
        <f t="shared" si="166"/>
        <v>0</v>
      </c>
      <c r="P385" s="215"/>
      <c r="Q385" s="215">
        <f t="shared" si="167"/>
        <v>0</v>
      </c>
      <c r="R385" s="215"/>
      <c r="S385" s="215">
        <f t="shared" si="168"/>
        <v>0</v>
      </c>
      <c r="T385" s="215"/>
      <c r="U385" s="215">
        <f t="shared" si="169"/>
        <v>0</v>
      </c>
      <c r="V385" s="215"/>
      <c r="W385" s="215">
        <f t="shared" si="170"/>
        <v>0</v>
      </c>
      <c r="X385" s="215"/>
      <c r="Y385" s="216">
        <f t="shared" si="171"/>
        <v>0</v>
      </c>
      <c r="Z385" s="217"/>
      <c r="AA385" s="218">
        <f t="shared" si="172"/>
        <v>0</v>
      </c>
      <c r="AB385" s="219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</row>
    <row r="386" spans="1:47" s="23" customFormat="1" ht="18" hidden="1" customHeight="1" outlineLevel="1" thickBot="1">
      <c r="A386" s="13"/>
      <c r="B386" s="30" t="s">
        <v>38</v>
      </c>
      <c r="C386" s="220">
        <f t="shared" si="160"/>
        <v>0</v>
      </c>
      <c r="D386" s="215"/>
      <c r="E386" s="215">
        <f t="shared" si="161"/>
        <v>0</v>
      </c>
      <c r="F386" s="215"/>
      <c r="G386" s="215">
        <f t="shared" si="162"/>
        <v>0</v>
      </c>
      <c r="H386" s="215"/>
      <c r="I386" s="215">
        <f t="shared" si="163"/>
        <v>0</v>
      </c>
      <c r="J386" s="215"/>
      <c r="K386" s="215">
        <f t="shared" si="164"/>
        <v>0</v>
      </c>
      <c r="L386" s="215"/>
      <c r="M386" s="215">
        <f t="shared" si="165"/>
        <v>0</v>
      </c>
      <c r="N386" s="215"/>
      <c r="O386" s="215">
        <f t="shared" si="166"/>
        <v>0</v>
      </c>
      <c r="P386" s="215"/>
      <c r="Q386" s="215">
        <f t="shared" si="167"/>
        <v>0</v>
      </c>
      <c r="R386" s="215"/>
      <c r="S386" s="215">
        <f t="shared" si="168"/>
        <v>0</v>
      </c>
      <c r="T386" s="215"/>
      <c r="U386" s="215">
        <f t="shared" si="169"/>
        <v>0</v>
      </c>
      <c r="V386" s="215"/>
      <c r="W386" s="215">
        <f t="shared" si="170"/>
        <v>0</v>
      </c>
      <c r="X386" s="215"/>
      <c r="Y386" s="216">
        <f t="shared" si="171"/>
        <v>0</v>
      </c>
      <c r="Z386" s="217"/>
      <c r="AA386" s="218">
        <f t="shared" si="172"/>
        <v>0</v>
      </c>
      <c r="AB386" s="219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</row>
    <row r="387" spans="1:47" s="23" customFormat="1" ht="18" hidden="1" customHeight="1" outlineLevel="1" thickBot="1">
      <c r="A387" s="13"/>
      <c r="B387" s="30" t="s">
        <v>39</v>
      </c>
      <c r="C387" s="220">
        <f t="shared" si="160"/>
        <v>0</v>
      </c>
      <c r="D387" s="215"/>
      <c r="E387" s="215">
        <f t="shared" si="161"/>
        <v>0</v>
      </c>
      <c r="F387" s="215"/>
      <c r="G387" s="215">
        <f t="shared" si="162"/>
        <v>0</v>
      </c>
      <c r="H387" s="215"/>
      <c r="I387" s="215">
        <f t="shared" si="163"/>
        <v>0</v>
      </c>
      <c r="J387" s="215"/>
      <c r="K387" s="215">
        <f t="shared" si="164"/>
        <v>0</v>
      </c>
      <c r="L387" s="215"/>
      <c r="M387" s="215">
        <f t="shared" si="165"/>
        <v>0</v>
      </c>
      <c r="N387" s="215"/>
      <c r="O387" s="215">
        <f t="shared" si="166"/>
        <v>0</v>
      </c>
      <c r="P387" s="215"/>
      <c r="Q387" s="215">
        <f t="shared" si="167"/>
        <v>0</v>
      </c>
      <c r="R387" s="215"/>
      <c r="S387" s="215">
        <f t="shared" si="168"/>
        <v>0</v>
      </c>
      <c r="T387" s="215"/>
      <c r="U387" s="215">
        <f t="shared" si="169"/>
        <v>0</v>
      </c>
      <c r="V387" s="215"/>
      <c r="W387" s="215">
        <f t="shared" si="170"/>
        <v>0</v>
      </c>
      <c r="X387" s="215"/>
      <c r="Y387" s="216">
        <f t="shared" si="171"/>
        <v>0</v>
      </c>
      <c r="Z387" s="217"/>
      <c r="AA387" s="218">
        <f t="shared" si="172"/>
        <v>0</v>
      </c>
      <c r="AB387" s="219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</row>
    <row r="388" spans="1:47" s="23" customFormat="1" ht="18" hidden="1" customHeight="1" outlineLevel="1" thickBot="1">
      <c r="A388" s="13"/>
      <c r="B388" s="30" t="s">
        <v>40</v>
      </c>
      <c r="C388" s="220">
        <f t="shared" si="160"/>
        <v>0</v>
      </c>
      <c r="D388" s="215"/>
      <c r="E388" s="215">
        <f t="shared" si="161"/>
        <v>0</v>
      </c>
      <c r="F388" s="215"/>
      <c r="G388" s="215">
        <f t="shared" si="162"/>
        <v>0</v>
      </c>
      <c r="H388" s="215"/>
      <c r="I388" s="215">
        <f t="shared" si="163"/>
        <v>0</v>
      </c>
      <c r="J388" s="215"/>
      <c r="K388" s="215">
        <f t="shared" si="164"/>
        <v>0</v>
      </c>
      <c r="L388" s="215"/>
      <c r="M388" s="215">
        <f t="shared" si="165"/>
        <v>0</v>
      </c>
      <c r="N388" s="215"/>
      <c r="O388" s="215">
        <f t="shared" si="166"/>
        <v>0</v>
      </c>
      <c r="P388" s="215"/>
      <c r="Q388" s="215">
        <f t="shared" si="167"/>
        <v>0</v>
      </c>
      <c r="R388" s="215"/>
      <c r="S388" s="215">
        <f t="shared" si="168"/>
        <v>0</v>
      </c>
      <c r="T388" s="215"/>
      <c r="U388" s="215">
        <f t="shared" si="169"/>
        <v>0</v>
      </c>
      <c r="V388" s="215"/>
      <c r="W388" s="215">
        <f t="shared" si="170"/>
        <v>0</v>
      </c>
      <c r="X388" s="215"/>
      <c r="Y388" s="216">
        <f t="shared" si="171"/>
        <v>0</v>
      </c>
      <c r="Z388" s="217"/>
      <c r="AA388" s="218">
        <f t="shared" si="172"/>
        <v>0</v>
      </c>
      <c r="AB388" s="219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</row>
    <row r="389" spans="1:47" s="23" customFormat="1" ht="18" hidden="1" customHeight="1" outlineLevel="1" thickBot="1">
      <c r="A389" s="13"/>
      <c r="B389" s="30" t="s">
        <v>41</v>
      </c>
      <c r="C389" s="220">
        <f t="shared" si="160"/>
        <v>0</v>
      </c>
      <c r="D389" s="215"/>
      <c r="E389" s="215">
        <f t="shared" si="161"/>
        <v>0</v>
      </c>
      <c r="F389" s="215"/>
      <c r="G389" s="215">
        <f t="shared" si="162"/>
        <v>0</v>
      </c>
      <c r="H389" s="215"/>
      <c r="I389" s="215">
        <f t="shared" si="163"/>
        <v>0</v>
      </c>
      <c r="J389" s="215"/>
      <c r="K389" s="215">
        <f t="shared" si="164"/>
        <v>0</v>
      </c>
      <c r="L389" s="215"/>
      <c r="M389" s="215">
        <f t="shared" si="165"/>
        <v>0</v>
      </c>
      <c r="N389" s="215"/>
      <c r="O389" s="215">
        <f t="shared" si="166"/>
        <v>0</v>
      </c>
      <c r="P389" s="215"/>
      <c r="Q389" s="215">
        <f t="shared" si="167"/>
        <v>0</v>
      </c>
      <c r="R389" s="215"/>
      <c r="S389" s="215">
        <f t="shared" si="168"/>
        <v>0</v>
      </c>
      <c r="T389" s="215"/>
      <c r="U389" s="215">
        <f t="shared" si="169"/>
        <v>0</v>
      </c>
      <c r="V389" s="215"/>
      <c r="W389" s="215">
        <f t="shared" si="170"/>
        <v>0</v>
      </c>
      <c r="X389" s="215"/>
      <c r="Y389" s="216">
        <f t="shared" si="171"/>
        <v>0</v>
      </c>
      <c r="Z389" s="217"/>
      <c r="AA389" s="218">
        <f t="shared" si="172"/>
        <v>0</v>
      </c>
      <c r="AB389" s="219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</row>
    <row r="390" spans="1:47" s="23" customFormat="1" ht="18" hidden="1" customHeight="1" outlineLevel="1" thickBot="1">
      <c r="A390" s="13"/>
      <c r="B390" s="30" t="s">
        <v>42</v>
      </c>
      <c r="C390" s="220">
        <f t="shared" si="160"/>
        <v>0</v>
      </c>
      <c r="D390" s="215"/>
      <c r="E390" s="215">
        <f t="shared" si="161"/>
        <v>0</v>
      </c>
      <c r="F390" s="215"/>
      <c r="G390" s="215">
        <f t="shared" si="162"/>
        <v>0</v>
      </c>
      <c r="H390" s="215"/>
      <c r="I390" s="215">
        <f t="shared" si="163"/>
        <v>0</v>
      </c>
      <c r="J390" s="215"/>
      <c r="K390" s="215">
        <f t="shared" si="164"/>
        <v>0</v>
      </c>
      <c r="L390" s="215"/>
      <c r="M390" s="215">
        <f t="shared" si="165"/>
        <v>0</v>
      </c>
      <c r="N390" s="215"/>
      <c r="O390" s="215">
        <f t="shared" si="166"/>
        <v>0</v>
      </c>
      <c r="P390" s="215"/>
      <c r="Q390" s="215">
        <f t="shared" si="167"/>
        <v>0</v>
      </c>
      <c r="R390" s="215"/>
      <c r="S390" s="215">
        <f t="shared" si="168"/>
        <v>0</v>
      </c>
      <c r="T390" s="215"/>
      <c r="U390" s="215">
        <f t="shared" si="169"/>
        <v>0</v>
      </c>
      <c r="V390" s="215"/>
      <c r="W390" s="215">
        <f t="shared" si="170"/>
        <v>0</v>
      </c>
      <c r="X390" s="215"/>
      <c r="Y390" s="216">
        <f t="shared" si="171"/>
        <v>0</v>
      </c>
      <c r="Z390" s="217"/>
      <c r="AA390" s="218">
        <f t="shared" si="172"/>
        <v>0</v>
      </c>
      <c r="AB390" s="219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</row>
    <row r="391" spans="1:47" s="23" customFormat="1" ht="18" hidden="1" customHeight="1" outlineLevel="1" thickBot="1">
      <c r="A391" s="13"/>
      <c r="B391" s="30" t="s">
        <v>43</v>
      </c>
      <c r="C391" s="220">
        <f t="shared" si="160"/>
        <v>0</v>
      </c>
      <c r="D391" s="215"/>
      <c r="E391" s="215">
        <f t="shared" si="161"/>
        <v>0</v>
      </c>
      <c r="F391" s="215"/>
      <c r="G391" s="215">
        <f t="shared" si="162"/>
        <v>0</v>
      </c>
      <c r="H391" s="215"/>
      <c r="I391" s="215">
        <f t="shared" si="163"/>
        <v>0</v>
      </c>
      <c r="J391" s="215"/>
      <c r="K391" s="215">
        <f t="shared" si="164"/>
        <v>0</v>
      </c>
      <c r="L391" s="215"/>
      <c r="M391" s="215">
        <f t="shared" si="165"/>
        <v>0</v>
      </c>
      <c r="N391" s="215"/>
      <c r="O391" s="215">
        <f t="shared" si="166"/>
        <v>0</v>
      </c>
      <c r="P391" s="215"/>
      <c r="Q391" s="215">
        <f t="shared" si="167"/>
        <v>0</v>
      </c>
      <c r="R391" s="215"/>
      <c r="S391" s="215">
        <f t="shared" si="168"/>
        <v>0</v>
      </c>
      <c r="T391" s="215"/>
      <c r="U391" s="215">
        <f t="shared" si="169"/>
        <v>0</v>
      </c>
      <c r="V391" s="215"/>
      <c r="W391" s="215">
        <f t="shared" si="170"/>
        <v>0</v>
      </c>
      <c r="X391" s="215"/>
      <c r="Y391" s="216">
        <f t="shared" si="171"/>
        <v>0</v>
      </c>
      <c r="Z391" s="217"/>
      <c r="AA391" s="218">
        <f t="shared" si="172"/>
        <v>0</v>
      </c>
      <c r="AB391" s="219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</row>
    <row r="392" spans="1:47" s="23" customFormat="1" ht="18" hidden="1" customHeight="1" outlineLevel="1" thickBot="1">
      <c r="A392" s="13"/>
      <c r="B392" s="30" t="s">
        <v>44</v>
      </c>
      <c r="C392" s="220">
        <f t="shared" si="160"/>
        <v>0</v>
      </c>
      <c r="D392" s="215"/>
      <c r="E392" s="215">
        <f t="shared" si="161"/>
        <v>0</v>
      </c>
      <c r="F392" s="215"/>
      <c r="G392" s="215">
        <f t="shared" si="162"/>
        <v>0</v>
      </c>
      <c r="H392" s="215"/>
      <c r="I392" s="215">
        <f t="shared" si="163"/>
        <v>0</v>
      </c>
      <c r="J392" s="215"/>
      <c r="K392" s="215">
        <f t="shared" si="164"/>
        <v>0</v>
      </c>
      <c r="L392" s="215"/>
      <c r="M392" s="215">
        <f t="shared" si="165"/>
        <v>0</v>
      </c>
      <c r="N392" s="215"/>
      <c r="O392" s="215">
        <f t="shared" si="166"/>
        <v>0</v>
      </c>
      <c r="P392" s="215"/>
      <c r="Q392" s="215">
        <f t="shared" si="167"/>
        <v>0</v>
      </c>
      <c r="R392" s="215"/>
      <c r="S392" s="215">
        <f t="shared" si="168"/>
        <v>0</v>
      </c>
      <c r="T392" s="215"/>
      <c r="U392" s="215">
        <f t="shared" si="169"/>
        <v>0</v>
      </c>
      <c r="V392" s="215"/>
      <c r="W392" s="215">
        <f t="shared" si="170"/>
        <v>0</v>
      </c>
      <c r="X392" s="215"/>
      <c r="Y392" s="216">
        <f t="shared" si="171"/>
        <v>0</v>
      </c>
      <c r="Z392" s="217"/>
      <c r="AA392" s="218">
        <f t="shared" si="172"/>
        <v>0</v>
      </c>
      <c r="AB392" s="219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</row>
    <row r="393" spans="1:47" s="23" customFormat="1" ht="18" hidden="1" customHeight="1" outlineLevel="1" thickBot="1">
      <c r="A393" s="13"/>
      <c r="B393" s="30" t="s">
        <v>45</v>
      </c>
      <c r="C393" s="220">
        <f t="shared" si="160"/>
        <v>0</v>
      </c>
      <c r="D393" s="215"/>
      <c r="E393" s="215">
        <f t="shared" si="161"/>
        <v>0</v>
      </c>
      <c r="F393" s="215"/>
      <c r="G393" s="215">
        <f t="shared" si="162"/>
        <v>0</v>
      </c>
      <c r="H393" s="215"/>
      <c r="I393" s="215">
        <f t="shared" si="163"/>
        <v>0</v>
      </c>
      <c r="J393" s="215"/>
      <c r="K393" s="215">
        <f t="shared" si="164"/>
        <v>0</v>
      </c>
      <c r="L393" s="215"/>
      <c r="M393" s="215">
        <f t="shared" si="165"/>
        <v>0</v>
      </c>
      <c r="N393" s="215"/>
      <c r="O393" s="215">
        <f t="shared" si="166"/>
        <v>0</v>
      </c>
      <c r="P393" s="215"/>
      <c r="Q393" s="215">
        <f t="shared" si="167"/>
        <v>0</v>
      </c>
      <c r="R393" s="215"/>
      <c r="S393" s="215">
        <f t="shared" si="168"/>
        <v>0</v>
      </c>
      <c r="T393" s="215"/>
      <c r="U393" s="215">
        <f t="shared" si="169"/>
        <v>0</v>
      </c>
      <c r="V393" s="215"/>
      <c r="W393" s="215">
        <f t="shared" si="170"/>
        <v>0</v>
      </c>
      <c r="X393" s="215"/>
      <c r="Y393" s="216">
        <f t="shared" si="171"/>
        <v>0</v>
      </c>
      <c r="Z393" s="217"/>
      <c r="AA393" s="218">
        <f t="shared" si="172"/>
        <v>0</v>
      </c>
      <c r="AB393" s="219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</row>
    <row r="394" spans="1:47" s="23" customFormat="1" ht="18" hidden="1" customHeight="1" outlineLevel="1" thickBot="1">
      <c r="A394" s="13"/>
      <c r="B394" s="30" t="s">
        <v>46</v>
      </c>
      <c r="C394" s="220">
        <f t="shared" si="160"/>
        <v>0</v>
      </c>
      <c r="D394" s="215"/>
      <c r="E394" s="215">
        <f t="shared" si="161"/>
        <v>0</v>
      </c>
      <c r="F394" s="215"/>
      <c r="G394" s="215">
        <f t="shared" si="162"/>
        <v>0</v>
      </c>
      <c r="H394" s="215"/>
      <c r="I394" s="215">
        <f t="shared" si="163"/>
        <v>0</v>
      </c>
      <c r="J394" s="215"/>
      <c r="K394" s="215">
        <f t="shared" si="164"/>
        <v>0</v>
      </c>
      <c r="L394" s="215"/>
      <c r="M394" s="215">
        <f t="shared" si="165"/>
        <v>0</v>
      </c>
      <c r="N394" s="215"/>
      <c r="O394" s="215">
        <f t="shared" si="166"/>
        <v>0</v>
      </c>
      <c r="P394" s="215"/>
      <c r="Q394" s="215">
        <f t="shared" si="167"/>
        <v>0</v>
      </c>
      <c r="R394" s="215"/>
      <c r="S394" s="215">
        <f t="shared" si="168"/>
        <v>0</v>
      </c>
      <c r="T394" s="215"/>
      <c r="U394" s="215">
        <f t="shared" si="169"/>
        <v>0</v>
      </c>
      <c r="V394" s="215"/>
      <c r="W394" s="215">
        <f t="shared" si="170"/>
        <v>0</v>
      </c>
      <c r="X394" s="215"/>
      <c r="Y394" s="216">
        <f t="shared" si="171"/>
        <v>0</v>
      </c>
      <c r="Z394" s="217"/>
      <c r="AA394" s="218">
        <f t="shared" si="172"/>
        <v>0</v>
      </c>
      <c r="AB394" s="219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</row>
    <row r="395" spans="1:47" s="23" customFormat="1" ht="18" hidden="1" customHeight="1" outlineLevel="1" thickBot="1">
      <c r="A395" s="13"/>
      <c r="B395" s="30" t="s">
        <v>47</v>
      </c>
      <c r="C395" s="220">
        <f t="shared" si="160"/>
        <v>0</v>
      </c>
      <c r="D395" s="215"/>
      <c r="E395" s="215">
        <f t="shared" si="161"/>
        <v>0</v>
      </c>
      <c r="F395" s="215"/>
      <c r="G395" s="215">
        <f t="shared" si="162"/>
        <v>0</v>
      </c>
      <c r="H395" s="215"/>
      <c r="I395" s="215">
        <f t="shared" si="163"/>
        <v>0</v>
      </c>
      <c r="J395" s="215"/>
      <c r="K395" s="215">
        <f t="shared" si="164"/>
        <v>0</v>
      </c>
      <c r="L395" s="215"/>
      <c r="M395" s="215">
        <f t="shared" si="165"/>
        <v>0</v>
      </c>
      <c r="N395" s="215"/>
      <c r="O395" s="215">
        <f t="shared" si="166"/>
        <v>0</v>
      </c>
      <c r="P395" s="215"/>
      <c r="Q395" s="215">
        <f t="shared" si="167"/>
        <v>0</v>
      </c>
      <c r="R395" s="215"/>
      <c r="S395" s="215">
        <f t="shared" si="168"/>
        <v>0</v>
      </c>
      <c r="T395" s="215"/>
      <c r="U395" s="215">
        <f t="shared" si="169"/>
        <v>0</v>
      </c>
      <c r="V395" s="215"/>
      <c r="W395" s="215">
        <f t="shared" si="170"/>
        <v>0</v>
      </c>
      <c r="X395" s="215"/>
      <c r="Y395" s="216">
        <f t="shared" si="171"/>
        <v>0</v>
      </c>
      <c r="Z395" s="217"/>
      <c r="AA395" s="218">
        <f t="shared" si="172"/>
        <v>0</v>
      </c>
      <c r="AB395" s="219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</row>
    <row r="396" spans="1:47" s="23" customFormat="1" ht="18" hidden="1" customHeight="1" outlineLevel="1" thickBot="1">
      <c r="A396" s="13"/>
      <c r="B396" s="30" t="s">
        <v>48</v>
      </c>
      <c r="C396" s="220">
        <f t="shared" si="160"/>
        <v>0</v>
      </c>
      <c r="D396" s="215"/>
      <c r="E396" s="215">
        <f t="shared" si="161"/>
        <v>0</v>
      </c>
      <c r="F396" s="215"/>
      <c r="G396" s="215">
        <f t="shared" si="162"/>
        <v>0</v>
      </c>
      <c r="H396" s="215"/>
      <c r="I396" s="215">
        <f t="shared" si="163"/>
        <v>0</v>
      </c>
      <c r="J396" s="215"/>
      <c r="K396" s="215">
        <f t="shared" si="164"/>
        <v>0</v>
      </c>
      <c r="L396" s="215"/>
      <c r="M396" s="215">
        <f t="shared" si="165"/>
        <v>0</v>
      </c>
      <c r="N396" s="215"/>
      <c r="O396" s="215">
        <f t="shared" si="166"/>
        <v>0</v>
      </c>
      <c r="P396" s="215"/>
      <c r="Q396" s="215">
        <f t="shared" si="167"/>
        <v>0</v>
      </c>
      <c r="R396" s="215"/>
      <c r="S396" s="215">
        <f t="shared" si="168"/>
        <v>0</v>
      </c>
      <c r="T396" s="215"/>
      <c r="U396" s="215">
        <f t="shared" si="169"/>
        <v>0</v>
      </c>
      <c r="V396" s="215"/>
      <c r="W396" s="215">
        <f t="shared" si="170"/>
        <v>0</v>
      </c>
      <c r="X396" s="215"/>
      <c r="Y396" s="216">
        <f t="shared" si="171"/>
        <v>0</v>
      </c>
      <c r="Z396" s="217"/>
      <c r="AA396" s="218">
        <f>SUM(C396:Z396)</f>
        <v>0</v>
      </c>
      <c r="AB396" s="219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</row>
    <row r="397" spans="1:47" s="23" customFormat="1" ht="18" hidden="1" customHeight="1" outlineLevel="1" thickBot="1">
      <c r="A397" s="13"/>
      <c r="B397" s="30" t="s">
        <v>49</v>
      </c>
      <c r="C397" s="220">
        <f t="shared" si="160"/>
        <v>0</v>
      </c>
      <c r="D397" s="215"/>
      <c r="E397" s="215">
        <f t="shared" si="161"/>
        <v>0</v>
      </c>
      <c r="F397" s="215"/>
      <c r="G397" s="215">
        <f t="shared" si="162"/>
        <v>0</v>
      </c>
      <c r="H397" s="215"/>
      <c r="I397" s="215">
        <f t="shared" si="163"/>
        <v>0</v>
      </c>
      <c r="J397" s="215"/>
      <c r="K397" s="215">
        <f t="shared" si="164"/>
        <v>0</v>
      </c>
      <c r="L397" s="215"/>
      <c r="M397" s="215">
        <f t="shared" si="165"/>
        <v>0</v>
      </c>
      <c r="N397" s="215"/>
      <c r="O397" s="215">
        <f t="shared" si="166"/>
        <v>0</v>
      </c>
      <c r="P397" s="215"/>
      <c r="Q397" s="215">
        <f t="shared" si="167"/>
        <v>0</v>
      </c>
      <c r="R397" s="215"/>
      <c r="S397" s="215">
        <f t="shared" si="168"/>
        <v>0</v>
      </c>
      <c r="T397" s="215"/>
      <c r="U397" s="215">
        <f t="shared" si="169"/>
        <v>0</v>
      </c>
      <c r="V397" s="215"/>
      <c r="W397" s="215">
        <f t="shared" si="170"/>
        <v>0</v>
      </c>
      <c r="X397" s="215"/>
      <c r="Y397" s="216">
        <f t="shared" si="171"/>
        <v>0</v>
      </c>
      <c r="Z397" s="217"/>
      <c r="AA397" s="218">
        <f t="shared" si="172"/>
        <v>0</v>
      </c>
      <c r="AB397" s="219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</row>
    <row r="398" spans="1:47" s="23" customFormat="1" ht="18" hidden="1" customHeight="1" outlineLevel="1" thickBot="1">
      <c r="A398" s="13"/>
      <c r="B398" s="30" t="s">
        <v>50</v>
      </c>
      <c r="C398" s="220">
        <f t="shared" si="160"/>
        <v>0</v>
      </c>
      <c r="D398" s="215"/>
      <c r="E398" s="215">
        <f t="shared" si="161"/>
        <v>0</v>
      </c>
      <c r="F398" s="215"/>
      <c r="G398" s="215">
        <f t="shared" si="162"/>
        <v>0</v>
      </c>
      <c r="H398" s="215"/>
      <c r="I398" s="215">
        <f t="shared" si="163"/>
        <v>0</v>
      </c>
      <c r="J398" s="215"/>
      <c r="K398" s="215">
        <f t="shared" si="164"/>
        <v>0</v>
      </c>
      <c r="L398" s="215"/>
      <c r="M398" s="215">
        <f t="shared" si="165"/>
        <v>0</v>
      </c>
      <c r="N398" s="215"/>
      <c r="O398" s="215">
        <f t="shared" si="166"/>
        <v>0</v>
      </c>
      <c r="P398" s="215"/>
      <c r="Q398" s="215">
        <f t="shared" si="167"/>
        <v>0</v>
      </c>
      <c r="R398" s="215"/>
      <c r="S398" s="215">
        <f t="shared" si="168"/>
        <v>0</v>
      </c>
      <c r="T398" s="215"/>
      <c r="U398" s="215">
        <f t="shared" si="169"/>
        <v>0</v>
      </c>
      <c r="V398" s="215"/>
      <c r="W398" s="215">
        <f t="shared" si="170"/>
        <v>0</v>
      </c>
      <c r="X398" s="215"/>
      <c r="Y398" s="216">
        <f t="shared" si="171"/>
        <v>0</v>
      </c>
      <c r="Z398" s="217"/>
      <c r="AA398" s="218">
        <f t="shared" si="172"/>
        <v>0</v>
      </c>
      <c r="AB398" s="219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</row>
    <row r="399" spans="1:47" s="23" customFormat="1" ht="18" hidden="1" customHeight="1" outlineLevel="1" thickBot="1">
      <c r="A399" s="13"/>
      <c r="B399" s="30" t="s">
        <v>51</v>
      </c>
      <c r="C399" s="220">
        <f t="shared" si="160"/>
        <v>0</v>
      </c>
      <c r="D399" s="215"/>
      <c r="E399" s="215">
        <f t="shared" si="161"/>
        <v>0</v>
      </c>
      <c r="F399" s="215"/>
      <c r="G399" s="215">
        <f t="shared" si="162"/>
        <v>0</v>
      </c>
      <c r="H399" s="215"/>
      <c r="I399" s="215">
        <f t="shared" si="163"/>
        <v>0</v>
      </c>
      <c r="J399" s="215"/>
      <c r="K399" s="215">
        <f t="shared" si="164"/>
        <v>0</v>
      </c>
      <c r="L399" s="215"/>
      <c r="M399" s="215">
        <f t="shared" si="165"/>
        <v>0</v>
      </c>
      <c r="N399" s="215"/>
      <c r="O399" s="215">
        <f t="shared" si="166"/>
        <v>0</v>
      </c>
      <c r="P399" s="215"/>
      <c r="Q399" s="215">
        <f t="shared" si="167"/>
        <v>0</v>
      </c>
      <c r="R399" s="215"/>
      <c r="S399" s="215">
        <f t="shared" si="168"/>
        <v>0</v>
      </c>
      <c r="T399" s="215"/>
      <c r="U399" s="215">
        <f t="shared" si="169"/>
        <v>0</v>
      </c>
      <c r="V399" s="215"/>
      <c r="W399" s="215">
        <f t="shared" si="170"/>
        <v>0</v>
      </c>
      <c r="X399" s="215"/>
      <c r="Y399" s="216">
        <f t="shared" si="171"/>
        <v>0</v>
      </c>
      <c r="Z399" s="217"/>
      <c r="AA399" s="218">
        <f t="shared" si="172"/>
        <v>0</v>
      </c>
      <c r="AB399" s="219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</row>
    <row r="400" spans="1:47" s="23" customFormat="1" ht="18" hidden="1" customHeight="1" outlineLevel="1" thickBot="1">
      <c r="A400" s="13"/>
      <c r="B400" s="30" t="s">
        <v>52</v>
      </c>
      <c r="C400" s="220">
        <f t="shared" si="160"/>
        <v>0</v>
      </c>
      <c r="D400" s="215"/>
      <c r="E400" s="215">
        <f t="shared" si="161"/>
        <v>0</v>
      </c>
      <c r="F400" s="215"/>
      <c r="G400" s="215">
        <f t="shared" si="162"/>
        <v>0</v>
      </c>
      <c r="H400" s="215"/>
      <c r="I400" s="215">
        <f t="shared" si="163"/>
        <v>0</v>
      </c>
      <c r="J400" s="215"/>
      <c r="K400" s="215">
        <f t="shared" si="164"/>
        <v>0</v>
      </c>
      <c r="L400" s="215"/>
      <c r="M400" s="215">
        <f t="shared" si="165"/>
        <v>0</v>
      </c>
      <c r="N400" s="215"/>
      <c r="O400" s="215">
        <f t="shared" si="166"/>
        <v>0</v>
      </c>
      <c r="P400" s="215"/>
      <c r="Q400" s="215">
        <f t="shared" si="167"/>
        <v>0</v>
      </c>
      <c r="R400" s="215"/>
      <c r="S400" s="215">
        <f t="shared" si="168"/>
        <v>0</v>
      </c>
      <c r="T400" s="215"/>
      <c r="U400" s="215">
        <f t="shared" si="169"/>
        <v>0</v>
      </c>
      <c r="V400" s="215"/>
      <c r="W400" s="215">
        <f t="shared" si="170"/>
        <v>0</v>
      </c>
      <c r="X400" s="215"/>
      <c r="Y400" s="216">
        <f t="shared" si="171"/>
        <v>0</v>
      </c>
      <c r="Z400" s="217"/>
      <c r="AA400" s="218">
        <f t="shared" si="172"/>
        <v>0</v>
      </c>
      <c r="AB400" s="219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</row>
    <row r="401" spans="1:47" s="23" customFormat="1" ht="18" hidden="1" customHeight="1" outlineLevel="1" thickBot="1">
      <c r="A401" s="13"/>
      <c r="B401" s="30" t="s">
        <v>53</v>
      </c>
      <c r="C401" s="220">
        <f t="shared" si="160"/>
        <v>0</v>
      </c>
      <c r="D401" s="215"/>
      <c r="E401" s="215">
        <f t="shared" si="161"/>
        <v>0</v>
      </c>
      <c r="F401" s="215"/>
      <c r="G401" s="215">
        <f t="shared" si="162"/>
        <v>0</v>
      </c>
      <c r="H401" s="215"/>
      <c r="I401" s="215">
        <f t="shared" si="163"/>
        <v>0</v>
      </c>
      <c r="J401" s="215"/>
      <c r="K401" s="215">
        <f t="shared" si="164"/>
        <v>0</v>
      </c>
      <c r="L401" s="215"/>
      <c r="M401" s="215">
        <f t="shared" si="165"/>
        <v>0</v>
      </c>
      <c r="N401" s="215"/>
      <c r="O401" s="215">
        <f t="shared" si="166"/>
        <v>0</v>
      </c>
      <c r="P401" s="215"/>
      <c r="Q401" s="215">
        <f t="shared" si="167"/>
        <v>0</v>
      </c>
      <c r="R401" s="215"/>
      <c r="S401" s="215">
        <f t="shared" si="168"/>
        <v>0</v>
      </c>
      <c r="T401" s="215"/>
      <c r="U401" s="215">
        <f t="shared" si="169"/>
        <v>0</v>
      </c>
      <c r="V401" s="215"/>
      <c r="W401" s="215">
        <f t="shared" si="170"/>
        <v>0</v>
      </c>
      <c r="X401" s="215"/>
      <c r="Y401" s="216">
        <f t="shared" si="171"/>
        <v>0</v>
      </c>
      <c r="Z401" s="217"/>
      <c r="AA401" s="218">
        <f t="shared" si="172"/>
        <v>0</v>
      </c>
      <c r="AB401" s="219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</row>
    <row r="402" spans="1:47" s="23" customFormat="1" ht="18" hidden="1" customHeight="1" outlineLevel="1" thickBot="1">
      <c r="A402" s="13"/>
      <c r="B402" s="30" t="s">
        <v>54</v>
      </c>
      <c r="C402" s="220">
        <f t="shared" si="160"/>
        <v>0</v>
      </c>
      <c r="D402" s="215"/>
      <c r="E402" s="215">
        <f t="shared" si="161"/>
        <v>0</v>
      </c>
      <c r="F402" s="215"/>
      <c r="G402" s="215">
        <f t="shared" si="162"/>
        <v>0</v>
      </c>
      <c r="H402" s="215"/>
      <c r="I402" s="215">
        <f t="shared" si="163"/>
        <v>0</v>
      </c>
      <c r="J402" s="215"/>
      <c r="K402" s="215">
        <f t="shared" si="164"/>
        <v>0</v>
      </c>
      <c r="L402" s="215"/>
      <c r="M402" s="215">
        <f t="shared" si="165"/>
        <v>0</v>
      </c>
      <c r="N402" s="215"/>
      <c r="O402" s="215">
        <f t="shared" si="166"/>
        <v>0</v>
      </c>
      <c r="P402" s="215"/>
      <c r="Q402" s="215">
        <f t="shared" si="167"/>
        <v>0</v>
      </c>
      <c r="R402" s="215"/>
      <c r="S402" s="215">
        <f t="shared" si="168"/>
        <v>0</v>
      </c>
      <c r="T402" s="215"/>
      <c r="U402" s="215">
        <f t="shared" si="169"/>
        <v>0</v>
      </c>
      <c r="V402" s="215"/>
      <c r="W402" s="215">
        <f t="shared" si="170"/>
        <v>0</v>
      </c>
      <c r="X402" s="215"/>
      <c r="Y402" s="216">
        <f t="shared" si="171"/>
        <v>0</v>
      </c>
      <c r="Z402" s="217"/>
      <c r="AA402" s="218">
        <f t="shared" si="172"/>
        <v>0</v>
      </c>
      <c r="AB402" s="219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</row>
    <row r="403" spans="1:47" s="23" customFormat="1" ht="18" hidden="1" customHeight="1" outlineLevel="1" thickBot="1">
      <c r="A403" s="13"/>
      <c r="B403" s="30" t="s">
        <v>55</v>
      </c>
      <c r="C403" s="220">
        <f t="shared" si="160"/>
        <v>0</v>
      </c>
      <c r="D403" s="215"/>
      <c r="E403" s="215">
        <f t="shared" si="161"/>
        <v>0</v>
      </c>
      <c r="F403" s="215"/>
      <c r="G403" s="215">
        <f t="shared" si="162"/>
        <v>0</v>
      </c>
      <c r="H403" s="215"/>
      <c r="I403" s="215">
        <f t="shared" si="163"/>
        <v>0</v>
      </c>
      <c r="J403" s="215"/>
      <c r="K403" s="215">
        <f t="shared" si="164"/>
        <v>0</v>
      </c>
      <c r="L403" s="215"/>
      <c r="M403" s="215">
        <f t="shared" si="165"/>
        <v>0</v>
      </c>
      <c r="N403" s="215"/>
      <c r="O403" s="215">
        <f t="shared" si="166"/>
        <v>0</v>
      </c>
      <c r="P403" s="215"/>
      <c r="Q403" s="215">
        <f t="shared" si="167"/>
        <v>0</v>
      </c>
      <c r="R403" s="215"/>
      <c r="S403" s="215">
        <f t="shared" si="168"/>
        <v>0</v>
      </c>
      <c r="T403" s="215"/>
      <c r="U403" s="215">
        <f t="shared" si="169"/>
        <v>0</v>
      </c>
      <c r="V403" s="215"/>
      <c r="W403" s="215">
        <f t="shared" si="170"/>
        <v>0</v>
      </c>
      <c r="X403" s="215"/>
      <c r="Y403" s="216">
        <f t="shared" si="171"/>
        <v>0</v>
      </c>
      <c r="Z403" s="217"/>
      <c r="AA403" s="218">
        <f t="shared" si="172"/>
        <v>0</v>
      </c>
      <c r="AB403" s="219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</row>
    <row r="404" spans="1:47" s="23" customFormat="1" ht="18" hidden="1" customHeight="1" outlineLevel="1" thickBot="1">
      <c r="A404" s="13"/>
      <c r="B404" s="30" t="s">
        <v>56</v>
      </c>
      <c r="C404" s="220">
        <f t="shared" si="160"/>
        <v>0</v>
      </c>
      <c r="D404" s="215"/>
      <c r="E404" s="215">
        <f t="shared" si="161"/>
        <v>0</v>
      </c>
      <c r="F404" s="215"/>
      <c r="G404" s="215">
        <f t="shared" si="162"/>
        <v>0</v>
      </c>
      <c r="H404" s="215"/>
      <c r="I404" s="215">
        <f t="shared" si="163"/>
        <v>0</v>
      </c>
      <c r="J404" s="215"/>
      <c r="K404" s="215">
        <f t="shared" si="164"/>
        <v>0</v>
      </c>
      <c r="L404" s="215"/>
      <c r="M404" s="215">
        <f t="shared" si="165"/>
        <v>0</v>
      </c>
      <c r="N404" s="215"/>
      <c r="O404" s="215">
        <f t="shared" si="166"/>
        <v>0</v>
      </c>
      <c r="P404" s="215"/>
      <c r="Q404" s="215">
        <f t="shared" si="167"/>
        <v>0</v>
      </c>
      <c r="R404" s="215"/>
      <c r="S404" s="215">
        <f t="shared" si="168"/>
        <v>0</v>
      </c>
      <c r="T404" s="215"/>
      <c r="U404" s="215">
        <f t="shared" si="169"/>
        <v>0</v>
      </c>
      <c r="V404" s="215"/>
      <c r="W404" s="215">
        <f t="shared" si="170"/>
        <v>0</v>
      </c>
      <c r="X404" s="215"/>
      <c r="Y404" s="216">
        <f t="shared" si="171"/>
        <v>0</v>
      </c>
      <c r="Z404" s="217"/>
      <c r="AA404" s="218">
        <f t="shared" si="172"/>
        <v>0</v>
      </c>
      <c r="AB404" s="219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</row>
    <row r="405" spans="1:47" s="23" customFormat="1" ht="18" hidden="1" customHeight="1" outlineLevel="1" thickBot="1">
      <c r="A405" s="13"/>
      <c r="B405" s="30" t="s">
        <v>57</v>
      </c>
      <c r="C405" s="220">
        <f t="shared" si="160"/>
        <v>0</v>
      </c>
      <c r="D405" s="215"/>
      <c r="E405" s="215">
        <f t="shared" si="161"/>
        <v>0</v>
      </c>
      <c r="F405" s="215"/>
      <c r="G405" s="215">
        <f t="shared" si="162"/>
        <v>0</v>
      </c>
      <c r="H405" s="215"/>
      <c r="I405" s="215">
        <f t="shared" si="163"/>
        <v>0</v>
      </c>
      <c r="J405" s="215"/>
      <c r="K405" s="215">
        <f t="shared" si="164"/>
        <v>0</v>
      </c>
      <c r="L405" s="215"/>
      <c r="M405" s="215">
        <f t="shared" si="165"/>
        <v>0</v>
      </c>
      <c r="N405" s="215"/>
      <c r="O405" s="215">
        <f t="shared" si="166"/>
        <v>0</v>
      </c>
      <c r="P405" s="215"/>
      <c r="Q405" s="215">
        <f t="shared" si="167"/>
        <v>0</v>
      </c>
      <c r="R405" s="215"/>
      <c r="S405" s="215">
        <f t="shared" si="168"/>
        <v>0</v>
      </c>
      <c r="T405" s="215"/>
      <c r="U405" s="215">
        <f t="shared" si="169"/>
        <v>0</v>
      </c>
      <c r="V405" s="215"/>
      <c r="W405" s="215">
        <f t="shared" si="170"/>
        <v>0</v>
      </c>
      <c r="X405" s="215"/>
      <c r="Y405" s="216">
        <f t="shared" si="171"/>
        <v>0</v>
      </c>
      <c r="Z405" s="217"/>
      <c r="AA405" s="218">
        <f t="shared" si="172"/>
        <v>0</v>
      </c>
      <c r="AB405" s="219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</row>
    <row r="406" spans="1:47" s="23" customFormat="1" ht="18" hidden="1" customHeight="1" outlineLevel="1" thickBot="1">
      <c r="A406" s="13"/>
      <c r="B406" s="30" t="s">
        <v>58</v>
      </c>
      <c r="C406" s="220">
        <f t="shared" si="160"/>
        <v>0</v>
      </c>
      <c r="D406" s="215"/>
      <c r="E406" s="215">
        <f t="shared" si="161"/>
        <v>0</v>
      </c>
      <c r="F406" s="215"/>
      <c r="G406" s="215">
        <f t="shared" si="162"/>
        <v>0</v>
      </c>
      <c r="H406" s="215"/>
      <c r="I406" s="215">
        <f t="shared" si="163"/>
        <v>0</v>
      </c>
      <c r="J406" s="215"/>
      <c r="K406" s="215">
        <f t="shared" si="164"/>
        <v>0</v>
      </c>
      <c r="L406" s="215"/>
      <c r="M406" s="215">
        <f t="shared" si="165"/>
        <v>0</v>
      </c>
      <c r="N406" s="215"/>
      <c r="O406" s="215">
        <f t="shared" si="166"/>
        <v>0</v>
      </c>
      <c r="P406" s="215"/>
      <c r="Q406" s="215">
        <f t="shared" si="167"/>
        <v>0</v>
      </c>
      <c r="R406" s="215"/>
      <c r="S406" s="215">
        <f t="shared" si="168"/>
        <v>0</v>
      </c>
      <c r="T406" s="215"/>
      <c r="U406" s="215">
        <f t="shared" si="169"/>
        <v>0</v>
      </c>
      <c r="V406" s="215"/>
      <c r="W406" s="215">
        <f t="shared" si="170"/>
        <v>0</v>
      </c>
      <c r="X406" s="215"/>
      <c r="Y406" s="216">
        <f t="shared" si="171"/>
        <v>0</v>
      </c>
      <c r="Z406" s="217"/>
      <c r="AA406" s="218">
        <f t="shared" si="172"/>
        <v>0</v>
      </c>
      <c r="AB406" s="219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</row>
    <row r="407" spans="1:47" s="23" customFormat="1" ht="18" hidden="1" customHeight="1" outlineLevel="1" thickBot="1">
      <c r="A407" s="13"/>
      <c r="B407" s="30" t="s">
        <v>59</v>
      </c>
      <c r="C407" s="220">
        <f t="shared" si="160"/>
        <v>0</v>
      </c>
      <c r="D407" s="215"/>
      <c r="E407" s="215">
        <f t="shared" si="161"/>
        <v>0</v>
      </c>
      <c r="F407" s="215"/>
      <c r="G407" s="215">
        <f t="shared" si="162"/>
        <v>0</v>
      </c>
      <c r="H407" s="215"/>
      <c r="I407" s="215">
        <f t="shared" si="163"/>
        <v>0</v>
      </c>
      <c r="J407" s="215"/>
      <c r="K407" s="215">
        <f t="shared" si="164"/>
        <v>0</v>
      </c>
      <c r="L407" s="215"/>
      <c r="M407" s="215">
        <f t="shared" si="165"/>
        <v>0</v>
      </c>
      <c r="N407" s="215"/>
      <c r="O407" s="215">
        <f t="shared" si="166"/>
        <v>0</v>
      </c>
      <c r="P407" s="215"/>
      <c r="Q407" s="215">
        <f t="shared" si="167"/>
        <v>0</v>
      </c>
      <c r="R407" s="215"/>
      <c r="S407" s="215">
        <f t="shared" si="168"/>
        <v>0</v>
      </c>
      <c r="T407" s="215"/>
      <c r="U407" s="215">
        <f t="shared" si="169"/>
        <v>0</v>
      </c>
      <c r="V407" s="215"/>
      <c r="W407" s="215">
        <f t="shared" si="170"/>
        <v>0</v>
      </c>
      <c r="X407" s="215"/>
      <c r="Y407" s="216">
        <f t="shared" si="171"/>
        <v>0</v>
      </c>
      <c r="Z407" s="217"/>
      <c r="AA407" s="218">
        <f t="shared" si="172"/>
        <v>0</v>
      </c>
      <c r="AB407" s="219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</row>
    <row r="408" spans="1:47" s="23" customFormat="1" ht="18" hidden="1" customHeight="1" outlineLevel="1" thickBot="1">
      <c r="A408" s="13"/>
      <c r="B408" s="30" t="s">
        <v>60</v>
      </c>
      <c r="C408" s="220">
        <f t="shared" si="160"/>
        <v>0</v>
      </c>
      <c r="D408" s="215"/>
      <c r="E408" s="215">
        <f t="shared" si="161"/>
        <v>0</v>
      </c>
      <c r="F408" s="215"/>
      <c r="G408" s="215">
        <f t="shared" si="162"/>
        <v>0</v>
      </c>
      <c r="H408" s="215"/>
      <c r="I408" s="215">
        <f t="shared" si="163"/>
        <v>0</v>
      </c>
      <c r="J408" s="215"/>
      <c r="K408" s="215">
        <f t="shared" si="164"/>
        <v>0</v>
      </c>
      <c r="L408" s="215"/>
      <c r="M408" s="215">
        <f t="shared" si="165"/>
        <v>0</v>
      </c>
      <c r="N408" s="215"/>
      <c r="O408" s="215">
        <f t="shared" si="166"/>
        <v>0</v>
      </c>
      <c r="P408" s="215"/>
      <c r="Q408" s="215">
        <f t="shared" si="167"/>
        <v>0</v>
      </c>
      <c r="R408" s="215"/>
      <c r="S408" s="215">
        <f t="shared" si="168"/>
        <v>0</v>
      </c>
      <c r="T408" s="215"/>
      <c r="U408" s="215">
        <f t="shared" si="169"/>
        <v>0</v>
      </c>
      <c r="V408" s="215"/>
      <c r="W408" s="215">
        <f t="shared" si="170"/>
        <v>0</v>
      </c>
      <c r="X408" s="215"/>
      <c r="Y408" s="216">
        <f t="shared" si="171"/>
        <v>0</v>
      </c>
      <c r="Z408" s="217"/>
      <c r="AA408" s="218">
        <f t="shared" si="172"/>
        <v>0</v>
      </c>
      <c r="AB408" s="219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</row>
    <row r="409" spans="1:47" s="23" customFormat="1" ht="18" hidden="1" customHeight="1" outlineLevel="1" thickBot="1">
      <c r="A409" s="13"/>
      <c r="B409" s="36" t="s">
        <v>61</v>
      </c>
      <c r="C409" s="220">
        <f t="shared" si="160"/>
        <v>0</v>
      </c>
      <c r="D409" s="215"/>
      <c r="E409" s="215">
        <f t="shared" si="161"/>
        <v>0</v>
      </c>
      <c r="F409" s="215"/>
      <c r="G409" s="215">
        <f t="shared" si="162"/>
        <v>0</v>
      </c>
      <c r="H409" s="215"/>
      <c r="I409" s="215">
        <f t="shared" si="163"/>
        <v>0</v>
      </c>
      <c r="J409" s="215"/>
      <c r="K409" s="215">
        <f t="shared" si="164"/>
        <v>0</v>
      </c>
      <c r="L409" s="215"/>
      <c r="M409" s="215">
        <f t="shared" si="165"/>
        <v>0</v>
      </c>
      <c r="N409" s="215"/>
      <c r="O409" s="215">
        <f t="shared" si="166"/>
        <v>0</v>
      </c>
      <c r="P409" s="215"/>
      <c r="Q409" s="215">
        <f t="shared" si="167"/>
        <v>0</v>
      </c>
      <c r="R409" s="215"/>
      <c r="S409" s="215">
        <f t="shared" si="168"/>
        <v>0</v>
      </c>
      <c r="T409" s="215"/>
      <c r="U409" s="215">
        <f t="shared" si="169"/>
        <v>0</v>
      </c>
      <c r="V409" s="215"/>
      <c r="W409" s="215">
        <f t="shared" si="170"/>
        <v>0</v>
      </c>
      <c r="X409" s="215"/>
      <c r="Y409" s="216">
        <f t="shared" si="171"/>
        <v>0</v>
      </c>
      <c r="Z409" s="217"/>
      <c r="AA409" s="218">
        <f t="shared" si="172"/>
        <v>0</v>
      </c>
      <c r="AB409" s="219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</row>
    <row r="410" spans="1:47" s="23" customFormat="1" ht="18" customHeight="1" collapsed="1">
      <c r="A410" s="13"/>
      <c r="B410" s="43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2"/>
      <c r="AD410" s="43"/>
      <c r="AE410" s="4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</row>
    <row r="411" spans="1:47" s="23" customFormat="1" ht="18" customHeight="1">
      <c r="A411" s="13"/>
      <c r="B411" s="74" t="s">
        <v>77</v>
      </c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2"/>
      <c r="AD411" s="43"/>
      <c r="AE411" s="4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</row>
    <row r="412" spans="1:47" s="80" customFormat="1" ht="18" customHeight="1" thickBot="1">
      <c r="A412" s="75"/>
      <c r="B412" s="76" t="s">
        <v>78</v>
      </c>
      <c r="C412" s="77"/>
      <c r="D412" s="77"/>
      <c r="E412" s="77"/>
      <c r="F412" s="77"/>
      <c r="G412" s="77"/>
      <c r="H412" s="77"/>
      <c r="I412" s="77"/>
      <c r="J412" s="77"/>
      <c r="K412" s="77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78"/>
      <c r="X412" s="78"/>
      <c r="Y412" s="78"/>
      <c r="Z412" s="78"/>
      <c r="AA412" s="78"/>
      <c r="AB412" s="78"/>
      <c r="AC412" s="78"/>
      <c r="AD412" s="78"/>
      <c r="AE412" s="43"/>
      <c r="AF412" s="42"/>
      <c r="AG412" s="43"/>
      <c r="AH412" s="43"/>
      <c r="AI412" s="43"/>
      <c r="AJ412" s="79"/>
      <c r="AK412" s="79"/>
      <c r="AL412" s="79"/>
      <c r="AM412" s="79"/>
      <c r="AN412" s="79"/>
      <c r="AO412" s="79"/>
      <c r="AP412" s="79"/>
      <c r="AQ412" s="79"/>
      <c r="AR412" s="79"/>
      <c r="AS412" s="79"/>
      <c r="AT412" s="79"/>
      <c r="AU412" s="79"/>
    </row>
    <row r="413" spans="1:47" s="80" customFormat="1" ht="15" customHeight="1">
      <c r="A413" s="75"/>
      <c r="B413" s="229" t="s">
        <v>79</v>
      </c>
      <c r="C413" s="230"/>
      <c r="D413" s="230" t="s">
        <v>80</v>
      </c>
      <c r="E413" s="233"/>
      <c r="F413" s="235" t="s">
        <v>81</v>
      </c>
      <c r="G413" s="235"/>
      <c r="H413" s="237" t="s">
        <v>82</v>
      </c>
      <c r="I413" s="237"/>
      <c r="J413" s="237"/>
      <c r="K413" s="237"/>
      <c r="L413" s="237"/>
      <c r="M413" s="239" t="s">
        <v>83</v>
      </c>
      <c r="N413" s="240"/>
      <c r="O413" s="243" t="s">
        <v>84</v>
      </c>
      <c r="P413" s="244"/>
      <c r="Q413" s="244"/>
      <c r="R413" s="245"/>
      <c r="S413" s="246" t="s">
        <v>71</v>
      </c>
      <c r="T413" s="247"/>
      <c r="U413" s="247"/>
      <c r="V413" s="248"/>
      <c r="W413" s="249" t="s">
        <v>85</v>
      </c>
      <c r="X413" s="249"/>
      <c r="Y413" s="249"/>
      <c r="Z413" s="249"/>
      <c r="AA413" s="249"/>
      <c r="AB413" s="249"/>
      <c r="AC413" s="249"/>
      <c r="AD413" s="250"/>
      <c r="AE413" s="81"/>
      <c r="AF413" s="42"/>
      <c r="AG413" s="43"/>
      <c r="AH413" s="82"/>
      <c r="AI413" s="43"/>
      <c r="AJ413" s="79"/>
      <c r="AK413" s="79"/>
      <c r="AL413" s="79"/>
      <c r="AM413" s="79"/>
      <c r="AN413" s="79"/>
      <c r="AO413" s="79"/>
      <c r="AP413" s="79"/>
      <c r="AQ413" s="79"/>
      <c r="AR413" s="79"/>
      <c r="AS413" s="79"/>
      <c r="AT413" s="79"/>
      <c r="AU413" s="79"/>
    </row>
    <row r="414" spans="1:47" s="80" customFormat="1" ht="15" customHeight="1" thickBot="1">
      <c r="A414" s="75"/>
      <c r="B414" s="231"/>
      <c r="C414" s="232"/>
      <c r="D414" s="234"/>
      <c r="E414" s="234"/>
      <c r="F414" s="236"/>
      <c r="G414" s="236"/>
      <c r="H414" s="238"/>
      <c r="I414" s="238"/>
      <c r="J414" s="238"/>
      <c r="K414" s="238"/>
      <c r="L414" s="238"/>
      <c r="M414" s="241"/>
      <c r="N414" s="242"/>
      <c r="O414" s="83" t="s">
        <v>86</v>
      </c>
      <c r="P414" s="84" t="s">
        <v>62</v>
      </c>
      <c r="Q414" s="85" t="s">
        <v>63</v>
      </c>
      <c r="R414" s="86" t="s">
        <v>64</v>
      </c>
      <c r="S414" s="87" t="s">
        <v>86</v>
      </c>
      <c r="T414" s="85" t="s">
        <v>62</v>
      </c>
      <c r="U414" s="85" t="s">
        <v>63</v>
      </c>
      <c r="V414" s="86" t="s">
        <v>64</v>
      </c>
      <c r="W414" s="251"/>
      <c r="X414" s="251"/>
      <c r="Y414" s="251"/>
      <c r="Z414" s="251"/>
      <c r="AA414" s="251"/>
      <c r="AB414" s="251"/>
      <c r="AC414" s="251"/>
      <c r="AD414" s="252"/>
      <c r="AE414" s="81"/>
      <c r="AF414" s="42"/>
      <c r="AG414" s="43"/>
      <c r="AH414" s="82"/>
      <c r="AI414" s="43"/>
      <c r="AJ414" s="79"/>
      <c r="AK414" s="79"/>
      <c r="AL414" s="79"/>
      <c r="AM414" s="79"/>
      <c r="AN414" s="79"/>
      <c r="AO414" s="79"/>
      <c r="AP414" s="79"/>
      <c r="AQ414" s="79"/>
      <c r="AR414" s="79"/>
      <c r="AS414" s="79"/>
      <c r="AT414" s="79"/>
      <c r="AU414" s="79"/>
    </row>
    <row r="415" spans="1:47" s="80" customFormat="1" ht="20.25" hidden="1" customHeight="1">
      <c r="A415" s="75"/>
      <c r="B415" s="222"/>
      <c r="C415" s="223"/>
      <c r="D415" s="224"/>
      <c r="E415" s="225"/>
      <c r="F415" s="417"/>
      <c r="G415" s="418"/>
      <c r="H415" s="226"/>
      <c r="I415" s="226"/>
      <c r="J415" s="226"/>
      <c r="K415" s="226"/>
      <c r="L415" s="226"/>
      <c r="M415" s="227"/>
      <c r="N415" s="228"/>
      <c r="O415" s="88"/>
      <c r="P415" s="89"/>
      <c r="Q415" s="89"/>
      <c r="R415" s="90"/>
      <c r="S415" s="88"/>
      <c r="T415" s="89"/>
      <c r="U415" s="89"/>
      <c r="V415" s="90"/>
      <c r="W415" s="419"/>
      <c r="X415" s="419"/>
      <c r="Y415" s="419"/>
      <c r="Z415" s="419"/>
      <c r="AA415" s="419"/>
      <c r="AB415" s="419"/>
      <c r="AC415" s="419"/>
      <c r="AD415" s="420"/>
      <c r="AE415" s="81"/>
      <c r="AF415" s="42"/>
      <c r="AG415" s="43"/>
      <c r="AH415" s="43"/>
      <c r="AI415" s="43"/>
      <c r="AJ415" s="79"/>
      <c r="AK415" s="79"/>
      <c r="AL415" s="79"/>
      <c r="AM415" s="79"/>
      <c r="AN415" s="79"/>
      <c r="AO415" s="79"/>
      <c r="AP415" s="79"/>
      <c r="AQ415" s="79"/>
      <c r="AR415" s="79"/>
      <c r="AS415" s="79"/>
      <c r="AT415" s="79"/>
      <c r="AU415" s="79"/>
    </row>
    <row r="416" spans="1:47" s="80" customFormat="1" ht="20.25" hidden="1" customHeight="1">
      <c r="A416" s="75"/>
      <c r="B416" s="263"/>
      <c r="C416" s="264"/>
      <c r="D416" s="416"/>
      <c r="E416" s="342"/>
      <c r="F416" s="416"/>
      <c r="G416" s="342"/>
      <c r="H416" s="265"/>
      <c r="I416" s="266"/>
      <c r="J416" s="266"/>
      <c r="K416" s="266"/>
      <c r="L416" s="266"/>
      <c r="M416" s="227"/>
      <c r="N416" s="228"/>
      <c r="O416" s="91"/>
      <c r="P416" s="92"/>
      <c r="Q416" s="92"/>
      <c r="R416" s="93"/>
      <c r="S416" s="91"/>
      <c r="T416" s="92"/>
      <c r="U416" s="92"/>
      <c r="V416" s="93"/>
      <c r="W416" s="267"/>
      <c r="X416" s="268"/>
      <c r="Y416" s="268"/>
      <c r="Z416" s="268"/>
      <c r="AA416" s="268"/>
      <c r="AB416" s="268"/>
      <c r="AC416" s="268"/>
      <c r="AD416" s="269"/>
      <c r="AE416" s="81"/>
      <c r="AF416" s="42"/>
      <c r="AG416" s="43"/>
      <c r="AH416" s="43"/>
      <c r="AI416" s="43"/>
      <c r="AJ416" s="79"/>
      <c r="AK416" s="79"/>
      <c r="AL416" s="79"/>
      <c r="AM416" s="79"/>
      <c r="AN416" s="79"/>
      <c r="AO416" s="79"/>
      <c r="AP416" s="79"/>
      <c r="AQ416" s="79"/>
      <c r="AR416" s="79"/>
      <c r="AS416" s="79"/>
      <c r="AT416" s="79"/>
      <c r="AU416" s="79"/>
    </row>
    <row r="417" spans="1:47" s="80" customFormat="1" ht="20.25" hidden="1" customHeight="1">
      <c r="A417" s="75"/>
      <c r="B417" s="253"/>
      <c r="C417" s="254"/>
      <c r="D417" s="255"/>
      <c r="E417" s="254"/>
      <c r="F417" s="255"/>
      <c r="G417" s="254"/>
      <c r="H417" s="255"/>
      <c r="I417" s="256"/>
      <c r="J417" s="256"/>
      <c r="K417" s="256"/>
      <c r="L417" s="254"/>
      <c r="M417" s="227"/>
      <c r="N417" s="228"/>
      <c r="O417" s="94"/>
      <c r="P417" s="89"/>
      <c r="Q417" s="95"/>
      <c r="R417" s="96"/>
      <c r="S417" s="94"/>
      <c r="T417" s="95"/>
      <c r="U417" s="95"/>
      <c r="V417" s="96"/>
      <c r="W417" s="260"/>
      <c r="X417" s="261"/>
      <c r="Y417" s="261"/>
      <c r="Z417" s="261"/>
      <c r="AA417" s="261"/>
      <c r="AB417" s="261"/>
      <c r="AC417" s="261"/>
      <c r="AD417" s="262"/>
      <c r="AE417" s="81"/>
      <c r="AF417" s="42"/>
      <c r="AG417" s="43"/>
      <c r="AH417" s="43"/>
      <c r="AI417" s="43"/>
      <c r="AJ417" s="79"/>
      <c r="AK417" s="79"/>
      <c r="AL417" s="79"/>
      <c r="AM417" s="79"/>
      <c r="AN417" s="79"/>
      <c r="AO417" s="79"/>
      <c r="AP417" s="79"/>
      <c r="AQ417" s="79"/>
      <c r="AR417" s="79"/>
      <c r="AS417" s="79"/>
      <c r="AT417" s="79"/>
      <c r="AU417" s="79"/>
    </row>
    <row r="418" spans="1:47" s="80" customFormat="1" ht="18.75" hidden="1" customHeight="1">
      <c r="A418" s="75"/>
      <c r="B418" s="253"/>
      <c r="C418" s="254"/>
      <c r="D418" s="255"/>
      <c r="E418" s="254"/>
      <c r="F418" s="255"/>
      <c r="G418" s="254"/>
      <c r="H418" s="255"/>
      <c r="I418" s="256"/>
      <c r="J418" s="256"/>
      <c r="K418" s="256"/>
      <c r="L418" s="254"/>
      <c r="M418" s="227"/>
      <c r="N418" s="228"/>
      <c r="O418" s="97"/>
      <c r="P418" s="98"/>
      <c r="Q418" s="98"/>
      <c r="R418" s="99"/>
      <c r="S418" s="97"/>
      <c r="T418" s="98"/>
      <c r="U418" s="98"/>
      <c r="V418" s="99"/>
      <c r="W418" s="257"/>
      <c r="X418" s="258"/>
      <c r="Y418" s="258"/>
      <c r="Z418" s="258"/>
      <c r="AA418" s="258"/>
      <c r="AB418" s="258"/>
      <c r="AC418" s="258"/>
      <c r="AD418" s="259"/>
      <c r="AE418" s="81"/>
      <c r="AF418" s="42"/>
      <c r="AG418" s="43"/>
      <c r="AH418" s="43"/>
      <c r="AI418" s="43"/>
      <c r="AJ418" s="79"/>
      <c r="AK418" s="79"/>
      <c r="AL418" s="79"/>
      <c r="AM418" s="79"/>
      <c r="AN418" s="79"/>
      <c r="AO418" s="79"/>
      <c r="AP418" s="79"/>
      <c r="AQ418" s="79"/>
      <c r="AR418" s="79"/>
      <c r="AS418" s="79"/>
      <c r="AT418" s="79"/>
      <c r="AU418" s="79"/>
    </row>
    <row r="419" spans="1:47" s="80" customFormat="1" ht="18" hidden="1" customHeight="1">
      <c r="A419" s="75"/>
      <c r="B419" s="277"/>
      <c r="C419" s="278"/>
      <c r="D419" s="255"/>
      <c r="E419" s="254"/>
      <c r="F419" s="415"/>
      <c r="G419" s="278"/>
      <c r="H419" s="255"/>
      <c r="I419" s="256"/>
      <c r="J419" s="256"/>
      <c r="K419" s="256"/>
      <c r="L419" s="254"/>
      <c r="M419" s="227"/>
      <c r="N419" s="228"/>
      <c r="O419" s="94"/>
      <c r="P419" s="95"/>
      <c r="Q419" s="95"/>
      <c r="R419" s="96"/>
      <c r="S419" s="94"/>
      <c r="T419" s="95"/>
      <c r="U419" s="95"/>
      <c r="V419" s="96"/>
      <c r="W419" s="257"/>
      <c r="X419" s="258"/>
      <c r="Y419" s="258"/>
      <c r="Z419" s="258"/>
      <c r="AA419" s="258"/>
      <c r="AB419" s="258"/>
      <c r="AC419" s="258"/>
      <c r="AD419" s="259"/>
      <c r="AE419" s="81"/>
      <c r="AF419" s="42"/>
      <c r="AG419" s="43"/>
      <c r="AH419" s="43"/>
      <c r="AI419" s="43"/>
      <c r="AJ419" s="79"/>
      <c r="AK419" s="79"/>
      <c r="AL419" s="79"/>
      <c r="AM419" s="79"/>
      <c r="AN419" s="79"/>
      <c r="AO419" s="79"/>
      <c r="AP419" s="79"/>
      <c r="AQ419" s="79"/>
      <c r="AR419" s="79"/>
      <c r="AS419" s="79"/>
      <c r="AT419" s="79"/>
      <c r="AU419" s="79"/>
    </row>
    <row r="420" spans="1:47" s="80" customFormat="1" ht="18" hidden="1" customHeight="1">
      <c r="A420" s="75"/>
      <c r="B420" s="270"/>
      <c r="C420" s="271"/>
      <c r="D420" s="272"/>
      <c r="E420" s="271"/>
      <c r="F420" s="272"/>
      <c r="G420" s="271"/>
      <c r="H420" s="272"/>
      <c r="I420" s="273"/>
      <c r="J420" s="273"/>
      <c r="K420" s="273"/>
      <c r="L420" s="271"/>
      <c r="M420" s="227"/>
      <c r="N420" s="228"/>
      <c r="O420" s="100"/>
      <c r="P420" s="101"/>
      <c r="Q420" s="101"/>
      <c r="R420" s="102"/>
      <c r="S420" s="100"/>
      <c r="T420" s="101"/>
      <c r="U420" s="101"/>
      <c r="V420" s="102"/>
      <c r="W420" s="274"/>
      <c r="X420" s="275"/>
      <c r="Y420" s="275"/>
      <c r="Z420" s="275"/>
      <c r="AA420" s="275"/>
      <c r="AB420" s="275"/>
      <c r="AC420" s="275"/>
      <c r="AD420" s="276"/>
      <c r="AE420" s="81"/>
      <c r="AF420" s="42"/>
      <c r="AG420" s="43"/>
      <c r="AH420" s="43"/>
      <c r="AI420" s="43"/>
      <c r="AJ420" s="79"/>
      <c r="AK420" s="79"/>
      <c r="AL420" s="79"/>
      <c r="AM420" s="79"/>
      <c r="AN420" s="79"/>
      <c r="AO420" s="79"/>
      <c r="AP420" s="79"/>
      <c r="AQ420" s="79"/>
      <c r="AR420" s="79"/>
      <c r="AS420" s="79"/>
      <c r="AT420" s="79"/>
      <c r="AU420" s="79"/>
    </row>
    <row r="421" spans="1:47" s="80" customFormat="1" ht="18" hidden="1" customHeight="1">
      <c r="A421" s="75"/>
      <c r="B421" s="270"/>
      <c r="C421" s="271"/>
      <c r="D421" s="272"/>
      <c r="E421" s="271"/>
      <c r="F421" s="272"/>
      <c r="G421" s="271"/>
      <c r="H421" s="272"/>
      <c r="I421" s="273"/>
      <c r="J421" s="273"/>
      <c r="K421" s="273"/>
      <c r="L421" s="271"/>
      <c r="M421" s="227"/>
      <c r="N421" s="228"/>
      <c r="O421" s="100"/>
      <c r="P421" s="101"/>
      <c r="Q421" s="101"/>
      <c r="R421" s="102"/>
      <c r="S421" s="100"/>
      <c r="T421" s="101"/>
      <c r="U421" s="101"/>
      <c r="V421" s="102"/>
      <c r="W421" s="274"/>
      <c r="X421" s="275"/>
      <c r="Y421" s="275"/>
      <c r="Z421" s="275"/>
      <c r="AA421" s="275"/>
      <c r="AB421" s="275"/>
      <c r="AC421" s="275"/>
      <c r="AD421" s="276"/>
      <c r="AE421" s="81"/>
      <c r="AF421" s="42"/>
      <c r="AG421" s="43"/>
      <c r="AH421" s="43"/>
      <c r="AI421" s="43"/>
      <c r="AJ421" s="79"/>
      <c r="AK421" s="79"/>
      <c r="AL421" s="79"/>
      <c r="AM421" s="79"/>
      <c r="AN421" s="79"/>
      <c r="AO421" s="79"/>
      <c r="AP421" s="79"/>
      <c r="AQ421" s="79"/>
      <c r="AR421" s="79"/>
      <c r="AS421" s="79"/>
      <c r="AT421" s="79"/>
      <c r="AU421" s="79"/>
    </row>
    <row r="422" spans="1:47" s="80" customFormat="1" ht="18" hidden="1" customHeight="1">
      <c r="A422" s="75"/>
      <c r="B422" s="270"/>
      <c r="C422" s="271"/>
      <c r="D422" s="272"/>
      <c r="E422" s="271"/>
      <c r="F422" s="272"/>
      <c r="G422" s="271"/>
      <c r="H422" s="272"/>
      <c r="I422" s="273"/>
      <c r="J422" s="273"/>
      <c r="K422" s="273"/>
      <c r="L422" s="271"/>
      <c r="M422" s="227"/>
      <c r="N422" s="228"/>
      <c r="O422" s="100"/>
      <c r="P422" s="101"/>
      <c r="Q422" s="101"/>
      <c r="R422" s="102"/>
      <c r="S422" s="100"/>
      <c r="T422" s="101"/>
      <c r="U422" s="101"/>
      <c r="V422" s="102"/>
      <c r="W422" s="274"/>
      <c r="X422" s="275"/>
      <c r="Y422" s="275"/>
      <c r="Z422" s="275"/>
      <c r="AA422" s="275"/>
      <c r="AB422" s="275"/>
      <c r="AC422" s="275"/>
      <c r="AD422" s="276"/>
      <c r="AE422" s="81"/>
      <c r="AF422" s="42"/>
      <c r="AG422" s="43"/>
      <c r="AH422" s="43"/>
      <c r="AI422" s="43"/>
      <c r="AJ422" s="79"/>
      <c r="AK422" s="79"/>
      <c r="AL422" s="79"/>
      <c r="AM422" s="79"/>
      <c r="AN422" s="79"/>
      <c r="AO422" s="79"/>
      <c r="AP422" s="79"/>
      <c r="AQ422" s="79"/>
      <c r="AR422" s="79"/>
      <c r="AS422" s="79"/>
      <c r="AT422" s="79"/>
      <c r="AU422" s="79"/>
    </row>
    <row r="423" spans="1:47" s="80" customFormat="1" ht="18" hidden="1" customHeight="1">
      <c r="A423" s="75"/>
      <c r="B423" s="270"/>
      <c r="C423" s="271"/>
      <c r="D423" s="272"/>
      <c r="E423" s="271"/>
      <c r="F423" s="272"/>
      <c r="G423" s="271"/>
      <c r="H423" s="272"/>
      <c r="I423" s="273"/>
      <c r="J423" s="273"/>
      <c r="K423" s="273"/>
      <c r="L423" s="271"/>
      <c r="M423" s="227"/>
      <c r="N423" s="228"/>
      <c r="O423" s="100"/>
      <c r="P423" s="101"/>
      <c r="Q423" s="101"/>
      <c r="R423" s="102"/>
      <c r="S423" s="100"/>
      <c r="T423" s="101"/>
      <c r="U423" s="101"/>
      <c r="V423" s="102"/>
      <c r="W423" s="274"/>
      <c r="X423" s="275"/>
      <c r="Y423" s="275"/>
      <c r="Z423" s="275"/>
      <c r="AA423" s="275"/>
      <c r="AB423" s="275"/>
      <c r="AC423" s="275"/>
      <c r="AD423" s="276"/>
      <c r="AE423" s="81"/>
      <c r="AF423" s="42"/>
      <c r="AG423" s="43"/>
      <c r="AH423" s="43"/>
      <c r="AI423" s="43"/>
      <c r="AJ423" s="79"/>
      <c r="AK423" s="79"/>
      <c r="AL423" s="79"/>
      <c r="AM423" s="79"/>
      <c r="AN423" s="79"/>
      <c r="AO423" s="79"/>
      <c r="AP423" s="79"/>
      <c r="AQ423" s="79"/>
      <c r="AR423" s="79"/>
      <c r="AS423" s="79"/>
      <c r="AT423" s="79"/>
      <c r="AU423" s="79"/>
    </row>
    <row r="424" spans="1:47" s="80" customFormat="1" ht="18" hidden="1" customHeight="1">
      <c r="A424" s="75"/>
      <c r="B424" s="270"/>
      <c r="C424" s="271"/>
      <c r="D424" s="272"/>
      <c r="E424" s="271"/>
      <c r="F424" s="272"/>
      <c r="G424" s="271"/>
      <c r="H424" s="272"/>
      <c r="I424" s="273"/>
      <c r="J424" s="273"/>
      <c r="K424" s="273"/>
      <c r="L424" s="271"/>
      <c r="M424" s="227"/>
      <c r="N424" s="228"/>
      <c r="O424" s="100"/>
      <c r="P424" s="101"/>
      <c r="Q424" s="101"/>
      <c r="R424" s="102"/>
      <c r="S424" s="100"/>
      <c r="T424" s="101"/>
      <c r="U424" s="101"/>
      <c r="V424" s="102"/>
      <c r="W424" s="274"/>
      <c r="X424" s="275"/>
      <c r="Y424" s="275"/>
      <c r="Z424" s="275"/>
      <c r="AA424" s="275"/>
      <c r="AB424" s="275"/>
      <c r="AC424" s="275"/>
      <c r="AD424" s="276"/>
      <c r="AE424" s="81"/>
      <c r="AF424" s="42"/>
      <c r="AG424" s="43"/>
      <c r="AH424" s="43"/>
      <c r="AI424" s="43"/>
      <c r="AJ424" s="79"/>
      <c r="AK424" s="79"/>
      <c r="AL424" s="79"/>
      <c r="AM424" s="79"/>
      <c r="AN424" s="79"/>
      <c r="AO424" s="79"/>
      <c r="AP424" s="79"/>
      <c r="AQ424" s="79"/>
      <c r="AR424" s="79"/>
      <c r="AS424" s="79"/>
      <c r="AT424" s="79"/>
      <c r="AU424" s="79"/>
    </row>
    <row r="425" spans="1:47" s="80" customFormat="1" ht="18" hidden="1" customHeight="1">
      <c r="A425" s="75"/>
      <c r="B425" s="270"/>
      <c r="C425" s="271"/>
      <c r="D425" s="272"/>
      <c r="E425" s="271"/>
      <c r="F425" s="272"/>
      <c r="G425" s="271"/>
      <c r="H425" s="272"/>
      <c r="I425" s="273"/>
      <c r="J425" s="273"/>
      <c r="K425" s="273"/>
      <c r="L425" s="271"/>
      <c r="M425" s="227"/>
      <c r="N425" s="228"/>
      <c r="O425" s="100"/>
      <c r="P425" s="101"/>
      <c r="Q425" s="101"/>
      <c r="R425" s="102"/>
      <c r="S425" s="100"/>
      <c r="T425" s="101"/>
      <c r="U425" s="101"/>
      <c r="V425" s="102"/>
      <c r="W425" s="274"/>
      <c r="X425" s="275"/>
      <c r="Y425" s="275"/>
      <c r="Z425" s="275"/>
      <c r="AA425" s="275"/>
      <c r="AB425" s="275"/>
      <c r="AC425" s="275"/>
      <c r="AD425" s="276"/>
      <c r="AE425" s="81"/>
      <c r="AF425" s="42"/>
      <c r="AG425" s="43"/>
      <c r="AH425" s="43"/>
      <c r="AI425" s="43"/>
      <c r="AJ425" s="79"/>
      <c r="AK425" s="79"/>
      <c r="AL425" s="79"/>
      <c r="AM425" s="79"/>
      <c r="AN425" s="79"/>
      <c r="AO425" s="79"/>
      <c r="AP425" s="79"/>
      <c r="AQ425" s="79"/>
      <c r="AR425" s="79"/>
      <c r="AS425" s="79"/>
      <c r="AT425" s="79"/>
      <c r="AU425" s="79"/>
    </row>
    <row r="426" spans="1:47" s="103" customFormat="1" ht="18" hidden="1" customHeight="1">
      <c r="B426" s="253"/>
      <c r="C426" s="254"/>
      <c r="D426" s="255"/>
      <c r="E426" s="254"/>
      <c r="F426" s="255"/>
      <c r="G426" s="254"/>
      <c r="H426" s="255"/>
      <c r="I426" s="256"/>
      <c r="J426" s="256"/>
      <c r="K426" s="256"/>
      <c r="L426" s="254"/>
      <c r="M426" s="227"/>
      <c r="N426" s="228"/>
      <c r="O426" s="97"/>
      <c r="P426" s="98"/>
      <c r="Q426" s="98"/>
      <c r="R426" s="99"/>
      <c r="S426" s="97"/>
      <c r="T426" s="98"/>
      <c r="U426" s="98"/>
      <c r="V426" s="99"/>
      <c r="W426" s="257"/>
      <c r="X426" s="258"/>
      <c r="Y426" s="258"/>
      <c r="Z426" s="258"/>
      <c r="AA426" s="258"/>
      <c r="AB426" s="258"/>
      <c r="AC426" s="258"/>
      <c r="AD426" s="259"/>
      <c r="AE426" s="104"/>
      <c r="AF426" s="160"/>
      <c r="AG426" s="105"/>
      <c r="AH426" s="105"/>
      <c r="AI426" s="105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</row>
    <row r="427" spans="1:47" s="80" customFormat="1" ht="18" hidden="1" customHeight="1">
      <c r="A427" s="75"/>
      <c r="B427" s="270"/>
      <c r="C427" s="271"/>
      <c r="D427" s="272"/>
      <c r="E427" s="271"/>
      <c r="F427" s="272"/>
      <c r="G427" s="271"/>
      <c r="H427" s="272"/>
      <c r="I427" s="273"/>
      <c r="J427" s="273"/>
      <c r="K427" s="273"/>
      <c r="L427" s="271"/>
      <c r="M427" s="227"/>
      <c r="N427" s="228"/>
      <c r="O427" s="91"/>
      <c r="P427" s="92"/>
      <c r="Q427" s="92"/>
      <c r="R427" s="93"/>
      <c r="S427" s="91"/>
      <c r="T427" s="92"/>
      <c r="U427" s="92"/>
      <c r="V427" s="93"/>
      <c r="W427" s="279"/>
      <c r="X427" s="280"/>
      <c r="Y427" s="280"/>
      <c r="Z427" s="280"/>
      <c r="AA427" s="280"/>
      <c r="AB427" s="280"/>
      <c r="AC427" s="280"/>
      <c r="AD427" s="281"/>
      <c r="AE427" s="81"/>
      <c r="AF427" s="42"/>
      <c r="AG427" s="43"/>
      <c r="AH427" s="43"/>
      <c r="AI427" s="43"/>
      <c r="AJ427" s="79"/>
      <c r="AK427" s="79"/>
      <c r="AL427" s="79"/>
      <c r="AM427" s="79"/>
      <c r="AN427" s="79"/>
      <c r="AO427" s="79"/>
      <c r="AP427" s="79"/>
      <c r="AQ427" s="79"/>
      <c r="AR427" s="79"/>
      <c r="AS427" s="79"/>
      <c r="AT427" s="79"/>
      <c r="AU427" s="79"/>
    </row>
    <row r="428" spans="1:47" s="80" customFormat="1" ht="18" hidden="1" customHeight="1">
      <c r="A428" s="75"/>
      <c r="B428" s="270"/>
      <c r="C428" s="271"/>
      <c r="D428" s="272"/>
      <c r="E428" s="271"/>
      <c r="F428" s="272"/>
      <c r="G428" s="271"/>
      <c r="H428" s="272"/>
      <c r="I428" s="273"/>
      <c r="J428" s="273"/>
      <c r="K428" s="273"/>
      <c r="L428" s="271"/>
      <c r="M428" s="227"/>
      <c r="N428" s="228"/>
      <c r="O428" s="91"/>
      <c r="P428" s="92"/>
      <c r="Q428" s="92"/>
      <c r="R428" s="93"/>
      <c r="S428" s="91"/>
      <c r="T428" s="92"/>
      <c r="U428" s="92"/>
      <c r="V428" s="93"/>
      <c r="W428" s="279"/>
      <c r="X428" s="280"/>
      <c r="Y428" s="280"/>
      <c r="Z428" s="280"/>
      <c r="AA428" s="280"/>
      <c r="AB428" s="280"/>
      <c r="AC428" s="280"/>
      <c r="AD428" s="281"/>
      <c r="AE428" s="81"/>
      <c r="AF428" s="42"/>
      <c r="AG428" s="43"/>
      <c r="AH428" s="43"/>
      <c r="AI428" s="43"/>
      <c r="AJ428" s="79"/>
      <c r="AK428" s="79"/>
      <c r="AL428" s="79"/>
      <c r="AM428" s="79"/>
      <c r="AN428" s="79"/>
      <c r="AO428" s="79"/>
      <c r="AP428" s="79"/>
      <c r="AQ428" s="79"/>
      <c r="AR428" s="79"/>
      <c r="AS428" s="79"/>
      <c r="AT428" s="79"/>
      <c r="AU428" s="79"/>
    </row>
    <row r="429" spans="1:47" s="80" customFormat="1" ht="18" hidden="1" customHeight="1">
      <c r="A429" s="75"/>
      <c r="B429" s="270"/>
      <c r="C429" s="271"/>
      <c r="D429" s="272"/>
      <c r="E429" s="271"/>
      <c r="F429" s="272"/>
      <c r="G429" s="271"/>
      <c r="H429" s="272"/>
      <c r="I429" s="273"/>
      <c r="J429" s="273"/>
      <c r="K429" s="273"/>
      <c r="L429" s="271"/>
      <c r="M429" s="227"/>
      <c r="N429" s="228"/>
      <c r="O429" s="91"/>
      <c r="P429" s="92"/>
      <c r="Q429" s="92"/>
      <c r="R429" s="93"/>
      <c r="S429" s="91"/>
      <c r="T429" s="92"/>
      <c r="U429" s="92"/>
      <c r="V429" s="93"/>
      <c r="W429" s="279"/>
      <c r="X429" s="280"/>
      <c r="Y429" s="280"/>
      <c r="Z429" s="280"/>
      <c r="AA429" s="280"/>
      <c r="AB429" s="280"/>
      <c r="AC429" s="280"/>
      <c r="AD429" s="281"/>
      <c r="AE429" s="81"/>
      <c r="AF429" s="42"/>
      <c r="AG429" s="43"/>
      <c r="AH429" s="43"/>
      <c r="AI429" s="43"/>
      <c r="AJ429" s="79"/>
      <c r="AK429" s="79"/>
      <c r="AL429" s="79"/>
      <c r="AM429" s="79"/>
      <c r="AN429" s="79"/>
      <c r="AO429" s="79"/>
      <c r="AP429" s="79"/>
      <c r="AQ429" s="79"/>
      <c r="AR429" s="79"/>
      <c r="AS429" s="79"/>
      <c r="AT429" s="79"/>
      <c r="AU429" s="79"/>
    </row>
    <row r="430" spans="1:47" s="80" customFormat="1" ht="18" hidden="1" customHeight="1">
      <c r="A430" s="75"/>
      <c r="B430" s="270"/>
      <c r="C430" s="271"/>
      <c r="D430" s="272"/>
      <c r="E430" s="271"/>
      <c r="F430" s="272"/>
      <c r="G430" s="271"/>
      <c r="H430" s="272"/>
      <c r="I430" s="273"/>
      <c r="J430" s="273"/>
      <c r="K430" s="273"/>
      <c r="L430" s="271"/>
      <c r="M430" s="227"/>
      <c r="N430" s="228"/>
      <c r="O430" s="91"/>
      <c r="P430" s="92"/>
      <c r="Q430" s="92"/>
      <c r="R430" s="93"/>
      <c r="S430" s="91"/>
      <c r="T430" s="92"/>
      <c r="U430" s="92"/>
      <c r="V430" s="93"/>
      <c r="W430" s="279"/>
      <c r="X430" s="280"/>
      <c r="Y430" s="280"/>
      <c r="Z430" s="280"/>
      <c r="AA430" s="280"/>
      <c r="AB430" s="280"/>
      <c r="AC430" s="280"/>
      <c r="AD430" s="281"/>
      <c r="AE430" s="81"/>
      <c r="AF430" s="42"/>
      <c r="AG430" s="43"/>
      <c r="AH430" s="43"/>
      <c r="AI430" s="43"/>
      <c r="AJ430" s="79"/>
      <c r="AK430" s="79"/>
      <c r="AL430" s="79"/>
      <c r="AM430" s="79"/>
      <c r="AN430" s="79"/>
      <c r="AO430" s="79"/>
      <c r="AP430" s="79"/>
      <c r="AQ430" s="79"/>
      <c r="AR430" s="79"/>
      <c r="AS430" s="79"/>
      <c r="AT430" s="79"/>
      <c r="AU430" s="79"/>
    </row>
    <row r="431" spans="1:47" s="80" customFormat="1" ht="18" customHeight="1" thickBot="1">
      <c r="A431" s="75"/>
      <c r="B431" s="290"/>
      <c r="C431" s="291"/>
      <c r="D431" s="292"/>
      <c r="E431" s="291"/>
      <c r="F431" s="292"/>
      <c r="G431" s="291"/>
      <c r="H431" s="292"/>
      <c r="I431" s="293"/>
      <c r="J431" s="293"/>
      <c r="K431" s="293"/>
      <c r="L431" s="291"/>
      <c r="M431" s="294"/>
      <c r="N431" s="295"/>
      <c r="O431" s="107"/>
      <c r="P431" s="108"/>
      <c r="Q431" s="108"/>
      <c r="R431" s="109"/>
      <c r="S431" s="107"/>
      <c r="T431" s="108"/>
      <c r="U431" s="108"/>
      <c r="V431" s="109"/>
      <c r="W431" s="296"/>
      <c r="X431" s="297"/>
      <c r="Y431" s="297"/>
      <c r="Z431" s="297"/>
      <c r="AA431" s="297"/>
      <c r="AB431" s="297"/>
      <c r="AC431" s="297"/>
      <c r="AD431" s="298"/>
      <c r="AE431" s="43"/>
      <c r="AF431" s="42"/>
      <c r="AG431" s="43"/>
      <c r="AH431" s="43"/>
      <c r="AI431" s="43"/>
      <c r="AJ431" s="79"/>
      <c r="AK431" s="79"/>
      <c r="AL431" s="79"/>
      <c r="AM431" s="79"/>
      <c r="AN431" s="79"/>
      <c r="AO431" s="79"/>
      <c r="AP431" s="79"/>
      <c r="AQ431" s="79"/>
      <c r="AR431" s="79"/>
      <c r="AS431" s="79"/>
      <c r="AT431" s="79"/>
      <c r="AU431" s="79"/>
    </row>
    <row r="432" spans="1:47" s="80" customFormat="1" ht="12" customHeight="1">
      <c r="A432" s="75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43"/>
      <c r="X432" s="43"/>
      <c r="Y432" s="43"/>
      <c r="Z432" s="43"/>
      <c r="AA432" s="43"/>
      <c r="AB432" s="43"/>
      <c r="AC432" s="43"/>
      <c r="AD432" s="43"/>
      <c r="AE432" s="111"/>
      <c r="AF432" s="42"/>
      <c r="AG432" s="43"/>
      <c r="AH432" s="43"/>
      <c r="AI432" s="43"/>
      <c r="AJ432" s="79"/>
      <c r="AK432" s="79"/>
      <c r="AL432" s="79"/>
      <c r="AM432" s="79"/>
      <c r="AN432" s="79"/>
      <c r="AO432" s="79"/>
      <c r="AP432" s="79"/>
      <c r="AQ432" s="79"/>
      <c r="AR432" s="79"/>
      <c r="AS432" s="79"/>
      <c r="AT432" s="79"/>
      <c r="AU432" s="79"/>
    </row>
    <row r="433" spans="1:47" s="80" customFormat="1" ht="30" customHeight="1" thickBot="1">
      <c r="A433" s="75"/>
      <c r="B433" s="111" t="s">
        <v>106</v>
      </c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81"/>
      <c r="AF433" s="42"/>
      <c r="AG433" s="43"/>
      <c r="AH433" s="81"/>
      <c r="AI433" s="43"/>
      <c r="AJ433" s="79"/>
      <c r="AK433" s="79"/>
      <c r="AL433" s="79"/>
      <c r="AM433" s="79"/>
      <c r="AN433" s="79"/>
      <c r="AO433" s="79"/>
      <c r="AP433" s="79"/>
      <c r="AQ433" s="79"/>
      <c r="AR433" s="79"/>
      <c r="AS433" s="79"/>
      <c r="AT433" s="79"/>
      <c r="AU433" s="79"/>
    </row>
    <row r="434" spans="1:47" s="80" customFormat="1" ht="32.25" customHeight="1" thickBot="1">
      <c r="A434" s="75"/>
      <c r="B434" s="288" t="s">
        <v>79</v>
      </c>
      <c r="C434" s="194"/>
      <c r="D434" s="289" t="s">
        <v>80</v>
      </c>
      <c r="E434" s="289"/>
      <c r="F434" s="194" t="s">
        <v>88</v>
      </c>
      <c r="G434" s="194"/>
      <c r="H434" s="282" t="s">
        <v>82</v>
      </c>
      <c r="I434" s="282"/>
      <c r="J434" s="282"/>
      <c r="K434" s="282"/>
      <c r="L434" s="282"/>
      <c r="M434" s="282" t="s">
        <v>83</v>
      </c>
      <c r="N434" s="282"/>
      <c r="O434" s="173" t="s">
        <v>89</v>
      </c>
      <c r="P434" s="173"/>
      <c r="Q434" s="282" t="s">
        <v>90</v>
      </c>
      <c r="R434" s="282"/>
      <c r="S434" s="282" t="s">
        <v>91</v>
      </c>
      <c r="T434" s="282"/>
      <c r="U434" s="282"/>
      <c r="V434" s="282"/>
      <c r="W434" s="282"/>
      <c r="X434" s="282"/>
      <c r="Y434" s="282"/>
      <c r="Z434" s="282"/>
      <c r="AA434" s="282"/>
      <c r="AB434" s="282"/>
      <c r="AC434" s="282"/>
      <c r="AD434" s="283"/>
      <c r="AE434" s="81"/>
      <c r="AF434" s="42"/>
      <c r="AG434" s="43"/>
      <c r="AH434" s="43"/>
      <c r="AI434" s="43"/>
      <c r="AJ434" s="79"/>
      <c r="AK434" s="79"/>
      <c r="AL434" s="79"/>
      <c r="AM434" s="79"/>
      <c r="AN434" s="79"/>
      <c r="AO434" s="79"/>
      <c r="AP434" s="79"/>
      <c r="AQ434" s="79"/>
      <c r="AR434" s="79"/>
      <c r="AS434" s="79"/>
      <c r="AT434" s="79"/>
      <c r="AU434" s="79"/>
    </row>
    <row r="435" spans="1:47" s="80" customFormat="1" ht="18" hidden="1" customHeight="1">
      <c r="A435" s="75"/>
      <c r="B435" s="414"/>
      <c r="C435" s="225"/>
      <c r="D435" s="224"/>
      <c r="E435" s="225"/>
      <c r="F435" s="224"/>
      <c r="G435" s="225"/>
      <c r="H435" s="224"/>
      <c r="I435" s="225"/>
      <c r="J435" s="225"/>
      <c r="K435" s="225"/>
      <c r="L435" s="225"/>
      <c r="M435" s="284"/>
      <c r="N435" s="284"/>
      <c r="O435" s="285"/>
      <c r="P435" s="285"/>
      <c r="Q435" s="225"/>
      <c r="R435" s="225"/>
      <c r="S435" s="286"/>
      <c r="T435" s="286"/>
      <c r="U435" s="286"/>
      <c r="V435" s="286"/>
      <c r="W435" s="286"/>
      <c r="X435" s="286"/>
      <c r="Y435" s="286"/>
      <c r="Z435" s="286"/>
      <c r="AA435" s="286"/>
      <c r="AB435" s="286"/>
      <c r="AC435" s="286"/>
      <c r="AD435" s="287"/>
      <c r="AE435" s="81"/>
      <c r="AF435" s="42"/>
      <c r="AG435" s="43"/>
      <c r="AH435" s="43"/>
      <c r="AI435" s="43"/>
      <c r="AJ435" s="79"/>
      <c r="AK435" s="79"/>
      <c r="AL435" s="79"/>
      <c r="AM435" s="79"/>
      <c r="AN435" s="79"/>
      <c r="AO435" s="79"/>
      <c r="AP435" s="79"/>
      <c r="AQ435" s="79"/>
      <c r="AR435" s="79"/>
      <c r="AS435" s="79"/>
      <c r="AT435" s="79"/>
      <c r="AU435" s="79"/>
    </row>
    <row r="436" spans="1:47" s="80" customFormat="1" ht="18" hidden="1" customHeight="1">
      <c r="A436" s="75"/>
      <c r="B436" s="270"/>
      <c r="C436" s="271"/>
      <c r="D436" s="272"/>
      <c r="E436" s="271"/>
      <c r="F436" s="272"/>
      <c r="G436" s="271"/>
      <c r="H436" s="302"/>
      <c r="I436" s="303"/>
      <c r="J436" s="303"/>
      <c r="K436" s="303"/>
      <c r="L436" s="304"/>
      <c r="M436" s="305"/>
      <c r="N436" s="306"/>
      <c r="O436" s="279"/>
      <c r="P436" s="307"/>
      <c r="Q436" s="272"/>
      <c r="R436" s="271"/>
      <c r="S436" s="299"/>
      <c r="T436" s="300"/>
      <c r="U436" s="300"/>
      <c r="V436" s="300"/>
      <c r="W436" s="300"/>
      <c r="X436" s="300"/>
      <c r="Y436" s="300"/>
      <c r="Z436" s="300"/>
      <c r="AA436" s="300"/>
      <c r="AB436" s="300"/>
      <c r="AC436" s="300"/>
      <c r="AD436" s="301"/>
      <c r="AE436" s="81"/>
      <c r="AF436" s="42"/>
      <c r="AG436" s="43"/>
      <c r="AH436" s="43"/>
      <c r="AI436" s="43"/>
      <c r="AJ436" s="79"/>
      <c r="AK436" s="79"/>
      <c r="AL436" s="79"/>
      <c r="AM436" s="79"/>
      <c r="AN436" s="79"/>
      <c r="AO436" s="79"/>
      <c r="AP436" s="79"/>
      <c r="AQ436" s="79"/>
      <c r="AR436" s="79"/>
      <c r="AS436" s="79"/>
      <c r="AT436" s="79"/>
      <c r="AU436" s="79"/>
    </row>
    <row r="437" spans="1:47" s="80" customFormat="1" ht="18" hidden="1" customHeight="1">
      <c r="A437" s="75"/>
      <c r="B437" s="270"/>
      <c r="C437" s="271"/>
      <c r="D437" s="272"/>
      <c r="E437" s="271"/>
      <c r="F437" s="272"/>
      <c r="G437" s="271"/>
      <c r="H437" s="302"/>
      <c r="I437" s="303"/>
      <c r="J437" s="303"/>
      <c r="K437" s="303"/>
      <c r="L437" s="304"/>
      <c r="M437" s="305"/>
      <c r="N437" s="306"/>
      <c r="O437" s="279"/>
      <c r="P437" s="307"/>
      <c r="Q437" s="272"/>
      <c r="R437" s="271"/>
      <c r="S437" s="299"/>
      <c r="T437" s="300"/>
      <c r="U437" s="300"/>
      <c r="V437" s="300"/>
      <c r="W437" s="300"/>
      <c r="X437" s="300"/>
      <c r="Y437" s="300"/>
      <c r="Z437" s="300"/>
      <c r="AA437" s="300"/>
      <c r="AB437" s="300"/>
      <c r="AC437" s="300"/>
      <c r="AD437" s="301"/>
      <c r="AE437" s="81"/>
      <c r="AF437" s="42"/>
      <c r="AG437" s="43"/>
      <c r="AH437" s="43"/>
      <c r="AI437" s="43"/>
      <c r="AJ437" s="79"/>
      <c r="AK437" s="79"/>
      <c r="AL437" s="79"/>
      <c r="AM437" s="79"/>
      <c r="AN437" s="79"/>
      <c r="AO437" s="79"/>
      <c r="AP437" s="79"/>
      <c r="AQ437" s="79"/>
      <c r="AR437" s="79"/>
      <c r="AS437" s="79"/>
      <c r="AT437" s="79"/>
      <c r="AU437" s="79"/>
    </row>
    <row r="438" spans="1:47" s="80" customFormat="1" ht="18" hidden="1" customHeight="1">
      <c r="A438" s="75"/>
      <c r="B438" s="270"/>
      <c r="C438" s="271"/>
      <c r="D438" s="272"/>
      <c r="E438" s="271"/>
      <c r="F438" s="272"/>
      <c r="G438" s="271"/>
      <c r="H438" s="302"/>
      <c r="I438" s="303"/>
      <c r="J438" s="303"/>
      <c r="K438" s="303"/>
      <c r="L438" s="304"/>
      <c r="M438" s="305"/>
      <c r="N438" s="306"/>
      <c r="O438" s="279"/>
      <c r="P438" s="307"/>
      <c r="Q438" s="272"/>
      <c r="R438" s="271"/>
      <c r="S438" s="299"/>
      <c r="T438" s="300"/>
      <c r="U438" s="300"/>
      <c r="V438" s="300"/>
      <c r="W438" s="300"/>
      <c r="X438" s="300"/>
      <c r="Y438" s="300"/>
      <c r="Z438" s="300"/>
      <c r="AA438" s="300"/>
      <c r="AB438" s="300"/>
      <c r="AC438" s="300"/>
      <c r="AD438" s="301"/>
      <c r="AE438" s="81"/>
      <c r="AF438" s="42"/>
      <c r="AG438" s="43"/>
      <c r="AH438" s="43"/>
      <c r="AI438" s="43"/>
      <c r="AJ438" s="79"/>
      <c r="AK438" s="79"/>
      <c r="AL438" s="79"/>
      <c r="AM438" s="79"/>
      <c r="AN438" s="79"/>
      <c r="AO438" s="79"/>
      <c r="AP438" s="79"/>
      <c r="AQ438" s="79"/>
      <c r="AR438" s="79"/>
      <c r="AS438" s="79"/>
      <c r="AT438" s="79"/>
      <c r="AU438" s="79"/>
    </row>
    <row r="439" spans="1:47" s="80" customFormat="1" ht="18" hidden="1" customHeight="1">
      <c r="A439" s="75"/>
      <c r="B439" s="270"/>
      <c r="C439" s="271"/>
      <c r="D439" s="272"/>
      <c r="E439" s="271"/>
      <c r="F439" s="272"/>
      <c r="G439" s="271"/>
      <c r="H439" s="302"/>
      <c r="I439" s="303"/>
      <c r="J439" s="303"/>
      <c r="K439" s="303"/>
      <c r="L439" s="304"/>
      <c r="M439" s="305"/>
      <c r="N439" s="306"/>
      <c r="O439" s="279"/>
      <c r="P439" s="307"/>
      <c r="Q439" s="272"/>
      <c r="R439" s="271"/>
      <c r="S439" s="299"/>
      <c r="T439" s="300"/>
      <c r="U439" s="300"/>
      <c r="V439" s="300"/>
      <c r="W439" s="300"/>
      <c r="X439" s="300"/>
      <c r="Y439" s="300"/>
      <c r="Z439" s="300"/>
      <c r="AA439" s="300"/>
      <c r="AB439" s="300"/>
      <c r="AC439" s="300"/>
      <c r="AD439" s="301"/>
      <c r="AE439" s="81"/>
      <c r="AF439" s="42"/>
      <c r="AG439" s="43"/>
      <c r="AH439" s="43"/>
      <c r="AI439" s="43"/>
      <c r="AJ439" s="79"/>
      <c r="AK439" s="79"/>
      <c r="AL439" s="79"/>
      <c r="AM439" s="79"/>
      <c r="AN439" s="79"/>
      <c r="AO439" s="79"/>
      <c r="AP439" s="79"/>
      <c r="AQ439" s="79"/>
      <c r="AR439" s="79"/>
      <c r="AS439" s="79"/>
      <c r="AT439" s="79"/>
      <c r="AU439" s="79"/>
    </row>
    <row r="440" spans="1:47" s="80" customFormat="1" ht="18" hidden="1" customHeight="1">
      <c r="A440" s="75"/>
      <c r="B440" s="270"/>
      <c r="C440" s="271"/>
      <c r="D440" s="272"/>
      <c r="E440" s="271"/>
      <c r="F440" s="272"/>
      <c r="G440" s="271"/>
      <c r="H440" s="302"/>
      <c r="I440" s="303"/>
      <c r="J440" s="303"/>
      <c r="K440" s="303"/>
      <c r="L440" s="304"/>
      <c r="M440" s="305"/>
      <c r="N440" s="306"/>
      <c r="O440" s="279"/>
      <c r="P440" s="307"/>
      <c r="Q440" s="272"/>
      <c r="R440" s="271"/>
      <c r="S440" s="299"/>
      <c r="T440" s="300"/>
      <c r="U440" s="300"/>
      <c r="V440" s="300"/>
      <c r="W440" s="300"/>
      <c r="X440" s="300"/>
      <c r="Y440" s="300"/>
      <c r="Z440" s="300"/>
      <c r="AA440" s="300"/>
      <c r="AB440" s="300"/>
      <c r="AC440" s="300"/>
      <c r="AD440" s="301"/>
      <c r="AE440" s="81"/>
      <c r="AF440" s="42"/>
      <c r="AG440" s="43"/>
      <c r="AH440" s="43"/>
      <c r="AI440" s="43"/>
      <c r="AJ440" s="79"/>
      <c r="AK440" s="79"/>
      <c r="AL440" s="79"/>
      <c r="AM440" s="79"/>
      <c r="AN440" s="79"/>
      <c r="AO440" s="79"/>
      <c r="AP440" s="79"/>
      <c r="AQ440" s="79"/>
      <c r="AR440" s="79"/>
      <c r="AS440" s="79"/>
      <c r="AT440" s="79"/>
      <c r="AU440" s="79"/>
    </row>
    <row r="441" spans="1:47" s="80" customFormat="1" ht="18" hidden="1" customHeight="1">
      <c r="A441" s="75"/>
      <c r="B441" s="270"/>
      <c r="C441" s="271"/>
      <c r="D441" s="272"/>
      <c r="E441" s="271"/>
      <c r="F441" s="272"/>
      <c r="G441" s="271"/>
      <c r="H441" s="302"/>
      <c r="I441" s="303"/>
      <c r="J441" s="303"/>
      <c r="K441" s="303"/>
      <c r="L441" s="304"/>
      <c r="M441" s="305"/>
      <c r="N441" s="306"/>
      <c r="O441" s="279"/>
      <c r="P441" s="307"/>
      <c r="Q441" s="272"/>
      <c r="R441" s="271"/>
      <c r="S441" s="299"/>
      <c r="T441" s="300"/>
      <c r="U441" s="300"/>
      <c r="V441" s="300"/>
      <c r="W441" s="300"/>
      <c r="X441" s="300"/>
      <c r="Y441" s="300"/>
      <c r="Z441" s="300"/>
      <c r="AA441" s="300"/>
      <c r="AB441" s="300"/>
      <c r="AC441" s="300"/>
      <c r="AD441" s="301"/>
      <c r="AE441" s="81"/>
      <c r="AF441" s="42"/>
      <c r="AG441" s="43"/>
      <c r="AH441" s="43"/>
      <c r="AI441" s="43"/>
      <c r="AJ441" s="79"/>
      <c r="AK441" s="79"/>
      <c r="AL441" s="79"/>
      <c r="AM441" s="79"/>
      <c r="AN441" s="79"/>
      <c r="AO441" s="79"/>
      <c r="AP441" s="79"/>
      <c r="AQ441" s="79"/>
      <c r="AR441" s="79"/>
      <c r="AS441" s="79"/>
      <c r="AT441" s="79"/>
      <c r="AU441" s="79"/>
    </row>
    <row r="442" spans="1:47" s="80" customFormat="1" ht="18" hidden="1" customHeight="1">
      <c r="A442" s="75"/>
      <c r="B442" s="270"/>
      <c r="C442" s="271"/>
      <c r="D442" s="272"/>
      <c r="E442" s="271"/>
      <c r="F442" s="272"/>
      <c r="G442" s="271"/>
      <c r="H442" s="302"/>
      <c r="I442" s="303"/>
      <c r="J442" s="303"/>
      <c r="K442" s="303"/>
      <c r="L442" s="304"/>
      <c r="M442" s="305"/>
      <c r="N442" s="306"/>
      <c r="O442" s="279"/>
      <c r="P442" s="307"/>
      <c r="Q442" s="272"/>
      <c r="R442" s="271"/>
      <c r="S442" s="299"/>
      <c r="T442" s="300"/>
      <c r="U442" s="300"/>
      <c r="V442" s="300"/>
      <c r="W442" s="300"/>
      <c r="X442" s="300"/>
      <c r="Y442" s="300"/>
      <c r="Z442" s="300"/>
      <c r="AA442" s="300"/>
      <c r="AB442" s="300"/>
      <c r="AC442" s="300"/>
      <c r="AD442" s="301"/>
      <c r="AE442" s="81"/>
      <c r="AF442" s="42"/>
      <c r="AG442" s="43"/>
      <c r="AH442" s="43"/>
      <c r="AI442" s="43"/>
      <c r="AJ442" s="79"/>
      <c r="AK442" s="79"/>
      <c r="AL442" s="79"/>
      <c r="AM442" s="79"/>
      <c r="AN442" s="79"/>
      <c r="AO442" s="79"/>
      <c r="AP442" s="79"/>
      <c r="AQ442" s="79"/>
      <c r="AR442" s="79"/>
      <c r="AS442" s="79"/>
      <c r="AT442" s="79"/>
      <c r="AU442" s="79"/>
    </row>
    <row r="443" spans="1:47" s="80" customFormat="1" ht="18" hidden="1" customHeight="1">
      <c r="A443" s="75"/>
      <c r="B443" s="270"/>
      <c r="C443" s="271"/>
      <c r="D443" s="272"/>
      <c r="E443" s="271"/>
      <c r="F443" s="272"/>
      <c r="G443" s="271"/>
      <c r="H443" s="302"/>
      <c r="I443" s="303"/>
      <c r="J443" s="303"/>
      <c r="K443" s="303"/>
      <c r="L443" s="304"/>
      <c r="M443" s="305"/>
      <c r="N443" s="306"/>
      <c r="O443" s="279"/>
      <c r="P443" s="307"/>
      <c r="Q443" s="272"/>
      <c r="R443" s="271"/>
      <c r="S443" s="299"/>
      <c r="T443" s="300"/>
      <c r="U443" s="300"/>
      <c r="V443" s="300"/>
      <c r="W443" s="300"/>
      <c r="X443" s="300"/>
      <c r="Y443" s="300"/>
      <c r="Z443" s="300"/>
      <c r="AA443" s="300"/>
      <c r="AB443" s="300"/>
      <c r="AC443" s="300"/>
      <c r="AD443" s="301"/>
      <c r="AE443" s="81"/>
      <c r="AF443" s="42"/>
      <c r="AG443" s="43"/>
      <c r="AH443" s="43"/>
      <c r="AI443" s="43"/>
      <c r="AJ443" s="79"/>
      <c r="AK443" s="79"/>
      <c r="AL443" s="79"/>
      <c r="AM443" s="79"/>
      <c r="AN443" s="79"/>
      <c r="AO443" s="79"/>
      <c r="AP443" s="79"/>
      <c r="AQ443" s="79"/>
      <c r="AR443" s="79"/>
      <c r="AS443" s="79"/>
      <c r="AT443" s="79"/>
      <c r="AU443" s="79"/>
    </row>
    <row r="444" spans="1:47" s="80" customFormat="1" ht="18" hidden="1" customHeight="1">
      <c r="A444" s="75"/>
      <c r="B444" s="270"/>
      <c r="C444" s="271"/>
      <c r="D444" s="272"/>
      <c r="E444" s="271"/>
      <c r="F444" s="272"/>
      <c r="G444" s="271"/>
      <c r="H444" s="302"/>
      <c r="I444" s="303"/>
      <c r="J444" s="303"/>
      <c r="K444" s="303"/>
      <c r="L444" s="304"/>
      <c r="M444" s="305"/>
      <c r="N444" s="306"/>
      <c r="O444" s="279"/>
      <c r="P444" s="307"/>
      <c r="Q444" s="272"/>
      <c r="R444" s="271"/>
      <c r="S444" s="299"/>
      <c r="T444" s="300"/>
      <c r="U444" s="300"/>
      <c r="V444" s="300"/>
      <c r="W444" s="300"/>
      <c r="X444" s="300"/>
      <c r="Y444" s="300"/>
      <c r="Z444" s="300"/>
      <c r="AA444" s="300"/>
      <c r="AB444" s="300"/>
      <c r="AC444" s="300"/>
      <c r="AD444" s="301"/>
      <c r="AE444" s="81"/>
      <c r="AF444" s="42"/>
      <c r="AG444" s="43"/>
      <c r="AH444" s="43"/>
      <c r="AI444" s="43"/>
      <c r="AJ444" s="79"/>
      <c r="AK444" s="79"/>
      <c r="AL444" s="79"/>
      <c r="AM444" s="79"/>
      <c r="AN444" s="79"/>
      <c r="AO444" s="79"/>
      <c r="AP444" s="79"/>
      <c r="AQ444" s="79"/>
      <c r="AR444" s="79"/>
      <c r="AS444" s="79"/>
      <c r="AT444" s="79"/>
      <c r="AU444" s="79"/>
    </row>
    <row r="445" spans="1:47" s="80" customFormat="1" ht="18" hidden="1" customHeight="1">
      <c r="A445" s="75"/>
      <c r="B445" s="270"/>
      <c r="C445" s="271"/>
      <c r="D445" s="272"/>
      <c r="E445" s="271"/>
      <c r="F445" s="272"/>
      <c r="G445" s="271"/>
      <c r="H445" s="302"/>
      <c r="I445" s="303"/>
      <c r="J445" s="303"/>
      <c r="K445" s="303"/>
      <c r="L445" s="304"/>
      <c r="M445" s="305"/>
      <c r="N445" s="306"/>
      <c r="O445" s="279"/>
      <c r="P445" s="307"/>
      <c r="Q445" s="272"/>
      <c r="R445" s="271"/>
      <c r="S445" s="299"/>
      <c r="T445" s="300"/>
      <c r="U445" s="300"/>
      <c r="V445" s="300"/>
      <c r="W445" s="300"/>
      <c r="X445" s="300"/>
      <c r="Y445" s="300"/>
      <c r="Z445" s="300"/>
      <c r="AA445" s="300"/>
      <c r="AB445" s="300"/>
      <c r="AC445" s="300"/>
      <c r="AD445" s="301"/>
      <c r="AE445" s="81"/>
      <c r="AF445" s="42"/>
      <c r="AG445" s="43"/>
      <c r="AH445" s="43"/>
      <c r="AI445" s="43"/>
      <c r="AJ445" s="79"/>
      <c r="AK445" s="79"/>
      <c r="AL445" s="79"/>
      <c r="AM445" s="79"/>
      <c r="AN445" s="79"/>
      <c r="AO445" s="79"/>
      <c r="AP445" s="79"/>
      <c r="AQ445" s="79"/>
      <c r="AR445" s="79"/>
      <c r="AS445" s="79"/>
      <c r="AT445" s="79"/>
      <c r="AU445" s="79"/>
    </row>
    <row r="446" spans="1:47" s="80" customFormat="1" ht="18" hidden="1" customHeight="1">
      <c r="A446" s="75"/>
      <c r="B446" s="270"/>
      <c r="C446" s="271"/>
      <c r="D446" s="272"/>
      <c r="E446" s="271"/>
      <c r="F446" s="272"/>
      <c r="G446" s="271"/>
      <c r="H446" s="302"/>
      <c r="I446" s="303"/>
      <c r="J446" s="303"/>
      <c r="K446" s="303"/>
      <c r="L446" s="304"/>
      <c r="M446" s="305"/>
      <c r="N446" s="306"/>
      <c r="O446" s="279"/>
      <c r="P446" s="307"/>
      <c r="Q446" s="272"/>
      <c r="R446" s="271"/>
      <c r="S446" s="299"/>
      <c r="T446" s="300"/>
      <c r="U446" s="300"/>
      <c r="V446" s="300"/>
      <c r="W446" s="300"/>
      <c r="X446" s="300"/>
      <c r="Y446" s="300"/>
      <c r="Z446" s="300"/>
      <c r="AA446" s="300"/>
      <c r="AB446" s="300"/>
      <c r="AC446" s="300"/>
      <c r="AD446" s="301"/>
      <c r="AE446" s="81"/>
      <c r="AF446" s="42"/>
      <c r="AG446" s="43"/>
      <c r="AH446" s="43"/>
      <c r="AI446" s="43"/>
      <c r="AJ446" s="79"/>
      <c r="AK446" s="79"/>
      <c r="AL446" s="79"/>
      <c r="AM446" s="79"/>
      <c r="AN446" s="79"/>
      <c r="AO446" s="79"/>
      <c r="AP446" s="79"/>
      <c r="AQ446" s="79"/>
      <c r="AR446" s="79"/>
      <c r="AS446" s="79"/>
      <c r="AT446" s="79"/>
      <c r="AU446" s="79"/>
    </row>
    <row r="447" spans="1:47" s="80" customFormat="1" ht="18" hidden="1" customHeight="1">
      <c r="A447" s="75"/>
      <c r="B447" s="270"/>
      <c r="C447" s="271"/>
      <c r="D447" s="272"/>
      <c r="E447" s="271"/>
      <c r="F447" s="272"/>
      <c r="G447" s="271"/>
      <c r="H447" s="302"/>
      <c r="I447" s="303"/>
      <c r="J447" s="303"/>
      <c r="K447" s="303"/>
      <c r="L447" s="304"/>
      <c r="M447" s="305"/>
      <c r="N447" s="306"/>
      <c r="O447" s="279"/>
      <c r="P447" s="307"/>
      <c r="Q447" s="272"/>
      <c r="R447" s="271"/>
      <c r="S447" s="299"/>
      <c r="T447" s="300"/>
      <c r="U447" s="300"/>
      <c r="V447" s="300"/>
      <c r="W447" s="300"/>
      <c r="X447" s="300"/>
      <c r="Y447" s="300"/>
      <c r="Z447" s="300"/>
      <c r="AA447" s="300"/>
      <c r="AB447" s="300"/>
      <c r="AC447" s="300"/>
      <c r="AD447" s="301"/>
      <c r="AE447" s="81"/>
      <c r="AF447" s="42"/>
      <c r="AG447" s="43"/>
      <c r="AH447" s="43"/>
      <c r="AI447" s="43"/>
      <c r="AJ447" s="79"/>
      <c r="AK447" s="79"/>
      <c r="AL447" s="79"/>
      <c r="AM447" s="79"/>
      <c r="AN447" s="79"/>
      <c r="AO447" s="79"/>
      <c r="AP447" s="79"/>
      <c r="AQ447" s="79"/>
      <c r="AR447" s="79"/>
      <c r="AS447" s="79"/>
      <c r="AT447" s="79"/>
      <c r="AU447" s="79"/>
    </row>
    <row r="448" spans="1:47" s="80" customFormat="1" ht="18" hidden="1" customHeight="1">
      <c r="A448" s="75"/>
      <c r="B448" s="270"/>
      <c r="C448" s="271"/>
      <c r="D448" s="272"/>
      <c r="E448" s="271"/>
      <c r="F448" s="272"/>
      <c r="G448" s="271"/>
      <c r="H448" s="302"/>
      <c r="I448" s="303"/>
      <c r="J448" s="303"/>
      <c r="K448" s="303"/>
      <c r="L448" s="304"/>
      <c r="M448" s="305"/>
      <c r="N448" s="306"/>
      <c r="O448" s="279"/>
      <c r="P448" s="307"/>
      <c r="Q448" s="272"/>
      <c r="R448" s="271"/>
      <c r="S448" s="299"/>
      <c r="T448" s="300"/>
      <c r="U448" s="300"/>
      <c r="V448" s="300"/>
      <c r="W448" s="300"/>
      <c r="X448" s="300"/>
      <c r="Y448" s="300"/>
      <c r="Z448" s="300"/>
      <c r="AA448" s="300"/>
      <c r="AB448" s="300"/>
      <c r="AC448" s="300"/>
      <c r="AD448" s="301"/>
      <c r="AE448" s="81"/>
      <c r="AF448" s="42"/>
      <c r="AG448" s="43"/>
      <c r="AH448" s="43"/>
      <c r="AI448" s="43"/>
      <c r="AJ448" s="79"/>
      <c r="AK448" s="79"/>
      <c r="AL448" s="79"/>
      <c r="AM448" s="79"/>
      <c r="AN448" s="79"/>
      <c r="AO448" s="79"/>
      <c r="AP448" s="79"/>
      <c r="AQ448" s="79"/>
      <c r="AR448" s="79"/>
      <c r="AS448" s="79"/>
      <c r="AT448" s="79"/>
      <c r="AU448" s="79"/>
    </row>
    <row r="449" spans="1:47" s="80" customFormat="1" ht="18" hidden="1" customHeight="1">
      <c r="A449" s="75"/>
      <c r="B449" s="270"/>
      <c r="C449" s="271"/>
      <c r="D449" s="272"/>
      <c r="E449" s="271"/>
      <c r="F449" s="272"/>
      <c r="G449" s="271"/>
      <c r="H449" s="302"/>
      <c r="I449" s="303"/>
      <c r="J449" s="303"/>
      <c r="K449" s="303"/>
      <c r="L449" s="304"/>
      <c r="M449" s="305"/>
      <c r="N449" s="306"/>
      <c r="O449" s="279"/>
      <c r="P449" s="307"/>
      <c r="Q449" s="272"/>
      <c r="R449" s="271"/>
      <c r="S449" s="299"/>
      <c r="T449" s="300"/>
      <c r="U449" s="300"/>
      <c r="V449" s="300"/>
      <c r="W449" s="300"/>
      <c r="X449" s="300"/>
      <c r="Y449" s="300"/>
      <c r="Z449" s="300"/>
      <c r="AA449" s="300"/>
      <c r="AB449" s="300"/>
      <c r="AC449" s="300"/>
      <c r="AD449" s="301"/>
      <c r="AE449" s="81"/>
      <c r="AF449" s="42"/>
      <c r="AG449" s="43"/>
      <c r="AH449" s="43"/>
      <c r="AI449" s="43"/>
      <c r="AJ449" s="79"/>
      <c r="AK449" s="79"/>
      <c r="AL449" s="79"/>
      <c r="AM449" s="79"/>
      <c r="AN449" s="79"/>
      <c r="AO449" s="79"/>
      <c r="AP449" s="79"/>
      <c r="AQ449" s="79"/>
      <c r="AR449" s="79"/>
      <c r="AS449" s="79"/>
      <c r="AT449" s="79"/>
      <c r="AU449" s="79"/>
    </row>
    <row r="450" spans="1:47" s="80" customFormat="1" ht="18" hidden="1" customHeight="1">
      <c r="A450" s="75"/>
      <c r="B450" s="270"/>
      <c r="C450" s="271"/>
      <c r="D450" s="272"/>
      <c r="E450" s="271"/>
      <c r="F450" s="272"/>
      <c r="G450" s="271"/>
      <c r="H450" s="302"/>
      <c r="I450" s="303"/>
      <c r="J450" s="303"/>
      <c r="K450" s="303"/>
      <c r="L450" s="304"/>
      <c r="M450" s="305"/>
      <c r="N450" s="306"/>
      <c r="O450" s="279"/>
      <c r="P450" s="307"/>
      <c r="Q450" s="272"/>
      <c r="R450" s="271"/>
      <c r="S450" s="299"/>
      <c r="T450" s="300"/>
      <c r="U450" s="300"/>
      <c r="V450" s="300"/>
      <c r="W450" s="300"/>
      <c r="X450" s="300"/>
      <c r="Y450" s="300"/>
      <c r="Z450" s="300"/>
      <c r="AA450" s="300"/>
      <c r="AB450" s="300"/>
      <c r="AC450" s="300"/>
      <c r="AD450" s="301"/>
      <c r="AE450" s="81"/>
      <c r="AF450" s="42"/>
      <c r="AG450" s="43"/>
      <c r="AH450" s="43"/>
      <c r="AI450" s="43"/>
      <c r="AJ450" s="79"/>
      <c r="AK450" s="79"/>
      <c r="AL450" s="79"/>
      <c r="AM450" s="79"/>
      <c r="AN450" s="79"/>
      <c r="AO450" s="79"/>
      <c r="AP450" s="79"/>
      <c r="AQ450" s="79"/>
      <c r="AR450" s="79"/>
      <c r="AS450" s="79"/>
      <c r="AT450" s="79"/>
      <c r="AU450" s="79"/>
    </row>
    <row r="451" spans="1:47" s="80" customFormat="1" ht="18" hidden="1" customHeight="1">
      <c r="A451" s="75"/>
      <c r="B451" s="270"/>
      <c r="C451" s="271"/>
      <c r="D451" s="272"/>
      <c r="E451" s="271"/>
      <c r="F451" s="272"/>
      <c r="G451" s="271"/>
      <c r="H451" s="302"/>
      <c r="I451" s="303"/>
      <c r="J451" s="303"/>
      <c r="K451" s="303"/>
      <c r="L451" s="304"/>
      <c r="M451" s="305"/>
      <c r="N451" s="306"/>
      <c r="O451" s="279"/>
      <c r="P451" s="307"/>
      <c r="Q451" s="272"/>
      <c r="R451" s="271"/>
      <c r="S451" s="299"/>
      <c r="T451" s="300"/>
      <c r="U451" s="300"/>
      <c r="V451" s="300"/>
      <c r="W451" s="300"/>
      <c r="X451" s="300"/>
      <c r="Y451" s="300"/>
      <c r="Z451" s="300"/>
      <c r="AA451" s="300"/>
      <c r="AB451" s="300"/>
      <c r="AC451" s="300"/>
      <c r="AD451" s="301"/>
      <c r="AE451" s="81"/>
      <c r="AF451" s="42"/>
      <c r="AG451" s="43"/>
      <c r="AH451" s="43"/>
      <c r="AI451" s="43"/>
      <c r="AJ451" s="79"/>
      <c r="AK451" s="79"/>
      <c r="AL451" s="79"/>
      <c r="AM451" s="79"/>
      <c r="AN451" s="79"/>
      <c r="AO451" s="79"/>
      <c r="AP451" s="79"/>
      <c r="AQ451" s="79"/>
      <c r="AR451" s="79"/>
      <c r="AS451" s="79"/>
      <c r="AT451" s="79"/>
      <c r="AU451" s="79"/>
    </row>
    <row r="452" spans="1:47" s="80" customFormat="1" ht="18" hidden="1" customHeight="1">
      <c r="A452" s="75"/>
      <c r="B452" s="270"/>
      <c r="C452" s="271"/>
      <c r="D452" s="272"/>
      <c r="E452" s="271"/>
      <c r="F452" s="272"/>
      <c r="G452" s="271"/>
      <c r="H452" s="302"/>
      <c r="I452" s="303"/>
      <c r="J452" s="303"/>
      <c r="K452" s="303"/>
      <c r="L452" s="304"/>
      <c r="M452" s="305"/>
      <c r="N452" s="306"/>
      <c r="O452" s="279"/>
      <c r="P452" s="307"/>
      <c r="Q452" s="272"/>
      <c r="R452" s="271"/>
      <c r="S452" s="299"/>
      <c r="T452" s="300"/>
      <c r="U452" s="300"/>
      <c r="V452" s="300"/>
      <c r="W452" s="300"/>
      <c r="X452" s="300"/>
      <c r="Y452" s="300"/>
      <c r="Z452" s="300"/>
      <c r="AA452" s="300"/>
      <c r="AB452" s="300"/>
      <c r="AC452" s="300"/>
      <c r="AD452" s="301"/>
      <c r="AE452" s="81"/>
      <c r="AF452" s="42"/>
      <c r="AG452" s="43"/>
      <c r="AH452" s="43"/>
      <c r="AI452" s="43"/>
      <c r="AJ452" s="79"/>
      <c r="AK452" s="79"/>
      <c r="AL452" s="79"/>
      <c r="AM452" s="79"/>
      <c r="AN452" s="79"/>
      <c r="AO452" s="79"/>
      <c r="AP452" s="79"/>
      <c r="AQ452" s="79"/>
      <c r="AR452" s="79"/>
      <c r="AS452" s="79"/>
      <c r="AT452" s="79"/>
      <c r="AU452" s="79"/>
    </row>
    <row r="453" spans="1:47" s="80" customFormat="1" ht="18" hidden="1" customHeight="1">
      <c r="A453" s="75"/>
      <c r="B453" s="270"/>
      <c r="C453" s="271"/>
      <c r="D453" s="272"/>
      <c r="E453" s="271"/>
      <c r="F453" s="272"/>
      <c r="G453" s="271"/>
      <c r="H453" s="302"/>
      <c r="I453" s="303"/>
      <c r="J453" s="303"/>
      <c r="K453" s="303"/>
      <c r="L453" s="304"/>
      <c r="M453" s="305"/>
      <c r="N453" s="306"/>
      <c r="O453" s="279"/>
      <c r="P453" s="307"/>
      <c r="Q453" s="272"/>
      <c r="R453" s="271"/>
      <c r="S453" s="299"/>
      <c r="T453" s="300"/>
      <c r="U453" s="300"/>
      <c r="V453" s="300"/>
      <c r="W453" s="300"/>
      <c r="X453" s="300"/>
      <c r="Y453" s="300"/>
      <c r="Z453" s="300"/>
      <c r="AA453" s="300"/>
      <c r="AB453" s="300"/>
      <c r="AC453" s="300"/>
      <c r="AD453" s="301"/>
      <c r="AE453" s="81"/>
      <c r="AF453" s="42"/>
      <c r="AG453" s="43"/>
      <c r="AH453" s="43"/>
      <c r="AI453" s="43"/>
      <c r="AJ453" s="79"/>
      <c r="AK453" s="79"/>
      <c r="AL453" s="79"/>
      <c r="AM453" s="79"/>
      <c r="AN453" s="79"/>
      <c r="AO453" s="79"/>
      <c r="AP453" s="79"/>
      <c r="AQ453" s="79"/>
      <c r="AR453" s="79"/>
      <c r="AS453" s="79"/>
      <c r="AT453" s="79"/>
      <c r="AU453" s="79"/>
    </row>
    <row r="454" spans="1:47" s="80" customFormat="1" ht="18" hidden="1" customHeight="1">
      <c r="A454" s="75"/>
      <c r="B454" s="270"/>
      <c r="C454" s="271"/>
      <c r="D454" s="272"/>
      <c r="E454" s="271"/>
      <c r="F454" s="272"/>
      <c r="G454" s="271"/>
      <c r="H454" s="302"/>
      <c r="I454" s="303"/>
      <c r="J454" s="303"/>
      <c r="K454" s="303"/>
      <c r="L454" s="304"/>
      <c r="M454" s="305"/>
      <c r="N454" s="306"/>
      <c r="O454" s="279"/>
      <c r="P454" s="307"/>
      <c r="Q454" s="272"/>
      <c r="R454" s="271"/>
      <c r="S454" s="299"/>
      <c r="T454" s="300"/>
      <c r="U454" s="300"/>
      <c r="V454" s="300"/>
      <c r="W454" s="300"/>
      <c r="X454" s="300"/>
      <c r="Y454" s="300"/>
      <c r="Z454" s="300"/>
      <c r="AA454" s="300"/>
      <c r="AB454" s="300"/>
      <c r="AC454" s="300"/>
      <c r="AD454" s="301"/>
      <c r="AE454" s="81"/>
      <c r="AF454" s="42"/>
      <c r="AG454" s="43"/>
      <c r="AH454" s="43"/>
      <c r="AI454" s="43"/>
      <c r="AJ454" s="79"/>
      <c r="AK454" s="79"/>
      <c r="AL454" s="79"/>
      <c r="AM454" s="79"/>
      <c r="AN454" s="79"/>
      <c r="AO454" s="79"/>
      <c r="AP454" s="79"/>
      <c r="AQ454" s="79"/>
      <c r="AR454" s="79"/>
      <c r="AS454" s="79"/>
      <c r="AT454" s="79"/>
      <c r="AU454" s="79"/>
    </row>
    <row r="455" spans="1:47" s="80" customFormat="1" ht="18" hidden="1" customHeight="1">
      <c r="A455" s="75"/>
      <c r="B455" s="270"/>
      <c r="C455" s="271"/>
      <c r="D455" s="272"/>
      <c r="E455" s="271"/>
      <c r="F455" s="272"/>
      <c r="G455" s="271"/>
      <c r="H455" s="302"/>
      <c r="I455" s="303"/>
      <c r="J455" s="303"/>
      <c r="K455" s="303"/>
      <c r="L455" s="304"/>
      <c r="M455" s="305"/>
      <c r="N455" s="306"/>
      <c r="O455" s="279"/>
      <c r="P455" s="307"/>
      <c r="Q455" s="272"/>
      <c r="R455" s="271"/>
      <c r="S455" s="299"/>
      <c r="T455" s="300"/>
      <c r="U455" s="300"/>
      <c r="V455" s="300"/>
      <c r="W455" s="300"/>
      <c r="X455" s="300"/>
      <c r="Y455" s="300"/>
      <c r="Z455" s="300"/>
      <c r="AA455" s="300"/>
      <c r="AB455" s="300"/>
      <c r="AC455" s="300"/>
      <c r="AD455" s="301"/>
      <c r="AE455" s="81"/>
      <c r="AF455" s="42"/>
      <c r="AG455" s="43"/>
      <c r="AH455" s="43"/>
      <c r="AI455" s="43"/>
      <c r="AJ455" s="79"/>
      <c r="AK455" s="79"/>
      <c r="AL455" s="79"/>
      <c r="AM455" s="79"/>
      <c r="AN455" s="79"/>
      <c r="AO455" s="79"/>
      <c r="AP455" s="79"/>
      <c r="AQ455" s="79"/>
      <c r="AR455" s="79"/>
      <c r="AS455" s="79"/>
      <c r="AT455" s="79"/>
      <c r="AU455" s="79"/>
    </row>
    <row r="456" spans="1:47" s="80" customFormat="1" ht="18" hidden="1" customHeight="1">
      <c r="A456" s="75"/>
      <c r="B456" s="270"/>
      <c r="C456" s="271"/>
      <c r="D456" s="272"/>
      <c r="E456" s="271"/>
      <c r="F456" s="272"/>
      <c r="G456" s="271"/>
      <c r="H456" s="302"/>
      <c r="I456" s="303"/>
      <c r="J456" s="303"/>
      <c r="K456" s="303"/>
      <c r="L456" s="304"/>
      <c r="M456" s="305"/>
      <c r="N456" s="306"/>
      <c r="O456" s="279"/>
      <c r="P456" s="307"/>
      <c r="Q456" s="272"/>
      <c r="R456" s="271"/>
      <c r="S456" s="299"/>
      <c r="T456" s="300"/>
      <c r="U456" s="300"/>
      <c r="V456" s="300"/>
      <c r="W456" s="300"/>
      <c r="X456" s="300"/>
      <c r="Y456" s="300"/>
      <c r="Z456" s="300"/>
      <c r="AA456" s="300"/>
      <c r="AB456" s="300"/>
      <c r="AC456" s="300"/>
      <c r="AD456" s="301"/>
      <c r="AE456" s="81"/>
      <c r="AF456" s="42"/>
      <c r="AG456" s="43"/>
      <c r="AH456" s="43"/>
      <c r="AI456" s="43"/>
      <c r="AJ456" s="79"/>
      <c r="AK456" s="79"/>
      <c r="AL456" s="79"/>
      <c r="AM456" s="79"/>
      <c r="AN456" s="79"/>
      <c r="AO456" s="79"/>
      <c r="AP456" s="79"/>
      <c r="AQ456" s="79"/>
      <c r="AR456" s="79"/>
      <c r="AS456" s="79"/>
      <c r="AT456" s="79"/>
      <c r="AU456" s="79"/>
    </row>
    <row r="457" spans="1:47" s="80" customFormat="1" ht="18" hidden="1" customHeight="1">
      <c r="A457" s="75"/>
      <c r="B457" s="270"/>
      <c r="C457" s="271"/>
      <c r="D457" s="272"/>
      <c r="E457" s="271"/>
      <c r="F457" s="272"/>
      <c r="G457" s="271"/>
      <c r="H457" s="302"/>
      <c r="I457" s="303"/>
      <c r="J457" s="303"/>
      <c r="K457" s="303"/>
      <c r="L457" s="304"/>
      <c r="M457" s="305"/>
      <c r="N457" s="306"/>
      <c r="O457" s="279"/>
      <c r="P457" s="307"/>
      <c r="Q457" s="272"/>
      <c r="R457" s="271"/>
      <c r="S457" s="299"/>
      <c r="T457" s="300"/>
      <c r="U457" s="300"/>
      <c r="V457" s="300"/>
      <c r="W457" s="300"/>
      <c r="X457" s="300"/>
      <c r="Y457" s="300"/>
      <c r="Z457" s="300"/>
      <c r="AA457" s="300"/>
      <c r="AB457" s="300"/>
      <c r="AC457" s="300"/>
      <c r="AD457" s="301"/>
      <c r="AE457" s="81"/>
      <c r="AF457" s="42"/>
      <c r="AG457" s="43"/>
      <c r="AH457" s="43"/>
      <c r="AI457" s="43"/>
      <c r="AJ457" s="79"/>
      <c r="AK457" s="79"/>
      <c r="AL457" s="79"/>
      <c r="AM457" s="79"/>
      <c r="AN457" s="79"/>
      <c r="AO457" s="79"/>
      <c r="AP457" s="79"/>
      <c r="AQ457" s="79"/>
      <c r="AR457" s="79"/>
      <c r="AS457" s="79"/>
      <c r="AT457" s="79"/>
      <c r="AU457" s="79"/>
    </row>
    <row r="458" spans="1:47" s="80" customFormat="1" ht="18" hidden="1" customHeight="1">
      <c r="A458" s="75"/>
      <c r="B458" s="270"/>
      <c r="C458" s="271"/>
      <c r="D458" s="272"/>
      <c r="E458" s="271"/>
      <c r="F458" s="272"/>
      <c r="G458" s="271"/>
      <c r="H458" s="302"/>
      <c r="I458" s="303"/>
      <c r="J458" s="303"/>
      <c r="K458" s="303"/>
      <c r="L458" s="304"/>
      <c r="M458" s="305"/>
      <c r="N458" s="306"/>
      <c r="O458" s="279"/>
      <c r="P458" s="307"/>
      <c r="Q458" s="272"/>
      <c r="R458" s="271"/>
      <c r="S458" s="299"/>
      <c r="T458" s="300"/>
      <c r="U458" s="300"/>
      <c r="V458" s="300"/>
      <c r="W458" s="300"/>
      <c r="X458" s="300"/>
      <c r="Y458" s="300"/>
      <c r="Z458" s="300"/>
      <c r="AA458" s="300"/>
      <c r="AB458" s="300"/>
      <c r="AC458" s="300"/>
      <c r="AD458" s="301"/>
      <c r="AE458" s="81"/>
      <c r="AF458" s="42"/>
      <c r="AG458" s="43"/>
      <c r="AH458" s="43"/>
      <c r="AI458" s="43"/>
      <c r="AJ458" s="79"/>
      <c r="AK458" s="79"/>
      <c r="AL458" s="79"/>
      <c r="AM458" s="79"/>
      <c r="AN458" s="79"/>
      <c r="AO458" s="79"/>
      <c r="AP458" s="79"/>
      <c r="AQ458" s="79"/>
      <c r="AR458" s="79"/>
      <c r="AS458" s="79"/>
      <c r="AT458" s="79"/>
      <c r="AU458" s="79"/>
    </row>
    <row r="459" spans="1:47" s="80" customFormat="1" ht="18" hidden="1" customHeight="1">
      <c r="A459" s="75"/>
      <c r="B459" s="270"/>
      <c r="C459" s="271"/>
      <c r="D459" s="272"/>
      <c r="E459" s="271"/>
      <c r="F459" s="272"/>
      <c r="G459" s="271"/>
      <c r="H459" s="302"/>
      <c r="I459" s="303"/>
      <c r="J459" s="303"/>
      <c r="K459" s="303"/>
      <c r="L459" s="304"/>
      <c r="M459" s="305"/>
      <c r="N459" s="306"/>
      <c r="O459" s="279"/>
      <c r="P459" s="307"/>
      <c r="Q459" s="272"/>
      <c r="R459" s="271"/>
      <c r="S459" s="299"/>
      <c r="T459" s="300"/>
      <c r="U459" s="300"/>
      <c r="V459" s="300"/>
      <c r="W459" s="300"/>
      <c r="X459" s="300"/>
      <c r="Y459" s="300"/>
      <c r="Z459" s="300"/>
      <c r="AA459" s="300"/>
      <c r="AB459" s="300"/>
      <c r="AC459" s="300"/>
      <c r="AD459" s="301"/>
      <c r="AE459" s="81"/>
      <c r="AF459" s="42"/>
      <c r="AG459" s="43"/>
      <c r="AH459" s="43"/>
      <c r="AI459" s="43"/>
      <c r="AJ459" s="79"/>
      <c r="AK459" s="79"/>
      <c r="AL459" s="79"/>
      <c r="AM459" s="79"/>
      <c r="AN459" s="79"/>
      <c r="AO459" s="79"/>
      <c r="AP459" s="79"/>
      <c r="AQ459" s="79"/>
      <c r="AR459" s="79"/>
      <c r="AS459" s="79"/>
      <c r="AT459" s="79"/>
      <c r="AU459" s="79"/>
    </row>
    <row r="460" spans="1:47" s="80" customFormat="1" ht="18" hidden="1" customHeight="1">
      <c r="A460" s="75"/>
      <c r="B460" s="270"/>
      <c r="C460" s="271"/>
      <c r="D460" s="272"/>
      <c r="E460" s="271"/>
      <c r="F460" s="272"/>
      <c r="G460" s="271"/>
      <c r="H460" s="302"/>
      <c r="I460" s="303"/>
      <c r="J460" s="303"/>
      <c r="K460" s="303"/>
      <c r="L460" s="304"/>
      <c r="M460" s="305"/>
      <c r="N460" s="306"/>
      <c r="O460" s="279"/>
      <c r="P460" s="307"/>
      <c r="Q460" s="272"/>
      <c r="R460" s="271"/>
      <c r="S460" s="299"/>
      <c r="T460" s="300"/>
      <c r="U460" s="300"/>
      <c r="V460" s="300"/>
      <c r="W460" s="300"/>
      <c r="X460" s="300"/>
      <c r="Y460" s="300"/>
      <c r="Z460" s="300"/>
      <c r="AA460" s="300"/>
      <c r="AB460" s="300"/>
      <c r="AC460" s="300"/>
      <c r="AD460" s="301"/>
      <c r="AE460" s="81"/>
      <c r="AF460" s="42"/>
      <c r="AG460" s="43"/>
      <c r="AH460" s="43"/>
      <c r="AI460" s="43"/>
      <c r="AJ460" s="79"/>
      <c r="AK460" s="79"/>
      <c r="AL460" s="79"/>
      <c r="AM460" s="79"/>
      <c r="AN460" s="79"/>
      <c r="AO460" s="79"/>
      <c r="AP460" s="79"/>
      <c r="AQ460" s="79"/>
      <c r="AR460" s="79"/>
      <c r="AS460" s="79"/>
      <c r="AT460" s="79"/>
      <c r="AU460" s="79"/>
    </row>
    <row r="461" spans="1:47" s="80" customFormat="1" ht="18" hidden="1" customHeight="1">
      <c r="A461" s="75"/>
      <c r="B461" s="270"/>
      <c r="C461" s="271"/>
      <c r="D461" s="272"/>
      <c r="E461" s="271"/>
      <c r="F461" s="272"/>
      <c r="G461" s="271"/>
      <c r="H461" s="302"/>
      <c r="I461" s="303"/>
      <c r="J461" s="303"/>
      <c r="K461" s="303"/>
      <c r="L461" s="304"/>
      <c r="M461" s="305"/>
      <c r="N461" s="306"/>
      <c r="O461" s="279"/>
      <c r="P461" s="307"/>
      <c r="Q461" s="272"/>
      <c r="R461" s="271"/>
      <c r="S461" s="299"/>
      <c r="T461" s="300"/>
      <c r="U461" s="300"/>
      <c r="V461" s="300"/>
      <c r="W461" s="300"/>
      <c r="X461" s="300"/>
      <c r="Y461" s="300"/>
      <c r="Z461" s="300"/>
      <c r="AA461" s="300"/>
      <c r="AB461" s="300"/>
      <c r="AC461" s="300"/>
      <c r="AD461" s="301"/>
      <c r="AE461" s="81"/>
      <c r="AF461" s="42"/>
      <c r="AG461" s="43"/>
      <c r="AH461" s="43"/>
      <c r="AI461" s="43"/>
      <c r="AJ461" s="79"/>
      <c r="AK461" s="79"/>
      <c r="AL461" s="79"/>
      <c r="AM461" s="79"/>
      <c r="AN461" s="79"/>
      <c r="AO461" s="79"/>
      <c r="AP461" s="79"/>
      <c r="AQ461" s="79"/>
      <c r="AR461" s="79"/>
      <c r="AS461" s="79"/>
      <c r="AT461" s="79"/>
      <c r="AU461" s="79"/>
    </row>
    <row r="462" spans="1:47" s="80" customFormat="1" ht="18" hidden="1" customHeight="1">
      <c r="A462" s="75"/>
      <c r="B462" s="270"/>
      <c r="C462" s="271"/>
      <c r="D462" s="272"/>
      <c r="E462" s="271"/>
      <c r="F462" s="272"/>
      <c r="G462" s="271"/>
      <c r="H462" s="302"/>
      <c r="I462" s="303"/>
      <c r="J462" s="303"/>
      <c r="K462" s="303"/>
      <c r="L462" s="304"/>
      <c r="M462" s="305"/>
      <c r="N462" s="306"/>
      <c r="O462" s="279"/>
      <c r="P462" s="307"/>
      <c r="Q462" s="272"/>
      <c r="R462" s="271"/>
      <c r="S462" s="299"/>
      <c r="T462" s="300"/>
      <c r="U462" s="300"/>
      <c r="V462" s="300"/>
      <c r="W462" s="300"/>
      <c r="X462" s="300"/>
      <c r="Y462" s="300"/>
      <c r="Z462" s="300"/>
      <c r="AA462" s="300"/>
      <c r="AB462" s="300"/>
      <c r="AC462" s="300"/>
      <c r="AD462" s="301"/>
      <c r="AE462" s="81"/>
      <c r="AF462" s="42"/>
      <c r="AG462" s="43"/>
      <c r="AH462" s="43"/>
      <c r="AI462" s="43"/>
      <c r="AJ462" s="79"/>
      <c r="AK462" s="79"/>
      <c r="AL462" s="79"/>
      <c r="AM462" s="79"/>
      <c r="AN462" s="79"/>
      <c r="AO462" s="79"/>
      <c r="AP462" s="79"/>
      <c r="AQ462" s="79"/>
      <c r="AR462" s="79"/>
      <c r="AS462" s="79"/>
      <c r="AT462" s="79"/>
      <c r="AU462" s="79"/>
    </row>
    <row r="463" spans="1:47" s="80" customFormat="1" ht="18" hidden="1" customHeight="1">
      <c r="A463" s="75"/>
      <c r="B463" s="270"/>
      <c r="C463" s="271"/>
      <c r="D463" s="272"/>
      <c r="E463" s="271"/>
      <c r="F463" s="272"/>
      <c r="G463" s="271"/>
      <c r="H463" s="302"/>
      <c r="I463" s="303"/>
      <c r="J463" s="303"/>
      <c r="K463" s="303"/>
      <c r="L463" s="304"/>
      <c r="M463" s="305"/>
      <c r="N463" s="306"/>
      <c r="O463" s="279"/>
      <c r="P463" s="307"/>
      <c r="Q463" s="272"/>
      <c r="R463" s="271"/>
      <c r="S463" s="299"/>
      <c r="T463" s="300"/>
      <c r="U463" s="300"/>
      <c r="V463" s="300"/>
      <c r="W463" s="300"/>
      <c r="X463" s="300"/>
      <c r="Y463" s="300"/>
      <c r="Z463" s="300"/>
      <c r="AA463" s="300"/>
      <c r="AB463" s="300"/>
      <c r="AC463" s="300"/>
      <c r="AD463" s="301"/>
      <c r="AE463" s="81"/>
      <c r="AF463" s="42"/>
      <c r="AG463" s="43"/>
      <c r="AH463" s="43"/>
      <c r="AI463" s="43"/>
      <c r="AJ463" s="79"/>
      <c r="AK463" s="79"/>
      <c r="AL463" s="79"/>
      <c r="AM463" s="79"/>
      <c r="AN463" s="79"/>
      <c r="AO463" s="79"/>
      <c r="AP463" s="79"/>
      <c r="AQ463" s="79"/>
      <c r="AR463" s="79"/>
      <c r="AS463" s="79"/>
      <c r="AT463" s="79"/>
      <c r="AU463" s="79"/>
    </row>
    <row r="464" spans="1:47" s="80" customFormat="1" ht="18" hidden="1" customHeight="1">
      <c r="A464" s="75"/>
      <c r="B464" s="270"/>
      <c r="C464" s="271"/>
      <c r="D464" s="272"/>
      <c r="E464" s="271"/>
      <c r="F464" s="272"/>
      <c r="G464" s="271"/>
      <c r="H464" s="302"/>
      <c r="I464" s="303"/>
      <c r="J464" s="303"/>
      <c r="K464" s="303"/>
      <c r="L464" s="304"/>
      <c r="M464" s="305"/>
      <c r="N464" s="306"/>
      <c r="O464" s="279"/>
      <c r="P464" s="307"/>
      <c r="Q464" s="272"/>
      <c r="R464" s="271"/>
      <c r="S464" s="299"/>
      <c r="T464" s="300"/>
      <c r="U464" s="300"/>
      <c r="V464" s="300"/>
      <c r="W464" s="300"/>
      <c r="X464" s="300"/>
      <c r="Y464" s="300"/>
      <c r="Z464" s="300"/>
      <c r="AA464" s="300"/>
      <c r="AB464" s="300"/>
      <c r="AC464" s="300"/>
      <c r="AD464" s="301"/>
      <c r="AE464" s="81"/>
      <c r="AF464" s="42"/>
      <c r="AG464" s="43"/>
      <c r="AH464" s="43"/>
      <c r="AI464" s="43"/>
      <c r="AJ464" s="79"/>
      <c r="AK464" s="79"/>
      <c r="AL464" s="79"/>
      <c r="AM464" s="79"/>
      <c r="AN464" s="79"/>
      <c r="AO464" s="79"/>
      <c r="AP464" s="79"/>
      <c r="AQ464" s="79"/>
      <c r="AR464" s="79"/>
      <c r="AS464" s="79"/>
      <c r="AT464" s="79"/>
      <c r="AU464" s="79"/>
    </row>
    <row r="465" spans="1:47" s="80" customFormat="1" ht="18" hidden="1" customHeight="1">
      <c r="A465" s="75"/>
      <c r="B465" s="270"/>
      <c r="C465" s="271"/>
      <c r="D465" s="272"/>
      <c r="E465" s="271"/>
      <c r="F465" s="272"/>
      <c r="G465" s="271"/>
      <c r="H465" s="302"/>
      <c r="I465" s="303"/>
      <c r="J465" s="303"/>
      <c r="K465" s="303"/>
      <c r="L465" s="304"/>
      <c r="M465" s="305"/>
      <c r="N465" s="306"/>
      <c r="O465" s="279"/>
      <c r="P465" s="307"/>
      <c r="Q465" s="272"/>
      <c r="R465" s="271"/>
      <c r="S465" s="299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301"/>
      <c r="AE465" s="81"/>
      <c r="AF465" s="42"/>
      <c r="AG465" s="43"/>
      <c r="AH465" s="43"/>
      <c r="AI465" s="43"/>
      <c r="AJ465" s="79"/>
      <c r="AK465" s="79"/>
      <c r="AL465" s="79"/>
      <c r="AM465" s="79"/>
      <c r="AN465" s="79"/>
      <c r="AO465" s="79"/>
      <c r="AP465" s="79"/>
      <c r="AQ465" s="79"/>
      <c r="AR465" s="79"/>
      <c r="AS465" s="79"/>
      <c r="AT465" s="79"/>
      <c r="AU465" s="79"/>
    </row>
    <row r="466" spans="1:47" s="80" customFormat="1" ht="18" hidden="1" customHeight="1">
      <c r="A466" s="75"/>
      <c r="B466" s="270"/>
      <c r="C466" s="271"/>
      <c r="D466" s="272"/>
      <c r="E466" s="271"/>
      <c r="F466" s="272"/>
      <c r="G466" s="271"/>
      <c r="H466" s="302"/>
      <c r="I466" s="303"/>
      <c r="J466" s="303"/>
      <c r="K466" s="303"/>
      <c r="L466" s="304"/>
      <c r="M466" s="305"/>
      <c r="N466" s="306"/>
      <c r="O466" s="279"/>
      <c r="P466" s="307"/>
      <c r="Q466" s="272"/>
      <c r="R466" s="271"/>
      <c r="S466" s="299"/>
      <c r="T466" s="300"/>
      <c r="U466" s="300"/>
      <c r="V466" s="300"/>
      <c r="W466" s="300"/>
      <c r="X466" s="300"/>
      <c r="Y466" s="300"/>
      <c r="Z466" s="300"/>
      <c r="AA466" s="300"/>
      <c r="AB466" s="300"/>
      <c r="AC466" s="300"/>
      <c r="AD466" s="301"/>
      <c r="AE466" s="81"/>
      <c r="AF466" s="42"/>
      <c r="AG466" s="43"/>
      <c r="AH466" s="43"/>
      <c r="AI466" s="43"/>
      <c r="AJ466" s="79"/>
      <c r="AK466" s="79"/>
      <c r="AL466" s="79"/>
      <c r="AM466" s="79"/>
      <c r="AN466" s="79"/>
      <c r="AO466" s="79"/>
      <c r="AP466" s="79"/>
      <c r="AQ466" s="79"/>
      <c r="AR466" s="79"/>
      <c r="AS466" s="79"/>
      <c r="AT466" s="79"/>
      <c r="AU466" s="79"/>
    </row>
    <row r="467" spans="1:47" s="80" customFormat="1" ht="18" hidden="1" customHeight="1">
      <c r="A467" s="75"/>
      <c r="B467" s="270"/>
      <c r="C467" s="271"/>
      <c r="D467" s="272"/>
      <c r="E467" s="271"/>
      <c r="F467" s="272"/>
      <c r="G467" s="271"/>
      <c r="H467" s="302"/>
      <c r="I467" s="303"/>
      <c r="J467" s="303"/>
      <c r="K467" s="303"/>
      <c r="L467" s="304"/>
      <c r="M467" s="305"/>
      <c r="N467" s="306"/>
      <c r="O467" s="279"/>
      <c r="P467" s="307"/>
      <c r="Q467" s="272"/>
      <c r="R467" s="271"/>
      <c r="S467" s="299"/>
      <c r="T467" s="300"/>
      <c r="U467" s="300"/>
      <c r="V467" s="300"/>
      <c r="W467" s="300"/>
      <c r="X467" s="300"/>
      <c r="Y467" s="300"/>
      <c r="Z467" s="300"/>
      <c r="AA467" s="300"/>
      <c r="AB467" s="300"/>
      <c r="AC467" s="300"/>
      <c r="AD467" s="301"/>
      <c r="AE467" s="81"/>
      <c r="AF467" s="42"/>
      <c r="AG467" s="43"/>
      <c r="AH467" s="43"/>
      <c r="AI467" s="43"/>
      <c r="AJ467" s="79"/>
      <c r="AK467" s="79"/>
      <c r="AL467" s="79"/>
      <c r="AM467" s="79"/>
      <c r="AN467" s="79"/>
      <c r="AO467" s="79"/>
      <c r="AP467" s="79"/>
      <c r="AQ467" s="79"/>
      <c r="AR467" s="79"/>
      <c r="AS467" s="79"/>
      <c r="AT467" s="79"/>
      <c r="AU467" s="79"/>
    </row>
    <row r="468" spans="1:47" s="80" customFormat="1" ht="18" hidden="1" customHeight="1">
      <c r="A468" s="75"/>
      <c r="B468" s="270"/>
      <c r="C468" s="271"/>
      <c r="D468" s="272"/>
      <c r="E468" s="271"/>
      <c r="F468" s="272"/>
      <c r="G468" s="271"/>
      <c r="H468" s="302"/>
      <c r="I468" s="303"/>
      <c r="J468" s="303"/>
      <c r="K468" s="303"/>
      <c r="L468" s="304"/>
      <c r="M468" s="305"/>
      <c r="N468" s="306"/>
      <c r="O468" s="279"/>
      <c r="P468" s="307"/>
      <c r="Q468" s="272"/>
      <c r="R468" s="271"/>
      <c r="S468" s="299"/>
      <c r="T468" s="300"/>
      <c r="U468" s="300"/>
      <c r="V468" s="300"/>
      <c r="W468" s="300"/>
      <c r="X468" s="300"/>
      <c r="Y468" s="300"/>
      <c r="Z468" s="300"/>
      <c r="AA468" s="300"/>
      <c r="AB468" s="300"/>
      <c r="AC468" s="300"/>
      <c r="AD468" s="301"/>
      <c r="AE468" s="81"/>
      <c r="AF468" s="42"/>
      <c r="AG468" s="43"/>
      <c r="AH468" s="43"/>
      <c r="AI468" s="43"/>
      <c r="AJ468" s="79"/>
      <c r="AK468" s="79"/>
      <c r="AL468" s="79"/>
      <c r="AM468" s="79"/>
      <c r="AN468" s="79"/>
      <c r="AO468" s="79"/>
      <c r="AP468" s="79"/>
      <c r="AQ468" s="79"/>
      <c r="AR468" s="79"/>
      <c r="AS468" s="79"/>
      <c r="AT468" s="79"/>
      <c r="AU468" s="79"/>
    </row>
    <row r="469" spans="1:47" s="80" customFormat="1" ht="18" hidden="1" customHeight="1">
      <c r="A469" s="75"/>
      <c r="B469" s="270"/>
      <c r="C469" s="271"/>
      <c r="D469" s="272"/>
      <c r="E469" s="271"/>
      <c r="F469" s="272"/>
      <c r="G469" s="271"/>
      <c r="H469" s="302"/>
      <c r="I469" s="303"/>
      <c r="J469" s="303"/>
      <c r="K469" s="303"/>
      <c r="L469" s="304"/>
      <c r="M469" s="305"/>
      <c r="N469" s="306"/>
      <c r="O469" s="279"/>
      <c r="P469" s="307"/>
      <c r="Q469" s="272"/>
      <c r="R469" s="271"/>
      <c r="S469" s="299"/>
      <c r="T469" s="300"/>
      <c r="U469" s="300"/>
      <c r="V469" s="300"/>
      <c r="W469" s="300"/>
      <c r="X469" s="300"/>
      <c r="Y469" s="300"/>
      <c r="Z469" s="300"/>
      <c r="AA469" s="300"/>
      <c r="AB469" s="300"/>
      <c r="AC469" s="300"/>
      <c r="AD469" s="301"/>
      <c r="AE469" s="81"/>
      <c r="AF469" s="42"/>
      <c r="AG469" s="43"/>
      <c r="AH469" s="43"/>
      <c r="AI469" s="43"/>
      <c r="AJ469" s="79"/>
      <c r="AK469" s="79"/>
      <c r="AL469" s="79"/>
      <c r="AM469" s="79"/>
      <c r="AN469" s="79"/>
      <c r="AO469" s="79"/>
      <c r="AP469" s="79"/>
      <c r="AQ469" s="79"/>
      <c r="AR469" s="79"/>
      <c r="AS469" s="79"/>
      <c r="AT469" s="79"/>
      <c r="AU469" s="79"/>
    </row>
    <row r="470" spans="1:47" s="80" customFormat="1" ht="18" hidden="1" customHeight="1">
      <c r="A470" s="75"/>
      <c r="B470" s="270"/>
      <c r="C470" s="271"/>
      <c r="D470" s="272"/>
      <c r="E470" s="271"/>
      <c r="F470" s="272"/>
      <c r="G470" s="271"/>
      <c r="H470" s="302"/>
      <c r="I470" s="303"/>
      <c r="J470" s="303"/>
      <c r="K470" s="303"/>
      <c r="L470" s="304"/>
      <c r="M470" s="305"/>
      <c r="N470" s="306"/>
      <c r="O470" s="279"/>
      <c r="P470" s="307"/>
      <c r="Q470" s="272"/>
      <c r="R470" s="271"/>
      <c r="S470" s="299"/>
      <c r="T470" s="300"/>
      <c r="U470" s="300"/>
      <c r="V470" s="300"/>
      <c r="W470" s="300"/>
      <c r="X470" s="300"/>
      <c r="Y470" s="300"/>
      <c r="Z470" s="300"/>
      <c r="AA470" s="300"/>
      <c r="AB470" s="300"/>
      <c r="AC470" s="300"/>
      <c r="AD470" s="301"/>
      <c r="AE470" s="81"/>
      <c r="AF470" s="42"/>
      <c r="AG470" s="43"/>
      <c r="AH470" s="43"/>
      <c r="AI470" s="43"/>
      <c r="AJ470" s="79"/>
      <c r="AK470" s="79"/>
      <c r="AL470" s="79"/>
      <c r="AM470" s="79"/>
      <c r="AN470" s="79"/>
      <c r="AO470" s="79"/>
      <c r="AP470" s="79"/>
      <c r="AQ470" s="79"/>
      <c r="AR470" s="79"/>
      <c r="AS470" s="79"/>
      <c r="AT470" s="79"/>
      <c r="AU470" s="79"/>
    </row>
    <row r="471" spans="1:47" s="80" customFormat="1" ht="18" hidden="1" customHeight="1">
      <c r="A471" s="75"/>
      <c r="B471" s="270"/>
      <c r="C471" s="271"/>
      <c r="D471" s="272"/>
      <c r="E471" s="271"/>
      <c r="F471" s="272"/>
      <c r="G471" s="271"/>
      <c r="H471" s="302"/>
      <c r="I471" s="303"/>
      <c r="J471" s="303"/>
      <c r="K471" s="303"/>
      <c r="L471" s="304"/>
      <c r="M471" s="305"/>
      <c r="N471" s="306"/>
      <c r="O471" s="279"/>
      <c r="P471" s="307"/>
      <c r="Q471" s="272"/>
      <c r="R471" s="271"/>
      <c r="S471" s="299"/>
      <c r="T471" s="300"/>
      <c r="U471" s="300"/>
      <c r="V471" s="300"/>
      <c r="W471" s="300"/>
      <c r="X471" s="300"/>
      <c r="Y471" s="300"/>
      <c r="Z471" s="300"/>
      <c r="AA471" s="300"/>
      <c r="AB471" s="300"/>
      <c r="AC471" s="300"/>
      <c r="AD471" s="301"/>
      <c r="AE471" s="81"/>
      <c r="AF471" s="42"/>
      <c r="AG471" s="43"/>
      <c r="AH471" s="43"/>
      <c r="AI471" s="43"/>
      <c r="AJ471" s="79"/>
      <c r="AK471" s="79"/>
      <c r="AL471" s="79"/>
      <c r="AM471" s="79"/>
      <c r="AN471" s="79"/>
      <c r="AO471" s="79"/>
      <c r="AP471" s="79"/>
      <c r="AQ471" s="79"/>
      <c r="AR471" s="79"/>
      <c r="AS471" s="79"/>
      <c r="AT471" s="79"/>
      <c r="AU471" s="79"/>
    </row>
    <row r="472" spans="1:47" s="80" customFormat="1" ht="18" hidden="1" customHeight="1">
      <c r="A472" s="75"/>
      <c r="B472" s="270"/>
      <c r="C472" s="271"/>
      <c r="D472" s="272"/>
      <c r="E472" s="271"/>
      <c r="F472" s="272"/>
      <c r="G472" s="271"/>
      <c r="H472" s="302"/>
      <c r="I472" s="303"/>
      <c r="J472" s="303"/>
      <c r="K472" s="303"/>
      <c r="L472" s="304"/>
      <c r="M472" s="305"/>
      <c r="N472" s="306"/>
      <c r="O472" s="279"/>
      <c r="P472" s="307"/>
      <c r="Q472" s="272"/>
      <c r="R472" s="271"/>
      <c r="S472" s="299"/>
      <c r="T472" s="300"/>
      <c r="U472" s="300"/>
      <c r="V472" s="300"/>
      <c r="W472" s="300"/>
      <c r="X472" s="300"/>
      <c r="Y472" s="300"/>
      <c r="Z472" s="300"/>
      <c r="AA472" s="300"/>
      <c r="AB472" s="300"/>
      <c r="AC472" s="300"/>
      <c r="AD472" s="301"/>
      <c r="AE472" s="81"/>
      <c r="AF472" s="42"/>
      <c r="AG472" s="43"/>
      <c r="AH472" s="43"/>
      <c r="AI472" s="43"/>
      <c r="AJ472" s="79"/>
      <c r="AK472" s="79"/>
      <c r="AL472" s="79"/>
      <c r="AM472" s="79"/>
      <c r="AN472" s="79"/>
      <c r="AO472" s="79"/>
      <c r="AP472" s="79"/>
      <c r="AQ472" s="79"/>
      <c r="AR472" s="79"/>
      <c r="AS472" s="79"/>
      <c r="AT472" s="79"/>
      <c r="AU472" s="79"/>
    </row>
    <row r="473" spans="1:47" s="80" customFormat="1" ht="18" hidden="1" customHeight="1">
      <c r="A473" s="75"/>
      <c r="B473" s="270"/>
      <c r="C473" s="271"/>
      <c r="D473" s="272"/>
      <c r="E473" s="271"/>
      <c r="F473" s="272"/>
      <c r="G473" s="271"/>
      <c r="H473" s="302"/>
      <c r="I473" s="303"/>
      <c r="J473" s="303"/>
      <c r="K473" s="303"/>
      <c r="L473" s="304"/>
      <c r="M473" s="305"/>
      <c r="N473" s="306"/>
      <c r="O473" s="279"/>
      <c r="P473" s="307"/>
      <c r="Q473" s="272"/>
      <c r="R473" s="271"/>
      <c r="S473" s="299"/>
      <c r="T473" s="300"/>
      <c r="U473" s="300"/>
      <c r="V473" s="300"/>
      <c r="W473" s="300"/>
      <c r="X473" s="300"/>
      <c r="Y473" s="300"/>
      <c r="Z473" s="300"/>
      <c r="AA473" s="300"/>
      <c r="AB473" s="300"/>
      <c r="AC473" s="300"/>
      <c r="AD473" s="301"/>
      <c r="AE473" s="81"/>
      <c r="AF473" s="42"/>
      <c r="AG473" s="43"/>
      <c r="AH473" s="43"/>
      <c r="AI473" s="43"/>
      <c r="AJ473" s="79"/>
      <c r="AK473" s="79"/>
      <c r="AL473" s="79"/>
      <c r="AM473" s="79"/>
      <c r="AN473" s="79"/>
      <c r="AO473" s="79"/>
      <c r="AP473" s="79"/>
      <c r="AQ473" s="79"/>
      <c r="AR473" s="79"/>
      <c r="AS473" s="79"/>
      <c r="AT473" s="79"/>
      <c r="AU473" s="79"/>
    </row>
    <row r="474" spans="1:47" s="80" customFormat="1" ht="18" hidden="1" customHeight="1">
      <c r="A474" s="75"/>
      <c r="B474" s="270"/>
      <c r="C474" s="271"/>
      <c r="D474" s="272"/>
      <c r="E474" s="271"/>
      <c r="F474" s="272"/>
      <c r="G474" s="271"/>
      <c r="H474" s="302"/>
      <c r="I474" s="303"/>
      <c r="J474" s="303"/>
      <c r="K474" s="303"/>
      <c r="L474" s="304"/>
      <c r="M474" s="305"/>
      <c r="N474" s="306"/>
      <c r="O474" s="279"/>
      <c r="P474" s="307"/>
      <c r="Q474" s="272"/>
      <c r="R474" s="271"/>
      <c r="S474" s="299"/>
      <c r="T474" s="300"/>
      <c r="U474" s="300"/>
      <c r="V474" s="300"/>
      <c r="W474" s="300"/>
      <c r="X474" s="300"/>
      <c r="Y474" s="300"/>
      <c r="Z474" s="300"/>
      <c r="AA474" s="300"/>
      <c r="AB474" s="300"/>
      <c r="AC474" s="300"/>
      <c r="AD474" s="301"/>
      <c r="AE474" s="81"/>
      <c r="AF474" s="42"/>
      <c r="AG474" s="43"/>
      <c r="AH474" s="43"/>
      <c r="AI474" s="43"/>
      <c r="AJ474" s="79"/>
      <c r="AK474" s="79"/>
      <c r="AL474" s="79"/>
      <c r="AM474" s="79"/>
      <c r="AN474" s="79"/>
      <c r="AO474" s="79"/>
      <c r="AP474" s="79"/>
      <c r="AQ474" s="79"/>
      <c r="AR474" s="79"/>
      <c r="AS474" s="79"/>
      <c r="AT474" s="79"/>
      <c r="AU474" s="79"/>
    </row>
    <row r="475" spans="1:47" s="80" customFormat="1" ht="18" hidden="1" customHeight="1">
      <c r="A475" s="75"/>
      <c r="B475" s="270"/>
      <c r="C475" s="271"/>
      <c r="D475" s="272"/>
      <c r="E475" s="271"/>
      <c r="F475" s="272"/>
      <c r="G475" s="271"/>
      <c r="H475" s="302"/>
      <c r="I475" s="303"/>
      <c r="J475" s="303"/>
      <c r="K475" s="303"/>
      <c r="L475" s="304"/>
      <c r="M475" s="305"/>
      <c r="N475" s="306"/>
      <c r="O475" s="279"/>
      <c r="P475" s="307"/>
      <c r="Q475" s="272"/>
      <c r="R475" s="271"/>
      <c r="S475" s="299"/>
      <c r="T475" s="300"/>
      <c r="U475" s="300"/>
      <c r="V475" s="300"/>
      <c r="W475" s="300"/>
      <c r="X475" s="300"/>
      <c r="Y475" s="300"/>
      <c r="Z475" s="300"/>
      <c r="AA475" s="300"/>
      <c r="AB475" s="300"/>
      <c r="AC475" s="300"/>
      <c r="AD475" s="301"/>
      <c r="AE475" s="81"/>
      <c r="AF475" s="42"/>
      <c r="AG475" s="43"/>
      <c r="AH475" s="43"/>
      <c r="AI475" s="43"/>
      <c r="AJ475" s="79"/>
      <c r="AK475" s="79"/>
      <c r="AL475" s="79"/>
      <c r="AM475" s="79"/>
      <c r="AN475" s="79"/>
      <c r="AO475" s="79"/>
      <c r="AP475" s="79"/>
      <c r="AQ475" s="79"/>
      <c r="AR475" s="79"/>
      <c r="AS475" s="79"/>
      <c r="AT475" s="79"/>
      <c r="AU475" s="79"/>
    </row>
    <row r="476" spans="1:47" s="80" customFormat="1" ht="18" hidden="1" customHeight="1">
      <c r="A476" s="75"/>
      <c r="B476" s="270"/>
      <c r="C476" s="271"/>
      <c r="D476" s="272"/>
      <c r="E476" s="271"/>
      <c r="F476" s="272"/>
      <c r="G476" s="271"/>
      <c r="H476" s="302"/>
      <c r="I476" s="303"/>
      <c r="J476" s="303"/>
      <c r="K476" s="303"/>
      <c r="L476" s="304"/>
      <c r="M476" s="305"/>
      <c r="N476" s="306"/>
      <c r="O476" s="279"/>
      <c r="P476" s="307"/>
      <c r="Q476" s="272"/>
      <c r="R476" s="271"/>
      <c r="S476" s="299"/>
      <c r="T476" s="300"/>
      <c r="U476" s="300"/>
      <c r="V476" s="300"/>
      <c r="W476" s="300"/>
      <c r="X476" s="300"/>
      <c r="Y476" s="300"/>
      <c r="Z476" s="300"/>
      <c r="AA476" s="300"/>
      <c r="AB476" s="300"/>
      <c r="AC476" s="300"/>
      <c r="AD476" s="301"/>
      <c r="AE476" s="81"/>
      <c r="AF476" s="42"/>
      <c r="AG476" s="43"/>
      <c r="AH476" s="43"/>
      <c r="AI476" s="43"/>
      <c r="AJ476" s="79"/>
      <c r="AK476" s="79"/>
      <c r="AL476" s="79"/>
      <c r="AM476" s="79"/>
      <c r="AN476" s="79"/>
      <c r="AO476" s="79"/>
      <c r="AP476" s="79"/>
      <c r="AQ476" s="79"/>
      <c r="AR476" s="79"/>
      <c r="AS476" s="79"/>
      <c r="AT476" s="79"/>
      <c r="AU476" s="79"/>
    </row>
    <row r="477" spans="1:47" s="80" customFormat="1" ht="18" hidden="1" customHeight="1">
      <c r="A477" s="75"/>
      <c r="B477" s="270"/>
      <c r="C477" s="271"/>
      <c r="D477" s="272"/>
      <c r="E477" s="271"/>
      <c r="F477" s="272"/>
      <c r="G477" s="271"/>
      <c r="H477" s="302"/>
      <c r="I477" s="303"/>
      <c r="J477" s="303"/>
      <c r="K477" s="303"/>
      <c r="L477" s="304"/>
      <c r="M477" s="305"/>
      <c r="N477" s="306"/>
      <c r="O477" s="279"/>
      <c r="P477" s="307"/>
      <c r="Q477" s="272"/>
      <c r="R477" s="271"/>
      <c r="S477" s="299"/>
      <c r="T477" s="300"/>
      <c r="U477" s="300"/>
      <c r="V477" s="300"/>
      <c r="W477" s="300"/>
      <c r="X477" s="300"/>
      <c r="Y477" s="300"/>
      <c r="Z477" s="300"/>
      <c r="AA477" s="300"/>
      <c r="AB477" s="300"/>
      <c r="AC477" s="300"/>
      <c r="AD477" s="301"/>
      <c r="AE477" s="81"/>
      <c r="AF477" s="42"/>
      <c r="AG477" s="43"/>
      <c r="AH477" s="43"/>
      <c r="AI477" s="43"/>
      <c r="AJ477" s="79"/>
      <c r="AK477" s="79"/>
      <c r="AL477" s="79"/>
      <c r="AM477" s="79"/>
      <c r="AN477" s="79"/>
      <c r="AO477" s="79"/>
      <c r="AP477" s="79"/>
      <c r="AQ477" s="79"/>
      <c r="AR477" s="79"/>
      <c r="AS477" s="79"/>
      <c r="AT477" s="79"/>
      <c r="AU477" s="79"/>
    </row>
    <row r="478" spans="1:47" s="80" customFormat="1" ht="18" hidden="1" customHeight="1">
      <c r="A478" s="75"/>
      <c r="B478" s="270"/>
      <c r="C478" s="271"/>
      <c r="D478" s="272"/>
      <c r="E478" s="271"/>
      <c r="F478" s="272"/>
      <c r="G478" s="271"/>
      <c r="H478" s="302"/>
      <c r="I478" s="303"/>
      <c r="J478" s="303"/>
      <c r="K478" s="303"/>
      <c r="L478" s="304"/>
      <c r="M478" s="305"/>
      <c r="N478" s="306"/>
      <c r="O478" s="279"/>
      <c r="P478" s="307"/>
      <c r="Q478" s="272"/>
      <c r="R478" s="271"/>
      <c r="S478" s="299"/>
      <c r="T478" s="300"/>
      <c r="U478" s="300"/>
      <c r="V478" s="300"/>
      <c r="W478" s="300"/>
      <c r="X478" s="300"/>
      <c r="Y478" s="300"/>
      <c r="Z478" s="300"/>
      <c r="AA478" s="300"/>
      <c r="AB478" s="300"/>
      <c r="AC478" s="300"/>
      <c r="AD478" s="301"/>
      <c r="AE478" s="81"/>
      <c r="AF478" s="42"/>
      <c r="AG478" s="43"/>
      <c r="AH478" s="43"/>
      <c r="AI478" s="43"/>
      <c r="AJ478" s="79"/>
      <c r="AK478" s="79"/>
      <c r="AL478" s="79"/>
      <c r="AM478" s="79"/>
      <c r="AN478" s="79"/>
      <c r="AO478" s="79"/>
      <c r="AP478" s="79"/>
      <c r="AQ478" s="79"/>
      <c r="AR478" s="79"/>
      <c r="AS478" s="79"/>
      <c r="AT478" s="79"/>
      <c r="AU478" s="79"/>
    </row>
    <row r="479" spans="1:47" s="80" customFormat="1" ht="18" hidden="1" customHeight="1">
      <c r="A479" s="75"/>
      <c r="B479" s="270"/>
      <c r="C479" s="271"/>
      <c r="D479" s="272"/>
      <c r="E479" s="271"/>
      <c r="F479" s="272"/>
      <c r="G479" s="271"/>
      <c r="H479" s="302"/>
      <c r="I479" s="303"/>
      <c r="J479" s="303"/>
      <c r="K479" s="303"/>
      <c r="L479" s="304"/>
      <c r="M479" s="305"/>
      <c r="N479" s="306"/>
      <c r="O479" s="279"/>
      <c r="P479" s="307"/>
      <c r="Q479" s="272"/>
      <c r="R479" s="271"/>
      <c r="S479" s="299"/>
      <c r="T479" s="300"/>
      <c r="U479" s="300"/>
      <c r="V479" s="300"/>
      <c r="W479" s="300"/>
      <c r="X479" s="300"/>
      <c r="Y479" s="300"/>
      <c r="Z479" s="300"/>
      <c r="AA479" s="300"/>
      <c r="AB479" s="300"/>
      <c r="AC479" s="300"/>
      <c r="AD479" s="301"/>
      <c r="AE479" s="81"/>
      <c r="AF479" s="42"/>
      <c r="AG479" s="43"/>
      <c r="AH479" s="43"/>
      <c r="AI479" s="43"/>
      <c r="AJ479" s="79"/>
      <c r="AK479" s="79"/>
      <c r="AL479" s="79"/>
      <c r="AM479" s="79"/>
      <c r="AN479" s="79"/>
      <c r="AO479" s="79"/>
      <c r="AP479" s="79"/>
      <c r="AQ479" s="79"/>
      <c r="AR479" s="79"/>
      <c r="AS479" s="79"/>
      <c r="AT479" s="79"/>
      <c r="AU479" s="79"/>
    </row>
    <row r="480" spans="1:47" s="80" customFormat="1" ht="18" hidden="1" customHeight="1">
      <c r="A480" s="75"/>
      <c r="B480" s="270"/>
      <c r="C480" s="271"/>
      <c r="D480" s="272"/>
      <c r="E480" s="271"/>
      <c r="F480" s="272"/>
      <c r="G480" s="271"/>
      <c r="H480" s="302"/>
      <c r="I480" s="303"/>
      <c r="J480" s="303"/>
      <c r="K480" s="303"/>
      <c r="L480" s="304"/>
      <c r="M480" s="305"/>
      <c r="N480" s="306"/>
      <c r="O480" s="279"/>
      <c r="P480" s="307"/>
      <c r="Q480" s="272"/>
      <c r="R480" s="271"/>
      <c r="S480" s="299"/>
      <c r="T480" s="300"/>
      <c r="U480" s="300"/>
      <c r="V480" s="300"/>
      <c r="W480" s="300"/>
      <c r="X480" s="300"/>
      <c r="Y480" s="300"/>
      <c r="Z480" s="300"/>
      <c r="AA480" s="300"/>
      <c r="AB480" s="300"/>
      <c r="AC480" s="300"/>
      <c r="AD480" s="301"/>
      <c r="AE480" s="81"/>
      <c r="AF480" s="42"/>
      <c r="AG480" s="43"/>
      <c r="AH480" s="43"/>
      <c r="AI480" s="43"/>
      <c r="AJ480" s="79"/>
      <c r="AK480" s="79"/>
      <c r="AL480" s="79"/>
      <c r="AM480" s="79"/>
      <c r="AN480" s="79"/>
      <c r="AO480" s="79"/>
      <c r="AP480" s="79"/>
      <c r="AQ480" s="79"/>
      <c r="AR480" s="79"/>
      <c r="AS480" s="79"/>
      <c r="AT480" s="79"/>
      <c r="AU480" s="79"/>
    </row>
    <row r="481" spans="1:47" s="80" customFormat="1" ht="18" hidden="1" customHeight="1">
      <c r="A481" s="75"/>
      <c r="B481" s="270"/>
      <c r="C481" s="271"/>
      <c r="D481" s="272"/>
      <c r="E481" s="271"/>
      <c r="F481" s="272"/>
      <c r="G481" s="271"/>
      <c r="H481" s="302"/>
      <c r="I481" s="303"/>
      <c r="J481" s="303"/>
      <c r="K481" s="303"/>
      <c r="L481" s="304"/>
      <c r="M481" s="305"/>
      <c r="N481" s="306"/>
      <c r="O481" s="279"/>
      <c r="P481" s="307"/>
      <c r="Q481" s="272"/>
      <c r="R481" s="271"/>
      <c r="S481" s="299"/>
      <c r="T481" s="300"/>
      <c r="U481" s="300"/>
      <c r="V481" s="300"/>
      <c r="W481" s="300"/>
      <c r="X481" s="300"/>
      <c r="Y481" s="300"/>
      <c r="Z481" s="300"/>
      <c r="AA481" s="300"/>
      <c r="AB481" s="300"/>
      <c r="AC481" s="300"/>
      <c r="AD481" s="301"/>
      <c r="AE481" s="81"/>
      <c r="AF481" s="42"/>
      <c r="AG481" s="43"/>
      <c r="AH481" s="43"/>
      <c r="AI481" s="43"/>
      <c r="AJ481" s="79"/>
      <c r="AK481" s="79"/>
      <c r="AL481" s="79"/>
      <c r="AM481" s="79"/>
      <c r="AN481" s="79"/>
      <c r="AO481" s="79"/>
      <c r="AP481" s="79"/>
      <c r="AQ481" s="79"/>
      <c r="AR481" s="79"/>
      <c r="AS481" s="79"/>
      <c r="AT481" s="79"/>
      <c r="AU481" s="79"/>
    </row>
    <row r="482" spans="1:47" s="80" customFormat="1" ht="18" hidden="1" customHeight="1">
      <c r="A482" s="75"/>
      <c r="B482" s="270"/>
      <c r="C482" s="271"/>
      <c r="D482" s="272"/>
      <c r="E482" s="271"/>
      <c r="F482" s="272"/>
      <c r="G482" s="271"/>
      <c r="H482" s="302"/>
      <c r="I482" s="303"/>
      <c r="J482" s="303"/>
      <c r="K482" s="303"/>
      <c r="L482" s="304"/>
      <c r="M482" s="305"/>
      <c r="N482" s="306"/>
      <c r="O482" s="279"/>
      <c r="P482" s="307"/>
      <c r="Q482" s="272"/>
      <c r="R482" s="271"/>
      <c r="S482" s="279"/>
      <c r="T482" s="280"/>
      <c r="U482" s="280"/>
      <c r="V482" s="280"/>
      <c r="W482" s="280"/>
      <c r="X482" s="280"/>
      <c r="Y482" s="280"/>
      <c r="Z482" s="280"/>
      <c r="AA482" s="280"/>
      <c r="AB482" s="280"/>
      <c r="AC482" s="280"/>
      <c r="AD482" s="281"/>
      <c r="AE482" s="81"/>
      <c r="AF482" s="42"/>
      <c r="AG482" s="43"/>
      <c r="AH482" s="43"/>
      <c r="AI482" s="43"/>
      <c r="AJ482" s="79"/>
      <c r="AK482" s="79"/>
      <c r="AL482" s="79"/>
      <c r="AM482" s="79"/>
      <c r="AN482" s="79"/>
      <c r="AO482" s="79"/>
      <c r="AP482" s="79"/>
      <c r="AQ482" s="79"/>
      <c r="AR482" s="79"/>
      <c r="AS482" s="79"/>
      <c r="AT482" s="79"/>
      <c r="AU482" s="79"/>
    </row>
    <row r="483" spans="1:47" s="112" customFormat="1" ht="18" customHeight="1" thickBot="1">
      <c r="A483" s="81"/>
      <c r="B483" s="290"/>
      <c r="C483" s="291"/>
      <c r="D483" s="312"/>
      <c r="E483" s="291"/>
      <c r="F483" s="312"/>
      <c r="G483" s="291"/>
      <c r="H483" s="292"/>
      <c r="I483" s="293"/>
      <c r="J483" s="293"/>
      <c r="K483" s="293"/>
      <c r="L483" s="291"/>
      <c r="M483" s="308"/>
      <c r="N483" s="309"/>
      <c r="O483" s="310"/>
      <c r="P483" s="311"/>
      <c r="Q483" s="312"/>
      <c r="R483" s="291"/>
      <c r="S483" s="310"/>
      <c r="T483" s="313"/>
      <c r="U483" s="313"/>
      <c r="V483" s="313"/>
      <c r="W483" s="313"/>
      <c r="X483" s="313"/>
      <c r="Y483" s="313"/>
      <c r="Z483" s="313"/>
      <c r="AA483" s="313"/>
      <c r="AB483" s="313"/>
      <c r="AC483" s="313"/>
      <c r="AD483" s="314"/>
      <c r="AE483" s="43"/>
      <c r="AF483" s="42"/>
      <c r="AG483" s="43"/>
      <c r="AH483" s="43"/>
      <c r="AI483" s="43"/>
      <c r="AJ483" s="79"/>
      <c r="AK483" s="79"/>
      <c r="AL483" s="79"/>
      <c r="AM483" s="79"/>
      <c r="AN483" s="79"/>
      <c r="AO483" s="79"/>
      <c r="AP483" s="79"/>
      <c r="AQ483" s="79"/>
      <c r="AR483" s="79"/>
      <c r="AS483" s="79"/>
      <c r="AT483" s="79"/>
      <c r="AU483" s="79"/>
    </row>
    <row r="484" spans="1:47" s="80" customFormat="1" ht="14.25" customHeight="1">
      <c r="A484" s="75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113"/>
      <c r="AF484" s="42"/>
      <c r="AG484" s="43"/>
      <c r="AH484" s="43"/>
      <c r="AI484" s="43"/>
      <c r="AJ484" s="79"/>
      <c r="AK484" s="79"/>
      <c r="AL484" s="79"/>
      <c r="AM484" s="79"/>
      <c r="AN484" s="79"/>
      <c r="AO484" s="79"/>
      <c r="AP484" s="79"/>
      <c r="AQ484" s="79"/>
      <c r="AR484" s="79"/>
      <c r="AS484" s="79"/>
      <c r="AT484" s="79"/>
      <c r="AU484" s="79"/>
    </row>
    <row r="485" spans="1:47" s="80" customFormat="1" ht="30" customHeight="1" thickBot="1">
      <c r="A485" s="75"/>
      <c r="B485" s="164" t="s">
        <v>92</v>
      </c>
      <c r="C485" s="114"/>
      <c r="D485" s="114"/>
      <c r="E485" s="114"/>
      <c r="F485" s="114"/>
      <c r="G485" s="114"/>
      <c r="H485" s="114"/>
      <c r="I485" s="114"/>
      <c r="J485" s="114"/>
      <c r="K485" s="114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/>
      <c r="V485" s="114"/>
      <c r="W485" s="114"/>
      <c r="X485" s="114"/>
      <c r="Y485" s="114"/>
      <c r="Z485" s="114"/>
      <c r="AA485" s="114"/>
      <c r="AB485" s="114"/>
      <c r="AC485" s="114"/>
      <c r="AD485" s="114"/>
      <c r="AE485" s="81"/>
      <c r="AF485" s="43"/>
      <c r="AG485" s="81"/>
      <c r="AH485" s="43"/>
      <c r="AI485" s="79"/>
      <c r="AJ485" s="79"/>
      <c r="AK485" s="79"/>
      <c r="AL485" s="79"/>
      <c r="AM485" s="79"/>
      <c r="AN485" s="79"/>
      <c r="AO485" s="79"/>
      <c r="AP485" s="79"/>
      <c r="AQ485" s="79"/>
      <c r="AR485" s="79"/>
      <c r="AS485" s="79"/>
      <c r="AT485" s="79"/>
    </row>
    <row r="486" spans="1:47" s="80" customFormat="1" ht="18" customHeight="1" thickBot="1">
      <c r="A486" s="75"/>
      <c r="B486" s="288" t="s">
        <v>79</v>
      </c>
      <c r="C486" s="194"/>
      <c r="D486" s="194" t="s">
        <v>88</v>
      </c>
      <c r="E486" s="194"/>
      <c r="F486" s="282" t="s">
        <v>83</v>
      </c>
      <c r="G486" s="282"/>
      <c r="H486" s="282" t="s">
        <v>93</v>
      </c>
      <c r="I486" s="282"/>
      <c r="J486" s="336" t="s">
        <v>94</v>
      </c>
      <c r="K486" s="337"/>
      <c r="L486" s="337"/>
      <c r="M486" s="337"/>
      <c r="N486" s="338"/>
      <c r="O486" s="336" t="s">
        <v>136</v>
      </c>
      <c r="P486" s="337"/>
      <c r="Q486" s="337"/>
      <c r="R486" s="337"/>
      <c r="S486" s="337"/>
      <c r="T486" s="337"/>
      <c r="U486" s="337"/>
      <c r="V486" s="337"/>
      <c r="W486" s="337"/>
      <c r="X486" s="337"/>
      <c r="Y486" s="337"/>
      <c r="Z486" s="337"/>
      <c r="AA486" s="337"/>
      <c r="AB486" s="337"/>
      <c r="AC486" s="337"/>
      <c r="AD486" s="339"/>
      <c r="AE486" s="81"/>
      <c r="AF486" s="43"/>
      <c r="AG486" s="43"/>
      <c r="AH486" s="43"/>
      <c r="AI486" s="79"/>
      <c r="AJ486" s="79"/>
      <c r="AK486" s="79"/>
      <c r="AL486" s="79"/>
      <c r="AM486" s="79"/>
      <c r="AN486" s="79"/>
      <c r="AO486" s="79"/>
      <c r="AP486" s="79"/>
      <c r="AQ486" s="79"/>
      <c r="AR486" s="79"/>
      <c r="AS486" s="79"/>
      <c r="AT486" s="79"/>
    </row>
    <row r="487" spans="1:47" s="80" customFormat="1" ht="40.5" customHeight="1" outlineLevel="1">
      <c r="A487" s="75"/>
      <c r="B487" s="341" t="s">
        <v>15</v>
      </c>
      <c r="C487" s="342"/>
      <c r="D487" s="342" t="s">
        <v>121</v>
      </c>
      <c r="E487" s="342"/>
      <c r="F487" s="327" t="s">
        <v>122</v>
      </c>
      <c r="G487" s="328"/>
      <c r="H487" s="329" t="s">
        <v>111</v>
      </c>
      <c r="I487" s="329"/>
      <c r="J487" s="330">
        <v>10</v>
      </c>
      <c r="K487" s="331"/>
      <c r="L487" s="331"/>
      <c r="M487" s="331"/>
      <c r="N487" s="332"/>
      <c r="O487" s="333" t="s">
        <v>134</v>
      </c>
      <c r="P487" s="334"/>
      <c r="Q487" s="334"/>
      <c r="R487" s="334"/>
      <c r="S487" s="334"/>
      <c r="T487" s="334"/>
      <c r="U487" s="334"/>
      <c r="V487" s="334"/>
      <c r="W487" s="334"/>
      <c r="X487" s="334"/>
      <c r="Y487" s="334"/>
      <c r="Z487" s="334"/>
      <c r="AA487" s="334"/>
      <c r="AB487" s="334"/>
      <c r="AC487" s="334"/>
      <c r="AD487" s="335"/>
      <c r="AE487" s="115"/>
      <c r="AF487" s="43"/>
      <c r="AG487" s="43"/>
      <c r="AH487" s="43"/>
      <c r="AI487" s="79"/>
      <c r="AJ487" s="79"/>
      <c r="AK487" s="79"/>
    </row>
    <row r="488" spans="1:47" s="80" customFormat="1" ht="40.5" customHeight="1" outlineLevel="1">
      <c r="A488" s="75"/>
      <c r="B488" s="341" t="s">
        <v>15</v>
      </c>
      <c r="C488" s="342"/>
      <c r="D488" s="342" t="s">
        <v>121</v>
      </c>
      <c r="E488" s="342"/>
      <c r="F488" s="279" t="s">
        <v>114</v>
      </c>
      <c r="G488" s="307"/>
      <c r="H488" s="318" t="s">
        <v>115</v>
      </c>
      <c r="I488" s="318"/>
      <c r="J488" s="319">
        <v>10</v>
      </c>
      <c r="K488" s="320"/>
      <c r="L488" s="320"/>
      <c r="M488" s="320"/>
      <c r="N488" s="321"/>
      <c r="O488" s="322" t="s">
        <v>135</v>
      </c>
      <c r="P488" s="323"/>
      <c r="Q488" s="323"/>
      <c r="R488" s="323"/>
      <c r="S488" s="323"/>
      <c r="T488" s="323"/>
      <c r="U488" s="323"/>
      <c r="V488" s="323"/>
      <c r="W488" s="323"/>
      <c r="X488" s="323"/>
      <c r="Y488" s="323"/>
      <c r="Z488" s="323"/>
      <c r="AA488" s="323"/>
      <c r="AB488" s="323"/>
      <c r="AC488" s="323"/>
      <c r="AD488" s="324"/>
      <c r="AE488" s="116"/>
      <c r="AF488" s="43"/>
      <c r="AG488" s="43"/>
      <c r="AH488" s="43"/>
      <c r="AI488" s="79"/>
      <c r="AJ488" s="79"/>
      <c r="AK488" s="79"/>
    </row>
    <row r="489" spans="1:47" s="80" customFormat="1" ht="31.5" customHeight="1" outlineLevel="1">
      <c r="A489" s="75"/>
      <c r="B489" s="315"/>
      <c r="C489" s="271"/>
      <c r="D489" s="316"/>
      <c r="E489" s="317"/>
      <c r="F489" s="340"/>
      <c r="G489" s="307"/>
      <c r="H489" s="329"/>
      <c r="I489" s="329"/>
      <c r="J489" s="319"/>
      <c r="K489" s="320"/>
      <c r="L489" s="320"/>
      <c r="M489" s="320"/>
      <c r="N489" s="321"/>
      <c r="O489" s="322"/>
      <c r="P489" s="323"/>
      <c r="Q489" s="323"/>
      <c r="R489" s="323"/>
      <c r="S489" s="323"/>
      <c r="T489" s="323"/>
      <c r="U489" s="323"/>
      <c r="V489" s="323"/>
      <c r="W489" s="323"/>
      <c r="X489" s="323"/>
      <c r="Y489" s="323"/>
      <c r="Z489" s="323"/>
      <c r="AA489" s="323"/>
      <c r="AB489" s="323"/>
      <c r="AC489" s="323"/>
      <c r="AD489" s="324"/>
      <c r="AE489" s="116"/>
      <c r="AF489" s="43"/>
      <c r="AG489" s="43"/>
      <c r="AH489" s="43"/>
      <c r="AI489" s="79"/>
      <c r="AJ489" s="79"/>
      <c r="AK489" s="79"/>
    </row>
    <row r="490" spans="1:47" s="80" customFormat="1" ht="30" customHeight="1" thickBot="1">
      <c r="A490" s="75"/>
      <c r="B490" s="161" t="s">
        <v>107</v>
      </c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81"/>
      <c r="AF490" s="42"/>
      <c r="AG490" s="43"/>
      <c r="AH490" s="81"/>
      <c r="AI490" s="43"/>
      <c r="AJ490" s="79"/>
      <c r="AK490" s="79"/>
      <c r="AL490" s="79"/>
      <c r="AM490" s="79"/>
      <c r="AN490" s="79"/>
      <c r="AO490" s="79"/>
      <c r="AP490" s="79"/>
      <c r="AQ490" s="79"/>
      <c r="AR490" s="79"/>
      <c r="AS490" s="79"/>
      <c r="AT490" s="79"/>
      <c r="AU490" s="79"/>
    </row>
    <row r="491" spans="1:47" s="80" customFormat="1" ht="18" customHeight="1" thickBot="1">
      <c r="A491" s="75"/>
      <c r="B491" s="288" t="s">
        <v>79</v>
      </c>
      <c r="C491" s="194"/>
      <c r="D491" s="289" t="s">
        <v>80</v>
      </c>
      <c r="E491" s="289"/>
      <c r="F491" s="194" t="s">
        <v>88</v>
      </c>
      <c r="G491" s="194"/>
      <c r="H491" s="282" t="s">
        <v>82</v>
      </c>
      <c r="I491" s="282"/>
      <c r="J491" s="282"/>
      <c r="K491" s="282"/>
      <c r="L491" s="282"/>
      <c r="M491" s="282" t="s">
        <v>83</v>
      </c>
      <c r="N491" s="282"/>
      <c r="O491" s="282" t="s">
        <v>93</v>
      </c>
      <c r="P491" s="282"/>
      <c r="Q491" s="412" t="s">
        <v>96</v>
      </c>
      <c r="R491" s="412"/>
      <c r="S491" s="412"/>
      <c r="T491" s="412"/>
      <c r="U491" s="412"/>
      <c r="V491" s="412"/>
      <c r="W491" s="412"/>
      <c r="X491" s="412"/>
      <c r="Y491" s="412"/>
      <c r="Z491" s="412"/>
      <c r="AA491" s="412"/>
      <c r="AB491" s="412"/>
      <c r="AC491" s="412"/>
      <c r="AD491" s="413"/>
      <c r="AE491" s="81"/>
      <c r="AF491" s="42"/>
      <c r="AG491" s="43"/>
      <c r="AH491" s="43"/>
      <c r="AI491" s="43"/>
      <c r="AJ491" s="79"/>
      <c r="AK491" s="79"/>
      <c r="AL491" s="79"/>
      <c r="AM491" s="79"/>
      <c r="AN491" s="79"/>
      <c r="AO491" s="79"/>
      <c r="AP491" s="79"/>
      <c r="AQ491" s="79"/>
      <c r="AR491" s="79"/>
      <c r="AS491" s="79"/>
      <c r="AT491" s="79"/>
      <c r="AU491" s="79"/>
    </row>
    <row r="492" spans="1:47" s="80" customFormat="1" ht="40.5" customHeight="1" outlineLevel="1">
      <c r="A492" s="75"/>
      <c r="B492" s="325" t="s">
        <v>15</v>
      </c>
      <c r="C492" s="326"/>
      <c r="D492" s="358" t="s">
        <v>108</v>
      </c>
      <c r="E492" s="359"/>
      <c r="F492" s="358" t="s">
        <v>108</v>
      </c>
      <c r="G492" s="359"/>
      <c r="H492" s="360" t="s">
        <v>109</v>
      </c>
      <c r="I492" s="361"/>
      <c r="J492" s="361"/>
      <c r="K492" s="361"/>
      <c r="L492" s="362"/>
      <c r="M492" s="327" t="s">
        <v>110</v>
      </c>
      <c r="N492" s="328"/>
      <c r="O492" s="329" t="s">
        <v>111</v>
      </c>
      <c r="P492" s="329"/>
      <c r="Q492" s="363" t="s">
        <v>112</v>
      </c>
      <c r="R492" s="364"/>
      <c r="S492" s="364"/>
      <c r="T492" s="364"/>
      <c r="U492" s="364"/>
      <c r="V492" s="364"/>
      <c r="W492" s="364"/>
      <c r="X492" s="364"/>
      <c r="Y492" s="364"/>
      <c r="Z492" s="364"/>
      <c r="AA492" s="364"/>
      <c r="AB492" s="364"/>
      <c r="AC492" s="364"/>
      <c r="AD492" s="365"/>
      <c r="AE492" s="115"/>
      <c r="AF492" s="42"/>
      <c r="AG492" s="43"/>
      <c r="AH492" s="43"/>
      <c r="AI492" s="43"/>
      <c r="AJ492" s="79"/>
      <c r="AK492" s="79"/>
      <c r="AL492" s="79"/>
    </row>
    <row r="493" spans="1:47" s="80" customFormat="1" ht="40.5" customHeight="1" outlineLevel="1">
      <c r="A493" s="75"/>
      <c r="B493" s="315" t="s">
        <v>15</v>
      </c>
      <c r="C493" s="271"/>
      <c r="D493" s="302" t="s">
        <v>108</v>
      </c>
      <c r="E493" s="271"/>
      <c r="F493" s="302" t="s">
        <v>108</v>
      </c>
      <c r="G493" s="271"/>
      <c r="H493" s="355" t="s">
        <v>113</v>
      </c>
      <c r="I493" s="356"/>
      <c r="J493" s="356"/>
      <c r="K493" s="356"/>
      <c r="L493" s="357"/>
      <c r="M493" s="279" t="s">
        <v>114</v>
      </c>
      <c r="N493" s="307"/>
      <c r="O493" s="318" t="s">
        <v>115</v>
      </c>
      <c r="P493" s="318"/>
      <c r="Q493" s="352" t="s">
        <v>116</v>
      </c>
      <c r="R493" s="353"/>
      <c r="S493" s="353"/>
      <c r="T493" s="353"/>
      <c r="U493" s="353"/>
      <c r="V493" s="353"/>
      <c r="W493" s="353"/>
      <c r="X493" s="353"/>
      <c r="Y493" s="353"/>
      <c r="Z493" s="353"/>
      <c r="AA493" s="353"/>
      <c r="AB493" s="353"/>
      <c r="AC493" s="353"/>
      <c r="AD493" s="354"/>
      <c r="AE493" s="116"/>
      <c r="AF493" s="42"/>
      <c r="AG493" s="43"/>
      <c r="AH493" s="43"/>
      <c r="AI493" s="43"/>
      <c r="AJ493" s="79"/>
      <c r="AK493" s="79"/>
      <c r="AL493" s="79"/>
    </row>
    <row r="494" spans="1:47" s="80" customFormat="1" ht="31.5" customHeight="1" outlineLevel="1">
      <c r="A494" s="75"/>
      <c r="B494" s="315" t="s">
        <v>15</v>
      </c>
      <c r="C494" s="271"/>
      <c r="D494" s="302" t="s">
        <v>108</v>
      </c>
      <c r="E494" s="271"/>
      <c r="F494" s="302" t="s">
        <v>108</v>
      </c>
      <c r="G494" s="271"/>
      <c r="H494" s="355" t="s">
        <v>117</v>
      </c>
      <c r="I494" s="356"/>
      <c r="J494" s="356"/>
      <c r="K494" s="356"/>
      <c r="L494" s="357"/>
      <c r="M494" s="340" t="s">
        <v>2</v>
      </c>
      <c r="N494" s="307"/>
      <c r="O494" s="318" t="s">
        <v>111</v>
      </c>
      <c r="P494" s="318"/>
      <c r="Q494" s="352" t="s">
        <v>118</v>
      </c>
      <c r="R494" s="353"/>
      <c r="S494" s="353"/>
      <c r="T494" s="353"/>
      <c r="U494" s="353"/>
      <c r="V494" s="353"/>
      <c r="W494" s="353"/>
      <c r="X494" s="353"/>
      <c r="Y494" s="353"/>
      <c r="Z494" s="353"/>
      <c r="AA494" s="353"/>
      <c r="AB494" s="353"/>
      <c r="AC494" s="353"/>
      <c r="AD494" s="354"/>
      <c r="AE494" s="116"/>
      <c r="AF494" s="42"/>
      <c r="AG494" s="43"/>
      <c r="AH494" s="43"/>
      <c r="AI494" s="43"/>
      <c r="AJ494" s="79"/>
      <c r="AK494" s="79"/>
      <c r="AL494" s="79"/>
    </row>
    <row r="495" spans="1:47" s="80" customFormat="1" ht="31.5" customHeight="1" outlineLevel="1">
      <c r="A495" s="75"/>
      <c r="B495" s="315" t="s">
        <v>15</v>
      </c>
      <c r="C495" s="271"/>
      <c r="D495" s="302" t="s">
        <v>108</v>
      </c>
      <c r="E495" s="271"/>
      <c r="F495" s="302" t="s">
        <v>108</v>
      </c>
      <c r="G495" s="271"/>
      <c r="H495" s="355" t="s">
        <v>119</v>
      </c>
      <c r="I495" s="356"/>
      <c r="J495" s="356"/>
      <c r="K495" s="356"/>
      <c r="L495" s="357"/>
      <c r="M495" s="340" t="s">
        <v>2</v>
      </c>
      <c r="N495" s="307"/>
      <c r="O495" s="318" t="s">
        <v>111</v>
      </c>
      <c r="P495" s="318"/>
      <c r="Q495" s="352" t="s">
        <v>118</v>
      </c>
      <c r="R495" s="353"/>
      <c r="S495" s="353"/>
      <c r="T495" s="353"/>
      <c r="U495" s="353"/>
      <c r="V495" s="353"/>
      <c r="W495" s="353"/>
      <c r="X495" s="353"/>
      <c r="Y495" s="353"/>
      <c r="Z495" s="353"/>
      <c r="AA495" s="353"/>
      <c r="AB495" s="353"/>
      <c r="AC495" s="353"/>
      <c r="AD495" s="354"/>
      <c r="AE495" s="116"/>
      <c r="AF495" s="42"/>
      <c r="AG495" s="43"/>
      <c r="AH495" s="43"/>
      <c r="AI495" s="43"/>
      <c r="AJ495" s="79"/>
      <c r="AK495" s="79"/>
      <c r="AL495" s="79"/>
    </row>
    <row r="496" spans="1:47" s="80" customFormat="1" ht="31.5" customHeight="1" outlineLevel="1">
      <c r="A496" s="75"/>
      <c r="B496" s="315" t="s">
        <v>15</v>
      </c>
      <c r="C496" s="271"/>
      <c r="D496" s="302" t="s">
        <v>108</v>
      </c>
      <c r="E496" s="271"/>
      <c r="F496" s="302" t="s">
        <v>108</v>
      </c>
      <c r="G496" s="271"/>
      <c r="H496" s="355" t="s">
        <v>120</v>
      </c>
      <c r="I496" s="356"/>
      <c r="J496" s="356"/>
      <c r="K496" s="356"/>
      <c r="L496" s="357"/>
      <c r="M496" s="340" t="s">
        <v>2</v>
      </c>
      <c r="N496" s="307"/>
      <c r="O496" s="318" t="s">
        <v>111</v>
      </c>
      <c r="P496" s="318"/>
      <c r="Q496" s="352" t="s">
        <v>118</v>
      </c>
      <c r="R496" s="353"/>
      <c r="S496" s="353"/>
      <c r="T496" s="353"/>
      <c r="U496" s="353"/>
      <c r="V496" s="353"/>
      <c r="W496" s="353"/>
      <c r="X496" s="353"/>
      <c r="Y496" s="353"/>
      <c r="Z496" s="353"/>
      <c r="AA496" s="353"/>
      <c r="AB496" s="353"/>
      <c r="AC496" s="353"/>
      <c r="AD496" s="354"/>
      <c r="AE496" s="116"/>
      <c r="AF496" s="42"/>
      <c r="AG496" s="43"/>
      <c r="AH496" s="43"/>
      <c r="AI496" s="43"/>
      <c r="AJ496" s="79"/>
      <c r="AK496" s="79"/>
      <c r="AL496" s="79"/>
    </row>
    <row r="497" spans="1:38" s="80" customFormat="1" ht="31.5" customHeight="1" outlineLevel="1">
      <c r="A497" s="75"/>
      <c r="B497" s="343"/>
      <c r="C497" s="344"/>
      <c r="D497" s="344"/>
      <c r="E497" s="344"/>
      <c r="F497" s="344"/>
      <c r="G497" s="344"/>
      <c r="H497" s="369"/>
      <c r="I497" s="369"/>
      <c r="J497" s="369"/>
      <c r="K497" s="369"/>
      <c r="L497" s="369"/>
      <c r="M497" s="345"/>
      <c r="N497" s="346"/>
      <c r="O497" s="345"/>
      <c r="P497" s="346"/>
      <c r="Q497" s="366"/>
      <c r="R497" s="367"/>
      <c r="S497" s="367"/>
      <c r="T497" s="367"/>
      <c r="U497" s="367"/>
      <c r="V497" s="367"/>
      <c r="W497" s="367"/>
      <c r="X497" s="367"/>
      <c r="Y497" s="367"/>
      <c r="Z497" s="367"/>
      <c r="AA497" s="367"/>
      <c r="AB497" s="367"/>
      <c r="AC497" s="367"/>
      <c r="AD497" s="368"/>
      <c r="AE497" s="116"/>
      <c r="AF497" s="42"/>
      <c r="AG497" s="43"/>
      <c r="AH497" s="43"/>
      <c r="AI497" s="43"/>
      <c r="AJ497" s="79"/>
      <c r="AK497" s="79"/>
      <c r="AL497" s="79"/>
    </row>
    <row r="498" spans="1:38" s="80" customFormat="1" ht="26.25" customHeight="1" outlineLevel="1">
      <c r="A498" s="75"/>
      <c r="B498" s="315"/>
      <c r="C498" s="304"/>
      <c r="D498" s="302"/>
      <c r="E498" s="304"/>
      <c r="F498" s="302"/>
      <c r="G498" s="304"/>
      <c r="H498" s="340"/>
      <c r="I498" s="373"/>
      <c r="J498" s="373"/>
      <c r="K498" s="373"/>
      <c r="L498" s="374"/>
      <c r="M498" s="340"/>
      <c r="N498" s="307"/>
      <c r="O498" s="279"/>
      <c r="P498" s="307"/>
      <c r="Q498" s="370"/>
      <c r="R498" s="371"/>
      <c r="S498" s="371"/>
      <c r="T498" s="371"/>
      <c r="U498" s="371"/>
      <c r="V498" s="371"/>
      <c r="W498" s="371"/>
      <c r="X498" s="371"/>
      <c r="Y498" s="371"/>
      <c r="Z498" s="371"/>
      <c r="AA498" s="371"/>
      <c r="AB498" s="371"/>
      <c r="AC498" s="371"/>
      <c r="AD498" s="372"/>
      <c r="AE498" s="116"/>
      <c r="AF498" s="42"/>
      <c r="AG498" s="43"/>
      <c r="AH498" s="43"/>
      <c r="AI498" s="43"/>
      <c r="AJ498" s="79"/>
      <c r="AK498" s="79"/>
      <c r="AL498" s="79"/>
    </row>
    <row r="499" spans="1:38" s="120" customFormat="1" ht="26.25" customHeight="1" outlineLevel="1">
      <c r="A499" s="117"/>
      <c r="B499" s="315"/>
      <c r="C499" s="304"/>
      <c r="D499" s="302"/>
      <c r="E499" s="304"/>
      <c r="F499" s="302"/>
      <c r="G499" s="304"/>
      <c r="H499" s="340"/>
      <c r="I499" s="373"/>
      <c r="J499" s="373"/>
      <c r="K499" s="373"/>
      <c r="L499" s="374"/>
      <c r="M499" s="340"/>
      <c r="N499" s="307"/>
      <c r="O499" s="279"/>
      <c r="P499" s="307"/>
      <c r="Q499" s="370"/>
      <c r="R499" s="371"/>
      <c r="S499" s="371"/>
      <c r="T499" s="371"/>
      <c r="U499" s="371"/>
      <c r="V499" s="371"/>
      <c r="W499" s="371"/>
      <c r="X499" s="371"/>
      <c r="Y499" s="371"/>
      <c r="Z499" s="371"/>
      <c r="AA499" s="371"/>
      <c r="AB499" s="371"/>
      <c r="AC499" s="371"/>
      <c r="AD499" s="372"/>
      <c r="AE499" s="118"/>
      <c r="AF499" s="162"/>
      <c r="AG499" s="119"/>
      <c r="AH499" s="119"/>
      <c r="AI499" s="119"/>
      <c r="AJ499" s="79"/>
      <c r="AK499" s="79"/>
      <c r="AL499" s="79"/>
    </row>
    <row r="500" spans="1:38" s="80" customFormat="1" ht="26.25" customHeight="1" outlineLevel="1">
      <c r="A500" s="75"/>
      <c r="B500" s="315"/>
      <c r="C500" s="304"/>
      <c r="D500" s="302"/>
      <c r="E500" s="304"/>
      <c r="F500" s="302"/>
      <c r="G500" s="304"/>
      <c r="H500" s="340"/>
      <c r="I500" s="373"/>
      <c r="J500" s="373"/>
      <c r="K500" s="373"/>
      <c r="L500" s="374"/>
      <c r="M500" s="340"/>
      <c r="N500" s="307"/>
      <c r="O500" s="279"/>
      <c r="P500" s="307"/>
      <c r="Q500" s="370"/>
      <c r="R500" s="371"/>
      <c r="S500" s="371"/>
      <c r="T500" s="371"/>
      <c r="U500" s="371"/>
      <c r="V500" s="371"/>
      <c r="W500" s="371"/>
      <c r="X500" s="371"/>
      <c r="Y500" s="371"/>
      <c r="Z500" s="371"/>
      <c r="AA500" s="371"/>
      <c r="AB500" s="371"/>
      <c r="AC500" s="371"/>
      <c r="AD500" s="372"/>
      <c r="AE500" s="116"/>
      <c r="AF500" s="42"/>
      <c r="AG500" s="43"/>
      <c r="AH500" s="43"/>
      <c r="AI500" s="43"/>
      <c r="AJ500" s="79"/>
      <c r="AK500" s="79"/>
      <c r="AL500" s="79"/>
    </row>
    <row r="501" spans="1:38" s="120" customFormat="1" ht="26.25" customHeight="1" outlineLevel="1">
      <c r="A501" s="117"/>
      <c r="B501" s="315"/>
      <c r="C501" s="304"/>
      <c r="D501" s="302"/>
      <c r="E501" s="304"/>
      <c r="F501" s="302"/>
      <c r="G501" s="304"/>
      <c r="H501" s="340"/>
      <c r="I501" s="373"/>
      <c r="J501" s="373"/>
      <c r="K501" s="373"/>
      <c r="L501" s="374"/>
      <c r="M501" s="340"/>
      <c r="N501" s="307"/>
      <c r="O501" s="279"/>
      <c r="P501" s="307"/>
      <c r="Q501" s="370"/>
      <c r="R501" s="371"/>
      <c r="S501" s="371"/>
      <c r="T501" s="371"/>
      <c r="U501" s="371"/>
      <c r="V501" s="371"/>
      <c r="W501" s="371"/>
      <c r="X501" s="371"/>
      <c r="Y501" s="371"/>
      <c r="Z501" s="371"/>
      <c r="AA501" s="371"/>
      <c r="AB501" s="371"/>
      <c r="AC501" s="371"/>
      <c r="AD501" s="372"/>
      <c r="AE501" s="118"/>
      <c r="AF501" s="162"/>
      <c r="AG501" s="119"/>
      <c r="AH501" s="119"/>
      <c r="AI501" s="119"/>
      <c r="AJ501" s="79"/>
      <c r="AK501" s="79"/>
      <c r="AL501" s="79"/>
    </row>
    <row r="502" spans="1:38" s="80" customFormat="1" ht="26.25" customHeight="1" outlineLevel="1">
      <c r="A502" s="75"/>
      <c r="B502" s="315"/>
      <c r="C502" s="304"/>
      <c r="D502" s="302"/>
      <c r="E502" s="304"/>
      <c r="F502" s="302"/>
      <c r="G502" s="304"/>
      <c r="H502" s="340"/>
      <c r="I502" s="373"/>
      <c r="J502" s="373"/>
      <c r="K502" s="373"/>
      <c r="L502" s="374"/>
      <c r="M502" s="340"/>
      <c r="N502" s="307"/>
      <c r="O502" s="279"/>
      <c r="P502" s="307"/>
      <c r="Q502" s="370"/>
      <c r="R502" s="371"/>
      <c r="S502" s="371"/>
      <c r="T502" s="371"/>
      <c r="U502" s="371"/>
      <c r="V502" s="371"/>
      <c r="W502" s="371"/>
      <c r="X502" s="371"/>
      <c r="Y502" s="371"/>
      <c r="Z502" s="371"/>
      <c r="AA502" s="371"/>
      <c r="AB502" s="371"/>
      <c r="AC502" s="371"/>
      <c r="AD502" s="372"/>
      <c r="AE502" s="118"/>
      <c r="AF502" s="42"/>
      <c r="AG502" s="43"/>
      <c r="AH502" s="43"/>
      <c r="AI502" s="43"/>
      <c r="AJ502" s="79"/>
      <c r="AK502" s="79"/>
      <c r="AL502" s="79"/>
    </row>
    <row r="503" spans="1:38" s="80" customFormat="1" ht="26.25" customHeight="1" outlineLevel="1">
      <c r="A503" s="75"/>
      <c r="B503" s="315"/>
      <c r="C503" s="304"/>
      <c r="D503" s="302"/>
      <c r="E503" s="304"/>
      <c r="F503" s="302"/>
      <c r="G503" s="304"/>
      <c r="H503" s="340"/>
      <c r="I503" s="373"/>
      <c r="J503" s="373"/>
      <c r="K503" s="373"/>
      <c r="L503" s="374"/>
      <c r="M503" s="340"/>
      <c r="N503" s="307"/>
      <c r="O503" s="279"/>
      <c r="P503" s="307"/>
      <c r="Q503" s="370"/>
      <c r="R503" s="371"/>
      <c r="S503" s="371"/>
      <c r="T503" s="371"/>
      <c r="U503" s="371"/>
      <c r="V503" s="371"/>
      <c r="W503" s="371"/>
      <c r="X503" s="371"/>
      <c r="Y503" s="371"/>
      <c r="Z503" s="371"/>
      <c r="AA503" s="371"/>
      <c r="AB503" s="371"/>
      <c r="AC503" s="371"/>
      <c r="AD503" s="372"/>
      <c r="AE503" s="118"/>
      <c r="AF503" s="42"/>
      <c r="AG503" s="43"/>
      <c r="AH503" s="43"/>
      <c r="AI503" s="43"/>
      <c r="AJ503" s="79"/>
      <c r="AK503" s="79"/>
      <c r="AL503" s="79"/>
    </row>
    <row r="504" spans="1:38" s="80" customFormat="1" ht="26.25" customHeight="1" outlineLevel="1">
      <c r="A504" s="75"/>
      <c r="B504" s="315"/>
      <c r="C504" s="304"/>
      <c r="D504" s="302"/>
      <c r="E504" s="304"/>
      <c r="F504" s="302"/>
      <c r="G504" s="304"/>
      <c r="H504" s="340"/>
      <c r="I504" s="373"/>
      <c r="J504" s="373"/>
      <c r="K504" s="373"/>
      <c r="L504" s="374"/>
      <c r="M504" s="340"/>
      <c r="N504" s="307"/>
      <c r="O504" s="279"/>
      <c r="P504" s="307"/>
      <c r="Q504" s="370"/>
      <c r="R504" s="371"/>
      <c r="S504" s="371"/>
      <c r="T504" s="371"/>
      <c r="U504" s="371"/>
      <c r="V504" s="371"/>
      <c r="W504" s="371"/>
      <c r="X504" s="371"/>
      <c r="Y504" s="371"/>
      <c r="Z504" s="371"/>
      <c r="AA504" s="371"/>
      <c r="AB504" s="371"/>
      <c r="AC504" s="371"/>
      <c r="AD504" s="372"/>
      <c r="AE504" s="116"/>
      <c r="AF504" s="42"/>
      <c r="AG504" s="43"/>
      <c r="AH504" s="43"/>
      <c r="AI504" s="43"/>
      <c r="AJ504" s="79"/>
      <c r="AK504" s="79"/>
      <c r="AL504" s="79"/>
    </row>
    <row r="505" spans="1:38" s="120" customFormat="1" ht="26.25" customHeight="1" outlineLevel="1">
      <c r="A505" s="117"/>
      <c r="B505" s="270" t="s">
        <v>15</v>
      </c>
      <c r="C505" s="271"/>
      <c r="D505" s="347" t="s">
        <v>123</v>
      </c>
      <c r="E505" s="348"/>
      <c r="F505" s="347" t="s">
        <v>123</v>
      </c>
      <c r="G505" s="348"/>
      <c r="H505" s="316" t="s">
        <v>124</v>
      </c>
      <c r="I505" s="376"/>
      <c r="J505" s="376"/>
      <c r="K505" s="376"/>
      <c r="L505" s="317"/>
      <c r="M505" s="279" t="s">
        <v>125</v>
      </c>
      <c r="N505" s="307"/>
      <c r="O505" s="318" t="s">
        <v>111</v>
      </c>
      <c r="P505" s="318"/>
      <c r="Q505" s="375" t="s">
        <v>126</v>
      </c>
      <c r="R505" s="353"/>
      <c r="S505" s="353"/>
      <c r="T505" s="353"/>
      <c r="U505" s="353"/>
      <c r="V505" s="353"/>
      <c r="W505" s="353"/>
      <c r="X505" s="353"/>
      <c r="Y505" s="353"/>
      <c r="Z505" s="353"/>
      <c r="AA505" s="353"/>
      <c r="AB505" s="353"/>
      <c r="AC505" s="353"/>
      <c r="AD505" s="354"/>
      <c r="AE505" s="118"/>
      <c r="AF505" s="162"/>
      <c r="AG505" s="119"/>
      <c r="AH505" s="119"/>
      <c r="AI505" s="119"/>
      <c r="AJ505" s="79"/>
      <c r="AK505" s="79"/>
      <c r="AL505" s="79"/>
    </row>
    <row r="506" spans="1:38" s="80" customFormat="1" ht="26.25" customHeight="1" outlineLevel="1">
      <c r="A506" s="75"/>
      <c r="B506" s="270" t="s">
        <v>15</v>
      </c>
      <c r="C506" s="271"/>
      <c r="D506" s="410"/>
      <c r="E506" s="411"/>
      <c r="F506" s="410"/>
      <c r="G506" s="411"/>
      <c r="H506" s="355" t="s">
        <v>127</v>
      </c>
      <c r="I506" s="356"/>
      <c r="J506" s="356"/>
      <c r="K506" s="356"/>
      <c r="L506" s="357"/>
      <c r="M506" s="279" t="s">
        <v>125</v>
      </c>
      <c r="N506" s="307"/>
      <c r="O506" s="318" t="s">
        <v>111</v>
      </c>
      <c r="P506" s="318"/>
      <c r="Q506" s="375" t="s">
        <v>126</v>
      </c>
      <c r="R506" s="353"/>
      <c r="S506" s="353"/>
      <c r="T506" s="353"/>
      <c r="U506" s="353"/>
      <c r="V506" s="353"/>
      <c r="W506" s="353"/>
      <c r="X506" s="353"/>
      <c r="Y506" s="353"/>
      <c r="Z506" s="353"/>
      <c r="AA506" s="353"/>
      <c r="AB506" s="353"/>
      <c r="AC506" s="353"/>
      <c r="AD506" s="354"/>
      <c r="AE506" s="118"/>
      <c r="AF506" s="42"/>
      <c r="AG506" s="43"/>
      <c r="AH506" s="43"/>
      <c r="AI506" s="43"/>
      <c r="AJ506" s="79"/>
      <c r="AK506" s="79"/>
      <c r="AL506" s="79"/>
    </row>
    <row r="507" spans="1:38" s="80" customFormat="1" ht="26.25" customHeight="1" outlineLevel="1">
      <c r="A507" s="75"/>
      <c r="B507" s="315"/>
      <c r="C507" s="304"/>
      <c r="D507" s="302"/>
      <c r="E507" s="304"/>
      <c r="F507" s="302"/>
      <c r="G507" s="304"/>
      <c r="H507" s="340"/>
      <c r="I507" s="373"/>
      <c r="J507" s="373"/>
      <c r="K507" s="373"/>
      <c r="L507" s="374"/>
      <c r="M507" s="340"/>
      <c r="N507" s="307"/>
      <c r="O507" s="279"/>
      <c r="P507" s="307"/>
      <c r="Q507" s="370"/>
      <c r="R507" s="371"/>
      <c r="S507" s="371"/>
      <c r="T507" s="371"/>
      <c r="U507" s="371"/>
      <c r="V507" s="371"/>
      <c r="W507" s="371"/>
      <c r="X507" s="371"/>
      <c r="Y507" s="371"/>
      <c r="Z507" s="371"/>
      <c r="AA507" s="371"/>
      <c r="AB507" s="371"/>
      <c r="AC507" s="371"/>
      <c r="AD507" s="372"/>
      <c r="AE507" s="118"/>
      <c r="AF507" s="42"/>
      <c r="AG507" s="43"/>
      <c r="AH507" s="43"/>
      <c r="AI507" s="43"/>
      <c r="AJ507" s="79"/>
      <c r="AK507" s="79"/>
      <c r="AL507" s="79"/>
    </row>
    <row r="508" spans="1:38" s="80" customFormat="1" ht="26.25" customHeight="1" outlineLevel="1">
      <c r="A508" s="75"/>
      <c r="B508" s="315"/>
      <c r="C508" s="304"/>
      <c r="D508" s="302"/>
      <c r="E508" s="304"/>
      <c r="F508" s="302"/>
      <c r="G508" s="304"/>
      <c r="H508" s="340"/>
      <c r="I508" s="373"/>
      <c r="J508" s="373"/>
      <c r="K508" s="373"/>
      <c r="L508" s="374"/>
      <c r="M508" s="340"/>
      <c r="N508" s="307"/>
      <c r="O508" s="279"/>
      <c r="P508" s="307"/>
      <c r="Q508" s="370"/>
      <c r="R508" s="371"/>
      <c r="S508" s="371"/>
      <c r="T508" s="371"/>
      <c r="U508" s="371"/>
      <c r="V508" s="371"/>
      <c r="W508" s="371"/>
      <c r="X508" s="371"/>
      <c r="Y508" s="371"/>
      <c r="Z508" s="371"/>
      <c r="AA508" s="371"/>
      <c r="AB508" s="371"/>
      <c r="AC508" s="371"/>
      <c r="AD508" s="372"/>
      <c r="AE508" s="118"/>
      <c r="AF508" s="42"/>
      <c r="AG508" s="43"/>
      <c r="AH508" s="43"/>
      <c r="AI508" s="43"/>
      <c r="AJ508" s="79"/>
      <c r="AK508" s="79"/>
      <c r="AL508" s="79"/>
    </row>
    <row r="509" spans="1:38" s="80" customFormat="1" ht="26.25" customHeight="1" outlineLevel="1">
      <c r="A509" s="75"/>
      <c r="B509" s="315"/>
      <c r="C509" s="304"/>
      <c r="D509" s="302"/>
      <c r="E509" s="304"/>
      <c r="F509" s="302"/>
      <c r="G509" s="304"/>
      <c r="H509" s="340"/>
      <c r="I509" s="373"/>
      <c r="J509" s="373"/>
      <c r="K509" s="373"/>
      <c r="L509" s="374"/>
      <c r="M509" s="340"/>
      <c r="N509" s="307"/>
      <c r="O509" s="279"/>
      <c r="P509" s="307"/>
      <c r="Q509" s="370"/>
      <c r="R509" s="371"/>
      <c r="S509" s="371"/>
      <c r="T509" s="371"/>
      <c r="U509" s="371"/>
      <c r="V509" s="371"/>
      <c r="W509" s="371"/>
      <c r="X509" s="371"/>
      <c r="Y509" s="371"/>
      <c r="Z509" s="371"/>
      <c r="AA509" s="371"/>
      <c r="AB509" s="371"/>
      <c r="AC509" s="371"/>
      <c r="AD509" s="372"/>
      <c r="AE509" s="118"/>
      <c r="AF509" s="42"/>
      <c r="AG509" s="43"/>
      <c r="AH509" s="43"/>
      <c r="AI509" s="43"/>
      <c r="AJ509" s="79"/>
      <c r="AK509" s="79"/>
      <c r="AL509" s="79"/>
    </row>
    <row r="510" spans="1:38" s="80" customFormat="1" ht="26.25" customHeight="1" outlineLevel="1">
      <c r="A510" s="75"/>
      <c r="B510" s="270" t="s">
        <v>15</v>
      </c>
      <c r="C510" s="271"/>
      <c r="D510" s="347" t="s">
        <v>123</v>
      </c>
      <c r="E510" s="348"/>
      <c r="F510" s="347" t="s">
        <v>123</v>
      </c>
      <c r="G510" s="348"/>
      <c r="H510" s="316" t="s">
        <v>124</v>
      </c>
      <c r="I510" s="376"/>
      <c r="J510" s="376"/>
      <c r="K510" s="376"/>
      <c r="L510" s="317"/>
      <c r="M510" s="279" t="s">
        <v>125</v>
      </c>
      <c r="N510" s="307"/>
      <c r="O510" s="318" t="s">
        <v>111</v>
      </c>
      <c r="P510" s="318"/>
      <c r="Q510" s="375" t="s">
        <v>128</v>
      </c>
      <c r="R510" s="353"/>
      <c r="S510" s="353"/>
      <c r="T510" s="353"/>
      <c r="U510" s="353"/>
      <c r="V510" s="353"/>
      <c r="W510" s="353"/>
      <c r="X510" s="353"/>
      <c r="Y510" s="353"/>
      <c r="Z510" s="353"/>
      <c r="AA510" s="353"/>
      <c r="AB510" s="353"/>
      <c r="AC510" s="353"/>
      <c r="AD510" s="354"/>
      <c r="AE510" s="118"/>
      <c r="AF510" s="42"/>
      <c r="AG510" s="43"/>
      <c r="AH510" s="43"/>
      <c r="AI510" s="43"/>
      <c r="AJ510" s="79"/>
      <c r="AK510" s="79"/>
      <c r="AL510" s="79"/>
    </row>
    <row r="511" spans="1:38" s="80" customFormat="1" ht="24.75" customHeight="1" outlineLevel="1">
      <c r="A511" s="75"/>
      <c r="B511" s="270" t="s">
        <v>15</v>
      </c>
      <c r="C511" s="271"/>
      <c r="D511" s="347" t="s">
        <v>123</v>
      </c>
      <c r="E511" s="348"/>
      <c r="F511" s="347" t="s">
        <v>123</v>
      </c>
      <c r="G511" s="348"/>
      <c r="H511" s="355" t="s">
        <v>127</v>
      </c>
      <c r="I511" s="356"/>
      <c r="J511" s="356"/>
      <c r="K511" s="356"/>
      <c r="L511" s="357"/>
      <c r="M511" s="279" t="s">
        <v>125</v>
      </c>
      <c r="N511" s="307"/>
      <c r="O511" s="318" t="s">
        <v>111</v>
      </c>
      <c r="P511" s="318"/>
      <c r="Q511" s="375" t="s">
        <v>128</v>
      </c>
      <c r="R511" s="353"/>
      <c r="S511" s="353"/>
      <c r="T511" s="353"/>
      <c r="U511" s="353"/>
      <c r="V511" s="353"/>
      <c r="W511" s="353"/>
      <c r="X511" s="353"/>
      <c r="Y511" s="353"/>
      <c r="Z511" s="353"/>
      <c r="AA511" s="353"/>
      <c r="AB511" s="353"/>
      <c r="AC511" s="353"/>
      <c r="AD511" s="354"/>
      <c r="AE511" s="81"/>
      <c r="AF511" s="42"/>
      <c r="AG511" s="43"/>
      <c r="AH511" s="43"/>
      <c r="AI511" s="43"/>
      <c r="AJ511" s="79"/>
      <c r="AK511" s="79"/>
      <c r="AL511" s="79"/>
    </row>
    <row r="512" spans="1:38" s="80" customFormat="1" ht="18" customHeight="1" outlineLevel="1">
      <c r="A512" s="75"/>
      <c r="B512" s="315"/>
      <c r="C512" s="304"/>
      <c r="D512" s="302"/>
      <c r="E512" s="304"/>
      <c r="F512" s="302"/>
      <c r="G512" s="304"/>
      <c r="H512" s="340"/>
      <c r="I512" s="373"/>
      <c r="J512" s="373"/>
      <c r="K512" s="373"/>
      <c r="L512" s="374"/>
      <c r="M512" s="340"/>
      <c r="N512" s="307"/>
      <c r="O512" s="279"/>
      <c r="P512" s="307"/>
      <c r="Q512" s="355"/>
      <c r="R512" s="356"/>
      <c r="S512" s="356"/>
      <c r="T512" s="356"/>
      <c r="U512" s="356"/>
      <c r="V512" s="356"/>
      <c r="W512" s="356"/>
      <c r="X512" s="356"/>
      <c r="Y512" s="356"/>
      <c r="Z512" s="356"/>
      <c r="AA512" s="356"/>
      <c r="AB512" s="356"/>
      <c r="AC512" s="356"/>
      <c r="AD512" s="377"/>
      <c r="AE512" s="81"/>
      <c r="AF512" s="42"/>
      <c r="AG512" s="43"/>
      <c r="AH512" s="43"/>
      <c r="AI512" s="43"/>
      <c r="AJ512" s="79"/>
      <c r="AK512" s="79"/>
      <c r="AL512" s="79"/>
    </row>
    <row r="513" spans="1:38" s="80" customFormat="1" ht="18" hidden="1" customHeight="1" outlineLevel="1">
      <c r="A513" s="75"/>
      <c r="B513" s="315"/>
      <c r="C513" s="304"/>
      <c r="D513" s="302"/>
      <c r="E513" s="304"/>
      <c r="F513" s="302"/>
      <c r="G513" s="304"/>
      <c r="H513" s="340"/>
      <c r="I513" s="373"/>
      <c r="J513" s="373"/>
      <c r="K513" s="373"/>
      <c r="L513" s="374"/>
      <c r="M513" s="340"/>
      <c r="N513" s="307"/>
      <c r="O513" s="279"/>
      <c r="P513" s="307"/>
      <c r="Q513" s="355"/>
      <c r="R513" s="356"/>
      <c r="S513" s="356"/>
      <c r="T513" s="356"/>
      <c r="U513" s="356"/>
      <c r="V513" s="356"/>
      <c r="W513" s="356"/>
      <c r="X513" s="356"/>
      <c r="Y513" s="356"/>
      <c r="Z513" s="356"/>
      <c r="AA513" s="356"/>
      <c r="AB513" s="356"/>
      <c r="AC513" s="356"/>
      <c r="AD513" s="377"/>
      <c r="AE513" s="81"/>
      <c r="AF513" s="42"/>
      <c r="AG513" s="43"/>
      <c r="AH513" s="43"/>
      <c r="AI513" s="43"/>
      <c r="AJ513" s="79"/>
      <c r="AK513" s="79"/>
      <c r="AL513" s="79"/>
    </row>
    <row r="514" spans="1:38" s="80" customFormat="1" ht="18" hidden="1" customHeight="1" outlineLevel="1">
      <c r="A514" s="75"/>
      <c r="B514" s="315"/>
      <c r="C514" s="304"/>
      <c r="D514" s="302"/>
      <c r="E514" s="304"/>
      <c r="F514" s="302"/>
      <c r="G514" s="304"/>
      <c r="H514" s="340"/>
      <c r="I514" s="373"/>
      <c r="J514" s="373"/>
      <c r="K514" s="373"/>
      <c r="L514" s="374"/>
      <c r="M514" s="340"/>
      <c r="N514" s="307"/>
      <c r="O514" s="279"/>
      <c r="P514" s="307"/>
      <c r="Q514" s="355"/>
      <c r="R514" s="356"/>
      <c r="S514" s="356"/>
      <c r="T514" s="356"/>
      <c r="U514" s="356"/>
      <c r="V514" s="356"/>
      <c r="W514" s="356"/>
      <c r="X514" s="356"/>
      <c r="Y514" s="356"/>
      <c r="Z514" s="356"/>
      <c r="AA514" s="356"/>
      <c r="AB514" s="356"/>
      <c r="AC514" s="356"/>
      <c r="AD514" s="377"/>
      <c r="AE514" s="81"/>
      <c r="AF514" s="42"/>
      <c r="AG514" s="43"/>
      <c r="AH514" s="43"/>
      <c r="AI514" s="43"/>
      <c r="AJ514" s="79"/>
      <c r="AK514" s="79"/>
      <c r="AL514" s="79"/>
    </row>
    <row r="515" spans="1:38" s="80" customFormat="1" ht="18" hidden="1" customHeight="1" outlineLevel="1">
      <c r="A515" s="75"/>
      <c r="B515" s="315"/>
      <c r="C515" s="304"/>
      <c r="D515" s="302"/>
      <c r="E515" s="304"/>
      <c r="F515" s="302"/>
      <c r="G515" s="304"/>
      <c r="H515" s="340"/>
      <c r="I515" s="373"/>
      <c r="J515" s="373"/>
      <c r="K515" s="373"/>
      <c r="L515" s="374"/>
      <c r="M515" s="340"/>
      <c r="N515" s="307"/>
      <c r="O515" s="279"/>
      <c r="P515" s="307"/>
      <c r="Q515" s="355"/>
      <c r="R515" s="356"/>
      <c r="S515" s="356"/>
      <c r="T515" s="356"/>
      <c r="U515" s="356"/>
      <c r="V515" s="356"/>
      <c r="W515" s="356"/>
      <c r="X515" s="356"/>
      <c r="Y515" s="356"/>
      <c r="Z515" s="356"/>
      <c r="AA515" s="356"/>
      <c r="AB515" s="356"/>
      <c r="AC515" s="356"/>
      <c r="AD515" s="377"/>
      <c r="AE515" s="81"/>
      <c r="AF515" s="42"/>
      <c r="AG515" s="43"/>
      <c r="AH515" s="43"/>
      <c r="AI515" s="43"/>
      <c r="AJ515" s="79"/>
      <c r="AK515" s="79"/>
      <c r="AL515" s="79"/>
    </row>
    <row r="516" spans="1:38" s="80" customFormat="1" ht="18" hidden="1" customHeight="1" outlineLevel="1">
      <c r="A516" s="75"/>
      <c r="B516" s="315"/>
      <c r="C516" s="304"/>
      <c r="D516" s="302"/>
      <c r="E516" s="304"/>
      <c r="F516" s="302"/>
      <c r="G516" s="304"/>
      <c r="H516" s="340"/>
      <c r="I516" s="373"/>
      <c r="J516" s="373"/>
      <c r="K516" s="373"/>
      <c r="L516" s="374"/>
      <c r="M516" s="340"/>
      <c r="N516" s="307"/>
      <c r="O516" s="279"/>
      <c r="P516" s="307"/>
      <c r="Q516" s="355"/>
      <c r="R516" s="356"/>
      <c r="S516" s="356"/>
      <c r="T516" s="356"/>
      <c r="U516" s="356"/>
      <c r="V516" s="356"/>
      <c r="W516" s="356"/>
      <c r="X516" s="356"/>
      <c r="Y516" s="356"/>
      <c r="Z516" s="356"/>
      <c r="AA516" s="356"/>
      <c r="AB516" s="356"/>
      <c r="AC516" s="356"/>
      <c r="AD516" s="377"/>
      <c r="AE516" s="81"/>
      <c r="AF516" s="42"/>
      <c r="AG516" s="43"/>
      <c r="AH516" s="43"/>
      <c r="AI516" s="43"/>
      <c r="AJ516" s="79"/>
      <c r="AK516" s="79"/>
      <c r="AL516" s="79"/>
    </row>
    <row r="517" spans="1:38" s="80" customFormat="1" ht="18" hidden="1" customHeight="1" outlineLevel="1">
      <c r="A517" s="75"/>
      <c r="B517" s="315"/>
      <c r="C517" s="304"/>
      <c r="D517" s="302"/>
      <c r="E517" s="304"/>
      <c r="F517" s="302"/>
      <c r="G517" s="304"/>
      <c r="H517" s="340"/>
      <c r="I517" s="373"/>
      <c r="J517" s="373"/>
      <c r="K517" s="373"/>
      <c r="L517" s="374"/>
      <c r="M517" s="340"/>
      <c r="N517" s="307"/>
      <c r="O517" s="279"/>
      <c r="P517" s="307"/>
      <c r="Q517" s="355"/>
      <c r="R517" s="356"/>
      <c r="S517" s="356"/>
      <c r="T517" s="356"/>
      <c r="U517" s="356"/>
      <c r="V517" s="356"/>
      <c r="W517" s="356"/>
      <c r="X517" s="356"/>
      <c r="Y517" s="356"/>
      <c r="Z517" s="356"/>
      <c r="AA517" s="356"/>
      <c r="AB517" s="356"/>
      <c r="AC517" s="356"/>
      <c r="AD517" s="377"/>
      <c r="AE517" s="81"/>
      <c r="AF517" s="42"/>
      <c r="AG517" s="43"/>
      <c r="AH517" s="43"/>
      <c r="AI517" s="43"/>
      <c r="AJ517" s="79"/>
      <c r="AK517" s="79"/>
      <c r="AL517" s="79"/>
    </row>
    <row r="518" spans="1:38" s="80" customFormat="1" ht="18" hidden="1" customHeight="1" outlineLevel="1">
      <c r="A518" s="75"/>
      <c r="B518" s="315"/>
      <c r="C518" s="304"/>
      <c r="D518" s="302"/>
      <c r="E518" s="304"/>
      <c r="F518" s="302"/>
      <c r="G518" s="304"/>
      <c r="H518" s="340"/>
      <c r="I518" s="373"/>
      <c r="J518" s="373"/>
      <c r="K518" s="373"/>
      <c r="L518" s="374"/>
      <c r="M518" s="340"/>
      <c r="N518" s="307"/>
      <c r="O518" s="279"/>
      <c r="P518" s="307"/>
      <c r="Q518" s="355"/>
      <c r="R518" s="356"/>
      <c r="S518" s="356"/>
      <c r="T518" s="356"/>
      <c r="U518" s="356"/>
      <c r="V518" s="356"/>
      <c r="W518" s="356"/>
      <c r="X518" s="356"/>
      <c r="Y518" s="356"/>
      <c r="Z518" s="356"/>
      <c r="AA518" s="356"/>
      <c r="AB518" s="356"/>
      <c r="AC518" s="356"/>
      <c r="AD518" s="377"/>
      <c r="AE518" s="81"/>
      <c r="AF518" s="42"/>
      <c r="AG518" s="43"/>
      <c r="AH518" s="43"/>
      <c r="AI518" s="43"/>
      <c r="AJ518" s="79"/>
      <c r="AK518" s="79"/>
      <c r="AL518" s="79"/>
    </row>
    <row r="519" spans="1:38" s="80" customFormat="1" ht="18" hidden="1" customHeight="1" outlineLevel="1">
      <c r="A519" s="75"/>
      <c r="B519" s="315"/>
      <c r="C519" s="304"/>
      <c r="D519" s="302"/>
      <c r="E519" s="304"/>
      <c r="F519" s="302"/>
      <c r="G519" s="304"/>
      <c r="H519" s="340"/>
      <c r="I519" s="373"/>
      <c r="J519" s="373"/>
      <c r="K519" s="373"/>
      <c r="L519" s="374"/>
      <c r="M519" s="340"/>
      <c r="N519" s="307"/>
      <c r="O519" s="279"/>
      <c r="P519" s="307"/>
      <c r="Q519" s="355"/>
      <c r="R519" s="356"/>
      <c r="S519" s="356"/>
      <c r="T519" s="356"/>
      <c r="U519" s="356"/>
      <c r="V519" s="356"/>
      <c r="W519" s="356"/>
      <c r="X519" s="356"/>
      <c r="Y519" s="356"/>
      <c r="Z519" s="356"/>
      <c r="AA519" s="356"/>
      <c r="AB519" s="356"/>
      <c r="AC519" s="356"/>
      <c r="AD519" s="377"/>
      <c r="AE519" s="81"/>
      <c r="AF519" s="42"/>
      <c r="AG519" s="43"/>
      <c r="AH519" s="43"/>
      <c r="AI519" s="43"/>
      <c r="AJ519" s="79"/>
      <c r="AK519" s="79"/>
      <c r="AL519" s="79"/>
    </row>
    <row r="520" spans="1:38" s="80" customFormat="1" ht="18" hidden="1" customHeight="1" outlineLevel="1">
      <c r="A520" s="75"/>
      <c r="B520" s="315"/>
      <c r="C520" s="304"/>
      <c r="D520" s="302"/>
      <c r="E520" s="304"/>
      <c r="F520" s="302"/>
      <c r="G520" s="304"/>
      <c r="H520" s="340"/>
      <c r="I520" s="373"/>
      <c r="J520" s="373"/>
      <c r="K520" s="373"/>
      <c r="L520" s="374"/>
      <c r="M520" s="340"/>
      <c r="N520" s="307"/>
      <c r="O520" s="279"/>
      <c r="P520" s="307"/>
      <c r="Q520" s="355"/>
      <c r="R520" s="356"/>
      <c r="S520" s="356"/>
      <c r="T520" s="356"/>
      <c r="U520" s="356"/>
      <c r="V520" s="356"/>
      <c r="W520" s="356"/>
      <c r="X520" s="356"/>
      <c r="Y520" s="356"/>
      <c r="Z520" s="356"/>
      <c r="AA520" s="356"/>
      <c r="AB520" s="356"/>
      <c r="AC520" s="356"/>
      <c r="AD520" s="377"/>
      <c r="AE520" s="81"/>
      <c r="AF520" s="42"/>
      <c r="AG520" s="43"/>
      <c r="AH520" s="43"/>
      <c r="AI520" s="43"/>
      <c r="AJ520" s="79"/>
      <c r="AK520" s="79"/>
      <c r="AL520" s="79"/>
    </row>
    <row r="521" spans="1:38" s="80" customFormat="1" ht="18" hidden="1" customHeight="1" outlineLevel="1">
      <c r="A521" s="75"/>
      <c r="B521" s="315"/>
      <c r="C521" s="304"/>
      <c r="D521" s="302"/>
      <c r="E521" s="304"/>
      <c r="F521" s="302"/>
      <c r="G521" s="304"/>
      <c r="H521" s="340"/>
      <c r="I521" s="373"/>
      <c r="J521" s="373"/>
      <c r="K521" s="373"/>
      <c r="L521" s="374"/>
      <c r="M521" s="340"/>
      <c r="N521" s="307"/>
      <c r="O521" s="279"/>
      <c r="P521" s="307"/>
      <c r="Q521" s="355"/>
      <c r="R521" s="356"/>
      <c r="S521" s="356"/>
      <c r="T521" s="356"/>
      <c r="U521" s="356"/>
      <c r="V521" s="356"/>
      <c r="W521" s="356"/>
      <c r="X521" s="356"/>
      <c r="Y521" s="356"/>
      <c r="Z521" s="356"/>
      <c r="AA521" s="356"/>
      <c r="AB521" s="356"/>
      <c r="AC521" s="356"/>
      <c r="AD521" s="377"/>
      <c r="AE521" s="81"/>
      <c r="AF521" s="42"/>
      <c r="AG521" s="43"/>
      <c r="AH521" s="43"/>
      <c r="AI521" s="43"/>
      <c r="AJ521" s="79"/>
      <c r="AK521" s="79"/>
      <c r="AL521" s="79"/>
    </row>
    <row r="522" spans="1:38" s="80" customFormat="1" ht="18" hidden="1" customHeight="1" outlineLevel="1">
      <c r="A522" s="75"/>
      <c r="B522" s="315"/>
      <c r="C522" s="304"/>
      <c r="D522" s="302"/>
      <c r="E522" s="304"/>
      <c r="F522" s="302"/>
      <c r="G522" s="304"/>
      <c r="H522" s="340"/>
      <c r="I522" s="373"/>
      <c r="J522" s="373"/>
      <c r="K522" s="373"/>
      <c r="L522" s="374"/>
      <c r="M522" s="340"/>
      <c r="N522" s="307"/>
      <c r="O522" s="279"/>
      <c r="P522" s="307"/>
      <c r="Q522" s="355"/>
      <c r="R522" s="356"/>
      <c r="S522" s="356"/>
      <c r="T522" s="356"/>
      <c r="U522" s="356"/>
      <c r="V522" s="356"/>
      <c r="W522" s="356"/>
      <c r="X522" s="356"/>
      <c r="Y522" s="356"/>
      <c r="Z522" s="356"/>
      <c r="AA522" s="356"/>
      <c r="AB522" s="356"/>
      <c r="AC522" s="356"/>
      <c r="AD522" s="377"/>
      <c r="AE522" s="81"/>
      <c r="AF522" s="42"/>
      <c r="AG522" s="43"/>
      <c r="AH522" s="43"/>
      <c r="AI522" s="43"/>
      <c r="AJ522" s="79"/>
      <c r="AK522" s="79"/>
      <c r="AL522" s="79"/>
    </row>
    <row r="523" spans="1:38" s="80" customFormat="1" ht="18" hidden="1" customHeight="1" outlineLevel="1">
      <c r="A523" s="75"/>
      <c r="B523" s="315"/>
      <c r="C523" s="304"/>
      <c r="D523" s="302"/>
      <c r="E523" s="304"/>
      <c r="F523" s="302"/>
      <c r="G523" s="304"/>
      <c r="H523" s="340"/>
      <c r="I523" s="373"/>
      <c r="J523" s="373"/>
      <c r="K523" s="373"/>
      <c r="L523" s="374"/>
      <c r="M523" s="340"/>
      <c r="N523" s="307"/>
      <c r="O523" s="279"/>
      <c r="P523" s="307"/>
      <c r="Q523" s="355"/>
      <c r="R523" s="356"/>
      <c r="S523" s="356"/>
      <c r="T523" s="356"/>
      <c r="U523" s="356"/>
      <c r="V523" s="356"/>
      <c r="W523" s="356"/>
      <c r="X523" s="356"/>
      <c r="Y523" s="356"/>
      <c r="Z523" s="356"/>
      <c r="AA523" s="356"/>
      <c r="AB523" s="356"/>
      <c r="AC523" s="356"/>
      <c r="AD523" s="377"/>
      <c r="AE523" s="81"/>
      <c r="AF523" s="42"/>
      <c r="AG523" s="43"/>
      <c r="AH523" s="43"/>
      <c r="AI523" s="43"/>
      <c r="AJ523" s="79"/>
      <c r="AK523" s="79"/>
      <c r="AL523" s="79"/>
    </row>
    <row r="524" spans="1:38" s="80" customFormat="1" ht="18" hidden="1" customHeight="1" outlineLevel="1">
      <c r="A524" s="75"/>
      <c r="B524" s="343"/>
      <c r="C524" s="344"/>
      <c r="D524" s="344"/>
      <c r="E524" s="344"/>
      <c r="F524" s="344"/>
      <c r="G524" s="344"/>
      <c r="H524" s="369"/>
      <c r="I524" s="369"/>
      <c r="J524" s="369"/>
      <c r="K524" s="369"/>
      <c r="L524" s="369"/>
      <c r="M524" s="345"/>
      <c r="N524" s="346"/>
      <c r="O524" s="345"/>
      <c r="P524" s="346"/>
      <c r="Q524" s="378"/>
      <c r="R524" s="379"/>
      <c r="S524" s="379"/>
      <c r="T524" s="379"/>
      <c r="U524" s="379"/>
      <c r="V524" s="379"/>
      <c r="W524" s="379"/>
      <c r="X524" s="379"/>
      <c r="Y524" s="379"/>
      <c r="Z524" s="379"/>
      <c r="AA524" s="379"/>
      <c r="AB524" s="379"/>
      <c r="AC524" s="379"/>
      <c r="AD524" s="380"/>
      <c r="AE524" s="81"/>
      <c r="AF524" s="42"/>
      <c r="AG524" s="43"/>
      <c r="AH524" s="43"/>
      <c r="AI524" s="43"/>
      <c r="AJ524" s="79"/>
      <c r="AK524" s="79"/>
      <c r="AL524" s="79"/>
    </row>
    <row r="525" spans="1:38" s="80" customFormat="1" ht="18" hidden="1" customHeight="1" outlineLevel="1">
      <c r="A525" s="75"/>
      <c r="B525" s="343"/>
      <c r="C525" s="344"/>
      <c r="D525" s="344"/>
      <c r="E525" s="344"/>
      <c r="F525" s="344"/>
      <c r="G525" s="344"/>
      <c r="H525" s="369"/>
      <c r="I525" s="369"/>
      <c r="J525" s="369"/>
      <c r="K525" s="369"/>
      <c r="L525" s="369"/>
      <c r="M525" s="345"/>
      <c r="N525" s="346"/>
      <c r="O525" s="345"/>
      <c r="P525" s="346"/>
      <c r="Q525" s="378"/>
      <c r="R525" s="379"/>
      <c r="S525" s="379"/>
      <c r="T525" s="379"/>
      <c r="U525" s="379"/>
      <c r="V525" s="379"/>
      <c r="W525" s="379"/>
      <c r="X525" s="379"/>
      <c r="Y525" s="379"/>
      <c r="Z525" s="379"/>
      <c r="AA525" s="379"/>
      <c r="AB525" s="379"/>
      <c r="AC525" s="379"/>
      <c r="AD525" s="380"/>
      <c r="AE525" s="81"/>
      <c r="AF525" s="42"/>
      <c r="AG525" s="43"/>
      <c r="AH525" s="43"/>
      <c r="AI525" s="43"/>
      <c r="AJ525" s="79"/>
      <c r="AK525" s="79"/>
      <c r="AL525" s="79"/>
    </row>
    <row r="526" spans="1:38" s="80" customFormat="1" ht="18" hidden="1" customHeight="1" outlineLevel="1">
      <c r="A526" s="75"/>
      <c r="B526" s="343"/>
      <c r="C526" s="344"/>
      <c r="D526" s="344"/>
      <c r="E526" s="344"/>
      <c r="F526" s="344"/>
      <c r="G526" s="344"/>
      <c r="H526" s="369"/>
      <c r="I526" s="369"/>
      <c r="J526" s="369"/>
      <c r="K526" s="369"/>
      <c r="L526" s="369"/>
      <c r="M526" s="345"/>
      <c r="N526" s="346"/>
      <c r="O526" s="345"/>
      <c r="P526" s="346"/>
      <c r="Q526" s="378"/>
      <c r="R526" s="379"/>
      <c r="S526" s="379"/>
      <c r="T526" s="379"/>
      <c r="U526" s="379"/>
      <c r="V526" s="379"/>
      <c r="W526" s="379"/>
      <c r="X526" s="379"/>
      <c r="Y526" s="379"/>
      <c r="Z526" s="379"/>
      <c r="AA526" s="379"/>
      <c r="AB526" s="379"/>
      <c r="AC526" s="379"/>
      <c r="AD526" s="380"/>
      <c r="AE526" s="81"/>
      <c r="AF526" s="42"/>
      <c r="AG526" s="43"/>
      <c r="AH526" s="43"/>
      <c r="AI526" s="43"/>
      <c r="AJ526" s="79"/>
      <c r="AK526" s="79"/>
      <c r="AL526" s="79"/>
    </row>
    <row r="527" spans="1:38" s="80" customFormat="1" ht="18" hidden="1" customHeight="1" outlineLevel="1">
      <c r="A527" s="75"/>
      <c r="B527" s="343"/>
      <c r="C527" s="344"/>
      <c r="D527" s="344"/>
      <c r="E527" s="344"/>
      <c r="F527" s="344"/>
      <c r="G527" s="344"/>
      <c r="H527" s="369"/>
      <c r="I527" s="369"/>
      <c r="J527" s="369"/>
      <c r="K527" s="369"/>
      <c r="L527" s="369"/>
      <c r="M527" s="345"/>
      <c r="N527" s="346"/>
      <c r="O527" s="345"/>
      <c r="P527" s="346"/>
      <c r="Q527" s="378"/>
      <c r="R527" s="379"/>
      <c r="S527" s="379"/>
      <c r="T527" s="379"/>
      <c r="U527" s="379"/>
      <c r="V527" s="379"/>
      <c r="W527" s="379"/>
      <c r="X527" s="379"/>
      <c r="Y527" s="379"/>
      <c r="Z527" s="379"/>
      <c r="AA527" s="379"/>
      <c r="AB527" s="379"/>
      <c r="AC527" s="379"/>
      <c r="AD527" s="380"/>
      <c r="AE527" s="81"/>
      <c r="AF527" s="42"/>
      <c r="AG527" s="43"/>
      <c r="AH527" s="43"/>
      <c r="AI527" s="43"/>
      <c r="AJ527" s="79"/>
      <c r="AK527" s="79"/>
      <c r="AL527" s="79"/>
    </row>
    <row r="528" spans="1:38" s="80" customFormat="1" ht="18" hidden="1" customHeight="1" outlineLevel="1">
      <c r="A528" s="75"/>
      <c r="B528" s="343"/>
      <c r="C528" s="344"/>
      <c r="D528" s="344"/>
      <c r="E528" s="344"/>
      <c r="F528" s="344"/>
      <c r="G528" s="344"/>
      <c r="H528" s="369"/>
      <c r="I528" s="369"/>
      <c r="J528" s="369"/>
      <c r="K528" s="369"/>
      <c r="L528" s="369"/>
      <c r="M528" s="345"/>
      <c r="N528" s="346"/>
      <c r="O528" s="345"/>
      <c r="P528" s="346"/>
      <c r="Q528" s="378"/>
      <c r="R528" s="379"/>
      <c r="S528" s="379"/>
      <c r="T528" s="379"/>
      <c r="U528" s="379"/>
      <c r="V528" s="379"/>
      <c r="W528" s="379"/>
      <c r="X528" s="379"/>
      <c r="Y528" s="379"/>
      <c r="Z528" s="379"/>
      <c r="AA528" s="379"/>
      <c r="AB528" s="379"/>
      <c r="AC528" s="379"/>
      <c r="AD528" s="380"/>
      <c r="AE528" s="81"/>
      <c r="AF528" s="42"/>
      <c r="AG528" s="43"/>
      <c r="AH528" s="43"/>
      <c r="AI528" s="43"/>
      <c r="AJ528" s="79"/>
      <c r="AK528" s="79"/>
      <c r="AL528" s="79"/>
    </row>
    <row r="529" spans="1:38" s="80" customFormat="1" ht="18" hidden="1" customHeight="1" outlineLevel="1">
      <c r="A529" s="75"/>
      <c r="B529" s="343"/>
      <c r="C529" s="344"/>
      <c r="D529" s="344"/>
      <c r="E529" s="344"/>
      <c r="F529" s="344"/>
      <c r="G529" s="344"/>
      <c r="H529" s="369"/>
      <c r="I529" s="369"/>
      <c r="J529" s="369"/>
      <c r="K529" s="369"/>
      <c r="L529" s="369"/>
      <c r="M529" s="345"/>
      <c r="N529" s="346"/>
      <c r="O529" s="345"/>
      <c r="P529" s="346"/>
      <c r="Q529" s="378"/>
      <c r="R529" s="379"/>
      <c r="S529" s="379"/>
      <c r="T529" s="379"/>
      <c r="U529" s="379"/>
      <c r="V529" s="379"/>
      <c r="W529" s="379"/>
      <c r="X529" s="379"/>
      <c r="Y529" s="379"/>
      <c r="Z529" s="379"/>
      <c r="AA529" s="379"/>
      <c r="AB529" s="379"/>
      <c r="AC529" s="379"/>
      <c r="AD529" s="380"/>
      <c r="AE529" s="81"/>
      <c r="AF529" s="42"/>
      <c r="AG529" s="43"/>
      <c r="AH529" s="43"/>
      <c r="AI529" s="43"/>
      <c r="AJ529" s="79"/>
      <c r="AK529" s="79"/>
      <c r="AL529" s="79"/>
    </row>
    <row r="530" spans="1:38" s="80" customFormat="1" ht="18" hidden="1" customHeight="1" outlineLevel="1">
      <c r="A530" s="75"/>
      <c r="B530" s="343"/>
      <c r="C530" s="344"/>
      <c r="D530" s="344"/>
      <c r="E530" s="344"/>
      <c r="F530" s="344"/>
      <c r="G530" s="344"/>
      <c r="H530" s="369"/>
      <c r="I530" s="369"/>
      <c r="J530" s="369"/>
      <c r="K530" s="369"/>
      <c r="L530" s="369"/>
      <c r="M530" s="345"/>
      <c r="N530" s="346"/>
      <c r="O530" s="345"/>
      <c r="P530" s="346"/>
      <c r="Q530" s="378"/>
      <c r="R530" s="379"/>
      <c r="S530" s="379"/>
      <c r="T530" s="379"/>
      <c r="U530" s="379"/>
      <c r="V530" s="379"/>
      <c r="W530" s="379"/>
      <c r="X530" s="379"/>
      <c r="Y530" s="379"/>
      <c r="Z530" s="379"/>
      <c r="AA530" s="379"/>
      <c r="AB530" s="379"/>
      <c r="AC530" s="379"/>
      <c r="AD530" s="380"/>
      <c r="AE530" s="81"/>
      <c r="AF530" s="42"/>
      <c r="AG530" s="43"/>
      <c r="AH530" s="43"/>
      <c r="AI530" s="43"/>
      <c r="AJ530" s="79"/>
      <c r="AK530" s="79"/>
      <c r="AL530" s="79"/>
    </row>
    <row r="531" spans="1:38" s="80" customFormat="1" ht="18" hidden="1" customHeight="1" outlineLevel="1">
      <c r="A531" s="75"/>
      <c r="B531" s="349"/>
      <c r="C531" s="350"/>
      <c r="D531" s="351"/>
      <c r="E531" s="350"/>
      <c r="F531" s="351"/>
      <c r="G531" s="350"/>
      <c r="H531" s="345"/>
      <c r="I531" s="381"/>
      <c r="J531" s="381"/>
      <c r="K531" s="381"/>
      <c r="L531" s="346"/>
      <c r="M531" s="345"/>
      <c r="N531" s="346"/>
      <c r="O531" s="345"/>
      <c r="P531" s="346"/>
      <c r="Q531" s="378"/>
      <c r="R531" s="379"/>
      <c r="S531" s="379"/>
      <c r="T531" s="379"/>
      <c r="U531" s="379"/>
      <c r="V531" s="379"/>
      <c r="W531" s="379"/>
      <c r="X531" s="379"/>
      <c r="Y531" s="379"/>
      <c r="Z531" s="379"/>
      <c r="AA531" s="379"/>
      <c r="AB531" s="379"/>
      <c r="AC531" s="379"/>
      <c r="AD531" s="380"/>
      <c r="AE531" s="81"/>
      <c r="AF531" s="42"/>
      <c r="AG531" s="43"/>
      <c r="AH531" s="43"/>
      <c r="AI531" s="43"/>
      <c r="AJ531" s="79"/>
      <c r="AK531" s="79"/>
      <c r="AL531" s="79"/>
    </row>
    <row r="532" spans="1:38" s="80" customFormat="1" ht="18" hidden="1" customHeight="1" outlineLevel="1">
      <c r="A532" s="75"/>
      <c r="B532" s="349"/>
      <c r="C532" s="350"/>
      <c r="D532" s="351"/>
      <c r="E532" s="350"/>
      <c r="F532" s="351"/>
      <c r="G532" s="350"/>
      <c r="H532" s="345"/>
      <c r="I532" s="381"/>
      <c r="J532" s="381"/>
      <c r="K532" s="381"/>
      <c r="L532" s="346"/>
      <c r="M532" s="345"/>
      <c r="N532" s="346"/>
      <c r="O532" s="345"/>
      <c r="P532" s="346"/>
      <c r="Q532" s="378"/>
      <c r="R532" s="379"/>
      <c r="S532" s="379"/>
      <c r="T532" s="379"/>
      <c r="U532" s="379"/>
      <c r="V532" s="379"/>
      <c r="W532" s="379"/>
      <c r="X532" s="379"/>
      <c r="Y532" s="379"/>
      <c r="Z532" s="379"/>
      <c r="AA532" s="379"/>
      <c r="AB532" s="379"/>
      <c r="AC532" s="379"/>
      <c r="AD532" s="380"/>
      <c r="AE532" s="81"/>
      <c r="AF532" s="42"/>
      <c r="AG532" s="43"/>
      <c r="AH532" s="43"/>
      <c r="AI532" s="43"/>
      <c r="AJ532" s="79"/>
      <c r="AK532" s="79"/>
      <c r="AL532" s="79"/>
    </row>
    <row r="533" spans="1:38" s="80" customFormat="1" ht="18" hidden="1" customHeight="1" outlineLevel="1">
      <c r="A533" s="75"/>
      <c r="B533" s="349"/>
      <c r="C533" s="350"/>
      <c r="D533" s="351"/>
      <c r="E533" s="350"/>
      <c r="F533" s="351"/>
      <c r="G533" s="350"/>
      <c r="H533" s="345"/>
      <c r="I533" s="381"/>
      <c r="J533" s="381"/>
      <c r="K533" s="381"/>
      <c r="L533" s="346"/>
      <c r="M533" s="345"/>
      <c r="N533" s="346"/>
      <c r="O533" s="345"/>
      <c r="P533" s="346"/>
      <c r="Q533" s="378"/>
      <c r="R533" s="379"/>
      <c r="S533" s="379"/>
      <c r="T533" s="379"/>
      <c r="U533" s="379"/>
      <c r="V533" s="379"/>
      <c r="W533" s="379"/>
      <c r="X533" s="379"/>
      <c r="Y533" s="379"/>
      <c r="Z533" s="379"/>
      <c r="AA533" s="379"/>
      <c r="AB533" s="379"/>
      <c r="AC533" s="379"/>
      <c r="AD533" s="380"/>
      <c r="AE533" s="81"/>
      <c r="AF533" s="42"/>
      <c r="AG533" s="43"/>
      <c r="AH533" s="43"/>
      <c r="AI533" s="43"/>
      <c r="AJ533" s="79"/>
      <c r="AK533" s="79"/>
      <c r="AL533" s="79"/>
    </row>
    <row r="534" spans="1:38" s="80" customFormat="1" ht="18" hidden="1" customHeight="1" outlineLevel="1">
      <c r="A534" s="75"/>
      <c r="B534" s="349"/>
      <c r="C534" s="350"/>
      <c r="D534" s="351"/>
      <c r="E534" s="350"/>
      <c r="F534" s="351"/>
      <c r="G534" s="350"/>
      <c r="H534" s="345"/>
      <c r="I534" s="381"/>
      <c r="J534" s="381"/>
      <c r="K534" s="381"/>
      <c r="L534" s="346"/>
      <c r="M534" s="345"/>
      <c r="N534" s="346"/>
      <c r="O534" s="345"/>
      <c r="P534" s="346"/>
      <c r="Q534" s="378"/>
      <c r="R534" s="379"/>
      <c r="S534" s="379"/>
      <c r="T534" s="379"/>
      <c r="U534" s="379"/>
      <c r="V534" s="379"/>
      <c r="W534" s="379"/>
      <c r="X534" s="379"/>
      <c r="Y534" s="379"/>
      <c r="Z534" s="379"/>
      <c r="AA534" s="379"/>
      <c r="AB534" s="379"/>
      <c r="AC534" s="379"/>
      <c r="AD534" s="380"/>
      <c r="AE534" s="81"/>
      <c r="AF534" s="42"/>
      <c r="AG534" s="43"/>
      <c r="AH534" s="43"/>
      <c r="AI534" s="43"/>
      <c r="AJ534" s="79"/>
      <c r="AK534" s="79"/>
      <c r="AL534" s="79"/>
    </row>
    <row r="535" spans="1:38" s="80" customFormat="1" ht="18" hidden="1" customHeight="1" outlineLevel="1">
      <c r="A535" s="75"/>
      <c r="B535" s="349"/>
      <c r="C535" s="350"/>
      <c r="D535" s="351"/>
      <c r="E535" s="350"/>
      <c r="F535" s="351"/>
      <c r="G535" s="350"/>
      <c r="H535" s="345"/>
      <c r="I535" s="381"/>
      <c r="J535" s="381"/>
      <c r="K535" s="381"/>
      <c r="L535" s="346"/>
      <c r="M535" s="345"/>
      <c r="N535" s="346"/>
      <c r="O535" s="345"/>
      <c r="P535" s="346"/>
      <c r="Q535" s="378"/>
      <c r="R535" s="379"/>
      <c r="S535" s="379"/>
      <c r="T535" s="379"/>
      <c r="U535" s="379"/>
      <c r="V535" s="379"/>
      <c r="W535" s="379"/>
      <c r="X535" s="379"/>
      <c r="Y535" s="379"/>
      <c r="Z535" s="379"/>
      <c r="AA535" s="379"/>
      <c r="AB535" s="379"/>
      <c r="AC535" s="379"/>
      <c r="AD535" s="380"/>
      <c r="AE535" s="81"/>
      <c r="AF535" s="42"/>
      <c r="AG535" s="43"/>
      <c r="AH535" s="43"/>
      <c r="AI535" s="43"/>
      <c r="AJ535" s="79"/>
      <c r="AK535" s="79"/>
      <c r="AL535" s="79"/>
    </row>
    <row r="536" spans="1:38" s="80" customFormat="1" ht="18" hidden="1" customHeight="1" outlineLevel="1">
      <c r="A536" s="75"/>
      <c r="B536" s="349"/>
      <c r="C536" s="350"/>
      <c r="D536" s="351"/>
      <c r="E536" s="350"/>
      <c r="F536" s="351"/>
      <c r="G536" s="350"/>
      <c r="H536" s="345"/>
      <c r="I536" s="381"/>
      <c r="J536" s="381"/>
      <c r="K536" s="381"/>
      <c r="L536" s="346"/>
      <c r="M536" s="345"/>
      <c r="N536" s="346"/>
      <c r="O536" s="345"/>
      <c r="P536" s="346"/>
      <c r="Q536" s="378"/>
      <c r="R536" s="379"/>
      <c r="S536" s="379"/>
      <c r="T536" s="379"/>
      <c r="U536" s="379"/>
      <c r="V536" s="379"/>
      <c r="W536" s="379"/>
      <c r="X536" s="379"/>
      <c r="Y536" s="379"/>
      <c r="Z536" s="379"/>
      <c r="AA536" s="379"/>
      <c r="AB536" s="379"/>
      <c r="AC536" s="379"/>
      <c r="AD536" s="380"/>
      <c r="AE536" s="81"/>
      <c r="AF536" s="42"/>
      <c r="AG536" s="43"/>
      <c r="AH536" s="43"/>
      <c r="AI536" s="43"/>
      <c r="AJ536" s="79"/>
      <c r="AK536" s="79"/>
      <c r="AL536" s="79"/>
    </row>
    <row r="537" spans="1:38" s="80" customFormat="1" ht="18" hidden="1" customHeight="1" outlineLevel="1">
      <c r="A537" s="75"/>
      <c r="B537" s="349"/>
      <c r="C537" s="350"/>
      <c r="D537" s="351"/>
      <c r="E537" s="350"/>
      <c r="F537" s="351"/>
      <c r="G537" s="350"/>
      <c r="H537" s="345"/>
      <c r="I537" s="381"/>
      <c r="J537" s="381"/>
      <c r="K537" s="381"/>
      <c r="L537" s="346"/>
      <c r="M537" s="345"/>
      <c r="N537" s="346"/>
      <c r="O537" s="345"/>
      <c r="P537" s="346"/>
      <c r="Q537" s="378"/>
      <c r="R537" s="379"/>
      <c r="S537" s="379"/>
      <c r="T537" s="379"/>
      <c r="U537" s="379"/>
      <c r="V537" s="379"/>
      <c r="W537" s="379"/>
      <c r="X537" s="379"/>
      <c r="Y537" s="379"/>
      <c r="Z537" s="379"/>
      <c r="AA537" s="379"/>
      <c r="AB537" s="379"/>
      <c r="AC537" s="379"/>
      <c r="AD537" s="380"/>
      <c r="AE537" s="81"/>
      <c r="AF537" s="42"/>
      <c r="AG537" s="43"/>
      <c r="AH537" s="43"/>
      <c r="AI537" s="43"/>
      <c r="AJ537" s="79"/>
      <c r="AK537" s="79"/>
      <c r="AL537" s="79"/>
    </row>
    <row r="538" spans="1:38" s="80" customFormat="1" ht="18" hidden="1" customHeight="1" outlineLevel="1">
      <c r="A538" s="75"/>
      <c r="B538" s="341"/>
      <c r="C538" s="342"/>
      <c r="D538" s="342"/>
      <c r="E538" s="342"/>
      <c r="F538" s="342"/>
      <c r="G538" s="342"/>
      <c r="H538" s="390"/>
      <c r="I538" s="391"/>
      <c r="J538" s="391"/>
      <c r="K538" s="391"/>
      <c r="L538" s="392"/>
      <c r="M538" s="279"/>
      <c r="N538" s="307"/>
      <c r="O538" s="279"/>
      <c r="P538" s="307"/>
      <c r="Q538" s="393"/>
      <c r="R538" s="356"/>
      <c r="S538" s="356"/>
      <c r="T538" s="356"/>
      <c r="U538" s="356"/>
      <c r="V538" s="356"/>
      <c r="W538" s="356"/>
      <c r="X538" s="356"/>
      <c r="Y538" s="356"/>
      <c r="Z538" s="356"/>
      <c r="AA538" s="356"/>
      <c r="AB538" s="356"/>
      <c r="AC538" s="356"/>
      <c r="AD538" s="377"/>
      <c r="AE538" s="81"/>
      <c r="AF538" s="42"/>
      <c r="AG538" s="43"/>
      <c r="AH538" s="43"/>
      <c r="AI538" s="43"/>
      <c r="AJ538" s="79"/>
      <c r="AK538" s="79"/>
      <c r="AL538" s="79"/>
    </row>
    <row r="539" spans="1:38" s="80" customFormat="1" ht="18" customHeight="1" outlineLevel="1" thickBot="1">
      <c r="A539" s="75"/>
      <c r="B539" s="290"/>
      <c r="C539" s="291"/>
      <c r="D539" s="312"/>
      <c r="E539" s="291"/>
      <c r="F539" s="312"/>
      <c r="G539" s="291"/>
      <c r="H539" s="310"/>
      <c r="I539" s="313"/>
      <c r="J539" s="313"/>
      <c r="K539" s="313"/>
      <c r="L539" s="311"/>
      <c r="M539" s="310"/>
      <c r="N539" s="311"/>
      <c r="O539" s="310"/>
      <c r="P539" s="311"/>
      <c r="Q539" s="310"/>
      <c r="R539" s="313"/>
      <c r="S539" s="313"/>
      <c r="T539" s="313"/>
      <c r="U539" s="313"/>
      <c r="V539" s="313"/>
      <c r="W539" s="313"/>
      <c r="X539" s="313"/>
      <c r="Y539" s="313"/>
      <c r="Z539" s="313"/>
      <c r="AA539" s="313"/>
      <c r="AB539" s="313"/>
      <c r="AC539" s="313"/>
      <c r="AD539" s="314"/>
      <c r="AE539" s="81"/>
      <c r="AF539" s="42"/>
      <c r="AG539" s="43"/>
      <c r="AH539" s="43"/>
      <c r="AI539" s="43"/>
      <c r="AJ539" s="79"/>
      <c r="AK539" s="79"/>
      <c r="AL539" s="79"/>
    </row>
    <row r="540" spans="1:38" s="128" customFormat="1" ht="18" customHeight="1">
      <c r="A540" s="121"/>
      <c r="B540" s="122"/>
      <c r="C540" s="122"/>
      <c r="D540" s="122"/>
      <c r="E540" s="122"/>
      <c r="F540" s="122"/>
      <c r="G540" s="122"/>
      <c r="H540" s="123"/>
      <c r="I540" s="123"/>
      <c r="J540" s="123"/>
      <c r="K540" s="123"/>
      <c r="L540" s="123"/>
      <c r="M540" s="124"/>
      <c r="N540" s="124"/>
      <c r="O540" s="124"/>
      <c r="P540" s="124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5"/>
      <c r="AF540" s="163"/>
      <c r="AG540" s="126"/>
      <c r="AH540" s="126"/>
      <c r="AI540" s="126"/>
      <c r="AJ540" s="127"/>
      <c r="AK540" s="127"/>
      <c r="AL540" s="127"/>
    </row>
    <row r="541" spans="1:38" ht="18" customHeight="1" thickBot="1">
      <c r="A541" s="3"/>
      <c r="B541" s="129" t="s">
        <v>97</v>
      </c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</row>
    <row r="542" spans="1:38" s="128" customFormat="1" ht="18" customHeight="1" thickBot="1">
      <c r="A542" s="121"/>
      <c r="B542" s="382" t="s">
        <v>98</v>
      </c>
      <c r="C542" s="383"/>
      <c r="D542" s="384" t="s">
        <v>80</v>
      </c>
      <c r="E542" s="383"/>
      <c r="F542" s="385" t="s">
        <v>88</v>
      </c>
      <c r="G542" s="386"/>
      <c r="H542" s="387" t="s">
        <v>82</v>
      </c>
      <c r="I542" s="388"/>
      <c r="J542" s="388"/>
      <c r="K542" s="388"/>
      <c r="L542" s="389"/>
      <c r="M542" s="387" t="s">
        <v>83</v>
      </c>
      <c r="N542" s="389"/>
      <c r="O542" s="407" t="s">
        <v>99</v>
      </c>
      <c r="P542" s="408"/>
      <c r="Q542" s="408"/>
      <c r="R542" s="408"/>
      <c r="S542" s="408"/>
      <c r="T542" s="408"/>
      <c r="U542" s="408"/>
      <c r="V542" s="408"/>
      <c r="W542" s="408"/>
      <c r="X542" s="408"/>
      <c r="Y542" s="408"/>
      <c r="Z542" s="408"/>
      <c r="AA542" s="408"/>
      <c r="AB542" s="408"/>
      <c r="AC542" s="408"/>
      <c r="AD542" s="409"/>
      <c r="AE542" s="125"/>
      <c r="AF542" s="163"/>
      <c r="AG542" s="126"/>
      <c r="AH542" s="126"/>
      <c r="AI542" s="126"/>
      <c r="AJ542" s="127"/>
      <c r="AK542" s="127"/>
      <c r="AL542" s="127"/>
    </row>
    <row r="543" spans="1:38" s="80" customFormat="1" ht="18" customHeight="1">
      <c r="A543" s="121"/>
      <c r="B543" s="270" t="s">
        <v>15</v>
      </c>
      <c r="C543" s="271"/>
      <c r="D543" s="302" t="s">
        <v>108</v>
      </c>
      <c r="E543" s="271"/>
      <c r="F543" s="302" t="s">
        <v>108</v>
      </c>
      <c r="G543" s="271"/>
      <c r="H543" s="355" t="s">
        <v>129</v>
      </c>
      <c r="I543" s="356"/>
      <c r="J543" s="356"/>
      <c r="K543" s="356"/>
      <c r="L543" s="357"/>
      <c r="M543" s="394" t="s">
        <v>122</v>
      </c>
      <c r="N543" s="395"/>
      <c r="O543" s="355" t="s">
        <v>130</v>
      </c>
      <c r="P543" s="356"/>
      <c r="Q543" s="356"/>
      <c r="R543" s="356"/>
      <c r="S543" s="356"/>
      <c r="T543" s="356"/>
      <c r="U543" s="356"/>
      <c r="V543" s="356"/>
      <c r="W543" s="356"/>
      <c r="X543" s="356"/>
      <c r="Y543" s="356"/>
      <c r="Z543" s="356"/>
      <c r="AA543" s="356"/>
      <c r="AB543" s="356"/>
      <c r="AC543" s="356"/>
      <c r="AD543" s="377"/>
      <c r="AE543" s="81"/>
      <c r="AF543" s="42"/>
      <c r="AG543" s="43"/>
      <c r="AH543" s="43"/>
      <c r="AI543" s="43"/>
      <c r="AJ543" s="79"/>
      <c r="AK543" s="79"/>
      <c r="AL543" s="79"/>
    </row>
    <row r="544" spans="1:38" s="80" customFormat="1" ht="18" customHeight="1">
      <c r="A544" s="121"/>
      <c r="B544" s="270" t="s">
        <v>15</v>
      </c>
      <c r="C544" s="271"/>
      <c r="D544" s="302" t="s">
        <v>108</v>
      </c>
      <c r="E544" s="271"/>
      <c r="F544" s="302" t="s">
        <v>108</v>
      </c>
      <c r="G544" s="271"/>
      <c r="H544" s="355" t="s">
        <v>131</v>
      </c>
      <c r="I544" s="356"/>
      <c r="J544" s="356"/>
      <c r="K544" s="356"/>
      <c r="L544" s="357"/>
      <c r="M544" s="394" t="s">
        <v>122</v>
      </c>
      <c r="N544" s="395"/>
      <c r="O544" s="355" t="s">
        <v>132</v>
      </c>
      <c r="P544" s="356"/>
      <c r="Q544" s="356"/>
      <c r="R544" s="356"/>
      <c r="S544" s="356"/>
      <c r="T544" s="356"/>
      <c r="U544" s="356"/>
      <c r="V544" s="356"/>
      <c r="W544" s="356"/>
      <c r="X544" s="356"/>
      <c r="Y544" s="356"/>
      <c r="Z544" s="356"/>
      <c r="AA544" s="356"/>
      <c r="AB544" s="356"/>
      <c r="AC544" s="356"/>
      <c r="AD544" s="377"/>
      <c r="AE544" s="81"/>
      <c r="AF544" s="42"/>
      <c r="AG544" s="43"/>
      <c r="AH544" s="43"/>
      <c r="AI544" s="43"/>
      <c r="AJ544" s="79"/>
      <c r="AK544" s="79"/>
      <c r="AL544" s="79"/>
    </row>
    <row r="545" spans="1:38" s="80" customFormat="1" ht="18" customHeight="1">
      <c r="A545" s="121"/>
      <c r="B545" s="270"/>
      <c r="C545" s="271"/>
      <c r="D545" s="272"/>
      <c r="E545" s="271"/>
      <c r="F545" s="272"/>
      <c r="G545" s="271"/>
      <c r="H545" s="279"/>
      <c r="I545" s="280"/>
      <c r="J545" s="280"/>
      <c r="K545" s="280"/>
      <c r="L545" s="307"/>
      <c r="M545" s="279"/>
      <c r="N545" s="307"/>
      <c r="O545" s="279"/>
      <c r="P545" s="280"/>
      <c r="Q545" s="280"/>
      <c r="R545" s="280"/>
      <c r="S545" s="280"/>
      <c r="T545" s="280"/>
      <c r="U545" s="280"/>
      <c r="V545" s="280"/>
      <c r="W545" s="280"/>
      <c r="X545" s="280"/>
      <c r="Y545" s="280"/>
      <c r="Z545" s="280"/>
      <c r="AA545" s="280"/>
      <c r="AB545" s="280"/>
      <c r="AC545" s="280"/>
      <c r="AD545" s="281"/>
      <c r="AE545" s="81"/>
      <c r="AF545" s="42"/>
      <c r="AG545" s="43"/>
      <c r="AH545" s="43"/>
      <c r="AI545" s="43"/>
      <c r="AJ545" s="79"/>
      <c r="AK545" s="79"/>
      <c r="AL545" s="79"/>
    </row>
    <row r="546" spans="1:38" s="80" customFormat="1" ht="18" customHeight="1">
      <c r="A546" s="121"/>
      <c r="B546" s="341"/>
      <c r="C546" s="342"/>
      <c r="D546" s="342"/>
      <c r="E546" s="342"/>
      <c r="F546" s="342"/>
      <c r="G546" s="342"/>
      <c r="H546" s="329"/>
      <c r="I546" s="329"/>
      <c r="J546" s="329"/>
      <c r="K546" s="329"/>
      <c r="L546" s="329"/>
      <c r="M546" s="279"/>
      <c r="N546" s="307"/>
      <c r="O546" s="279"/>
      <c r="P546" s="280"/>
      <c r="Q546" s="280"/>
      <c r="R546" s="280"/>
      <c r="S546" s="280"/>
      <c r="T546" s="280"/>
      <c r="U546" s="280"/>
      <c r="V546" s="280"/>
      <c r="W546" s="280"/>
      <c r="X546" s="280"/>
      <c r="Y546" s="280"/>
      <c r="Z546" s="280"/>
      <c r="AA546" s="280"/>
      <c r="AB546" s="280"/>
      <c r="AC546" s="280"/>
      <c r="AD546" s="281"/>
      <c r="AE546" s="81"/>
      <c r="AF546" s="42"/>
      <c r="AG546" s="43"/>
      <c r="AH546" s="43"/>
      <c r="AI546" s="43"/>
      <c r="AJ546" s="79"/>
      <c r="AK546" s="79"/>
      <c r="AL546" s="79"/>
    </row>
    <row r="547" spans="1:38" s="80" customFormat="1" ht="18" customHeight="1">
      <c r="A547" s="121"/>
      <c r="B547" s="341"/>
      <c r="C547" s="342"/>
      <c r="D547" s="342"/>
      <c r="E547" s="342"/>
      <c r="F547" s="342"/>
      <c r="G547" s="342"/>
      <c r="H547" s="329"/>
      <c r="I547" s="329"/>
      <c r="J547" s="329"/>
      <c r="K547" s="329"/>
      <c r="L547" s="329"/>
      <c r="M547" s="279"/>
      <c r="N547" s="307"/>
      <c r="O547" s="396"/>
      <c r="P547" s="280"/>
      <c r="Q547" s="280"/>
      <c r="R547" s="280"/>
      <c r="S547" s="280"/>
      <c r="T547" s="280"/>
      <c r="U547" s="280"/>
      <c r="V547" s="280"/>
      <c r="W547" s="280"/>
      <c r="X547" s="280"/>
      <c r="Y547" s="280"/>
      <c r="Z547" s="280"/>
      <c r="AA547" s="280"/>
      <c r="AB547" s="280"/>
      <c r="AC547" s="280"/>
      <c r="AD547" s="281"/>
      <c r="AE547" s="81"/>
      <c r="AF547" s="42"/>
      <c r="AG547" s="43"/>
      <c r="AH547" s="43"/>
      <c r="AI547" s="43"/>
      <c r="AJ547" s="79"/>
      <c r="AK547" s="79"/>
      <c r="AL547" s="79"/>
    </row>
    <row r="548" spans="1:38" s="80" customFormat="1" ht="18" customHeight="1">
      <c r="A548" s="121"/>
      <c r="B548" s="406"/>
      <c r="C548" s="342"/>
      <c r="D548" s="342"/>
      <c r="E548" s="342"/>
      <c r="F548" s="342"/>
      <c r="G548" s="342"/>
      <c r="H548" s="329"/>
      <c r="I548" s="329"/>
      <c r="J548" s="329"/>
      <c r="K548" s="329"/>
      <c r="L548" s="329"/>
      <c r="M548" s="279"/>
      <c r="N548" s="307"/>
      <c r="O548" s="279"/>
      <c r="P548" s="280"/>
      <c r="Q548" s="280"/>
      <c r="R548" s="280"/>
      <c r="S548" s="280"/>
      <c r="T548" s="280"/>
      <c r="U548" s="280"/>
      <c r="V548" s="280"/>
      <c r="W548" s="280"/>
      <c r="X548" s="280"/>
      <c r="Y548" s="280"/>
      <c r="Z548" s="280"/>
      <c r="AA548" s="280"/>
      <c r="AB548" s="280"/>
      <c r="AC548" s="280"/>
      <c r="AD548" s="281"/>
      <c r="AE548" s="81"/>
      <c r="AF548" s="42"/>
      <c r="AG548" s="43"/>
      <c r="AH548" s="43"/>
      <c r="AI548" s="43"/>
      <c r="AJ548" s="79"/>
      <c r="AK548" s="79"/>
      <c r="AL548" s="79"/>
    </row>
    <row r="549" spans="1:38" s="80" customFormat="1" ht="18" customHeight="1">
      <c r="A549" s="121"/>
      <c r="B549" s="341"/>
      <c r="C549" s="342"/>
      <c r="D549" s="342"/>
      <c r="E549" s="342"/>
      <c r="F549" s="342"/>
      <c r="G549" s="342"/>
      <c r="H549" s="329"/>
      <c r="I549" s="329"/>
      <c r="J549" s="329"/>
      <c r="K549" s="329"/>
      <c r="L549" s="329"/>
      <c r="M549" s="279"/>
      <c r="N549" s="307"/>
      <c r="O549" s="279"/>
      <c r="P549" s="280"/>
      <c r="Q549" s="280"/>
      <c r="R549" s="280"/>
      <c r="S549" s="280"/>
      <c r="T549" s="280"/>
      <c r="U549" s="280"/>
      <c r="V549" s="280"/>
      <c r="W549" s="280"/>
      <c r="X549" s="280"/>
      <c r="Y549" s="280"/>
      <c r="Z549" s="280"/>
      <c r="AA549" s="280"/>
      <c r="AB549" s="280"/>
      <c r="AC549" s="280"/>
      <c r="AD549" s="281"/>
      <c r="AE549" s="81"/>
      <c r="AF549" s="42"/>
      <c r="AG549" s="43"/>
      <c r="AH549" s="43"/>
      <c r="AI549" s="43"/>
      <c r="AJ549" s="79"/>
      <c r="AK549" s="79"/>
      <c r="AL549" s="79"/>
    </row>
    <row r="550" spans="1:38" s="80" customFormat="1" ht="18" customHeight="1">
      <c r="A550" s="121"/>
      <c r="B550" s="341"/>
      <c r="C550" s="342"/>
      <c r="D550" s="342"/>
      <c r="E550" s="342"/>
      <c r="F550" s="342"/>
      <c r="G550" s="342"/>
      <c r="H550" s="329"/>
      <c r="I550" s="329"/>
      <c r="J550" s="329"/>
      <c r="K550" s="329"/>
      <c r="L550" s="329"/>
      <c r="M550" s="279"/>
      <c r="N550" s="307"/>
      <c r="O550" s="397"/>
      <c r="P550" s="280"/>
      <c r="Q550" s="280"/>
      <c r="R550" s="280"/>
      <c r="S550" s="280"/>
      <c r="T550" s="280"/>
      <c r="U550" s="280"/>
      <c r="V550" s="280"/>
      <c r="W550" s="280"/>
      <c r="X550" s="280"/>
      <c r="Y550" s="280"/>
      <c r="Z550" s="280"/>
      <c r="AA550" s="280"/>
      <c r="AB550" s="280"/>
      <c r="AC550" s="280"/>
      <c r="AD550" s="281"/>
      <c r="AE550" s="81"/>
      <c r="AF550" s="42"/>
      <c r="AG550" s="43"/>
      <c r="AH550" s="43"/>
      <c r="AI550" s="43"/>
      <c r="AJ550" s="79"/>
      <c r="AK550" s="79"/>
      <c r="AL550" s="79"/>
    </row>
    <row r="551" spans="1:38" s="80" customFormat="1" ht="18" customHeight="1">
      <c r="A551" s="121"/>
      <c r="B551" s="341"/>
      <c r="C551" s="342"/>
      <c r="D551" s="342"/>
      <c r="E551" s="342"/>
      <c r="F551" s="342"/>
      <c r="G551" s="342"/>
      <c r="H551" s="329"/>
      <c r="I551" s="329"/>
      <c r="J551" s="329"/>
      <c r="K551" s="329"/>
      <c r="L551" s="329"/>
      <c r="M551" s="279"/>
      <c r="N551" s="307"/>
      <c r="O551" s="397"/>
      <c r="P551" s="280"/>
      <c r="Q551" s="280"/>
      <c r="R551" s="280"/>
      <c r="S551" s="280"/>
      <c r="T551" s="280"/>
      <c r="U551" s="280"/>
      <c r="V551" s="280"/>
      <c r="W551" s="280"/>
      <c r="X551" s="280"/>
      <c r="Y551" s="280"/>
      <c r="Z551" s="280"/>
      <c r="AA551" s="280"/>
      <c r="AB551" s="280"/>
      <c r="AC551" s="280"/>
      <c r="AD551" s="281"/>
      <c r="AE551" s="81"/>
      <c r="AF551" s="42"/>
      <c r="AG551" s="43"/>
      <c r="AH551" s="43"/>
      <c r="AI551" s="43"/>
      <c r="AJ551" s="79"/>
      <c r="AK551" s="79"/>
      <c r="AL551" s="79"/>
    </row>
    <row r="552" spans="1:38" s="80" customFormat="1" ht="18" customHeight="1">
      <c r="A552" s="121"/>
      <c r="B552" s="341"/>
      <c r="C552" s="342"/>
      <c r="D552" s="342"/>
      <c r="E552" s="342"/>
      <c r="F552" s="342"/>
      <c r="G552" s="342"/>
      <c r="H552" s="329"/>
      <c r="I552" s="329"/>
      <c r="J552" s="329"/>
      <c r="K552" s="329"/>
      <c r="L552" s="329"/>
      <c r="M552" s="279"/>
      <c r="N552" s="307"/>
      <c r="O552" s="397"/>
      <c r="P552" s="280"/>
      <c r="Q552" s="280"/>
      <c r="R552" s="280"/>
      <c r="S552" s="280"/>
      <c r="T552" s="280"/>
      <c r="U552" s="280"/>
      <c r="V552" s="280"/>
      <c r="W552" s="280"/>
      <c r="X552" s="280"/>
      <c r="Y552" s="280"/>
      <c r="Z552" s="280"/>
      <c r="AA552" s="280"/>
      <c r="AB552" s="280"/>
      <c r="AC552" s="280"/>
      <c r="AD552" s="281"/>
      <c r="AE552" s="81"/>
      <c r="AF552" s="42"/>
      <c r="AG552" s="43"/>
      <c r="AH552" s="43"/>
      <c r="AI552" s="43"/>
      <c r="AJ552" s="79"/>
      <c r="AK552" s="79"/>
      <c r="AL552" s="79"/>
    </row>
    <row r="553" spans="1:38" s="80" customFormat="1" ht="18" customHeight="1">
      <c r="A553" s="121"/>
      <c r="B553" s="341"/>
      <c r="C553" s="342"/>
      <c r="D553" s="342"/>
      <c r="E553" s="342"/>
      <c r="F553" s="342"/>
      <c r="G553" s="342"/>
      <c r="H553" s="329"/>
      <c r="I553" s="329"/>
      <c r="J553" s="329"/>
      <c r="K553" s="329"/>
      <c r="L553" s="329"/>
      <c r="M553" s="279"/>
      <c r="N553" s="307"/>
      <c r="O553" s="279"/>
      <c r="P553" s="280"/>
      <c r="Q553" s="280"/>
      <c r="R553" s="280"/>
      <c r="S553" s="280"/>
      <c r="T553" s="280"/>
      <c r="U553" s="280"/>
      <c r="V553" s="280"/>
      <c r="W553" s="280"/>
      <c r="X553" s="280"/>
      <c r="Y553" s="280"/>
      <c r="Z553" s="280"/>
      <c r="AA553" s="280"/>
      <c r="AB553" s="280"/>
      <c r="AC553" s="280"/>
      <c r="AD553" s="281"/>
      <c r="AE553" s="81"/>
      <c r="AF553" s="42"/>
      <c r="AG553" s="43"/>
      <c r="AH553" s="43"/>
      <c r="AI553" s="43"/>
      <c r="AJ553" s="79"/>
      <c r="AK553" s="79"/>
      <c r="AL553" s="79"/>
    </row>
    <row r="554" spans="1:38" s="80" customFormat="1" ht="18" customHeight="1" outlineLevel="1" thickBot="1">
      <c r="A554" s="75"/>
      <c r="B554" s="290"/>
      <c r="C554" s="291"/>
      <c r="D554" s="312"/>
      <c r="E554" s="291"/>
      <c r="F554" s="312"/>
      <c r="G554" s="291"/>
      <c r="H554" s="310"/>
      <c r="I554" s="313"/>
      <c r="J554" s="313"/>
      <c r="K554" s="313"/>
      <c r="L554" s="311"/>
      <c r="M554" s="310"/>
      <c r="N554" s="311"/>
      <c r="O554" s="310"/>
      <c r="P554" s="313"/>
      <c r="Q554" s="313"/>
      <c r="R554" s="313"/>
      <c r="S554" s="313"/>
      <c r="T554" s="313"/>
      <c r="U554" s="313"/>
      <c r="V554" s="313"/>
      <c r="W554" s="313"/>
      <c r="X554" s="313"/>
      <c r="Y554" s="313"/>
      <c r="Z554" s="313"/>
      <c r="AA554" s="313"/>
      <c r="AB554" s="313"/>
      <c r="AC554" s="313"/>
      <c r="AD554" s="314"/>
      <c r="AE554" s="81"/>
      <c r="AF554" s="42"/>
      <c r="AG554" s="43"/>
      <c r="AH554" s="43"/>
      <c r="AI554" s="43"/>
      <c r="AJ554" s="79"/>
      <c r="AK554" s="79"/>
      <c r="AL554" s="79"/>
    </row>
    <row r="555" spans="1:38" s="8" customFormat="1" ht="18" customHeight="1">
      <c r="A555" s="130"/>
      <c r="B555" s="402"/>
      <c r="C555" s="402"/>
      <c r="D555" s="402"/>
      <c r="E555" s="402"/>
      <c r="F555" s="402"/>
      <c r="G555" s="402"/>
      <c r="H555" s="403"/>
      <c r="I555" s="403"/>
      <c r="J555" s="403"/>
      <c r="K555" s="403"/>
      <c r="L555" s="403"/>
      <c r="M555" s="404"/>
      <c r="N555" s="404"/>
      <c r="O555" s="405"/>
      <c r="P555" s="405"/>
      <c r="Q555" s="405"/>
      <c r="R555" s="405"/>
      <c r="S555" s="405"/>
      <c r="T555" s="405"/>
      <c r="U555" s="405"/>
      <c r="V555" s="405"/>
      <c r="W555" s="405"/>
      <c r="X555" s="405"/>
      <c r="Y555" s="405"/>
      <c r="Z555" s="405"/>
      <c r="AA555" s="405"/>
      <c r="AB555" s="405"/>
      <c r="AC555" s="405"/>
      <c r="AD555" s="405"/>
    </row>
    <row r="556" spans="1:38" s="8" customFormat="1" ht="18" customHeight="1">
      <c r="A556" s="130"/>
      <c r="B556" s="398"/>
      <c r="C556" s="398"/>
      <c r="D556" s="398"/>
      <c r="E556" s="398"/>
      <c r="F556" s="398"/>
      <c r="G556" s="398"/>
      <c r="H556" s="399"/>
      <c r="I556" s="399"/>
      <c r="J556" s="399"/>
      <c r="K556" s="399"/>
      <c r="L556" s="399"/>
      <c r="M556" s="400"/>
      <c r="N556" s="400"/>
      <c r="O556" s="401"/>
      <c r="P556" s="401"/>
      <c r="Q556" s="401"/>
      <c r="R556" s="401"/>
      <c r="S556" s="401"/>
      <c r="T556" s="401"/>
      <c r="U556" s="401"/>
      <c r="V556" s="401"/>
      <c r="W556" s="401"/>
      <c r="X556" s="401"/>
      <c r="Y556" s="401"/>
      <c r="Z556" s="401"/>
      <c r="AA556" s="401"/>
      <c r="AB556" s="401"/>
      <c r="AC556" s="401"/>
      <c r="AD556" s="401"/>
    </row>
    <row r="557" spans="1:38" s="8" customFormat="1" ht="18" customHeight="1">
      <c r="A557" s="130"/>
      <c r="B557" s="398"/>
      <c r="C557" s="398"/>
      <c r="D557" s="398"/>
      <c r="E557" s="398"/>
      <c r="F557" s="398"/>
      <c r="G557" s="398"/>
      <c r="H557" s="399"/>
      <c r="I557" s="399"/>
      <c r="J557" s="399"/>
      <c r="K557" s="399"/>
      <c r="L557" s="399"/>
      <c r="M557" s="400"/>
      <c r="N557" s="400"/>
      <c r="O557" s="401"/>
      <c r="P557" s="401"/>
      <c r="Q557" s="401"/>
      <c r="R557" s="401"/>
      <c r="S557" s="401"/>
      <c r="T557" s="401"/>
      <c r="U557" s="401"/>
      <c r="V557" s="401"/>
      <c r="W557" s="401"/>
      <c r="X557" s="401"/>
      <c r="Y557" s="401"/>
      <c r="Z557" s="401"/>
      <c r="AA557" s="401"/>
      <c r="AB557" s="401"/>
      <c r="AC557" s="401"/>
      <c r="AD557" s="401"/>
    </row>
    <row r="558" spans="1:38" s="8" customFormat="1" ht="18" customHeight="1">
      <c r="A558" s="130"/>
      <c r="B558" s="398"/>
      <c r="C558" s="398"/>
      <c r="D558" s="398"/>
      <c r="E558" s="398"/>
      <c r="F558" s="398"/>
      <c r="G558" s="398"/>
      <c r="H558" s="399"/>
      <c r="I558" s="399"/>
      <c r="J558" s="399"/>
      <c r="K558" s="399"/>
      <c r="L558" s="399"/>
      <c r="M558" s="400"/>
      <c r="N558" s="400"/>
      <c r="O558" s="401"/>
      <c r="P558" s="401"/>
      <c r="Q558" s="401"/>
      <c r="R558" s="401"/>
      <c r="S558" s="401"/>
      <c r="T558" s="401"/>
      <c r="U558" s="401"/>
      <c r="V558" s="401"/>
      <c r="W558" s="401"/>
      <c r="X558" s="401"/>
      <c r="Y558" s="401"/>
      <c r="Z558" s="401"/>
      <c r="AA558" s="401"/>
      <c r="AB558" s="401"/>
      <c r="AC558" s="401"/>
      <c r="AD558" s="401"/>
    </row>
    <row r="559" spans="1:38" s="8" customFormat="1" ht="18" customHeight="1">
      <c r="A559" s="130"/>
      <c r="B559" s="398"/>
      <c r="C559" s="398"/>
      <c r="D559" s="398"/>
      <c r="E559" s="398"/>
      <c r="F559" s="398"/>
      <c r="G559" s="398"/>
      <c r="H559" s="399"/>
      <c r="I559" s="399"/>
      <c r="J559" s="399"/>
      <c r="K559" s="399"/>
      <c r="L559" s="399"/>
      <c r="M559" s="400"/>
      <c r="N559" s="400"/>
      <c r="O559" s="401"/>
      <c r="P559" s="401"/>
      <c r="Q559" s="401"/>
      <c r="R559" s="401"/>
      <c r="S559" s="401"/>
      <c r="T559" s="401"/>
      <c r="U559" s="401"/>
      <c r="V559" s="401"/>
      <c r="W559" s="401"/>
      <c r="X559" s="401"/>
      <c r="Y559" s="401"/>
      <c r="Z559" s="401"/>
      <c r="AA559" s="401"/>
      <c r="AB559" s="401"/>
      <c r="AC559" s="401"/>
      <c r="AD559" s="401"/>
    </row>
    <row r="560" spans="1:38" s="8" customFormat="1" ht="18" customHeight="1">
      <c r="A560" s="130"/>
      <c r="B560" s="398"/>
      <c r="C560" s="398"/>
      <c r="D560" s="398"/>
      <c r="E560" s="398"/>
      <c r="F560" s="398"/>
      <c r="G560" s="398"/>
      <c r="H560" s="399"/>
      <c r="I560" s="399"/>
      <c r="J560" s="399"/>
      <c r="K560" s="399"/>
      <c r="L560" s="399"/>
      <c r="M560" s="400"/>
      <c r="N560" s="400"/>
      <c r="O560" s="401"/>
      <c r="P560" s="401"/>
      <c r="Q560" s="401"/>
      <c r="R560" s="401"/>
      <c r="S560" s="401"/>
      <c r="T560" s="401"/>
      <c r="U560" s="401"/>
      <c r="V560" s="401"/>
      <c r="W560" s="401"/>
      <c r="X560" s="401"/>
      <c r="Y560" s="401"/>
      <c r="Z560" s="401"/>
      <c r="AA560" s="401"/>
      <c r="AB560" s="401"/>
      <c r="AC560" s="401"/>
      <c r="AD560" s="401"/>
    </row>
    <row r="561" spans="1:30" s="8" customFormat="1" ht="18" customHeight="1">
      <c r="A561" s="130"/>
      <c r="B561" s="398"/>
      <c r="C561" s="398"/>
      <c r="D561" s="398"/>
      <c r="E561" s="398"/>
      <c r="F561" s="398"/>
      <c r="G561" s="398"/>
      <c r="H561" s="399"/>
      <c r="I561" s="399"/>
      <c r="J561" s="399"/>
      <c r="K561" s="399"/>
      <c r="L561" s="399"/>
      <c r="M561" s="400"/>
      <c r="N561" s="400"/>
      <c r="O561" s="401"/>
      <c r="P561" s="401"/>
      <c r="Q561" s="401"/>
      <c r="R561" s="401"/>
      <c r="S561" s="401"/>
      <c r="T561" s="401"/>
      <c r="U561" s="401"/>
      <c r="V561" s="401"/>
      <c r="W561" s="401"/>
      <c r="X561" s="401"/>
      <c r="Y561" s="401"/>
      <c r="Z561" s="401"/>
      <c r="AA561" s="401"/>
      <c r="AB561" s="401"/>
      <c r="AC561" s="401"/>
      <c r="AD561" s="401"/>
    </row>
    <row r="562" spans="1:30" s="8" customFormat="1" ht="18" customHeight="1">
      <c r="A562" s="130"/>
      <c r="B562" s="398"/>
      <c r="C562" s="398"/>
      <c r="D562" s="398"/>
      <c r="E562" s="398"/>
      <c r="F562" s="398"/>
      <c r="G562" s="398"/>
      <c r="H562" s="399"/>
      <c r="I562" s="399"/>
      <c r="J562" s="399"/>
      <c r="K562" s="399"/>
      <c r="L562" s="399"/>
      <c r="M562" s="400"/>
      <c r="N562" s="400"/>
      <c r="O562" s="401"/>
      <c r="P562" s="401"/>
      <c r="Q562" s="401"/>
      <c r="R562" s="401"/>
      <c r="S562" s="401"/>
      <c r="T562" s="401"/>
      <c r="U562" s="401"/>
      <c r="V562" s="401"/>
      <c r="W562" s="401"/>
      <c r="X562" s="401"/>
      <c r="Y562" s="401"/>
      <c r="Z562" s="401"/>
      <c r="AA562" s="401"/>
      <c r="AB562" s="401"/>
      <c r="AC562" s="401"/>
      <c r="AD562" s="401"/>
    </row>
    <row r="563" spans="1:30" s="8" customFormat="1" ht="18" customHeight="1">
      <c r="A563" s="130"/>
      <c r="B563" s="398"/>
      <c r="C563" s="398"/>
      <c r="D563" s="398"/>
      <c r="E563" s="398"/>
      <c r="F563" s="398"/>
      <c r="G563" s="398"/>
      <c r="H563" s="399"/>
      <c r="I563" s="399"/>
      <c r="J563" s="399"/>
      <c r="K563" s="399"/>
      <c r="L563" s="399"/>
      <c r="M563" s="400"/>
      <c r="N563" s="400"/>
      <c r="O563" s="401"/>
      <c r="P563" s="401"/>
      <c r="Q563" s="401"/>
      <c r="R563" s="401"/>
      <c r="S563" s="401"/>
      <c r="T563" s="401"/>
      <c r="U563" s="401"/>
      <c r="V563" s="401"/>
      <c r="W563" s="401"/>
      <c r="X563" s="401"/>
      <c r="Y563" s="401"/>
      <c r="Z563" s="401"/>
      <c r="AA563" s="401"/>
      <c r="AB563" s="401"/>
      <c r="AC563" s="401"/>
      <c r="AD563" s="401"/>
    </row>
    <row r="564" spans="1:30" s="8" customFormat="1" ht="18" customHeight="1">
      <c r="A564" s="130"/>
      <c r="B564" s="398"/>
      <c r="C564" s="398"/>
      <c r="D564" s="398"/>
      <c r="E564" s="398"/>
      <c r="F564" s="398"/>
      <c r="G564" s="398"/>
      <c r="H564" s="399"/>
      <c r="I564" s="399"/>
      <c r="J564" s="399"/>
      <c r="K564" s="399"/>
      <c r="L564" s="399"/>
      <c r="M564" s="400"/>
      <c r="N564" s="400"/>
      <c r="O564" s="401"/>
      <c r="P564" s="401"/>
      <c r="Q564" s="401"/>
      <c r="R564" s="401"/>
      <c r="S564" s="401"/>
      <c r="T564" s="401"/>
      <c r="U564" s="401"/>
      <c r="V564" s="401"/>
      <c r="W564" s="401"/>
      <c r="X564" s="401"/>
      <c r="Y564" s="401"/>
      <c r="Z564" s="401"/>
      <c r="AA564" s="401"/>
      <c r="AB564" s="401"/>
      <c r="AC564" s="401"/>
      <c r="AD564" s="401"/>
    </row>
    <row r="565" spans="1:30" s="8" customFormat="1" ht="18" customHeight="1">
      <c r="A565" s="130"/>
      <c r="B565" s="398"/>
      <c r="C565" s="398"/>
      <c r="D565" s="398"/>
      <c r="E565" s="398"/>
      <c r="F565" s="398"/>
      <c r="G565" s="398"/>
      <c r="H565" s="399"/>
      <c r="I565" s="399"/>
      <c r="J565" s="399"/>
      <c r="K565" s="399"/>
      <c r="L565" s="399"/>
      <c r="M565" s="400"/>
      <c r="N565" s="400"/>
      <c r="O565" s="401"/>
      <c r="P565" s="401"/>
      <c r="Q565" s="401"/>
      <c r="R565" s="401"/>
      <c r="S565" s="401"/>
      <c r="T565" s="401"/>
      <c r="U565" s="401"/>
      <c r="V565" s="401"/>
      <c r="W565" s="401"/>
      <c r="X565" s="401"/>
      <c r="Y565" s="401"/>
      <c r="Z565" s="401"/>
      <c r="AA565" s="401"/>
      <c r="AB565" s="401"/>
      <c r="AC565" s="401"/>
      <c r="AD565" s="401"/>
    </row>
    <row r="566" spans="1:30" s="8" customFormat="1" ht="18" customHeight="1">
      <c r="A566" s="130"/>
      <c r="B566" s="398"/>
      <c r="C566" s="398"/>
      <c r="D566" s="398"/>
      <c r="E566" s="398"/>
      <c r="F566" s="398"/>
      <c r="G566" s="398"/>
      <c r="H566" s="399"/>
      <c r="I566" s="399"/>
      <c r="J566" s="399"/>
      <c r="K566" s="399"/>
      <c r="L566" s="399"/>
      <c r="M566" s="400"/>
      <c r="N566" s="400"/>
      <c r="O566" s="401"/>
      <c r="P566" s="401"/>
      <c r="Q566" s="401"/>
      <c r="R566" s="401"/>
      <c r="S566" s="401"/>
      <c r="T566" s="401"/>
      <c r="U566" s="401"/>
      <c r="V566" s="401"/>
      <c r="W566" s="401"/>
      <c r="X566" s="401"/>
      <c r="Y566" s="401"/>
      <c r="Z566" s="401"/>
      <c r="AA566" s="401"/>
      <c r="AB566" s="401"/>
      <c r="AC566" s="401"/>
      <c r="AD566" s="401"/>
    </row>
    <row r="567" spans="1:30" s="8" customFormat="1" ht="18" customHeight="1">
      <c r="A567" s="130"/>
      <c r="B567" s="398"/>
      <c r="C567" s="398"/>
      <c r="D567" s="398"/>
      <c r="E567" s="398"/>
      <c r="F567" s="398"/>
      <c r="G567" s="398"/>
      <c r="H567" s="399"/>
      <c r="I567" s="399"/>
      <c r="J567" s="399"/>
      <c r="K567" s="399"/>
      <c r="L567" s="399"/>
      <c r="M567" s="400"/>
      <c r="N567" s="400"/>
      <c r="O567" s="401"/>
      <c r="P567" s="401"/>
      <c r="Q567" s="401"/>
      <c r="R567" s="401"/>
      <c r="S567" s="401"/>
      <c r="T567" s="401"/>
      <c r="U567" s="401"/>
      <c r="V567" s="401"/>
      <c r="W567" s="401"/>
      <c r="X567" s="401"/>
      <c r="Y567" s="401"/>
      <c r="Z567" s="401"/>
      <c r="AA567" s="401"/>
      <c r="AB567" s="401"/>
      <c r="AC567" s="401"/>
      <c r="AD567" s="401"/>
    </row>
    <row r="568" spans="1:30" s="8" customFormat="1" ht="18" customHeight="1">
      <c r="A568" s="130"/>
      <c r="B568" s="398"/>
      <c r="C568" s="398"/>
      <c r="D568" s="398"/>
      <c r="E568" s="398"/>
      <c r="F568" s="398"/>
      <c r="G568" s="398"/>
      <c r="H568" s="399"/>
      <c r="I568" s="399"/>
      <c r="J568" s="399"/>
      <c r="K568" s="399"/>
      <c r="L568" s="399"/>
      <c r="M568" s="400"/>
      <c r="N568" s="400"/>
      <c r="O568" s="401"/>
      <c r="P568" s="401"/>
      <c r="Q568" s="401"/>
      <c r="R568" s="401"/>
      <c r="S568" s="401"/>
      <c r="T568" s="401"/>
      <c r="U568" s="401"/>
      <c r="V568" s="401"/>
      <c r="W568" s="401"/>
      <c r="X568" s="401"/>
      <c r="Y568" s="401"/>
      <c r="Z568" s="401"/>
      <c r="AA568" s="401"/>
      <c r="AB568" s="401"/>
      <c r="AC568" s="401"/>
      <c r="AD568" s="401"/>
    </row>
    <row r="569" spans="1:30" s="8" customFormat="1" ht="18" customHeight="1">
      <c r="A569" s="130"/>
      <c r="B569" s="398"/>
      <c r="C569" s="398"/>
      <c r="D569" s="398"/>
      <c r="E569" s="398"/>
      <c r="F569" s="398"/>
      <c r="G569" s="398"/>
      <c r="H569" s="399"/>
      <c r="I569" s="399"/>
      <c r="J569" s="399"/>
      <c r="K569" s="399"/>
      <c r="L569" s="399"/>
      <c r="M569" s="400"/>
      <c r="N569" s="400"/>
      <c r="O569" s="401"/>
      <c r="P569" s="401"/>
      <c r="Q569" s="401"/>
      <c r="R569" s="401"/>
      <c r="S569" s="401"/>
      <c r="T569" s="401"/>
      <c r="U569" s="401"/>
      <c r="V569" s="401"/>
      <c r="W569" s="401"/>
      <c r="X569" s="401"/>
      <c r="Y569" s="401"/>
      <c r="Z569" s="401"/>
      <c r="AA569" s="401"/>
      <c r="AB569" s="401"/>
      <c r="AC569" s="401"/>
      <c r="AD569" s="401"/>
    </row>
    <row r="570" spans="1:30" s="8" customFormat="1" ht="18" customHeight="1">
      <c r="A570" s="130"/>
      <c r="B570" s="398"/>
      <c r="C570" s="398"/>
      <c r="D570" s="398"/>
      <c r="E570" s="398"/>
      <c r="F570" s="398"/>
      <c r="G570" s="398"/>
      <c r="H570" s="399"/>
      <c r="I570" s="399"/>
      <c r="J570" s="399"/>
      <c r="K570" s="399"/>
      <c r="L570" s="399"/>
      <c r="M570" s="400"/>
      <c r="N570" s="400"/>
      <c r="O570" s="401"/>
      <c r="P570" s="401"/>
      <c r="Q570" s="401"/>
      <c r="R570" s="401"/>
      <c r="S570" s="401"/>
      <c r="T570" s="401"/>
      <c r="U570" s="401"/>
      <c r="V570" s="401"/>
      <c r="W570" s="401"/>
      <c r="X570" s="401"/>
      <c r="Y570" s="401"/>
      <c r="Z570" s="401"/>
      <c r="AA570" s="401"/>
      <c r="AB570" s="401"/>
      <c r="AC570" s="401"/>
      <c r="AD570" s="401"/>
    </row>
    <row r="571" spans="1:30" s="8" customFormat="1" ht="18" customHeight="1">
      <c r="A571" s="130"/>
      <c r="B571" s="398"/>
      <c r="C571" s="398"/>
      <c r="D571" s="398"/>
      <c r="E571" s="398"/>
      <c r="F571" s="398"/>
      <c r="G571" s="398"/>
      <c r="H571" s="399"/>
      <c r="I571" s="399"/>
      <c r="J571" s="399"/>
      <c r="K571" s="399"/>
      <c r="L571" s="399"/>
      <c r="M571" s="400"/>
      <c r="N571" s="400"/>
      <c r="O571" s="401"/>
      <c r="P571" s="401"/>
      <c r="Q571" s="401"/>
      <c r="R571" s="401"/>
      <c r="S571" s="401"/>
      <c r="T571" s="401"/>
      <c r="U571" s="401"/>
      <c r="V571" s="401"/>
      <c r="W571" s="401"/>
      <c r="X571" s="401"/>
      <c r="Y571" s="401"/>
      <c r="Z571" s="401"/>
      <c r="AA571" s="401"/>
      <c r="AB571" s="401"/>
      <c r="AC571" s="401"/>
      <c r="AD571" s="401"/>
    </row>
    <row r="572" spans="1:30" s="8" customFormat="1" ht="18" customHeight="1">
      <c r="A572" s="130"/>
      <c r="B572" s="398"/>
      <c r="C572" s="398"/>
      <c r="D572" s="398"/>
      <c r="E572" s="398"/>
      <c r="F572" s="398"/>
      <c r="G572" s="398"/>
      <c r="H572" s="399"/>
      <c r="I572" s="399"/>
      <c r="J572" s="399"/>
      <c r="K572" s="399"/>
      <c r="L572" s="399"/>
      <c r="M572" s="400"/>
      <c r="N572" s="400"/>
      <c r="O572" s="401"/>
      <c r="P572" s="401"/>
      <c r="Q572" s="401"/>
      <c r="R572" s="401"/>
      <c r="S572" s="401"/>
      <c r="T572" s="401"/>
      <c r="U572" s="401"/>
      <c r="V572" s="401"/>
      <c r="W572" s="401"/>
      <c r="X572" s="401"/>
      <c r="Y572" s="401"/>
      <c r="Z572" s="401"/>
      <c r="AA572" s="401"/>
      <c r="AB572" s="401"/>
      <c r="AC572" s="401"/>
      <c r="AD572" s="401"/>
    </row>
    <row r="573" spans="1:30" s="8" customFormat="1" ht="18" customHeight="1">
      <c r="A573" s="130"/>
      <c r="B573" s="398"/>
      <c r="C573" s="398"/>
      <c r="D573" s="398"/>
      <c r="E573" s="398"/>
      <c r="F573" s="398"/>
      <c r="G573" s="398"/>
      <c r="H573" s="399"/>
      <c r="I573" s="399"/>
      <c r="J573" s="399"/>
      <c r="K573" s="399"/>
      <c r="L573" s="399"/>
      <c r="M573" s="400"/>
      <c r="N573" s="400"/>
      <c r="O573" s="401"/>
      <c r="P573" s="401"/>
      <c r="Q573" s="401"/>
      <c r="R573" s="401"/>
      <c r="S573" s="401"/>
      <c r="T573" s="401"/>
      <c r="U573" s="401"/>
      <c r="V573" s="401"/>
      <c r="W573" s="401"/>
      <c r="X573" s="401"/>
      <c r="Y573" s="401"/>
      <c r="Z573" s="401"/>
      <c r="AA573" s="401"/>
      <c r="AB573" s="401"/>
      <c r="AC573" s="401"/>
      <c r="AD573" s="401"/>
    </row>
    <row r="574" spans="1:30" s="8" customFormat="1" ht="18" customHeight="1">
      <c r="A574" s="130"/>
      <c r="B574" s="398"/>
      <c r="C574" s="398"/>
      <c r="D574" s="398"/>
      <c r="E574" s="398"/>
      <c r="F574" s="398"/>
      <c r="G574" s="398"/>
      <c r="H574" s="399"/>
      <c r="I574" s="399"/>
      <c r="J574" s="399"/>
      <c r="K574" s="399"/>
      <c r="L574" s="399"/>
      <c r="M574" s="400"/>
      <c r="N574" s="400"/>
      <c r="O574" s="401"/>
      <c r="P574" s="401"/>
      <c r="Q574" s="401"/>
      <c r="R574" s="401"/>
      <c r="S574" s="401"/>
      <c r="T574" s="401"/>
      <c r="U574" s="401"/>
      <c r="V574" s="401"/>
      <c r="W574" s="401"/>
      <c r="X574" s="401"/>
      <c r="Y574" s="401"/>
      <c r="Z574" s="401"/>
      <c r="AA574" s="401"/>
      <c r="AB574" s="401"/>
      <c r="AC574" s="401"/>
      <c r="AD574" s="401"/>
    </row>
    <row r="575" spans="1:30" s="8" customFormat="1" ht="18" customHeight="1">
      <c r="A575" s="130"/>
      <c r="B575" s="398"/>
      <c r="C575" s="398"/>
      <c r="D575" s="398"/>
      <c r="E575" s="398"/>
      <c r="F575" s="398"/>
      <c r="G575" s="398"/>
      <c r="H575" s="399"/>
      <c r="I575" s="399"/>
      <c r="J575" s="399"/>
      <c r="K575" s="399"/>
      <c r="L575" s="399"/>
      <c r="M575" s="400"/>
      <c r="N575" s="400"/>
      <c r="O575" s="401"/>
      <c r="P575" s="401"/>
      <c r="Q575" s="401"/>
      <c r="R575" s="401"/>
      <c r="S575" s="401"/>
      <c r="T575" s="401"/>
      <c r="U575" s="401"/>
      <c r="V575" s="401"/>
      <c r="W575" s="401"/>
      <c r="X575" s="401"/>
      <c r="Y575" s="401"/>
      <c r="Z575" s="401"/>
      <c r="AA575" s="401"/>
      <c r="AB575" s="401"/>
      <c r="AC575" s="401"/>
      <c r="AD575" s="401"/>
    </row>
    <row r="576" spans="1:30" s="8" customFormat="1" ht="18" customHeight="1">
      <c r="A576" s="130"/>
      <c r="B576" s="398"/>
      <c r="C576" s="398"/>
      <c r="D576" s="398"/>
      <c r="E576" s="398"/>
      <c r="F576" s="398"/>
      <c r="G576" s="398"/>
      <c r="H576" s="399"/>
      <c r="I576" s="399"/>
      <c r="J576" s="399"/>
      <c r="K576" s="399"/>
      <c r="L576" s="399"/>
      <c r="M576" s="400"/>
      <c r="N576" s="400"/>
      <c r="O576" s="401"/>
      <c r="P576" s="401"/>
      <c r="Q576" s="401"/>
      <c r="R576" s="401"/>
      <c r="S576" s="401"/>
      <c r="T576" s="401"/>
      <c r="U576" s="401"/>
      <c r="V576" s="401"/>
      <c r="W576" s="401"/>
      <c r="X576" s="401"/>
      <c r="Y576" s="401"/>
      <c r="Z576" s="401"/>
      <c r="AA576" s="401"/>
      <c r="AB576" s="401"/>
      <c r="AC576" s="401"/>
      <c r="AD576" s="401"/>
    </row>
    <row r="577" spans="1:30" s="8" customFormat="1" ht="18" customHeight="1">
      <c r="A577" s="130"/>
      <c r="B577" s="398"/>
      <c r="C577" s="398"/>
      <c r="D577" s="398"/>
      <c r="E577" s="398"/>
      <c r="F577" s="398"/>
      <c r="G577" s="398"/>
      <c r="H577" s="399"/>
      <c r="I577" s="399"/>
      <c r="J577" s="399"/>
      <c r="K577" s="399"/>
      <c r="L577" s="399"/>
      <c r="M577" s="400"/>
      <c r="N577" s="400"/>
      <c r="O577" s="401"/>
      <c r="P577" s="401"/>
      <c r="Q577" s="401"/>
      <c r="R577" s="401"/>
      <c r="S577" s="401"/>
      <c r="T577" s="401"/>
      <c r="U577" s="401"/>
      <c r="V577" s="401"/>
      <c r="W577" s="401"/>
      <c r="X577" s="401"/>
      <c r="Y577" s="401"/>
      <c r="Z577" s="401"/>
      <c r="AA577" s="401"/>
      <c r="AB577" s="401"/>
      <c r="AC577" s="401"/>
      <c r="AD577" s="401"/>
    </row>
    <row r="578" spans="1:30" s="8" customFormat="1" ht="18" customHeight="1">
      <c r="A578" s="130"/>
      <c r="B578" s="398"/>
      <c r="C578" s="398"/>
      <c r="D578" s="398"/>
      <c r="E578" s="398"/>
      <c r="F578" s="398"/>
      <c r="G578" s="398"/>
      <c r="H578" s="399"/>
      <c r="I578" s="399"/>
      <c r="J578" s="399"/>
      <c r="K578" s="399"/>
      <c r="L578" s="399"/>
      <c r="M578" s="400"/>
      <c r="N578" s="400"/>
      <c r="O578" s="401"/>
      <c r="P578" s="401"/>
      <c r="Q578" s="401"/>
      <c r="R578" s="401"/>
      <c r="S578" s="401"/>
      <c r="T578" s="401"/>
      <c r="U578" s="401"/>
      <c r="V578" s="401"/>
      <c r="W578" s="401"/>
      <c r="X578" s="401"/>
      <c r="Y578" s="401"/>
      <c r="Z578" s="401"/>
      <c r="AA578" s="401"/>
      <c r="AB578" s="401"/>
      <c r="AC578" s="401"/>
      <c r="AD578" s="401"/>
    </row>
    <row r="579" spans="1:30" s="8" customFormat="1" ht="18" customHeight="1">
      <c r="A579" s="130"/>
      <c r="B579" s="398"/>
      <c r="C579" s="398"/>
      <c r="D579" s="398"/>
      <c r="E579" s="398"/>
      <c r="F579" s="398"/>
      <c r="G579" s="398"/>
      <c r="H579" s="399"/>
      <c r="I579" s="399"/>
      <c r="J579" s="399"/>
      <c r="K579" s="399"/>
      <c r="L579" s="399"/>
      <c r="M579" s="400"/>
      <c r="N579" s="400"/>
      <c r="O579" s="401"/>
      <c r="P579" s="401"/>
      <c r="Q579" s="401"/>
      <c r="R579" s="401"/>
      <c r="S579" s="401"/>
      <c r="T579" s="401"/>
      <c r="U579" s="401"/>
      <c r="V579" s="401"/>
      <c r="W579" s="401"/>
      <c r="X579" s="401"/>
      <c r="Y579" s="401"/>
      <c r="Z579" s="401"/>
      <c r="AA579" s="401"/>
      <c r="AB579" s="401"/>
      <c r="AC579" s="401"/>
      <c r="AD579" s="401"/>
    </row>
    <row r="580" spans="1:30" s="8" customFormat="1" ht="18" customHeight="1">
      <c r="A580" s="130"/>
      <c r="B580" s="398"/>
      <c r="C580" s="398"/>
      <c r="D580" s="398"/>
      <c r="E580" s="398"/>
      <c r="F580" s="398"/>
      <c r="G580" s="398"/>
      <c r="H580" s="399"/>
      <c r="I580" s="399"/>
      <c r="J580" s="399"/>
      <c r="K580" s="399"/>
      <c r="L580" s="399"/>
      <c r="M580" s="400"/>
      <c r="N580" s="400"/>
      <c r="O580" s="401"/>
      <c r="P580" s="401"/>
      <c r="Q580" s="401"/>
      <c r="R580" s="401"/>
      <c r="S580" s="401"/>
      <c r="T580" s="401"/>
      <c r="U580" s="401"/>
      <c r="V580" s="401"/>
      <c r="W580" s="401"/>
      <c r="X580" s="401"/>
      <c r="Y580" s="401"/>
      <c r="Z580" s="401"/>
      <c r="AA580" s="401"/>
      <c r="AB580" s="401"/>
      <c r="AC580" s="401"/>
      <c r="AD580" s="401"/>
    </row>
    <row r="581" spans="1:30" s="8" customFormat="1" ht="18" customHeight="1">
      <c r="A581" s="130"/>
      <c r="B581" s="398"/>
      <c r="C581" s="398"/>
      <c r="D581" s="398"/>
      <c r="E581" s="398"/>
      <c r="F581" s="398"/>
      <c r="G581" s="398"/>
      <c r="H581" s="399"/>
      <c r="I581" s="399"/>
      <c r="J581" s="399"/>
      <c r="K581" s="399"/>
      <c r="L581" s="399"/>
      <c r="M581" s="400"/>
      <c r="N581" s="400"/>
      <c r="O581" s="401"/>
      <c r="P581" s="401"/>
      <c r="Q581" s="401"/>
      <c r="R581" s="401"/>
      <c r="S581" s="401"/>
      <c r="T581" s="401"/>
      <c r="U581" s="401"/>
      <c r="V581" s="401"/>
      <c r="W581" s="401"/>
      <c r="X581" s="401"/>
      <c r="Y581" s="401"/>
      <c r="Z581" s="401"/>
      <c r="AA581" s="401"/>
      <c r="AB581" s="401"/>
      <c r="AC581" s="401"/>
      <c r="AD581" s="401"/>
    </row>
    <row r="582" spans="1:30" s="8" customFormat="1" ht="18" customHeight="1">
      <c r="A582" s="130"/>
      <c r="B582" s="398"/>
      <c r="C582" s="398"/>
      <c r="D582" s="398"/>
      <c r="E582" s="398"/>
      <c r="F582" s="398"/>
      <c r="G582" s="398"/>
      <c r="H582" s="399"/>
      <c r="I582" s="399"/>
      <c r="J582" s="399"/>
      <c r="K582" s="399"/>
      <c r="L582" s="399"/>
      <c r="M582" s="400"/>
      <c r="N582" s="400"/>
      <c r="O582" s="401"/>
      <c r="P582" s="401"/>
      <c r="Q582" s="401"/>
      <c r="R582" s="401"/>
      <c r="S582" s="401"/>
      <c r="T582" s="401"/>
      <c r="U582" s="401"/>
      <c r="V582" s="401"/>
      <c r="W582" s="401"/>
      <c r="X582" s="401"/>
      <c r="Y582" s="401"/>
      <c r="Z582" s="401"/>
      <c r="AA582" s="401"/>
      <c r="AB582" s="401"/>
      <c r="AC582" s="401"/>
      <c r="AD582" s="401"/>
    </row>
    <row r="583" spans="1:30" s="8" customFormat="1" ht="18" customHeight="1">
      <c r="A583" s="130"/>
      <c r="B583" s="398"/>
      <c r="C583" s="398"/>
      <c r="D583" s="398"/>
      <c r="E583" s="398"/>
      <c r="F583" s="398"/>
      <c r="G583" s="398"/>
      <c r="H583" s="399"/>
      <c r="I583" s="399"/>
      <c r="J583" s="399"/>
      <c r="K583" s="399"/>
      <c r="L583" s="399"/>
      <c r="M583" s="400"/>
      <c r="N583" s="400"/>
      <c r="O583" s="401"/>
      <c r="P583" s="401"/>
      <c r="Q583" s="401"/>
      <c r="R583" s="401"/>
      <c r="S583" s="401"/>
      <c r="T583" s="401"/>
      <c r="U583" s="401"/>
      <c r="V583" s="401"/>
      <c r="W583" s="401"/>
      <c r="X583" s="401"/>
      <c r="Y583" s="401"/>
      <c r="Z583" s="401"/>
      <c r="AA583" s="401"/>
      <c r="AB583" s="401"/>
      <c r="AC583" s="401"/>
      <c r="AD583" s="401"/>
    </row>
    <row r="584" spans="1:30" s="8" customFormat="1" ht="18" customHeight="1">
      <c r="A584" s="130"/>
      <c r="B584" s="398"/>
      <c r="C584" s="398"/>
      <c r="D584" s="398"/>
      <c r="E584" s="398"/>
      <c r="F584" s="398"/>
      <c r="G584" s="398"/>
      <c r="H584" s="399"/>
      <c r="I584" s="399"/>
      <c r="J584" s="399"/>
      <c r="K584" s="399"/>
      <c r="L584" s="399"/>
      <c r="M584" s="400"/>
      <c r="N584" s="400"/>
      <c r="O584" s="401"/>
      <c r="P584" s="401"/>
      <c r="Q584" s="401"/>
      <c r="R584" s="401"/>
      <c r="S584" s="401"/>
      <c r="T584" s="401"/>
      <c r="U584" s="401"/>
      <c r="V584" s="401"/>
      <c r="W584" s="401"/>
      <c r="X584" s="401"/>
      <c r="Y584" s="401"/>
      <c r="Z584" s="401"/>
      <c r="AA584" s="401"/>
      <c r="AB584" s="401"/>
      <c r="AC584" s="401"/>
      <c r="AD584" s="401"/>
    </row>
    <row r="585" spans="1:30" s="8" customFormat="1" ht="18" customHeight="1">
      <c r="A585" s="130"/>
      <c r="B585" s="398"/>
      <c r="C585" s="398"/>
      <c r="D585" s="398"/>
      <c r="E585" s="398"/>
      <c r="F585" s="398"/>
      <c r="G585" s="398"/>
      <c r="H585" s="399"/>
      <c r="I585" s="399"/>
      <c r="J585" s="399"/>
      <c r="K585" s="399"/>
      <c r="L585" s="399"/>
      <c r="M585" s="400"/>
      <c r="N585" s="400"/>
      <c r="O585" s="401"/>
      <c r="P585" s="401"/>
      <c r="Q585" s="401"/>
      <c r="R585" s="401"/>
      <c r="S585" s="401"/>
      <c r="T585" s="401"/>
      <c r="U585" s="401"/>
      <c r="V585" s="401"/>
      <c r="W585" s="401"/>
      <c r="X585" s="401"/>
      <c r="Y585" s="401"/>
      <c r="Z585" s="401"/>
      <c r="AA585" s="401"/>
      <c r="AB585" s="401"/>
      <c r="AC585" s="401"/>
      <c r="AD585" s="401"/>
    </row>
  </sheetData>
  <mergeCells count="1861">
    <mergeCell ref="B8:AB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B1:AC1"/>
    <mergeCell ref="B4:D4"/>
    <mergeCell ref="E4:V4"/>
    <mergeCell ref="W4:X4"/>
    <mergeCell ref="AA4:AB4"/>
    <mergeCell ref="B5:D5"/>
    <mergeCell ref="E5:F5"/>
    <mergeCell ref="G5:H5"/>
    <mergeCell ref="K5:O5"/>
    <mergeCell ref="P5:AB5"/>
    <mergeCell ref="M252:N252"/>
    <mergeCell ref="B253:D253"/>
    <mergeCell ref="E253:F253"/>
    <mergeCell ref="G253:H253"/>
    <mergeCell ref="I253:J253"/>
    <mergeCell ref="K253:L253"/>
    <mergeCell ref="M253:N253"/>
    <mergeCell ref="U9:V9"/>
    <mergeCell ref="W9:X9"/>
    <mergeCell ref="Y9:Z9"/>
    <mergeCell ref="AA9:AB9"/>
    <mergeCell ref="B251:N251"/>
    <mergeCell ref="B252:D252"/>
    <mergeCell ref="E252:F252"/>
    <mergeCell ref="G252:H252"/>
    <mergeCell ref="I252:J252"/>
    <mergeCell ref="K252:L252"/>
    <mergeCell ref="B256:D256"/>
    <mergeCell ref="E256:F256"/>
    <mergeCell ref="G256:H256"/>
    <mergeCell ref="I256:J256"/>
    <mergeCell ref="K256:L256"/>
    <mergeCell ref="M256:N256"/>
    <mergeCell ref="B255:D255"/>
    <mergeCell ref="E255:F255"/>
    <mergeCell ref="G255:H255"/>
    <mergeCell ref="I255:J255"/>
    <mergeCell ref="K255:L255"/>
    <mergeCell ref="M255:N255"/>
    <mergeCell ref="B254:D254"/>
    <mergeCell ref="E254:F254"/>
    <mergeCell ref="G254:H254"/>
    <mergeCell ref="I254:J254"/>
    <mergeCell ref="K254:L254"/>
    <mergeCell ref="M254:N254"/>
    <mergeCell ref="U259:V259"/>
    <mergeCell ref="W259:X259"/>
    <mergeCell ref="Y259:Z259"/>
    <mergeCell ref="AA259:AB259"/>
    <mergeCell ref="C309:AB309"/>
    <mergeCell ref="C310:D310"/>
    <mergeCell ref="E310:F310"/>
    <mergeCell ref="G310:H310"/>
    <mergeCell ref="I310:J310"/>
    <mergeCell ref="K310:L310"/>
    <mergeCell ref="C258:AB258"/>
    <mergeCell ref="C259:D259"/>
    <mergeCell ref="E259:F259"/>
    <mergeCell ref="G259:H259"/>
    <mergeCell ref="I259:J259"/>
    <mergeCell ref="K259:L259"/>
    <mergeCell ref="M259:N259"/>
    <mergeCell ref="O259:P259"/>
    <mergeCell ref="Q259:R259"/>
    <mergeCell ref="S259:T259"/>
    <mergeCell ref="Q361:R361"/>
    <mergeCell ref="S361:T361"/>
    <mergeCell ref="U361:V361"/>
    <mergeCell ref="W361:X361"/>
    <mergeCell ref="Y361:Z361"/>
    <mergeCell ref="AA361:AB361"/>
    <mergeCell ref="Y310:Z310"/>
    <mergeCell ref="AA310:AB310"/>
    <mergeCell ref="C360:AB360"/>
    <mergeCell ref="C361:D361"/>
    <mergeCell ref="E361:F361"/>
    <mergeCell ref="G361:H361"/>
    <mergeCell ref="I361:J361"/>
    <mergeCell ref="K361:L361"/>
    <mergeCell ref="M361:N361"/>
    <mergeCell ref="O361:P361"/>
    <mergeCell ref="M310:N310"/>
    <mergeCell ref="O310:P310"/>
    <mergeCell ref="Q310:R310"/>
    <mergeCell ref="S310:T310"/>
    <mergeCell ref="U310:V310"/>
    <mergeCell ref="W310:X310"/>
    <mergeCell ref="AA362:AB362"/>
    <mergeCell ref="AC362:AD362"/>
    <mergeCell ref="C363:D363"/>
    <mergeCell ref="E363:F363"/>
    <mergeCell ref="G363:H363"/>
    <mergeCell ref="I363:J363"/>
    <mergeCell ref="K363:L363"/>
    <mergeCell ref="M363:N363"/>
    <mergeCell ref="O363:P363"/>
    <mergeCell ref="Q363:R363"/>
    <mergeCell ref="O362:P362"/>
    <mergeCell ref="Q362:R362"/>
    <mergeCell ref="S362:T362"/>
    <mergeCell ref="U362:V362"/>
    <mergeCell ref="W362:X362"/>
    <mergeCell ref="Y362:Z362"/>
    <mergeCell ref="C362:D362"/>
    <mergeCell ref="E362:F362"/>
    <mergeCell ref="G362:H362"/>
    <mergeCell ref="I362:J362"/>
    <mergeCell ref="K362:L362"/>
    <mergeCell ref="M362:N362"/>
    <mergeCell ref="Y364:Z364"/>
    <mergeCell ref="AA364:AB364"/>
    <mergeCell ref="C365:D365"/>
    <mergeCell ref="E365:F365"/>
    <mergeCell ref="G365:H365"/>
    <mergeCell ref="I365:J365"/>
    <mergeCell ref="K365:L365"/>
    <mergeCell ref="M365:N365"/>
    <mergeCell ref="O365:P365"/>
    <mergeCell ref="Q365:R365"/>
    <mergeCell ref="M364:N364"/>
    <mergeCell ref="O364:P364"/>
    <mergeCell ref="Q364:R364"/>
    <mergeCell ref="S364:T364"/>
    <mergeCell ref="U364:V364"/>
    <mergeCell ref="W364:X364"/>
    <mergeCell ref="S363:T363"/>
    <mergeCell ref="U363:V363"/>
    <mergeCell ref="W363:X363"/>
    <mergeCell ref="Y363:Z363"/>
    <mergeCell ref="AA363:AB363"/>
    <mergeCell ref="C364:D364"/>
    <mergeCell ref="E364:F364"/>
    <mergeCell ref="G364:H364"/>
    <mergeCell ref="I364:J364"/>
    <mergeCell ref="K364:L364"/>
    <mergeCell ref="Y366:Z366"/>
    <mergeCell ref="AA366:AB366"/>
    <mergeCell ref="C367:D367"/>
    <mergeCell ref="E367:F367"/>
    <mergeCell ref="G367:H367"/>
    <mergeCell ref="I367:J367"/>
    <mergeCell ref="K367:L367"/>
    <mergeCell ref="M367:N367"/>
    <mergeCell ref="O367:P367"/>
    <mergeCell ref="Q367:R367"/>
    <mergeCell ref="M366:N366"/>
    <mergeCell ref="O366:P366"/>
    <mergeCell ref="Q366:R366"/>
    <mergeCell ref="S366:T366"/>
    <mergeCell ref="U366:V366"/>
    <mergeCell ref="W366:X366"/>
    <mergeCell ref="S365:T365"/>
    <mergeCell ref="U365:V365"/>
    <mergeCell ref="W365:X365"/>
    <mergeCell ref="Y365:Z365"/>
    <mergeCell ref="AA365:AB365"/>
    <mergeCell ref="C366:D366"/>
    <mergeCell ref="E366:F366"/>
    <mergeCell ref="G366:H366"/>
    <mergeCell ref="I366:J366"/>
    <mergeCell ref="K366:L366"/>
    <mergeCell ref="Y368:Z368"/>
    <mergeCell ref="AA368:AB368"/>
    <mergeCell ref="C369:D369"/>
    <mergeCell ref="E369:F369"/>
    <mergeCell ref="G369:H369"/>
    <mergeCell ref="I369:J369"/>
    <mergeCell ref="K369:L369"/>
    <mergeCell ref="M369:N369"/>
    <mergeCell ref="O369:P369"/>
    <mergeCell ref="Q369:R369"/>
    <mergeCell ref="M368:N368"/>
    <mergeCell ref="O368:P368"/>
    <mergeCell ref="Q368:R368"/>
    <mergeCell ref="S368:T368"/>
    <mergeCell ref="U368:V368"/>
    <mergeCell ref="W368:X368"/>
    <mergeCell ref="S367:T367"/>
    <mergeCell ref="U367:V367"/>
    <mergeCell ref="W367:X367"/>
    <mergeCell ref="Y367:Z367"/>
    <mergeCell ref="AA367:AB367"/>
    <mergeCell ref="C368:D368"/>
    <mergeCell ref="E368:F368"/>
    <mergeCell ref="G368:H368"/>
    <mergeCell ref="I368:J368"/>
    <mergeCell ref="K368:L368"/>
    <mergeCell ref="Y370:Z370"/>
    <mergeCell ref="AA370:AB370"/>
    <mergeCell ref="C371:D371"/>
    <mergeCell ref="E371:F371"/>
    <mergeCell ref="G371:H371"/>
    <mergeCell ref="I371:J371"/>
    <mergeCell ref="K371:L371"/>
    <mergeCell ref="M371:N371"/>
    <mergeCell ref="O371:P371"/>
    <mergeCell ref="Q371:R371"/>
    <mergeCell ref="M370:N370"/>
    <mergeCell ref="O370:P370"/>
    <mergeCell ref="Q370:R370"/>
    <mergeCell ref="S370:T370"/>
    <mergeCell ref="U370:V370"/>
    <mergeCell ref="W370:X370"/>
    <mergeCell ref="S369:T369"/>
    <mergeCell ref="U369:V369"/>
    <mergeCell ref="W369:X369"/>
    <mergeCell ref="Y369:Z369"/>
    <mergeCell ref="AA369:AB369"/>
    <mergeCell ref="C370:D370"/>
    <mergeCell ref="E370:F370"/>
    <mergeCell ref="G370:H370"/>
    <mergeCell ref="I370:J370"/>
    <mergeCell ref="K370:L370"/>
    <mergeCell ref="Y372:Z372"/>
    <mergeCell ref="AA372:AB372"/>
    <mergeCell ref="C373:D373"/>
    <mergeCell ref="E373:F373"/>
    <mergeCell ref="G373:H373"/>
    <mergeCell ref="I373:J373"/>
    <mergeCell ref="K373:L373"/>
    <mergeCell ref="M373:N373"/>
    <mergeCell ref="O373:P373"/>
    <mergeCell ref="Q373:R373"/>
    <mergeCell ref="M372:N372"/>
    <mergeCell ref="O372:P372"/>
    <mergeCell ref="Q372:R372"/>
    <mergeCell ref="S372:T372"/>
    <mergeCell ref="U372:V372"/>
    <mergeCell ref="W372:X372"/>
    <mergeCell ref="S371:T371"/>
    <mergeCell ref="U371:V371"/>
    <mergeCell ref="W371:X371"/>
    <mergeCell ref="Y371:Z371"/>
    <mergeCell ref="AA371:AB371"/>
    <mergeCell ref="C372:D372"/>
    <mergeCell ref="E372:F372"/>
    <mergeCell ref="G372:H372"/>
    <mergeCell ref="I372:J372"/>
    <mergeCell ref="K372:L372"/>
    <mergeCell ref="Y374:Z374"/>
    <mergeCell ref="AA374:AB374"/>
    <mergeCell ref="C375:D375"/>
    <mergeCell ref="E375:F375"/>
    <mergeCell ref="G375:H375"/>
    <mergeCell ref="I375:J375"/>
    <mergeCell ref="K375:L375"/>
    <mergeCell ref="M375:N375"/>
    <mergeCell ref="O375:P375"/>
    <mergeCell ref="Q375:R375"/>
    <mergeCell ref="M374:N374"/>
    <mergeCell ref="O374:P374"/>
    <mergeCell ref="Q374:R374"/>
    <mergeCell ref="S374:T374"/>
    <mergeCell ref="U374:V374"/>
    <mergeCell ref="W374:X374"/>
    <mergeCell ref="S373:T373"/>
    <mergeCell ref="U373:V373"/>
    <mergeCell ref="W373:X373"/>
    <mergeCell ref="Y373:Z373"/>
    <mergeCell ref="AA373:AB373"/>
    <mergeCell ref="C374:D374"/>
    <mergeCell ref="E374:F374"/>
    <mergeCell ref="G374:H374"/>
    <mergeCell ref="I374:J374"/>
    <mergeCell ref="K374:L374"/>
    <mergeCell ref="Y376:Z376"/>
    <mergeCell ref="AA376:AB376"/>
    <mergeCell ref="C377:D377"/>
    <mergeCell ref="E377:F377"/>
    <mergeCell ref="G377:H377"/>
    <mergeCell ref="I377:J377"/>
    <mergeCell ref="K377:L377"/>
    <mergeCell ref="M377:N377"/>
    <mergeCell ref="O377:P377"/>
    <mergeCell ref="Q377:R377"/>
    <mergeCell ref="M376:N376"/>
    <mergeCell ref="O376:P376"/>
    <mergeCell ref="Q376:R376"/>
    <mergeCell ref="S376:T376"/>
    <mergeCell ref="U376:V376"/>
    <mergeCell ref="W376:X376"/>
    <mergeCell ref="S375:T375"/>
    <mergeCell ref="U375:V375"/>
    <mergeCell ref="W375:X375"/>
    <mergeCell ref="Y375:Z375"/>
    <mergeCell ref="AA375:AB375"/>
    <mergeCell ref="C376:D376"/>
    <mergeCell ref="E376:F376"/>
    <mergeCell ref="G376:H376"/>
    <mergeCell ref="I376:J376"/>
    <mergeCell ref="K376:L376"/>
    <mergeCell ref="Y378:Z378"/>
    <mergeCell ref="AA378:AB378"/>
    <mergeCell ref="C379:D379"/>
    <mergeCell ref="E379:F379"/>
    <mergeCell ref="G379:H379"/>
    <mergeCell ref="I379:J379"/>
    <mergeCell ref="K379:L379"/>
    <mergeCell ref="M379:N379"/>
    <mergeCell ref="O379:P379"/>
    <mergeCell ref="Q379:R379"/>
    <mergeCell ref="M378:N378"/>
    <mergeCell ref="O378:P378"/>
    <mergeCell ref="Q378:R378"/>
    <mergeCell ref="S378:T378"/>
    <mergeCell ref="U378:V378"/>
    <mergeCell ref="W378:X378"/>
    <mergeCell ref="S377:T377"/>
    <mergeCell ref="U377:V377"/>
    <mergeCell ref="W377:X377"/>
    <mergeCell ref="Y377:Z377"/>
    <mergeCell ref="AA377:AB377"/>
    <mergeCell ref="C378:D378"/>
    <mergeCell ref="E378:F378"/>
    <mergeCell ref="G378:H378"/>
    <mergeCell ref="I378:J378"/>
    <mergeCell ref="K378:L378"/>
    <mergeCell ref="Y380:Z380"/>
    <mergeCell ref="AA380:AB380"/>
    <mergeCell ref="C381:D381"/>
    <mergeCell ref="E381:F381"/>
    <mergeCell ref="G381:H381"/>
    <mergeCell ref="I381:J381"/>
    <mergeCell ref="K381:L381"/>
    <mergeCell ref="M381:N381"/>
    <mergeCell ref="O381:P381"/>
    <mergeCell ref="Q381:R381"/>
    <mergeCell ref="M380:N380"/>
    <mergeCell ref="O380:P380"/>
    <mergeCell ref="Q380:R380"/>
    <mergeCell ref="S380:T380"/>
    <mergeCell ref="U380:V380"/>
    <mergeCell ref="W380:X380"/>
    <mergeCell ref="S379:T379"/>
    <mergeCell ref="U379:V379"/>
    <mergeCell ref="W379:X379"/>
    <mergeCell ref="Y379:Z379"/>
    <mergeCell ref="AA379:AB379"/>
    <mergeCell ref="C380:D380"/>
    <mergeCell ref="E380:F380"/>
    <mergeCell ref="G380:H380"/>
    <mergeCell ref="I380:J380"/>
    <mergeCell ref="K380:L380"/>
    <mergeCell ref="Y382:Z382"/>
    <mergeCell ref="AA382:AB382"/>
    <mergeCell ref="C383:D383"/>
    <mergeCell ref="E383:F383"/>
    <mergeCell ref="G383:H383"/>
    <mergeCell ref="I383:J383"/>
    <mergeCell ref="K383:L383"/>
    <mergeCell ref="M383:N383"/>
    <mergeCell ref="O383:P383"/>
    <mergeCell ref="Q383:R383"/>
    <mergeCell ref="M382:N382"/>
    <mergeCell ref="O382:P382"/>
    <mergeCell ref="Q382:R382"/>
    <mergeCell ref="S382:T382"/>
    <mergeCell ref="U382:V382"/>
    <mergeCell ref="W382:X382"/>
    <mergeCell ref="S381:T381"/>
    <mergeCell ref="U381:V381"/>
    <mergeCell ref="W381:X381"/>
    <mergeCell ref="Y381:Z381"/>
    <mergeCell ref="AA381:AB381"/>
    <mergeCell ref="C382:D382"/>
    <mergeCell ref="E382:F382"/>
    <mergeCell ref="G382:H382"/>
    <mergeCell ref="I382:J382"/>
    <mergeCell ref="K382:L382"/>
    <mergeCell ref="Y384:Z384"/>
    <mergeCell ref="AA384:AB384"/>
    <mergeCell ref="C385:D385"/>
    <mergeCell ref="E385:F385"/>
    <mergeCell ref="G385:H385"/>
    <mergeCell ref="I385:J385"/>
    <mergeCell ref="K385:L385"/>
    <mergeCell ref="M385:N385"/>
    <mergeCell ref="O385:P385"/>
    <mergeCell ref="Q385:R385"/>
    <mergeCell ref="M384:N384"/>
    <mergeCell ref="O384:P384"/>
    <mergeCell ref="Q384:R384"/>
    <mergeCell ref="S384:T384"/>
    <mergeCell ref="U384:V384"/>
    <mergeCell ref="W384:X384"/>
    <mergeCell ref="S383:T383"/>
    <mergeCell ref="U383:V383"/>
    <mergeCell ref="W383:X383"/>
    <mergeCell ref="Y383:Z383"/>
    <mergeCell ref="AA383:AB383"/>
    <mergeCell ref="C384:D384"/>
    <mergeCell ref="E384:F384"/>
    <mergeCell ref="G384:H384"/>
    <mergeCell ref="I384:J384"/>
    <mergeCell ref="K384:L384"/>
    <mergeCell ref="Y386:Z386"/>
    <mergeCell ref="AA386:AB386"/>
    <mergeCell ref="C387:D387"/>
    <mergeCell ref="E387:F387"/>
    <mergeCell ref="G387:H387"/>
    <mergeCell ref="I387:J387"/>
    <mergeCell ref="K387:L387"/>
    <mergeCell ref="M387:N387"/>
    <mergeCell ref="O387:P387"/>
    <mergeCell ref="Q387:R387"/>
    <mergeCell ref="M386:N386"/>
    <mergeCell ref="O386:P386"/>
    <mergeCell ref="Q386:R386"/>
    <mergeCell ref="S386:T386"/>
    <mergeCell ref="U386:V386"/>
    <mergeCell ref="W386:X386"/>
    <mergeCell ref="S385:T385"/>
    <mergeCell ref="U385:V385"/>
    <mergeCell ref="W385:X385"/>
    <mergeCell ref="Y385:Z385"/>
    <mergeCell ref="AA385:AB385"/>
    <mergeCell ref="C386:D386"/>
    <mergeCell ref="E386:F386"/>
    <mergeCell ref="G386:H386"/>
    <mergeCell ref="I386:J386"/>
    <mergeCell ref="K386:L386"/>
    <mergeCell ref="Y388:Z388"/>
    <mergeCell ref="AA388:AB388"/>
    <mergeCell ref="C389:D389"/>
    <mergeCell ref="E389:F389"/>
    <mergeCell ref="G389:H389"/>
    <mergeCell ref="I389:J389"/>
    <mergeCell ref="K389:L389"/>
    <mergeCell ref="M389:N389"/>
    <mergeCell ref="O389:P389"/>
    <mergeCell ref="Q389:R389"/>
    <mergeCell ref="M388:N388"/>
    <mergeCell ref="O388:P388"/>
    <mergeCell ref="Q388:R388"/>
    <mergeCell ref="S388:T388"/>
    <mergeCell ref="U388:V388"/>
    <mergeCell ref="W388:X388"/>
    <mergeCell ref="S387:T387"/>
    <mergeCell ref="U387:V387"/>
    <mergeCell ref="W387:X387"/>
    <mergeCell ref="Y387:Z387"/>
    <mergeCell ref="AA387:AB387"/>
    <mergeCell ref="C388:D388"/>
    <mergeCell ref="E388:F388"/>
    <mergeCell ref="G388:H388"/>
    <mergeCell ref="I388:J388"/>
    <mergeCell ref="K388:L388"/>
    <mergeCell ref="Y390:Z390"/>
    <mergeCell ref="AA390:AB390"/>
    <mergeCell ref="C391:D391"/>
    <mergeCell ref="E391:F391"/>
    <mergeCell ref="G391:H391"/>
    <mergeCell ref="I391:J391"/>
    <mergeCell ref="K391:L391"/>
    <mergeCell ref="M391:N391"/>
    <mergeCell ref="O391:P391"/>
    <mergeCell ref="Q391:R391"/>
    <mergeCell ref="M390:N390"/>
    <mergeCell ref="O390:P390"/>
    <mergeCell ref="Q390:R390"/>
    <mergeCell ref="S390:T390"/>
    <mergeCell ref="U390:V390"/>
    <mergeCell ref="W390:X390"/>
    <mergeCell ref="S389:T389"/>
    <mergeCell ref="U389:V389"/>
    <mergeCell ref="W389:X389"/>
    <mergeCell ref="Y389:Z389"/>
    <mergeCell ref="AA389:AB389"/>
    <mergeCell ref="C390:D390"/>
    <mergeCell ref="E390:F390"/>
    <mergeCell ref="G390:H390"/>
    <mergeCell ref="I390:J390"/>
    <mergeCell ref="K390:L390"/>
    <mergeCell ref="Y392:Z392"/>
    <mergeCell ref="AA392:AB392"/>
    <mergeCell ref="C393:D393"/>
    <mergeCell ref="E393:F393"/>
    <mergeCell ref="G393:H393"/>
    <mergeCell ref="I393:J393"/>
    <mergeCell ref="K393:L393"/>
    <mergeCell ref="M393:N393"/>
    <mergeCell ref="O393:P393"/>
    <mergeCell ref="Q393:R393"/>
    <mergeCell ref="M392:N392"/>
    <mergeCell ref="O392:P392"/>
    <mergeCell ref="Q392:R392"/>
    <mergeCell ref="S392:T392"/>
    <mergeCell ref="U392:V392"/>
    <mergeCell ref="W392:X392"/>
    <mergeCell ref="S391:T391"/>
    <mergeCell ref="U391:V391"/>
    <mergeCell ref="W391:X391"/>
    <mergeCell ref="Y391:Z391"/>
    <mergeCell ref="AA391:AB391"/>
    <mergeCell ref="C392:D392"/>
    <mergeCell ref="E392:F392"/>
    <mergeCell ref="G392:H392"/>
    <mergeCell ref="I392:J392"/>
    <mergeCell ref="K392:L392"/>
    <mergeCell ref="Y394:Z394"/>
    <mergeCell ref="AA394:AB394"/>
    <mergeCell ref="C395:D395"/>
    <mergeCell ref="E395:F395"/>
    <mergeCell ref="G395:H395"/>
    <mergeCell ref="I395:J395"/>
    <mergeCell ref="K395:L395"/>
    <mergeCell ref="M395:N395"/>
    <mergeCell ref="O395:P395"/>
    <mergeCell ref="Q395:R395"/>
    <mergeCell ref="M394:N394"/>
    <mergeCell ref="O394:P394"/>
    <mergeCell ref="Q394:R394"/>
    <mergeCell ref="S394:T394"/>
    <mergeCell ref="U394:V394"/>
    <mergeCell ref="W394:X394"/>
    <mergeCell ref="S393:T393"/>
    <mergeCell ref="U393:V393"/>
    <mergeCell ref="W393:X393"/>
    <mergeCell ref="Y393:Z393"/>
    <mergeCell ref="AA393:AB393"/>
    <mergeCell ref="C394:D394"/>
    <mergeCell ref="E394:F394"/>
    <mergeCell ref="G394:H394"/>
    <mergeCell ref="I394:J394"/>
    <mergeCell ref="K394:L394"/>
    <mergeCell ref="Y396:Z396"/>
    <mergeCell ref="AA396:AB396"/>
    <mergeCell ref="C397:D397"/>
    <mergeCell ref="E397:F397"/>
    <mergeCell ref="G397:H397"/>
    <mergeCell ref="I397:J397"/>
    <mergeCell ref="K397:L397"/>
    <mergeCell ref="M397:N397"/>
    <mergeCell ref="O397:P397"/>
    <mergeCell ref="Q397:R397"/>
    <mergeCell ref="M396:N396"/>
    <mergeCell ref="O396:P396"/>
    <mergeCell ref="Q396:R396"/>
    <mergeCell ref="S396:T396"/>
    <mergeCell ref="U396:V396"/>
    <mergeCell ref="W396:X396"/>
    <mergeCell ref="S395:T395"/>
    <mergeCell ref="U395:V395"/>
    <mergeCell ref="W395:X395"/>
    <mergeCell ref="Y395:Z395"/>
    <mergeCell ref="AA395:AB395"/>
    <mergeCell ref="C396:D396"/>
    <mergeCell ref="E396:F396"/>
    <mergeCell ref="G396:H396"/>
    <mergeCell ref="I396:J396"/>
    <mergeCell ref="K396:L396"/>
    <mergeCell ref="Y398:Z398"/>
    <mergeCell ref="AA398:AB398"/>
    <mergeCell ref="C399:D399"/>
    <mergeCell ref="E399:F399"/>
    <mergeCell ref="G399:H399"/>
    <mergeCell ref="I399:J399"/>
    <mergeCell ref="K399:L399"/>
    <mergeCell ref="M399:N399"/>
    <mergeCell ref="O399:P399"/>
    <mergeCell ref="Q399:R399"/>
    <mergeCell ref="M398:N398"/>
    <mergeCell ref="O398:P398"/>
    <mergeCell ref="Q398:R398"/>
    <mergeCell ref="S398:T398"/>
    <mergeCell ref="U398:V398"/>
    <mergeCell ref="W398:X398"/>
    <mergeCell ref="S397:T397"/>
    <mergeCell ref="U397:V397"/>
    <mergeCell ref="W397:X397"/>
    <mergeCell ref="Y397:Z397"/>
    <mergeCell ref="AA397:AB397"/>
    <mergeCell ref="C398:D398"/>
    <mergeCell ref="E398:F398"/>
    <mergeCell ref="G398:H398"/>
    <mergeCell ref="I398:J398"/>
    <mergeCell ref="K398:L398"/>
    <mergeCell ref="Y400:Z400"/>
    <mergeCell ref="AA400:AB400"/>
    <mergeCell ref="C401:D401"/>
    <mergeCell ref="E401:F401"/>
    <mergeCell ref="G401:H401"/>
    <mergeCell ref="I401:J401"/>
    <mergeCell ref="K401:L401"/>
    <mergeCell ref="M401:N401"/>
    <mergeCell ref="O401:P401"/>
    <mergeCell ref="Q401:R401"/>
    <mergeCell ref="M400:N400"/>
    <mergeCell ref="O400:P400"/>
    <mergeCell ref="Q400:R400"/>
    <mergeCell ref="S400:T400"/>
    <mergeCell ref="U400:V400"/>
    <mergeCell ref="W400:X400"/>
    <mergeCell ref="S399:T399"/>
    <mergeCell ref="U399:V399"/>
    <mergeCell ref="W399:X399"/>
    <mergeCell ref="Y399:Z399"/>
    <mergeCell ref="AA399:AB399"/>
    <mergeCell ref="C400:D400"/>
    <mergeCell ref="E400:F400"/>
    <mergeCell ref="G400:H400"/>
    <mergeCell ref="I400:J400"/>
    <mergeCell ref="K400:L400"/>
    <mergeCell ref="Y402:Z402"/>
    <mergeCell ref="AA402:AB402"/>
    <mergeCell ref="C403:D403"/>
    <mergeCell ref="E403:F403"/>
    <mergeCell ref="G403:H403"/>
    <mergeCell ref="I403:J403"/>
    <mergeCell ref="K403:L403"/>
    <mergeCell ref="M403:N403"/>
    <mergeCell ref="O403:P403"/>
    <mergeCell ref="Q403:R403"/>
    <mergeCell ref="M402:N402"/>
    <mergeCell ref="O402:P402"/>
    <mergeCell ref="Q402:R402"/>
    <mergeCell ref="S402:T402"/>
    <mergeCell ref="U402:V402"/>
    <mergeCell ref="W402:X402"/>
    <mergeCell ref="S401:T401"/>
    <mergeCell ref="U401:V401"/>
    <mergeCell ref="W401:X401"/>
    <mergeCell ref="Y401:Z401"/>
    <mergeCell ref="AA401:AB401"/>
    <mergeCell ref="C402:D402"/>
    <mergeCell ref="E402:F402"/>
    <mergeCell ref="G402:H402"/>
    <mergeCell ref="I402:J402"/>
    <mergeCell ref="K402:L402"/>
    <mergeCell ref="Y404:Z404"/>
    <mergeCell ref="AA404:AB404"/>
    <mergeCell ref="C405:D405"/>
    <mergeCell ref="E405:F405"/>
    <mergeCell ref="G405:H405"/>
    <mergeCell ref="I405:J405"/>
    <mergeCell ref="K405:L405"/>
    <mergeCell ref="M405:N405"/>
    <mergeCell ref="O405:P405"/>
    <mergeCell ref="Q405:R405"/>
    <mergeCell ref="M404:N404"/>
    <mergeCell ref="O404:P404"/>
    <mergeCell ref="Q404:R404"/>
    <mergeCell ref="S404:T404"/>
    <mergeCell ref="U404:V404"/>
    <mergeCell ref="W404:X404"/>
    <mergeCell ref="S403:T403"/>
    <mergeCell ref="U403:V403"/>
    <mergeCell ref="W403:X403"/>
    <mergeCell ref="Y403:Z403"/>
    <mergeCell ref="AA403:AB403"/>
    <mergeCell ref="C404:D404"/>
    <mergeCell ref="E404:F404"/>
    <mergeCell ref="G404:H404"/>
    <mergeCell ref="I404:J404"/>
    <mergeCell ref="K404:L404"/>
    <mergeCell ref="Y406:Z406"/>
    <mergeCell ref="AA406:AB406"/>
    <mergeCell ref="C407:D407"/>
    <mergeCell ref="E407:F407"/>
    <mergeCell ref="G407:H407"/>
    <mergeCell ref="I407:J407"/>
    <mergeCell ref="K407:L407"/>
    <mergeCell ref="M407:N407"/>
    <mergeCell ref="O407:P407"/>
    <mergeCell ref="Q407:R407"/>
    <mergeCell ref="M406:N406"/>
    <mergeCell ref="O406:P406"/>
    <mergeCell ref="Q406:R406"/>
    <mergeCell ref="S406:T406"/>
    <mergeCell ref="U406:V406"/>
    <mergeCell ref="W406:X406"/>
    <mergeCell ref="S405:T405"/>
    <mergeCell ref="U405:V405"/>
    <mergeCell ref="W405:X405"/>
    <mergeCell ref="Y405:Z405"/>
    <mergeCell ref="AA405:AB405"/>
    <mergeCell ref="C406:D406"/>
    <mergeCell ref="E406:F406"/>
    <mergeCell ref="G406:H406"/>
    <mergeCell ref="I406:J406"/>
    <mergeCell ref="K406:L406"/>
    <mergeCell ref="Y408:Z408"/>
    <mergeCell ref="AA408:AB408"/>
    <mergeCell ref="C409:D409"/>
    <mergeCell ref="E409:F409"/>
    <mergeCell ref="G409:H409"/>
    <mergeCell ref="I409:J409"/>
    <mergeCell ref="K409:L409"/>
    <mergeCell ref="M409:N409"/>
    <mergeCell ref="O409:P409"/>
    <mergeCell ref="Q409:R409"/>
    <mergeCell ref="M408:N408"/>
    <mergeCell ref="O408:P408"/>
    <mergeCell ref="Q408:R408"/>
    <mergeCell ref="S408:T408"/>
    <mergeCell ref="U408:V408"/>
    <mergeCell ref="W408:X408"/>
    <mergeCell ref="S407:T407"/>
    <mergeCell ref="U407:V407"/>
    <mergeCell ref="W407:X407"/>
    <mergeCell ref="Y407:Z407"/>
    <mergeCell ref="AA407:AB407"/>
    <mergeCell ref="C408:D408"/>
    <mergeCell ref="E408:F408"/>
    <mergeCell ref="G408:H408"/>
    <mergeCell ref="I408:J408"/>
    <mergeCell ref="K408:L408"/>
    <mergeCell ref="O413:R413"/>
    <mergeCell ref="S413:V413"/>
    <mergeCell ref="W413:AD414"/>
    <mergeCell ref="B415:C415"/>
    <mergeCell ref="D415:E415"/>
    <mergeCell ref="F415:G415"/>
    <mergeCell ref="H415:L415"/>
    <mergeCell ref="M415:N415"/>
    <mergeCell ref="W415:AD415"/>
    <mergeCell ref="S409:T409"/>
    <mergeCell ref="U409:V409"/>
    <mergeCell ref="W409:X409"/>
    <mergeCell ref="Y409:Z409"/>
    <mergeCell ref="AA409:AB409"/>
    <mergeCell ref="B413:C414"/>
    <mergeCell ref="D413:E414"/>
    <mergeCell ref="F413:G414"/>
    <mergeCell ref="H413:L414"/>
    <mergeCell ref="M413:N414"/>
    <mergeCell ref="B418:C418"/>
    <mergeCell ref="D418:E418"/>
    <mergeCell ref="F418:G418"/>
    <mergeCell ref="H418:L418"/>
    <mergeCell ref="M418:N418"/>
    <mergeCell ref="W418:AD418"/>
    <mergeCell ref="B417:C417"/>
    <mergeCell ref="D417:E417"/>
    <mergeCell ref="F417:G417"/>
    <mergeCell ref="H417:L417"/>
    <mergeCell ref="M417:N417"/>
    <mergeCell ref="W417:AD417"/>
    <mergeCell ref="B416:C416"/>
    <mergeCell ref="D416:E416"/>
    <mergeCell ref="F416:G416"/>
    <mergeCell ref="H416:L416"/>
    <mergeCell ref="M416:N416"/>
    <mergeCell ref="W416:AD416"/>
    <mergeCell ref="B421:C421"/>
    <mergeCell ref="D421:E421"/>
    <mergeCell ref="F421:G421"/>
    <mergeCell ref="H421:L421"/>
    <mergeCell ref="M421:N421"/>
    <mergeCell ref="W421:AD421"/>
    <mergeCell ref="B420:C420"/>
    <mergeCell ref="D420:E420"/>
    <mergeCell ref="F420:G420"/>
    <mergeCell ref="H420:L420"/>
    <mergeCell ref="M420:N420"/>
    <mergeCell ref="W420:AD420"/>
    <mergeCell ref="B419:C419"/>
    <mergeCell ref="D419:E419"/>
    <mergeCell ref="F419:G419"/>
    <mergeCell ref="H419:L419"/>
    <mergeCell ref="M419:N419"/>
    <mergeCell ref="W419:AD419"/>
    <mergeCell ref="B424:C424"/>
    <mergeCell ref="D424:E424"/>
    <mergeCell ref="F424:G424"/>
    <mergeCell ref="H424:L424"/>
    <mergeCell ref="M424:N424"/>
    <mergeCell ref="W424:AD424"/>
    <mergeCell ref="B423:C423"/>
    <mergeCell ref="D423:E423"/>
    <mergeCell ref="F423:G423"/>
    <mergeCell ref="H423:L423"/>
    <mergeCell ref="M423:N423"/>
    <mergeCell ref="W423:AD423"/>
    <mergeCell ref="B422:C422"/>
    <mergeCell ref="D422:E422"/>
    <mergeCell ref="F422:G422"/>
    <mergeCell ref="H422:L422"/>
    <mergeCell ref="M422:N422"/>
    <mergeCell ref="W422:AD422"/>
    <mergeCell ref="B427:C427"/>
    <mergeCell ref="D427:E427"/>
    <mergeCell ref="F427:G427"/>
    <mergeCell ref="H427:L427"/>
    <mergeCell ref="M427:N427"/>
    <mergeCell ref="W427:AD427"/>
    <mergeCell ref="B426:C426"/>
    <mergeCell ref="D426:E426"/>
    <mergeCell ref="F426:G426"/>
    <mergeCell ref="H426:L426"/>
    <mergeCell ref="M426:N426"/>
    <mergeCell ref="W426:AD426"/>
    <mergeCell ref="B425:C425"/>
    <mergeCell ref="D425:E425"/>
    <mergeCell ref="F425:G425"/>
    <mergeCell ref="H425:L425"/>
    <mergeCell ref="M425:N425"/>
    <mergeCell ref="W425:AD425"/>
    <mergeCell ref="B430:C430"/>
    <mergeCell ref="D430:E430"/>
    <mergeCell ref="F430:G430"/>
    <mergeCell ref="H430:L430"/>
    <mergeCell ref="M430:N430"/>
    <mergeCell ref="W430:AD430"/>
    <mergeCell ref="B429:C429"/>
    <mergeCell ref="D429:E429"/>
    <mergeCell ref="F429:G429"/>
    <mergeCell ref="H429:L429"/>
    <mergeCell ref="M429:N429"/>
    <mergeCell ref="W429:AD429"/>
    <mergeCell ref="B428:C428"/>
    <mergeCell ref="D428:E428"/>
    <mergeCell ref="F428:G428"/>
    <mergeCell ref="H428:L428"/>
    <mergeCell ref="M428:N428"/>
    <mergeCell ref="W428:AD428"/>
    <mergeCell ref="Q434:R434"/>
    <mergeCell ref="S434:AD434"/>
    <mergeCell ref="B435:C435"/>
    <mergeCell ref="D435:E435"/>
    <mergeCell ref="F435:G435"/>
    <mergeCell ref="H435:L435"/>
    <mergeCell ref="M435:N435"/>
    <mergeCell ref="O435:P435"/>
    <mergeCell ref="Q435:R435"/>
    <mergeCell ref="S435:AD435"/>
    <mergeCell ref="B434:C434"/>
    <mergeCell ref="D434:E434"/>
    <mergeCell ref="F434:G434"/>
    <mergeCell ref="H434:L434"/>
    <mergeCell ref="M434:N434"/>
    <mergeCell ref="O434:P434"/>
    <mergeCell ref="B431:C431"/>
    <mergeCell ref="D431:E431"/>
    <mergeCell ref="F431:G431"/>
    <mergeCell ref="H431:L431"/>
    <mergeCell ref="M431:N431"/>
    <mergeCell ref="W431:AD431"/>
    <mergeCell ref="Q438:R438"/>
    <mergeCell ref="S438:AD438"/>
    <mergeCell ref="B439:C439"/>
    <mergeCell ref="D439:E439"/>
    <mergeCell ref="F439:G439"/>
    <mergeCell ref="H439:L439"/>
    <mergeCell ref="M439:N439"/>
    <mergeCell ref="O439:P439"/>
    <mergeCell ref="Q439:R439"/>
    <mergeCell ref="S439:AD439"/>
    <mergeCell ref="B438:C438"/>
    <mergeCell ref="D438:E438"/>
    <mergeCell ref="F438:G438"/>
    <mergeCell ref="H438:L438"/>
    <mergeCell ref="M438:N438"/>
    <mergeCell ref="O438:P438"/>
    <mergeCell ref="Q436:R436"/>
    <mergeCell ref="S436:AD436"/>
    <mergeCell ref="B437:C437"/>
    <mergeCell ref="D437:E437"/>
    <mergeCell ref="F437:G437"/>
    <mergeCell ref="H437:L437"/>
    <mergeCell ref="M437:N437"/>
    <mergeCell ref="O437:P437"/>
    <mergeCell ref="Q437:R437"/>
    <mergeCell ref="S437:AD437"/>
    <mergeCell ref="B436:C436"/>
    <mergeCell ref="D436:E436"/>
    <mergeCell ref="F436:G436"/>
    <mergeCell ref="H436:L436"/>
    <mergeCell ref="M436:N436"/>
    <mergeCell ref="O436:P436"/>
    <mergeCell ref="Q442:R442"/>
    <mergeCell ref="S442:AD442"/>
    <mergeCell ref="B443:C443"/>
    <mergeCell ref="D443:E443"/>
    <mergeCell ref="F443:G443"/>
    <mergeCell ref="H443:L443"/>
    <mergeCell ref="M443:N443"/>
    <mergeCell ref="O443:P443"/>
    <mergeCell ref="Q443:R443"/>
    <mergeCell ref="S443:AD443"/>
    <mergeCell ref="B442:C442"/>
    <mergeCell ref="D442:E442"/>
    <mergeCell ref="F442:G442"/>
    <mergeCell ref="H442:L442"/>
    <mergeCell ref="M442:N442"/>
    <mergeCell ref="O442:P442"/>
    <mergeCell ref="Q440:R440"/>
    <mergeCell ref="S440:AD440"/>
    <mergeCell ref="B441:C441"/>
    <mergeCell ref="D441:E441"/>
    <mergeCell ref="F441:G441"/>
    <mergeCell ref="H441:L441"/>
    <mergeCell ref="M441:N441"/>
    <mergeCell ref="O441:P441"/>
    <mergeCell ref="Q441:R441"/>
    <mergeCell ref="S441:AD441"/>
    <mergeCell ref="B440:C440"/>
    <mergeCell ref="D440:E440"/>
    <mergeCell ref="F440:G440"/>
    <mergeCell ref="H440:L440"/>
    <mergeCell ref="M440:N440"/>
    <mergeCell ref="O440:P440"/>
    <mergeCell ref="Q446:R446"/>
    <mergeCell ref="S446:AD446"/>
    <mergeCell ref="B447:C447"/>
    <mergeCell ref="D447:E447"/>
    <mergeCell ref="F447:G447"/>
    <mergeCell ref="H447:L447"/>
    <mergeCell ref="M447:N447"/>
    <mergeCell ref="O447:P447"/>
    <mergeCell ref="Q447:R447"/>
    <mergeCell ref="S447:AD447"/>
    <mergeCell ref="B446:C446"/>
    <mergeCell ref="D446:E446"/>
    <mergeCell ref="F446:G446"/>
    <mergeCell ref="H446:L446"/>
    <mergeCell ref="M446:N446"/>
    <mergeCell ref="O446:P446"/>
    <mergeCell ref="Q444:R444"/>
    <mergeCell ref="S444:AD444"/>
    <mergeCell ref="B445:C445"/>
    <mergeCell ref="D445:E445"/>
    <mergeCell ref="F445:G445"/>
    <mergeCell ref="H445:L445"/>
    <mergeCell ref="M445:N445"/>
    <mergeCell ref="O445:P445"/>
    <mergeCell ref="Q445:R445"/>
    <mergeCell ref="S445:AD445"/>
    <mergeCell ref="B444:C444"/>
    <mergeCell ref="D444:E444"/>
    <mergeCell ref="F444:G444"/>
    <mergeCell ref="H444:L444"/>
    <mergeCell ref="M444:N444"/>
    <mergeCell ref="O444:P444"/>
    <mergeCell ref="Q450:R450"/>
    <mergeCell ref="S450:AD450"/>
    <mergeCell ref="B451:C451"/>
    <mergeCell ref="D451:E451"/>
    <mergeCell ref="F451:G451"/>
    <mergeCell ref="H451:L451"/>
    <mergeCell ref="M451:N451"/>
    <mergeCell ref="O451:P451"/>
    <mergeCell ref="Q451:R451"/>
    <mergeCell ref="S451:AD451"/>
    <mergeCell ref="B450:C450"/>
    <mergeCell ref="D450:E450"/>
    <mergeCell ref="F450:G450"/>
    <mergeCell ref="H450:L450"/>
    <mergeCell ref="M450:N450"/>
    <mergeCell ref="O450:P450"/>
    <mergeCell ref="Q448:R448"/>
    <mergeCell ref="S448:AD448"/>
    <mergeCell ref="B449:C449"/>
    <mergeCell ref="D449:E449"/>
    <mergeCell ref="F449:G449"/>
    <mergeCell ref="H449:L449"/>
    <mergeCell ref="M449:N449"/>
    <mergeCell ref="O449:P449"/>
    <mergeCell ref="Q449:R449"/>
    <mergeCell ref="S449:AD449"/>
    <mergeCell ref="B448:C448"/>
    <mergeCell ref="D448:E448"/>
    <mergeCell ref="F448:G448"/>
    <mergeCell ref="H448:L448"/>
    <mergeCell ref="M448:N448"/>
    <mergeCell ref="O448:P448"/>
    <mergeCell ref="Q454:R454"/>
    <mergeCell ref="S454:AD454"/>
    <mergeCell ref="B455:C455"/>
    <mergeCell ref="D455:E455"/>
    <mergeCell ref="F455:G455"/>
    <mergeCell ref="H455:L455"/>
    <mergeCell ref="M455:N455"/>
    <mergeCell ref="O455:P455"/>
    <mergeCell ref="Q455:R455"/>
    <mergeCell ref="S455:AD455"/>
    <mergeCell ref="B454:C454"/>
    <mergeCell ref="D454:E454"/>
    <mergeCell ref="F454:G454"/>
    <mergeCell ref="H454:L454"/>
    <mergeCell ref="M454:N454"/>
    <mergeCell ref="O454:P454"/>
    <mergeCell ref="Q452:R452"/>
    <mergeCell ref="S452:AD452"/>
    <mergeCell ref="B453:C453"/>
    <mergeCell ref="D453:E453"/>
    <mergeCell ref="F453:G453"/>
    <mergeCell ref="H453:L453"/>
    <mergeCell ref="M453:N453"/>
    <mergeCell ref="O453:P453"/>
    <mergeCell ref="Q453:R453"/>
    <mergeCell ref="S453:AD453"/>
    <mergeCell ref="B452:C452"/>
    <mergeCell ref="D452:E452"/>
    <mergeCell ref="F452:G452"/>
    <mergeCell ref="H452:L452"/>
    <mergeCell ref="M452:N452"/>
    <mergeCell ref="O452:P452"/>
    <mergeCell ref="Q458:R458"/>
    <mergeCell ref="S458:AD458"/>
    <mergeCell ref="B459:C459"/>
    <mergeCell ref="D459:E459"/>
    <mergeCell ref="F459:G459"/>
    <mergeCell ref="H459:L459"/>
    <mergeCell ref="M459:N459"/>
    <mergeCell ref="O459:P459"/>
    <mergeCell ref="Q459:R459"/>
    <mergeCell ref="S459:AD459"/>
    <mergeCell ref="B458:C458"/>
    <mergeCell ref="D458:E458"/>
    <mergeCell ref="F458:G458"/>
    <mergeCell ref="H458:L458"/>
    <mergeCell ref="M458:N458"/>
    <mergeCell ref="O458:P458"/>
    <mergeCell ref="Q456:R456"/>
    <mergeCell ref="S456:AD456"/>
    <mergeCell ref="B457:C457"/>
    <mergeCell ref="D457:E457"/>
    <mergeCell ref="F457:G457"/>
    <mergeCell ref="H457:L457"/>
    <mergeCell ref="M457:N457"/>
    <mergeCell ref="O457:P457"/>
    <mergeCell ref="Q457:R457"/>
    <mergeCell ref="S457:AD457"/>
    <mergeCell ref="B456:C456"/>
    <mergeCell ref="D456:E456"/>
    <mergeCell ref="F456:G456"/>
    <mergeCell ref="H456:L456"/>
    <mergeCell ref="M456:N456"/>
    <mergeCell ref="O456:P456"/>
    <mergeCell ref="Q462:R462"/>
    <mergeCell ref="S462:AD462"/>
    <mergeCell ref="B463:C463"/>
    <mergeCell ref="D463:E463"/>
    <mergeCell ref="F463:G463"/>
    <mergeCell ref="H463:L463"/>
    <mergeCell ref="M463:N463"/>
    <mergeCell ref="O463:P463"/>
    <mergeCell ref="Q463:R463"/>
    <mergeCell ref="S463:AD463"/>
    <mergeCell ref="B462:C462"/>
    <mergeCell ref="D462:E462"/>
    <mergeCell ref="F462:G462"/>
    <mergeCell ref="H462:L462"/>
    <mergeCell ref="M462:N462"/>
    <mergeCell ref="O462:P462"/>
    <mergeCell ref="Q460:R460"/>
    <mergeCell ref="S460:AD460"/>
    <mergeCell ref="B461:C461"/>
    <mergeCell ref="D461:E461"/>
    <mergeCell ref="F461:G461"/>
    <mergeCell ref="H461:L461"/>
    <mergeCell ref="M461:N461"/>
    <mergeCell ref="O461:P461"/>
    <mergeCell ref="Q461:R461"/>
    <mergeCell ref="S461:AD461"/>
    <mergeCell ref="B460:C460"/>
    <mergeCell ref="D460:E460"/>
    <mergeCell ref="F460:G460"/>
    <mergeCell ref="H460:L460"/>
    <mergeCell ref="M460:N460"/>
    <mergeCell ref="O460:P460"/>
    <mergeCell ref="Q466:R466"/>
    <mergeCell ref="S466:AD466"/>
    <mergeCell ref="B467:C467"/>
    <mergeCell ref="D467:E467"/>
    <mergeCell ref="F467:G467"/>
    <mergeCell ref="H467:L467"/>
    <mergeCell ref="M467:N467"/>
    <mergeCell ref="O467:P467"/>
    <mergeCell ref="Q467:R467"/>
    <mergeCell ref="S467:AD467"/>
    <mergeCell ref="B466:C466"/>
    <mergeCell ref="D466:E466"/>
    <mergeCell ref="F466:G466"/>
    <mergeCell ref="H466:L466"/>
    <mergeCell ref="M466:N466"/>
    <mergeCell ref="O466:P466"/>
    <mergeCell ref="Q464:R464"/>
    <mergeCell ref="S464:AD464"/>
    <mergeCell ref="B465:C465"/>
    <mergeCell ref="D465:E465"/>
    <mergeCell ref="F465:G465"/>
    <mergeCell ref="H465:L465"/>
    <mergeCell ref="M465:N465"/>
    <mergeCell ref="O465:P465"/>
    <mergeCell ref="Q465:R465"/>
    <mergeCell ref="S465:AD465"/>
    <mergeCell ref="B464:C464"/>
    <mergeCell ref="D464:E464"/>
    <mergeCell ref="F464:G464"/>
    <mergeCell ref="H464:L464"/>
    <mergeCell ref="M464:N464"/>
    <mergeCell ref="O464:P464"/>
    <mergeCell ref="Q470:R470"/>
    <mergeCell ref="S470:AD470"/>
    <mergeCell ref="B471:C471"/>
    <mergeCell ref="D471:E471"/>
    <mergeCell ref="F471:G471"/>
    <mergeCell ref="H471:L471"/>
    <mergeCell ref="M471:N471"/>
    <mergeCell ref="O471:P471"/>
    <mergeCell ref="Q471:R471"/>
    <mergeCell ref="S471:AD471"/>
    <mergeCell ref="B470:C470"/>
    <mergeCell ref="D470:E470"/>
    <mergeCell ref="F470:G470"/>
    <mergeCell ref="H470:L470"/>
    <mergeCell ref="M470:N470"/>
    <mergeCell ref="O470:P470"/>
    <mergeCell ref="Q468:R468"/>
    <mergeCell ref="S468:AD468"/>
    <mergeCell ref="B469:C469"/>
    <mergeCell ref="D469:E469"/>
    <mergeCell ref="F469:G469"/>
    <mergeCell ref="H469:L469"/>
    <mergeCell ref="M469:N469"/>
    <mergeCell ref="O469:P469"/>
    <mergeCell ref="Q469:R469"/>
    <mergeCell ref="S469:AD469"/>
    <mergeCell ref="B468:C468"/>
    <mergeCell ref="D468:E468"/>
    <mergeCell ref="F468:G468"/>
    <mergeCell ref="H468:L468"/>
    <mergeCell ref="M468:N468"/>
    <mergeCell ref="O468:P468"/>
    <mergeCell ref="Q474:R474"/>
    <mergeCell ref="S474:AD474"/>
    <mergeCell ref="B475:C475"/>
    <mergeCell ref="D475:E475"/>
    <mergeCell ref="F475:G475"/>
    <mergeCell ref="H475:L475"/>
    <mergeCell ref="M475:N475"/>
    <mergeCell ref="O475:P475"/>
    <mergeCell ref="Q475:R475"/>
    <mergeCell ref="S475:AD475"/>
    <mergeCell ref="B474:C474"/>
    <mergeCell ref="D474:E474"/>
    <mergeCell ref="F474:G474"/>
    <mergeCell ref="H474:L474"/>
    <mergeCell ref="M474:N474"/>
    <mergeCell ref="O474:P474"/>
    <mergeCell ref="Q472:R472"/>
    <mergeCell ref="S472:AD472"/>
    <mergeCell ref="B473:C473"/>
    <mergeCell ref="D473:E473"/>
    <mergeCell ref="F473:G473"/>
    <mergeCell ref="H473:L473"/>
    <mergeCell ref="M473:N473"/>
    <mergeCell ref="O473:P473"/>
    <mergeCell ref="Q473:R473"/>
    <mergeCell ref="S473:AD473"/>
    <mergeCell ref="B472:C472"/>
    <mergeCell ref="D472:E472"/>
    <mergeCell ref="F472:G472"/>
    <mergeCell ref="H472:L472"/>
    <mergeCell ref="M472:N472"/>
    <mergeCell ref="O472:P472"/>
    <mergeCell ref="Q478:R478"/>
    <mergeCell ref="S478:AD478"/>
    <mergeCell ref="B479:C479"/>
    <mergeCell ref="D479:E479"/>
    <mergeCell ref="F479:G479"/>
    <mergeCell ref="H479:L479"/>
    <mergeCell ref="M479:N479"/>
    <mergeCell ref="O479:P479"/>
    <mergeCell ref="Q479:R479"/>
    <mergeCell ref="S479:AD479"/>
    <mergeCell ref="B478:C478"/>
    <mergeCell ref="D478:E478"/>
    <mergeCell ref="F478:G478"/>
    <mergeCell ref="H478:L478"/>
    <mergeCell ref="M478:N478"/>
    <mergeCell ref="O478:P478"/>
    <mergeCell ref="Q476:R476"/>
    <mergeCell ref="S476:AD476"/>
    <mergeCell ref="B477:C477"/>
    <mergeCell ref="D477:E477"/>
    <mergeCell ref="F477:G477"/>
    <mergeCell ref="H477:L477"/>
    <mergeCell ref="M477:N477"/>
    <mergeCell ref="O477:P477"/>
    <mergeCell ref="Q477:R477"/>
    <mergeCell ref="S477:AD477"/>
    <mergeCell ref="B476:C476"/>
    <mergeCell ref="D476:E476"/>
    <mergeCell ref="F476:G476"/>
    <mergeCell ref="H476:L476"/>
    <mergeCell ref="M476:N476"/>
    <mergeCell ref="O476:P476"/>
    <mergeCell ref="Q482:R482"/>
    <mergeCell ref="S482:AD482"/>
    <mergeCell ref="B483:C483"/>
    <mergeCell ref="D483:E483"/>
    <mergeCell ref="F483:G483"/>
    <mergeCell ref="H483:L483"/>
    <mergeCell ref="M483:N483"/>
    <mergeCell ref="O483:P483"/>
    <mergeCell ref="Q483:R483"/>
    <mergeCell ref="S483:AD483"/>
    <mergeCell ref="B482:C482"/>
    <mergeCell ref="D482:E482"/>
    <mergeCell ref="F482:G482"/>
    <mergeCell ref="H482:L482"/>
    <mergeCell ref="M482:N482"/>
    <mergeCell ref="O482:P482"/>
    <mergeCell ref="Q480:R480"/>
    <mergeCell ref="S480:AD480"/>
    <mergeCell ref="B481:C481"/>
    <mergeCell ref="D481:E481"/>
    <mergeCell ref="F481:G481"/>
    <mergeCell ref="H481:L481"/>
    <mergeCell ref="M481:N481"/>
    <mergeCell ref="O481:P481"/>
    <mergeCell ref="Q481:R481"/>
    <mergeCell ref="S481:AD481"/>
    <mergeCell ref="B480:C480"/>
    <mergeCell ref="D480:E480"/>
    <mergeCell ref="F480:G480"/>
    <mergeCell ref="H480:L480"/>
    <mergeCell ref="M480:N480"/>
    <mergeCell ref="O480:P480"/>
    <mergeCell ref="Q493:AD493"/>
    <mergeCell ref="B494:C494"/>
    <mergeCell ref="D494:E494"/>
    <mergeCell ref="F494:G494"/>
    <mergeCell ref="H494:L494"/>
    <mergeCell ref="M494:N494"/>
    <mergeCell ref="O494:P494"/>
    <mergeCell ref="Q494:AD494"/>
    <mergeCell ref="B493:C493"/>
    <mergeCell ref="D493:E493"/>
    <mergeCell ref="F493:G493"/>
    <mergeCell ref="H493:L493"/>
    <mergeCell ref="M493:N493"/>
    <mergeCell ref="O493:P493"/>
    <mergeCell ref="Q491:AD491"/>
    <mergeCell ref="B492:C492"/>
    <mergeCell ref="D492:E492"/>
    <mergeCell ref="F492:G492"/>
    <mergeCell ref="H492:L492"/>
    <mergeCell ref="M492:N492"/>
    <mergeCell ref="O492:P492"/>
    <mergeCell ref="Q492:AD492"/>
    <mergeCell ref="B491:C491"/>
    <mergeCell ref="D491:E491"/>
    <mergeCell ref="F491:G491"/>
    <mergeCell ref="H491:L491"/>
    <mergeCell ref="M491:N491"/>
    <mergeCell ref="O491:P491"/>
    <mergeCell ref="B498:C498"/>
    <mergeCell ref="D498:E498"/>
    <mergeCell ref="F498:G498"/>
    <mergeCell ref="H498:L498"/>
    <mergeCell ref="M498:N498"/>
    <mergeCell ref="O498:P498"/>
    <mergeCell ref="Q498:AD498"/>
    <mergeCell ref="Q497:AD497"/>
    <mergeCell ref="B497:C497"/>
    <mergeCell ref="D497:E497"/>
    <mergeCell ref="F497:G497"/>
    <mergeCell ref="H497:L497"/>
    <mergeCell ref="M497:N497"/>
    <mergeCell ref="O497:P497"/>
    <mergeCell ref="Q495:AD495"/>
    <mergeCell ref="B496:C496"/>
    <mergeCell ref="D496:E496"/>
    <mergeCell ref="F496:G496"/>
    <mergeCell ref="H496:L496"/>
    <mergeCell ref="M496:N496"/>
    <mergeCell ref="O496:P496"/>
    <mergeCell ref="Q496:AD496"/>
    <mergeCell ref="B495:C495"/>
    <mergeCell ref="D495:E495"/>
    <mergeCell ref="F495:G495"/>
    <mergeCell ref="H495:L495"/>
    <mergeCell ref="M495:N495"/>
    <mergeCell ref="O495:P495"/>
    <mergeCell ref="Q501:AD501"/>
    <mergeCell ref="B502:C502"/>
    <mergeCell ref="D502:E502"/>
    <mergeCell ref="F502:G502"/>
    <mergeCell ref="H502:L502"/>
    <mergeCell ref="M502:N502"/>
    <mergeCell ref="O502:P502"/>
    <mergeCell ref="Q502:AD502"/>
    <mergeCell ref="B501:C501"/>
    <mergeCell ref="D501:E501"/>
    <mergeCell ref="F501:G501"/>
    <mergeCell ref="H501:L501"/>
    <mergeCell ref="M501:N501"/>
    <mergeCell ref="O501:P501"/>
    <mergeCell ref="Q499:AD499"/>
    <mergeCell ref="B500:C500"/>
    <mergeCell ref="D500:E500"/>
    <mergeCell ref="F500:G500"/>
    <mergeCell ref="H500:L500"/>
    <mergeCell ref="M500:N500"/>
    <mergeCell ref="O500:P500"/>
    <mergeCell ref="Q500:AD500"/>
    <mergeCell ref="B499:C499"/>
    <mergeCell ref="D499:E499"/>
    <mergeCell ref="F499:G499"/>
    <mergeCell ref="H499:L499"/>
    <mergeCell ref="M499:N499"/>
    <mergeCell ref="O499:P499"/>
    <mergeCell ref="Q505:AD505"/>
    <mergeCell ref="B506:C506"/>
    <mergeCell ref="H506:L506"/>
    <mergeCell ref="M506:N506"/>
    <mergeCell ref="O506:P506"/>
    <mergeCell ref="Q506:AD506"/>
    <mergeCell ref="B505:C505"/>
    <mergeCell ref="D505:E506"/>
    <mergeCell ref="F505:G506"/>
    <mergeCell ref="H505:L505"/>
    <mergeCell ref="M505:N505"/>
    <mergeCell ref="O505:P505"/>
    <mergeCell ref="Q503:AD503"/>
    <mergeCell ref="B504:C504"/>
    <mergeCell ref="D504:E504"/>
    <mergeCell ref="F504:G504"/>
    <mergeCell ref="H504:L504"/>
    <mergeCell ref="M504:N504"/>
    <mergeCell ref="O504:P504"/>
    <mergeCell ref="Q504:AD504"/>
    <mergeCell ref="B503:C503"/>
    <mergeCell ref="D503:E503"/>
    <mergeCell ref="F503:G503"/>
    <mergeCell ref="H503:L503"/>
    <mergeCell ref="M503:N503"/>
    <mergeCell ref="O503:P503"/>
    <mergeCell ref="Q509:AD509"/>
    <mergeCell ref="B510:C510"/>
    <mergeCell ref="D510:E510"/>
    <mergeCell ref="F510:G510"/>
    <mergeCell ref="H510:L510"/>
    <mergeCell ref="M510:N510"/>
    <mergeCell ref="O510:P510"/>
    <mergeCell ref="Q510:AD510"/>
    <mergeCell ref="B509:C509"/>
    <mergeCell ref="D509:E509"/>
    <mergeCell ref="F509:G509"/>
    <mergeCell ref="H509:L509"/>
    <mergeCell ref="M509:N509"/>
    <mergeCell ref="O509:P509"/>
    <mergeCell ref="Q507:AD507"/>
    <mergeCell ref="B508:C508"/>
    <mergeCell ref="D508:E508"/>
    <mergeCell ref="F508:G508"/>
    <mergeCell ref="H508:L508"/>
    <mergeCell ref="M508:N508"/>
    <mergeCell ref="O508:P508"/>
    <mergeCell ref="Q508:AD508"/>
    <mergeCell ref="B507:C507"/>
    <mergeCell ref="D507:E507"/>
    <mergeCell ref="F507:G507"/>
    <mergeCell ref="H507:L507"/>
    <mergeCell ref="M507:N507"/>
    <mergeCell ref="O507:P507"/>
    <mergeCell ref="Q513:AD513"/>
    <mergeCell ref="B514:C514"/>
    <mergeCell ref="D514:E514"/>
    <mergeCell ref="F514:G514"/>
    <mergeCell ref="H514:L514"/>
    <mergeCell ref="M514:N514"/>
    <mergeCell ref="O514:P514"/>
    <mergeCell ref="Q514:AD514"/>
    <mergeCell ref="B513:C513"/>
    <mergeCell ref="D513:E513"/>
    <mergeCell ref="F513:G513"/>
    <mergeCell ref="H513:L513"/>
    <mergeCell ref="M513:N513"/>
    <mergeCell ref="O513:P513"/>
    <mergeCell ref="Q511:AD511"/>
    <mergeCell ref="B512:C512"/>
    <mergeCell ref="D512:E512"/>
    <mergeCell ref="F512:G512"/>
    <mergeCell ref="H512:L512"/>
    <mergeCell ref="M512:N512"/>
    <mergeCell ref="O512:P512"/>
    <mergeCell ref="Q512:AD512"/>
    <mergeCell ref="B511:C511"/>
    <mergeCell ref="D511:E511"/>
    <mergeCell ref="F511:G511"/>
    <mergeCell ref="H511:L511"/>
    <mergeCell ref="M511:N511"/>
    <mergeCell ref="O511:P511"/>
    <mergeCell ref="Q517:AD517"/>
    <mergeCell ref="B518:C518"/>
    <mergeCell ref="D518:E518"/>
    <mergeCell ref="F518:G518"/>
    <mergeCell ref="H518:L518"/>
    <mergeCell ref="M518:N518"/>
    <mergeCell ref="O518:P518"/>
    <mergeCell ref="Q518:AD518"/>
    <mergeCell ref="B517:C517"/>
    <mergeCell ref="D517:E517"/>
    <mergeCell ref="F517:G517"/>
    <mergeCell ref="H517:L517"/>
    <mergeCell ref="M517:N517"/>
    <mergeCell ref="O517:P517"/>
    <mergeCell ref="Q515:AD515"/>
    <mergeCell ref="B516:C516"/>
    <mergeCell ref="D516:E516"/>
    <mergeCell ref="F516:G516"/>
    <mergeCell ref="H516:L516"/>
    <mergeCell ref="M516:N516"/>
    <mergeCell ref="O516:P516"/>
    <mergeCell ref="Q516:AD516"/>
    <mergeCell ref="B515:C515"/>
    <mergeCell ref="D515:E515"/>
    <mergeCell ref="F515:G515"/>
    <mergeCell ref="H515:L515"/>
    <mergeCell ref="M515:N515"/>
    <mergeCell ref="O515:P515"/>
    <mergeCell ref="Q521:AD521"/>
    <mergeCell ref="B522:C522"/>
    <mergeCell ref="D522:E522"/>
    <mergeCell ref="F522:G522"/>
    <mergeCell ref="H522:L522"/>
    <mergeCell ref="M522:N522"/>
    <mergeCell ref="O522:P522"/>
    <mergeCell ref="Q522:AD522"/>
    <mergeCell ref="B521:C521"/>
    <mergeCell ref="D521:E521"/>
    <mergeCell ref="F521:G521"/>
    <mergeCell ref="H521:L521"/>
    <mergeCell ref="M521:N521"/>
    <mergeCell ref="O521:P521"/>
    <mergeCell ref="Q519:AD519"/>
    <mergeCell ref="B520:C520"/>
    <mergeCell ref="D520:E520"/>
    <mergeCell ref="F520:G520"/>
    <mergeCell ref="H520:L520"/>
    <mergeCell ref="M520:N520"/>
    <mergeCell ref="O520:P520"/>
    <mergeCell ref="Q520:AD520"/>
    <mergeCell ref="B519:C519"/>
    <mergeCell ref="D519:E519"/>
    <mergeCell ref="F519:G519"/>
    <mergeCell ref="H519:L519"/>
    <mergeCell ref="M519:N519"/>
    <mergeCell ref="O519:P519"/>
    <mergeCell ref="Q525:AD525"/>
    <mergeCell ref="B526:C526"/>
    <mergeCell ref="D526:E526"/>
    <mergeCell ref="F526:G526"/>
    <mergeCell ref="H526:L526"/>
    <mergeCell ref="M526:N526"/>
    <mergeCell ref="O526:P526"/>
    <mergeCell ref="Q526:AD526"/>
    <mergeCell ref="B525:C525"/>
    <mergeCell ref="D525:E525"/>
    <mergeCell ref="F525:G525"/>
    <mergeCell ref="H525:L525"/>
    <mergeCell ref="M525:N525"/>
    <mergeCell ref="O525:P525"/>
    <mergeCell ref="Q523:AD523"/>
    <mergeCell ref="B524:C524"/>
    <mergeCell ref="D524:E524"/>
    <mergeCell ref="F524:G524"/>
    <mergeCell ref="H524:L524"/>
    <mergeCell ref="M524:N524"/>
    <mergeCell ref="O524:P524"/>
    <mergeCell ref="Q524:AD524"/>
    <mergeCell ref="B523:C523"/>
    <mergeCell ref="D523:E523"/>
    <mergeCell ref="F523:G523"/>
    <mergeCell ref="H523:L523"/>
    <mergeCell ref="M523:N523"/>
    <mergeCell ref="O523:P523"/>
    <mergeCell ref="Q529:AD529"/>
    <mergeCell ref="B530:C530"/>
    <mergeCell ref="D530:E530"/>
    <mergeCell ref="F530:G530"/>
    <mergeCell ref="H530:L530"/>
    <mergeCell ref="M530:N530"/>
    <mergeCell ref="O530:P530"/>
    <mergeCell ref="Q530:AD530"/>
    <mergeCell ref="B529:C529"/>
    <mergeCell ref="D529:E529"/>
    <mergeCell ref="F529:G529"/>
    <mergeCell ref="H529:L529"/>
    <mergeCell ref="M529:N529"/>
    <mergeCell ref="O529:P529"/>
    <mergeCell ref="Q527:AD527"/>
    <mergeCell ref="B528:C528"/>
    <mergeCell ref="D528:E528"/>
    <mergeCell ref="F528:G528"/>
    <mergeCell ref="H528:L528"/>
    <mergeCell ref="M528:N528"/>
    <mergeCell ref="O528:P528"/>
    <mergeCell ref="Q528:AD528"/>
    <mergeCell ref="B527:C527"/>
    <mergeCell ref="D527:E527"/>
    <mergeCell ref="F527:G527"/>
    <mergeCell ref="H527:L527"/>
    <mergeCell ref="M527:N527"/>
    <mergeCell ref="O527:P527"/>
    <mergeCell ref="Q533:AD533"/>
    <mergeCell ref="B534:C534"/>
    <mergeCell ref="D534:E534"/>
    <mergeCell ref="F534:G534"/>
    <mergeCell ref="H534:L534"/>
    <mergeCell ref="M534:N534"/>
    <mergeCell ref="O534:P534"/>
    <mergeCell ref="Q534:AD534"/>
    <mergeCell ref="B533:C533"/>
    <mergeCell ref="D533:E533"/>
    <mergeCell ref="F533:G533"/>
    <mergeCell ref="H533:L533"/>
    <mergeCell ref="M533:N533"/>
    <mergeCell ref="O533:P533"/>
    <mergeCell ref="Q531:AD531"/>
    <mergeCell ref="B532:C532"/>
    <mergeCell ref="D532:E532"/>
    <mergeCell ref="F532:G532"/>
    <mergeCell ref="H532:L532"/>
    <mergeCell ref="M532:N532"/>
    <mergeCell ref="O532:P532"/>
    <mergeCell ref="Q532:AD532"/>
    <mergeCell ref="B531:C531"/>
    <mergeCell ref="D531:E531"/>
    <mergeCell ref="F531:G531"/>
    <mergeCell ref="H531:L531"/>
    <mergeCell ref="M531:N531"/>
    <mergeCell ref="O531:P531"/>
    <mergeCell ref="Q537:AD537"/>
    <mergeCell ref="B538:C538"/>
    <mergeCell ref="D538:E538"/>
    <mergeCell ref="F538:G538"/>
    <mergeCell ref="H538:L538"/>
    <mergeCell ref="M538:N538"/>
    <mergeCell ref="O538:P538"/>
    <mergeCell ref="Q538:AD538"/>
    <mergeCell ref="B537:C537"/>
    <mergeCell ref="D537:E537"/>
    <mergeCell ref="F537:G537"/>
    <mergeCell ref="H537:L537"/>
    <mergeCell ref="M537:N537"/>
    <mergeCell ref="O537:P537"/>
    <mergeCell ref="Q535:AD535"/>
    <mergeCell ref="B536:C536"/>
    <mergeCell ref="D536:E536"/>
    <mergeCell ref="F536:G536"/>
    <mergeCell ref="H536:L536"/>
    <mergeCell ref="M536:N536"/>
    <mergeCell ref="O536:P536"/>
    <mergeCell ref="Q536:AD536"/>
    <mergeCell ref="B535:C535"/>
    <mergeCell ref="D535:E535"/>
    <mergeCell ref="F535:G535"/>
    <mergeCell ref="H535:L535"/>
    <mergeCell ref="M535:N535"/>
    <mergeCell ref="O535:P535"/>
    <mergeCell ref="B544:C544"/>
    <mergeCell ref="D544:E544"/>
    <mergeCell ref="F544:G544"/>
    <mergeCell ref="H544:L544"/>
    <mergeCell ref="M544:N544"/>
    <mergeCell ref="O544:AD544"/>
    <mergeCell ref="B543:C543"/>
    <mergeCell ref="D543:E543"/>
    <mergeCell ref="F543:G543"/>
    <mergeCell ref="H543:L543"/>
    <mergeCell ref="M543:N543"/>
    <mergeCell ref="O543:AD543"/>
    <mergeCell ref="Q539:AD539"/>
    <mergeCell ref="B542:C542"/>
    <mergeCell ref="D542:E542"/>
    <mergeCell ref="F542:G542"/>
    <mergeCell ref="H542:L542"/>
    <mergeCell ref="M542:N542"/>
    <mergeCell ref="O542:AD542"/>
    <mergeCell ref="B539:C539"/>
    <mergeCell ref="D539:E539"/>
    <mergeCell ref="F539:G539"/>
    <mergeCell ref="H539:L539"/>
    <mergeCell ref="M539:N539"/>
    <mergeCell ref="O539:P539"/>
    <mergeCell ref="B547:C547"/>
    <mergeCell ref="D547:E547"/>
    <mergeCell ref="F547:G547"/>
    <mergeCell ref="H547:L547"/>
    <mergeCell ref="M547:N547"/>
    <mergeCell ref="O547:AD547"/>
    <mergeCell ref="B546:C546"/>
    <mergeCell ref="D546:E546"/>
    <mergeCell ref="F546:G546"/>
    <mergeCell ref="H546:L546"/>
    <mergeCell ref="M546:N546"/>
    <mergeCell ref="O546:AD546"/>
    <mergeCell ref="B545:C545"/>
    <mergeCell ref="D545:E545"/>
    <mergeCell ref="F545:G545"/>
    <mergeCell ref="H545:L545"/>
    <mergeCell ref="M545:N545"/>
    <mergeCell ref="O545:AD545"/>
    <mergeCell ref="B550:C550"/>
    <mergeCell ref="D550:E550"/>
    <mergeCell ref="F550:G550"/>
    <mergeCell ref="H550:L550"/>
    <mergeCell ref="M550:N550"/>
    <mergeCell ref="O550:AD550"/>
    <mergeCell ref="B549:C549"/>
    <mergeCell ref="D549:E549"/>
    <mergeCell ref="F549:G549"/>
    <mergeCell ref="H549:L549"/>
    <mergeCell ref="M549:N549"/>
    <mergeCell ref="O549:AD549"/>
    <mergeCell ref="B548:C548"/>
    <mergeCell ref="D548:E548"/>
    <mergeCell ref="F548:G548"/>
    <mergeCell ref="H548:L548"/>
    <mergeCell ref="M548:N548"/>
    <mergeCell ref="O548:AD548"/>
    <mergeCell ref="B553:C553"/>
    <mergeCell ref="D553:E553"/>
    <mergeCell ref="F553:G553"/>
    <mergeCell ref="H553:L553"/>
    <mergeCell ref="M553:N553"/>
    <mergeCell ref="O553:AD553"/>
    <mergeCell ref="B552:C552"/>
    <mergeCell ref="D552:E552"/>
    <mergeCell ref="F552:G552"/>
    <mergeCell ref="H552:L552"/>
    <mergeCell ref="M552:N552"/>
    <mergeCell ref="O552:AD552"/>
    <mergeCell ref="B551:C551"/>
    <mergeCell ref="D551:E551"/>
    <mergeCell ref="F551:G551"/>
    <mergeCell ref="H551:L551"/>
    <mergeCell ref="M551:N551"/>
    <mergeCell ref="O551:AD551"/>
    <mergeCell ref="B556:C556"/>
    <mergeCell ref="D556:E556"/>
    <mergeCell ref="F556:G556"/>
    <mergeCell ref="H556:L556"/>
    <mergeCell ref="M556:N556"/>
    <mergeCell ref="O556:AD556"/>
    <mergeCell ref="B555:C555"/>
    <mergeCell ref="D555:E555"/>
    <mergeCell ref="F555:G555"/>
    <mergeCell ref="H555:L555"/>
    <mergeCell ref="M555:N555"/>
    <mergeCell ref="O555:AD555"/>
    <mergeCell ref="B554:C554"/>
    <mergeCell ref="D554:E554"/>
    <mergeCell ref="F554:G554"/>
    <mergeCell ref="H554:L554"/>
    <mergeCell ref="M554:N554"/>
    <mergeCell ref="O554:AD554"/>
    <mergeCell ref="B559:C559"/>
    <mergeCell ref="D559:E559"/>
    <mergeCell ref="F559:G559"/>
    <mergeCell ref="H559:L559"/>
    <mergeCell ref="M559:N559"/>
    <mergeCell ref="O559:AD559"/>
    <mergeCell ref="B558:C558"/>
    <mergeCell ref="D558:E558"/>
    <mergeCell ref="F558:G558"/>
    <mergeCell ref="H558:L558"/>
    <mergeCell ref="M558:N558"/>
    <mergeCell ref="O558:AD558"/>
    <mergeCell ref="B557:C557"/>
    <mergeCell ref="D557:E557"/>
    <mergeCell ref="F557:G557"/>
    <mergeCell ref="H557:L557"/>
    <mergeCell ref="M557:N557"/>
    <mergeCell ref="O557:AD557"/>
    <mergeCell ref="B562:C562"/>
    <mergeCell ref="D562:E562"/>
    <mergeCell ref="F562:G562"/>
    <mergeCell ref="H562:L562"/>
    <mergeCell ref="M562:N562"/>
    <mergeCell ref="O562:AD562"/>
    <mergeCell ref="B561:C561"/>
    <mergeCell ref="D561:E561"/>
    <mergeCell ref="F561:G561"/>
    <mergeCell ref="H561:L561"/>
    <mergeCell ref="M561:N561"/>
    <mergeCell ref="O561:AD561"/>
    <mergeCell ref="B560:C560"/>
    <mergeCell ref="D560:E560"/>
    <mergeCell ref="F560:G560"/>
    <mergeCell ref="H560:L560"/>
    <mergeCell ref="M560:N560"/>
    <mergeCell ref="O560:AD560"/>
    <mergeCell ref="B565:C565"/>
    <mergeCell ref="D565:E565"/>
    <mergeCell ref="F565:G565"/>
    <mergeCell ref="H565:L565"/>
    <mergeCell ref="M565:N565"/>
    <mergeCell ref="O565:AD565"/>
    <mergeCell ref="B564:C564"/>
    <mergeCell ref="D564:E564"/>
    <mergeCell ref="F564:G564"/>
    <mergeCell ref="H564:L564"/>
    <mergeCell ref="M564:N564"/>
    <mergeCell ref="O564:AD564"/>
    <mergeCell ref="B563:C563"/>
    <mergeCell ref="D563:E563"/>
    <mergeCell ref="F563:G563"/>
    <mergeCell ref="H563:L563"/>
    <mergeCell ref="M563:N563"/>
    <mergeCell ref="O563:AD563"/>
    <mergeCell ref="B568:C568"/>
    <mergeCell ref="D568:E568"/>
    <mergeCell ref="F568:G568"/>
    <mergeCell ref="H568:L568"/>
    <mergeCell ref="M568:N568"/>
    <mergeCell ref="O568:AD568"/>
    <mergeCell ref="B567:C567"/>
    <mergeCell ref="D567:E567"/>
    <mergeCell ref="F567:G567"/>
    <mergeCell ref="H567:L567"/>
    <mergeCell ref="M567:N567"/>
    <mergeCell ref="O567:AD567"/>
    <mergeCell ref="B566:C566"/>
    <mergeCell ref="D566:E566"/>
    <mergeCell ref="F566:G566"/>
    <mergeCell ref="H566:L566"/>
    <mergeCell ref="M566:N566"/>
    <mergeCell ref="O566:AD566"/>
    <mergeCell ref="B571:C571"/>
    <mergeCell ref="D571:E571"/>
    <mergeCell ref="F571:G571"/>
    <mergeCell ref="H571:L571"/>
    <mergeCell ref="M571:N571"/>
    <mergeCell ref="O571:AD571"/>
    <mergeCell ref="B570:C570"/>
    <mergeCell ref="D570:E570"/>
    <mergeCell ref="F570:G570"/>
    <mergeCell ref="H570:L570"/>
    <mergeCell ref="M570:N570"/>
    <mergeCell ref="O570:AD570"/>
    <mergeCell ref="B569:C569"/>
    <mergeCell ref="D569:E569"/>
    <mergeCell ref="F569:G569"/>
    <mergeCell ref="H569:L569"/>
    <mergeCell ref="M569:N569"/>
    <mergeCell ref="O569:AD569"/>
    <mergeCell ref="B574:C574"/>
    <mergeCell ref="D574:E574"/>
    <mergeCell ref="F574:G574"/>
    <mergeCell ref="H574:L574"/>
    <mergeCell ref="M574:N574"/>
    <mergeCell ref="O574:AD574"/>
    <mergeCell ref="B573:C573"/>
    <mergeCell ref="D573:E573"/>
    <mergeCell ref="F573:G573"/>
    <mergeCell ref="H573:L573"/>
    <mergeCell ref="M573:N573"/>
    <mergeCell ref="O573:AD573"/>
    <mergeCell ref="B572:C572"/>
    <mergeCell ref="D572:E572"/>
    <mergeCell ref="F572:G572"/>
    <mergeCell ref="H572:L572"/>
    <mergeCell ref="M572:N572"/>
    <mergeCell ref="O572:AD572"/>
    <mergeCell ref="B577:C577"/>
    <mergeCell ref="D577:E577"/>
    <mergeCell ref="F577:G577"/>
    <mergeCell ref="H577:L577"/>
    <mergeCell ref="M577:N577"/>
    <mergeCell ref="O577:AD577"/>
    <mergeCell ref="B576:C576"/>
    <mergeCell ref="D576:E576"/>
    <mergeCell ref="F576:G576"/>
    <mergeCell ref="H576:L576"/>
    <mergeCell ref="M576:N576"/>
    <mergeCell ref="O576:AD576"/>
    <mergeCell ref="B575:C575"/>
    <mergeCell ref="D575:E575"/>
    <mergeCell ref="F575:G575"/>
    <mergeCell ref="H575:L575"/>
    <mergeCell ref="M575:N575"/>
    <mergeCell ref="O575:AD575"/>
    <mergeCell ref="F581:G581"/>
    <mergeCell ref="H581:L581"/>
    <mergeCell ref="M581:N581"/>
    <mergeCell ref="O581:AD581"/>
    <mergeCell ref="B580:C580"/>
    <mergeCell ref="D580:E580"/>
    <mergeCell ref="F580:G580"/>
    <mergeCell ref="H580:L580"/>
    <mergeCell ref="M580:N580"/>
    <mergeCell ref="O580:AD580"/>
    <mergeCell ref="B579:C579"/>
    <mergeCell ref="D579:E579"/>
    <mergeCell ref="F579:G579"/>
    <mergeCell ref="H579:L579"/>
    <mergeCell ref="M579:N579"/>
    <mergeCell ref="O579:AD579"/>
    <mergeCell ref="B578:C578"/>
    <mergeCell ref="D578:E578"/>
    <mergeCell ref="F578:G578"/>
    <mergeCell ref="H578:L578"/>
    <mergeCell ref="M578:N578"/>
    <mergeCell ref="O578:AD578"/>
    <mergeCell ref="B486:C486"/>
    <mergeCell ref="D486:E486"/>
    <mergeCell ref="F486:G486"/>
    <mergeCell ref="H486:I486"/>
    <mergeCell ref="J486:N486"/>
    <mergeCell ref="O486:AD486"/>
    <mergeCell ref="B585:C585"/>
    <mergeCell ref="D585:E585"/>
    <mergeCell ref="F585:G585"/>
    <mergeCell ref="H585:L585"/>
    <mergeCell ref="M585:N585"/>
    <mergeCell ref="O585:AD585"/>
    <mergeCell ref="B584:C584"/>
    <mergeCell ref="D584:E584"/>
    <mergeCell ref="F584:G584"/>
    <mergeCell ref="H584:L584"/>
    <mergeCell ref="M584:N584"/>
    <mergeCell ref="O584:AD584"/>
    <mergeCell ref="B583:C583"/>
    <mergeCell ref="D583:E583"/>
    <mergeCell ref="F583:G583"/>
    <mergeCell ref="H583:L583"/>
    <mergeCell ref="M583:N583"/>
    <mergeCell ref="O583:AD583"/>
    <mergeCell ref="B582:C582"/>
    <mergeCell ref="D582:E582"/>
    <mergeCell ref="F582:G582"/>
    <mergeCell ref="H582:L582"/>
    <mergeCell ref="M582:N582"/>
    <mergeCell ref="O582:AD582"/>
    <mergeCell ref="B581:C581"/>
    <mergeCell ref="D581:E581"/>
    <mergeCell ref="B489:C489"/>
    <mergeCell ref="D489:E489"/>
    <mergeCell ref="F489:G489"/>
    <mergeCell ref="H489:I489"/>
    <mergeCell ref="J489:N489"/>
    <mergeCell ref="O489:AD489"/>
    <mergeCell ref="B488:C488"/>
    <mergeCell ref="D488:E488"/>
    <mergeCell ref="F488:G488"/>
    <mergeCell ref="H488:I488"/>
    <mergeCell ref="J488:N488"/>
    <mergeCell ref="O488:AD488"/>
    <mergeCell ref="B487:C487"/>
    <mergeCell ref="D487:E487"/>
    <mergeCell ref="F487:G487"/>
    <mergeCell ref="H487:I487"/>
    <mergeCell ref="J487:N487"/>
    <mergeCell ref="O487:AD487"/>
  </mergeCells>
  <phoneticPr fontId="3"/>
  <dataValidations disablePrompts="1" count="10">
    <dataValidation type="list" allowBlank="1" showInputMessage="1" showErrorMessage="1" sqref="M65377:N65379 M130913:N130915 M196449:N196451 M261985:N261987 M327521:N327523 M393057:N393059 M458593:N458595 M524129:N524131 M589665:N589667 M655201:N655203 M720737:N720739 M786273:N786275 M851809:N851811 M917345:N917347 M982881:N982883 M65371:N65373 M130907:N130909 M196443:N196445 M261979:N261981 M327515:N327517 M393051:N393053 M458587:N458589 M524123:N524125 M589659:N589661 M655195:N655197 M720731:N720733 M786267:N786269 M851803:N851805 M917339:N917341 M982875:N982877 M65365:N65367 M130901:N130903 M196437:N196439 M261973:N261975 M327509:N327511 M393045:N393047 M458581:N458583 M524117:N524119 M589653:N589655 M655189:N655191 M720725:N720727 M786261:N786263 M851797:N851799 M917333:N917335 M982869:N982871 M65352:N65361 M130888:N130897 M196424:N196433 M261960:N261969 M327496:N327505 M393032:N393041 M458568:N458577 M524104:N524113 M589640:N589649 M655176:N655185 M720712:N720721 M786248:N786257 M851784:N851793 M917320:N917329 M982856:N982865 M543:N544 M493:N496 SH542:SI554 ACD542:ACE554 ALZ542:AMA554 AVV542:AVW554 BFR542:BFS554 BPN542:BPO554 BZJ542:BZK554 CJF542:CJG554 CTB542:CTC554 DCX542:DCY554 DMT542:DMU554 DWP542:DWQ554 EGL542:EGM554 EQH542:EQI554 FAD542:FAE554 FJZ542:FKA554 FTV542:FTW554 GDR542:GDS554 GNN542:GNO554 GXJ542:GXK554 HHF542:HHG554 HRB542:HRC554 IAX542:IAY554 IKT542:IKU554 IUP542:IUQ554 JEL542:JEM554 JOH542:JOI554 JYD542:JYE554 KHZ542:KIA554 KRV542:KRW554 LBR542:LBS554 LLN542:LLO554 LVJ542:LVK554 MFF542:MFG554 MPB542:MPC554 MYX542:MYY554 NIT542:NIU554 NSP542:NSQ554 OCL542:OCM554 OMH542:OMI554 OWD542:OWE554 PFZ542:PGA554 PPV542:PPW554 PZR542:PZS554 QJN542:QJO554 QTJ542:QTK554 RDF542:RDG554 RNB542:RNC554 RWX542:RWY554 SGT542:SGU554 SQP542:SQQ554 TAL542:TAM554 TKH542:TKI554 TUD542:TUE554 UDZ542:UEA554 UNV542:UNW554 UXR542:UXS554 VHN542:VHO554 VRJ542:VRK554 WBF542:WBG554 WLB542:WLC554 WUX542:WUY554 IL542:IM554 ACD492:ACE540 ALZ492:AMA540 AVV492:AVW540 BFR492:BFS540 BPN492:BPO540 BZJ492:BZK540 CJF492:CJG540 CTB492:CTC540 DCX492:DCY540 DMT492:DMU540 DWP492:DWQ540 EGL492:EGM540 EQH492:EQI540 FAD492:FAE540 FJZ492:FKA540 FTV492:FTW540 GDR492:GDS540 GNN492:GNO540 GXJ492:GXK540 HHF492:HHG540 HRB492:HRC540 IAX492:IAY540 IKT492:IKU540 IUP492:IUQ540 JEL492:JEM540 JOH492:JOI540 JYD492:JYE540 KHZ492:KIA540 KRV492:KRW540 LBR492:LBS540 LLN492:LLO540 LVJ492:LVK540 MFF492:MFG540 MPB492:MPC540 MYX492:MYY540 NIT492:NIU540 NSP492:NSQ540 OCL492:OCM540 OMH492:OMI540 OWD492:OWE540 PFZ492:PGA540 PPV492:PPW540 PZR492:PZS540 QJN492:QJO540 QTJ492:QTK540 RDF492:RDG540 RNB492:RNC540 RWX492:RWY540 SGT492:SGU540 SQP492:SQQ540 TAL492:TAM540 TKH492:TKI540 TUD492:TUE540 UDZ492:UEA540 UNV492:UNW540 UXR492:UXS540 VHN492:VHO540 VRJ492:VRK540 WBF492:WBG540 WLB492:WLC540 WUX492:WUY540 IL492:IM540 SH492:SI540">
      <formula1>"幼,小,中,義務, 高,中等,特別,大学,短大,高専,専各,その他"</formula1>
    </dataValidation>
    <dataValidation type="list" allowBlank="1" showInputMessage="1" showErrorMessage="1" sqref="B417:B431 B435:B483 B543:B544 B492:B496 B510:B511 B505:B506 B489">
      <formula1>$B$11:$B$57</formula1>
    </dataValidation>
    <dataValidation type="list" allowBlank="1" showInputMessage="1" showErrorMessage="1" sqref="O65365:P65367 O130901:P130903 O196437:P196439 O261973:P261975 O327509:P327511 O393045:P393047 O458581:P458583 O524117:P524119 O589653:P589655 O655189:P655191 O720725:P720727 O786261:P786263 O851797:P851799 O917333:P917335 O982869:P982871 O435:P483">
      <formula1>"児童生徒,教職員"</formula1>
    </dataValidation>
    <dataValidation type="list" allowBlank="1" showInputMessage="1" showErrorMessage="1" sqref="O65371:P65373 O130907:P130909 O196443:P196445 O261979:P261981 O327515:P327517 O393051:P393053 O458587:P458589 O524123:P524125 O589659:P589661 O655195:P655197 O720731:P720733 O786267:P786269 O851803:P851805 O917339:P917341 O982875:P982877 O540:P540 O512:P538 O507:P509 BFT492:BFU540 BPP492:BPQ540 BZL492:BZM540 CJH492:CJI540 CTD492:CTE540 DCZ492:DDA540 DMV492:DMW540 DWR492:DWS540 EGN492:EGO540 EQJ492:EQK540 FAF492:FAG540 FKB492:FKC540 FTX492:FTY540 GDT492:GDU540 GNP492:GNQ540 GXL492:GXM540 HHH492:HHI540 HRD492:HRE540 IAZ492:IBA540 IKV492:IKW540 IUR492:IUS540 JEN492:JEO540 JOJ492:JOK540 JYF492:JYG540 KIB492:KIC540 KRX492:KRY540 LBT492:LBU540 LLP492:LLQ540 LVL492:LVM540 MFH492:MFI540 MPD492:MPE540 MYZ492:MZA540 NIV492:NIW540 NSR492:NSS540 OCN492:OCO540 OMJ492:OMK540 OWF492:OWG540 PGB492:PGC540 PPX492:PPY540 PZT492:PZU540 QJP492:QJQ540 QTL492:QTM540 RDH492:RDI540 RND492:RNE540 RWZ492:RXA540 SGV492:SGW540 SQR492:SQS540 TAN492:TAO540 TKJ492:TKK540 TUF492:TUG540 UEB492:UEC540 UNX492:UNY540 UXT492:UXU540 VHP492:VHQ540 VRL492:VRM540 WBH492:WBI540 WLD492:WLE540 WUZ492:WVA540 IN492:IO540 SJ492:SK540 AVX492:AVY540 ACF492:ACG540 AMB492:AMC540 O497:P504 H487:I489">
      <formula1>"休校,短縮"</formula1>
    </dataValidation>
    <dataValidation type="list" allowBlank="1" showInputMessage="1" showErrorMessage="1" sqref="M512:N540 M507:N509 M545:N554 M497:N504">
      <formula1>"幼,小,中,義務, 高,中等,特別,大学,高専,共同,その他"</formula1>
    </dataValidation>
    <dataValidation type="list" allowBlank="1" showInputMessage="1" showErrorMessage="1" sqref="M415:N431 M435:N483 M555:N585">
      <formula1>"幼,小,中,義務, 高,中等,特別支援,大学,短大,高専,専各,その他"</formula1>
    </dataValidation>
    <dataValidation type="list" allowBlank="1" showInputMessage="1" showErrorMessage="1" sqref="O492:P496 O539:P539 O510:P511 O505:P506">
      <formula1>"休校,短縮,間借り再開,間借り短縮"</formula1>
    </dataValidation>
    <dataValidation type="list" allowBlank="1" showInputMessage="1" showErrorMessage="1" sqref="M492:N492 M510:N511 M505:N506">
      <formula1>"幼,小,中,義務, 高,中等,特別,大学,高専,専各,共同,その他"</formula1>
    </dataValidation>
    <dataValidation type="list" allowBlank="1" showInputMessage="1" showErrorMessage="1" sqref="F487:G489">
      <formula1>"幼,小,中,義務,高,中等,特別,短大,大学,高専,専各,その他"</formula1>
    </dataValidation>
    <dataValidation type="whole" operator="greaterThanOrEqual" allowBlank="1" showInputMessage="1" showErrorMessage="1" sqref="J487:J489">
      <formula1>1</formula1>
    </dataValidation>
  </dataValidations>
  <pageMargins left="0.78740157480314965" right="0.78740157480314965" top="0.39370078740157483" bottom="0.39370078740157483" header="0.51181102362204722" footer="0.51181102362204722"/>
  <pageSetup paperSize="9" scale="55" fitToHeight="0" orientation="portrait" cellComments="asDisplayed" r:id="rId1"/>
  <headerFooter alignWithMargins="0"/>
  <rowBreaks count="1" manualBreakCount="1">
    <brk id="540" max="29" man="1"/>
  </rowBreaks>
  <colBreaks count="1" manualBreakCount="1">
    <brk id="3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【人的】公立学校</vt:lpstr>
      <vt:lpstr>（記入例）【人的】公立学校</vt:lpstr>
      <vt:lpstr>'（記入例）【人的】公立学校'!_FilterDatabase</vt:lpstr>
      <vt:lpstr>【人的】公立学校!_FilterDatabase</vt:lpstr>
      <vt:lpstr>'（記入例）【人的】公立学校'!Print_Area</vt:lpstr>
      <vt:lpstr>【人的】公立学校!Print_Area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0330646</cp:lastModifiedBy>
  <cp:lastPrinted>2022-03-28T08:35:32Z</cp:lastPrinted>
  <dcterms:created xsi:type="dcterms:W3CDTF">2021-09-28T02:37:21Z</dcterms:created>
  <dcterms:modified xsi:type="dcterms:W3CDTF">2022-04-25T10:09:17Z</dcterms:modified>
</cp:coreProperties>
</file>