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O34" i="10"/>
  <c r="CO35" i="10" s="1"/>
  <c r="BW34" i="10"/>
  <c r="BW35" i="10" s="1"/>
  <c r="BW36" i="10" s="1"/>
  <c r="BW37" i="10" s="1"/>
  <c r="BW38" i="10" s="1"/>
  <c r="BW39" i="10" s="1"/>
  <c r="U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<sst xmlns="http://schemas.openxmlformats.org/spreadsheetml/2006/main" count="1101" uniqueCount="599">
  <si>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</si>
  <si>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</si>
  <si>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</si>
  <si>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</si>
  <si>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</si>
  <si>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</si>
  <si>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</si>
  <si>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</si>
  <si>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</si>
  <si>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</si>
  <si>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</si>
  <si>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</si>
  <si>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</si>
  <si>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</si>
  <si>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</si>
  <si>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</si>
  <si>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</si>
  <si>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</si>
  <si>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</si>
  <si>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</si>
  <si>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</si>
  <si>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</si>
  <si>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</si>
  <si>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</si>
  <si>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</si>
  <si>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</si>
  <si>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</si>
  <si>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</si>
  <si>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</si>
  <si>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</si>
  <si>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</si>
  <si>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</si>
  <si>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</si>
  <si>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</si>
  <si>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</si>
  <si>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</si>
  <si>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</si>
  <si>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</si>
  <si>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</si>
  <si>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</si>
  <si>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</si>
  <si>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</si>
  <si>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</si>
  <si>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</si>
  <si>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</si>
  <si>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</si>
  <si>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</si>
  <si>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</si>
  <si>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</si>
  <si>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</si>
  <si>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</si>
  <si>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</si>
  <si>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</si>
  <si>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</si>
  <si>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</si>
  <si>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</si>
  <si>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</si>
  <si>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</si>
  <si>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</si>
  <si>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</si>
  <si>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</si>
  <si>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</si>
  <si>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</si>
  <si>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</si>
  <si>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</si>
  <si>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</si>
  <si>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</si>
  <si>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</si>
  <si>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</si>
  <si>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</si>
  <si>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</si>
  <si>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</si>
  <si>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</si>
  <si>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</si>
  <si>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</si>
  <si>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</si>
  <si>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</si>
  <si>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</si>
  <si>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</si>
  <si>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</si>
  <si>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</si>
  <si>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</si>
  <si>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</si>
  <si>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</si>
  <si>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</si>
  <si>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</si>
  <si>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</si>
  <si>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</si>
  <si>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</si>
  <si>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</si>
  <si>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</si>
  <si>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</si>
  <si>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</si>
  <si>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</si>
  <si>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</si>
  <si>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</si>
  <si>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</si>
  <si>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</si>
  <si>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</si>
  <si>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</si>
  <si>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</si>
  <si>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</si>
  <si>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</si>
  <si>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</si>
  <si>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</si>
  <si>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</si>
  <si>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</si>
  <si>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</si>
  <si>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</si>
  <si>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</si>
  <si>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</si>
  <si>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</si>
  <si>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</si>
  <si>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</si>
  <si>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</si>
  <si>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</si>
  <si>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</si>
  <si>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</si>
  <si>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</si>
  <si>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</si>
  <si>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</si>
  <si>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</si>
  <si>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</si>
  <si>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</si>
  <si>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</si>
  <si>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</si>
  <si>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</si>
  <si>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</si>
  <si>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</si>
  <si>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</si>
  <si>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</si>
  <si>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</si>
  <si>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</si>
  <si>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</si>
  <si>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</si>
  <si>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</si>
  <si>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</si>
  <si>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</si>
  <si>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</si>
  <si>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</si>
  <si>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</si>
  <si>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</si>
  <si>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</si>
  <si>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</si>
  <si>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</si>
  <si>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</si>
  <si>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</si>
  <si>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</si>
  <si>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</si>
  <si>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</si>
  <si>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</si>
  <si>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</si>
  <si>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</si>
  <si>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</si>
  <si>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</si>
  <si>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</si>
  <si>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</si>
  <si>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</si>
  <si>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</si>
  <si>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</si>
  <si>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</si>
  <si>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</si>
  <si>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</si>
  <si>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</si>
  <si>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</si>
  <si>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</si>
  <si>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</si>
  <si>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</si>
  <si>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</si>
  <si>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</si>
  <si>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</si>
  <si>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</si>
  <si>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</si>
  <si>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</si>
  <si>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</si>
  <si>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</si>
  <si>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</si>
  <si>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</si>
  <si>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</si>
  <si>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</si>
  <si>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</si>
  <si>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</si>
  <si>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</si>
  <si>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</si>
  <si>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</si>
  <si>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</si>
  <si>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</si>
  <si>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</si>
  <si>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</si>
  <si>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</si>
  <si>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</si>
  <si>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</si>
  <si>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</si>
  <si>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</si>
  <si>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</si>
  <si>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</si>
  <si>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</si>
  <si>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</si>
  <si>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</si>
  <si>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</si>
  <si>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</si>
  <si>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</si>
  <si>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</si>
  <si>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</si>
  <si>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</si>
  <si>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</si>
  <si>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</si>
  <si>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</si>
  <si>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</si>
  <si>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</si>
  <si>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</si>
  <si>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</si>
  <si>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</si>
  <si>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</si>
  <si>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</si>
  <si>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熊本県多良木町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</si>
  <si>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</si>
  <si>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</si>
  <si>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</si>
  <si>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</si>
  <si>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</si>
  <si>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</si>
  <si>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</si>
  <si>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</si>
  <si>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</si>
  <si>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</si>
  <si>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</si>
  <si>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</si>
  <si>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</si>
  <si>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</si>
  <si>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</si>
  <si>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</si>
  <si>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</si>
  <si>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</si>
  <si>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</si>
  <si>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</si>
  <si>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</si>
  <si>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</si>
  <si>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</si>
  <si>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</si>
  <si>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</si>
  <si>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</si>
  <si>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</si>
  <si>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</si>
  <si>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</si>
  <si>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</si>
  <si>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</si>
  <si>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</si>
  <si>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</si>
  <si>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</si>
  <si>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</si>
  <si>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</si>
  <si>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</si>
  <si>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</si>
  <si>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</si>
  <si>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</si>
  <si>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</si>
  <si>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</si>
  <si>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</si>
  <si>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</si>
  <si>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</si>
  <si>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</si>
  <si>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</si>
  <si>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</si>
  <si>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</si>
  <si>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</si>
  <si>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</si>
  <si>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</si>
  <si>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</si>
  <si>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</si>
  <si>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</si>
  <si>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</si>
  <si>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</si>
  <si>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</si>
  <si>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</si>
  <si>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</si>
  <si>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</si>
  <si>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</si>
  <si>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</si>
  <si>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</si>
  <si>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</si>
  <si>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</si>
  <si>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</si>
  <si>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</si>
  <si>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</si>
  <si>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</si>
  <si>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</si>
  <si>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</si>
  <si>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</si>
  <si>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</si>
  <si>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</si>
  <si>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</si>
  <si>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</si>
  <si>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</si>
  <si>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</si>
  <si>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</si>
  <si>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</si>
  <si>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</si>
  <si>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</si>
  <si>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</si>
  <si>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</si>
  <si>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</si>
  <si>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</si>
  <si>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</si>
  <si>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</si>
  <si>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</si>
  <si>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</si>
  <si>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</si>
  <si>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</si>
  <si>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</si>
  <si>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</si>
  <si>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</si>
  <si>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</si>
  <si>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</si>
  <si>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</si>
  <si>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</si>
  <si>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</si>
  <si>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</si>
  <si>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</si>
  <si>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</si>
  <si>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</si>
  <si>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</si>
  <si>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</si>
  <si>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</si>
  <si>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</si>
  <si>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</si>
  <si>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</si>
  <si>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</si>
  <si>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</si>
  <si>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</si>
  <si>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</si>
  <si>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</si>
  <si>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</si>
  <si>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</si>
  <si>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</si>
  <si>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</si>
  <si>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</si>
  <si>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</si>
  <si>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</si>
  <si>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</si>
  <si>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</si>
  <si>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</si>
  <si>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</si>
  <si>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</si>
  <si>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</si>
  <si>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</si>
  <si>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</si>
  <si>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</si>
  <si>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</si>
  <si>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</si>
  <si>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</si>
  <si>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</si>
  <si>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</si>
  <si>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</si>
  <si>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</si>
  <si>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</si>
  <si>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</si>
  <si>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</si>
  <si>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</si>
  <si>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</si>
  <si>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</si>
  <si>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</si>
  <si>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</si>
  <si>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</si>
  <si>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</si>
  <si>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</si>
  <si>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</si>
  <si>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</si>
  <si>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</si>
  <si>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熊本県多良木町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</si>
  <si>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</si>
  <si>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</si>
  <si>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</si>
  <si>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</si>
  <si>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</si>
  <si>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</si>
  <si>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</si>
  <si>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</si>
  <si>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</si>
  <si>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</si>
  <si>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</si>
  <si>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</si>
  <si>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</si>
  <si>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</si>
  <si>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</si>
  <si>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</si>
  <si>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</si>
  <si>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</si>
  <si>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</si>
  <si>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</si>
  <si>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</si>
  <si>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</si>
  <si>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</si>
  <si>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</si>
  <si>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</si>
  <si>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</si>
  <si>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</si>
  <si>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</si>
  <si>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</si>
  <si>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</si>
  <si>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</si>
  <si>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</si>
  <si>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</si>
  <si>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</si>
  <si>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多良木町国民健康保険特別会計（事業勘定）</t>
    <phoneticPr fontId="5"/>
  </si>
  <si>
    <t>多良木町国民健康保険特別会計（直診勘定）</t>
    <phoneticPr fontId="5"/>
  </si>
  <si>
    <t>多良木町介護保険特別会計</t>
    <phoneticPr fontId="5"/>
  </si>
  <si>
    <t>多良木町後期高齢者医療特別会計</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</si>
  <si>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</si>
  <si>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</si>
  <si>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</si>
  <si>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</si>
  <si>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</si>
  <si>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</si>
  <si>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</si>
  <si>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</si>
  <si>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</si>
  <si>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</si>
  <si>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</si>
  <si>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</si>
  <si>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</si>
  <si>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</si>
  <si>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</si>
  <si>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</si>
  <si>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</si>
  <si>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</si>
  <si>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</si>
  <si>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</si>
  <si>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</si>
  <si>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</si>
  <si>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</si>
  <si>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</si>
  <si>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</si>
  <si>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</si>
  <si>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</si>
  <si>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</si>
  <si>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</si>
  <si>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</si>
  <si>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</si>
  <si>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</si>
  <si>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</si>
  <si>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</si>
  <si>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</si>
  <si>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</si>
  <si>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</si>
  <si>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</si>
  <si>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</si>
  <si>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</si>
  <si>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</si>
  <si>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</si>
  <si>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</si>
  <si>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</si>
  <si>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</si>
  <si>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</si>
  <si>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</si>
  <si>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</si>
  <si>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</si>
  <si>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</si>
  <si>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</si>
  <si>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</si>
  <si>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</si>
  <si>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</si>
  <si>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</si>
  <si>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</si>
  <si>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</si>
  <si>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</si>
  <si>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</si>
  <si>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</si>
  <si>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</si>
  <si>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</si>
  <si>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</si>
  <si>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</si>
  <si>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</si>
  <si>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</si>
  <si>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</si>
  <si>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</si>
  <si>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</si>
  <si>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</si>
  <si>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</si>
  <si>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</si>
  <si>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多良木町後期高齢者医療特別会計</t>
    <phoneticPr fontId="5"/>
  </si>
  <si>
    <t>(Ｆ)</t>
    <phoneticPr fontId="5"/>
  </si>
  <si>
    <t>多良木町国民健康保険特別会計（事業勘定）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</si>
  <si>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</si>
  <si>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</si>
  <si>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</si>
  <si>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</si>
  <si>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</si>
  <si>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</si>
  <si>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</si>
  <si>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</si>
  <si>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</si>
  <si>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</si>
  <si>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</si>
  <si>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</si>
  <si>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</si>
  <si>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</si>
  <si>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</si>
  <si>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</si>
  <si>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</si>
  <si>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</si>
  <si>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</si>
  <si>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</si>
  <si>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</si>
  <si>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</si>
  <si>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</si>
  <si>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</si>
  <si>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</si>
  <si>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</si>
  <si>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</si>
  <si>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</si>
  <si>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</si>
  <si>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</si>
  <si>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</si>
  <si>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</si>
  <si>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</si>
  <si>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</si>
  <si>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</si>
  <si>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</si>
  <si>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</si>
  <si>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</si>
  <si>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</si>
  <si>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</si>
  <si>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</si>
  <si>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</si>
  <si>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</si>
  <si>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</si>
  <si>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</si>
  <si>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</si>
  <si>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</si>
  <si>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</si>
  <si>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</si>
  <si>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</si>
  <si>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</si>
  <si>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</si>
  <si>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</si>
  <si>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</si>
  <si>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</si>
  <si>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</si>
  <si>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</si>
  <si>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</si>
  <si>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</si>
  <si>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</si>
  <si>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</si>
  <si>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</si>
  <si>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</si>
  <si>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</si>
  <si>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</si>
  <si>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</si>
  <si>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</si>
  <si>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</si>
  <si>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</si>
  <si>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</si>
  <si>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</si>
  <si>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</si>
  <si>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</si>
  <si>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</si>
  <si>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</si>
  <si>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</si>
  <si>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</si>
  <si>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</si>
  <si>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</si>
  <si>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</si>
  <si>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</si>
  <si>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</si>
  <si>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</si>
  <si>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</si>
  <si>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</si>
  <si>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</si>
  <si>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</si>
  <si>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</si>
  <si>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多良木町上水道事業会計</t>
  </si>
  <si>
    <t>多良木町介護保険特別会計</t>
  </si>
  <si>
    <t>多良木町国民健康保険特別会計（事業勘定）</t>
  </si>
  <si>
    <t>多良木町下水道事業特別会計</t>
  </si>
  <si>
    <t>多良木町後期高齢者医療特別会計</t>
  </si>
  <si>
    <t>多良木町国民健康保険特別会計（直診勘定）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</si>
  <si>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</si>
  <si>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</si>
  <si>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</si>
  <si>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</si>
  <si>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</si>
  <si>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</si>
  <si>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</si>
  <si>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</si>
  <si>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</si>
  <si>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人吉球磨広域行政組合（一般会計）</t>
    <rPh sb="0" eb="4">
      <t>ヒトヨシクマ</t>
    </rPh>
    <rPh sb="4" eb="8">
      <t>コウイキギョウセイ</t>
    </rPh>
    <rPh sb="8" eb="10">
      <t>クミアイ</t>
    </rPh>
    <rPh sb="11" eb="15">
      <t>イッ</t>
    </rPh>
    <phoneticPr fontId="2"/>
  </si>
  <si>
    <t>熊本県市町村総合事務組合</t>
    <rPh sb="0" eb="3">
      <t>クマモトケン</t>
    </rPh>
    <rPh sb="3" eb="6">
      <t>シチョウソン</t>
    </rPh>
    <rPh sb="6" eb="8">
      <t>ソウゴウ</t>
    </rPh>
    <rPh sb="8" eb="12">
      <t>ジムク</t>
    </rPh>
    <phoneticPr fontId="2"/>
  </si>
  <si>
    <t>球磨郡公立多良木病院企業団</t>
    <rPh sb="0" eb="3">
      <t>クマグン</t>
    </rPh>
    <rPh sb="3" eb="5">
      <t>コウリツ</t>
    </rPh>
    <rPh sb="5" eb="8">
      <t>タラ</t>
    </rPh>
    <rPh sb="8" eb="10">
      <t>ビョウイン</t>
    </rPh>
    <rPh sb="10" eb="13">
      <t>キギョウダン</t>
    </rPh>
    <phoneticPr fontId="2"/>
  </si>
  <si>
    <t>上球磨消防組合</t>
    <rPh sb="0" eb="1">
      <t>ウエ</t>
    </rPh>
    <rPh sb="1" eb="3">
      <t>クマ</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</si>
  <si>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4">
      <t>コウイキレン</t>
    </rPh>
    <rPh sb="15" eb="19">
      <t>イッ</t>
    </rPh>
    <phoneticPr fontId="2"/>
  </si>
  <si>
    <t>熊本県後期高齢者医療広域連合（後期高齢者医療特別会計）</t>
    <rPh sb="0" eb="3">
      <t>クマモ</t>
    </rPh>
    <rPh sb="3" eb="8">
      <t>コウキ</t>
    </rPh>
    <rPh sb="8" eb="10">
      <t>イリョウ</t>
    </rPh>
    <rPh sb="10" eb="14">
      <t>コウイキ</t>
    </rPh>
    <rPh sb="15" eb="20">
      <t>コウキ</t>
    </rPh>
    <rPh sb="20" eb="22">
      <t>イリョウ</t>
    </rPh>
    <rPh sb="22" eb="26">
      <t>トクベツ</t>
    </rPh>
    <phoneticPr fontId="2"/>
  </si>
  <si>
    <t>-</t>
    <phoneticPr fontId="2"/>
  </si>
  <si>
    <t>くま川鉄道株式会社</t>
    <rPh sb="2" eb="3">
      <t>カワ</t>
    </rPh>
    <rPh sb="3" eb="5">
      <t>テツドウ</t>
    </rPh>
    <rPh sb="5" eb="9">
      <t>カブシ</t>
    </rPh>
    <phoneticPr fontId="2"/>
  </si>
  <si>
    <t>たらぎまちづくり推進機構</t>
  </si>
  <si>
    <t>町づくり推進事業基金</t>
    <phoneticPr fontId="2"/>
  </si>
  <si>
    <t>多良木町公共施設整備基金</t>
  </si>
  <si>
    <t>多良木町ふるさとづくり納税寄附基金</t>
    <phoneticPr fontId="2"/>
  </si>
  <si>
    <t>多良木町森林環境譲与税基金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</si>
</sst>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4293-442E-B3A3-9DAA7FABA1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61324</c:v>
                </c:pt>
                <c:pt idx="1">
                  <c:v>101257</c:v>
                </c:pt>
                <c:pt idx="2">
                  <c:v>93008</c:v>
                </c:pt>
                <c:pt idx="3">
                  <c:v>164973</c:v>
                </c:pt>
                <c:pt idx="4">
                  <c:v>126692</c:v>
                </c:pt>
              </c:numCache>
            </c:numRef>
          </c:val>
          <c:smooth val="0"/>
          <c:extLst>
            <c:ext xmlns:c16="http://schemas.microsoft.com/office/drawing/2014/chart" uri="{C3380CC4-5D6E-409C-BE32-E72D297353CC}">
              <c16:uniqueId val="{00000001-4293-442E-B3A3-9DAA7FABA1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8.33</c:v>
                </c:pt>
                <c:pt idx="1">
                  <c:v>8.44</c:v>
                </c:pt>
                <c:pt idx="2">
                  <c:v>8.31</c:v>
                </c:pt>
                <c:pt idx="3">
                  <c:v>10.97</c:v>
                </c:pt>
                <c:pt idx="4">
                  <c:v>10.93</c:v>
                </c:pt>
              </c:numCache>
            </c:numRef>
          </c:val>
          <c:extLst>
            <c:ext xmlns:c16="http://schemas.microsoft.com/office/drawing/2014/chart" uri="{C3380CC4-5D6E-409C-BE32-E72D297353CC}">
              <c16:uniqueId val="{00000000-4235-4A19-BE8E-71447E0AAD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27.54</c:v>
                </c:pt>
                <c:pt idx="1">
                  <c:v>27.64</c:v>
                </c:pt>
                <c:pt idx="2">
                  <c:v>26.98</c:v>
                </c:pt>
                <c:pt idx="3">
                  <c:v>25.35</c:v>
                </c:pt>
                <c:pt idx="4">
                  <c:v>25.9</c:v>
                </c:pt>
              </c:numCache>
            </c:numRef>
          </c:val>
          <c:extLst>
            <c:ext xmlns:c16="http://schemas.microsoft.com/office/drawing/2014/chart" uri="{C3380CC4-5D6E-409C-BE32-E72D297353CC}">
              <c16:uniqueId val="{00000001-4235-4A19-BE8E-71447E0AADF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8.36</c:v>
                </c:pt>
                <c:pt idx="1">
                  <c:v>0.12</c:v>
                </c:pt>
                <c:pt idx="2">
                  <c:v>0.13</c:v>
                </c:pt>
                <c:pt idx="3">
                  <c:v>3.2</c:v>
                </c:pt>
                <c:pt idx="4">
                  <c:v>0.27</c:v>
                </c:pt>
              </c:numCache>
            </c:numRef>
          </c:val>
          <c:smooth val="0"/>
          <c:extLst>
            <c:ext xmlns:c16="http://schemas.microsoft.com/office/drawing/2014/chart" uri="{C3380CC4-5D6E-409C-BE32-E72D297353CC}">
              <c16:uniqueId val="{00000002-4235-4A19-BE8E-71447E0AADF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26-40C9-BEFD-F644692DE8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26-40C9-BEFD-F644692DE86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26-40C9-BEFD-F644692DE868}"/>
            </c:ext>
          </c:extLst>
        </c:ser>
        <c:ser>
          <c:idx val="3"/>
          <c:order val="3"/>
          <c:tx>
            <c:strRef>
              <c:f>データシート!$A$30</c:f>
              <c:strCache>
                <c:ptCount val="1"/>
                <c:pt idx="0">
                  <c:v>多良木町国民健康保険特別会計（直診勘定）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426-40C9-BEFD-F644692DE868}"/>
            </c:ext>
          </c:extLst>
        </c:ser>
        <c:ser>
          <c:idx val="4"/>
          <c:order val="4"/>
          <c:tx>
            <c:strRef>
              <c:f>データシート!$A$31</c:f>
              <c:strCache>
                <c:ptCount val="1"/>
                <c:pt idx="0">
                  <c:v>多良木町後期高齢者医療特別会計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0.03</c:v>
                </c:pt>
              </c:numCache>
            </c:numRef>
          </c:val>
          <c:extLst>
            <c:ext xmlns:c16="http://schemas.microsoft.com/office/drawing/2014/chart" uri="{C3380CC4-5D6E-409C-BE32-E72D297353CC}">
              <c16:uniqueId val="{00000004-7426-40C9-BEFD-F644692DE868}"/>
            </c:ext>
          </c:extLst>
        </c:ser>
        <c:ser>
          <c:idx val="5"/>
          <c:order val="5"/>
          <c:tx>
            <c:strRef>
              <c:f>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0.37</c:v>
                </c:pt>
                <c:pt idx="2">
                  <c:v>#N/A</c:v>
                </c:pt>
                <c:pt idx="3">
                  <c:v>0.36</c:v>
                </c:pt>
                <c:pt idx="4">
                  <c:v>#N/A</c:v>
                </c:pt>
                <c:pt idx="5">
                  <c:v>0.59</c:v>
                </c:pt>
                <c:pt idx="6">
                  <c:v>#N/A</c:v>
                </c:pt>
                <c:pt idx="7">
                  <c:v>0.67</c:v>
                </c:pt>
                <c:pt idx="8">
                  <c:v>#N/A</c:v>
                </c:pt>
                <c:pt idx="9">
                  <c:v>0.6</c:v>
                </c:pt>
              </c:numCache>
            </c:numRef>
          </c:val>
          <c:extLst>
            <c:ext xmlns:c16="http://schemas.microsoft.com/office/drawing/2014/chart" uri="{C3380CC4-5D6E-409C-BE32-E72D297353CC}">
              <c16:uniqueId val="{00000005-7426-40C9-BEFD-F644692DE868}"/>
            </c:ext>
          </c:extLst>
        </c:ser>
        <c:ser>
          <c:idx val="6"/>
          <c:order val="6"/>
          <c:tx>
            <c:strRef>
              <c:f>データシート!$A$33</c:f>
              <c:strCache>
                <c:ptCount val="1"/>
                <c:pt idx="0">
                  <c:v>多良木町国民健康保険特別会計（事業勘定）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4.55</c:v>
                </c:pt>
                <c:pt idx="2">
                  <c:v>#N/A</c:v>
                </c:pt>
                <c:pt idx="3">
                  <c:v>2.39</c:v>
                </c:pt>
                <c:pt idx="4">
                  <c:v>#N/A</c:v>
                </c:pt>
                <c:pt idx="5">
                  <c:v>2.23</c:v>
                </c:pt>
                <c:pt idx="6">
                  <c:v>#N/A</c:v>
                </c:pt>
                <c:pt idx="7">
                  <c:v>1.84</c:v>
                </c:pt>
                <c:pt idx="8">
                  <c:v>#N/A</c:v>
                </c:pt>
                <c:pt idx="9">
                  <c:v>2.0499999999999998</c:v>
                </c:pt>
              </c:numCache>
            </c:numRef>
          </c:val>
          <c:extLst>
            <c:ext xmlns:c16="http://schemas.microsoft.com/office/drawing/2014/chart" uri="{C3380CC4-5D6E-409C-BE32-E72D297353CC}">
              <c16:uniqueId val="{00000006-7426-40C9-BEFD-F644692DE868}"/>
            </c:ext>
          </c:extLst>
        </c:ser>
        <c:ser>
          <c:idx val="7"/>
          <c:order val="7"/>
          <c:tx>
            <c:strRef>
              <c:f>データシート!$A$34</c:f>
              <c:strCache>
                <c:ptCount val="1"/>
                <c:pt idx="0">
                  <c:v>多良木町介護保険特別会計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2.13</c:v>
                </c:pt>
                <c:pt idx="2">
                  <c:v>#N/A</c:v>
                </c:pt>
                <c:pt idx="3">
                  <c:v>2.64</c:v>
                </c:pt>
                <c:pt idx="4">
                  <c:v>#N/A</c:v>
                </c:pt>
                <c:pt idx="5">
                  <c:v>2.64</c:v>
                </c:pt>
                <c:pt idx="6">
                  <c:v>#N/A</c:v>
                </c:pt>
                <c:pt idx="7">
                  <c:v>3.14</c:v>
                </c:pt>
                <c:pt idx="8">
                  <c:v>#N/A</c:v>
                </c:pt>
                <c:pt idx="9">
                  <c:v>3.83</c:v>
                </c:pt>
              </c:numCache>
            </c:numRef>
          </c:val>
          <c:extLst>
            <c:ext xmlns:c16="http://schemas.microsoft.com/office/drawing/2014/chart" uri="{C3380CC4-5D6E-409C-BE32-E72D297353CC}">
              <c16:uniqueId val="{00000007-7426-40C9-BEFD-F644692DE868}"/>
            </c:ext>
          </c:extLst>
        </c:ser>
        <c:ser>
          <c:idx val="8"/>
          <c:order val="8"/>
          <c:tx>
            <c:strRef>
              <c:f>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6.79</c:v>
                </c:pt>
                <c:pt idx="2">
                  <c:v>#N/A</c:v>
                </c:pt>
                <c:pt idx="3">
                  <c:v>5.83</c:v>
                </c:pt>
                <c:pt idx="4">
                  <c:v>#N/A</c:v>
                </c:pt>
                <c:pt idx="5">
                  <c:v>5.82</c:v>
                </c:pt>
                <c:pt idx="6">
                  <c:v>#N/A</c:v>
                </c:pt>
                <c:pt idx="7">
                  <c:v>5.77</c:v>
                </c:pt>
                <c:pt idx="8">
                  <c:v>#N/A</c:v>
                </c:pt>
                <c:pt idx="9">
                  <c:v>5.97</c:v>
                </c:pt>
              </c:numCache>
            </c:numRef>
          </c:val>
          <c:extLst>
            <c:ext xmlns:c16="http://schemas.microsoft.com/office/drawing/2014/chart" uri="{C3380CC4-5D6E-409C-BE32-E72D297353CC}">
              <c16:uniqueId val="{00000008-7426-40C9-BEFD-F644692DE86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8.33</c:v>
                </c:pt>
                <c:pt idx="2">
                  <c:v>#N/A</c:v>
                </c:pt>
                <c:pt idx="3">
                  <c:v>8.44</c:v>
                </c:pt>
                <c:pt idx="4">
                  <c:v>#N/A</c:v>
                </c:pt>
                <c:pt idx="5">
                  <c:v>8.31</c:v>
                </c:pt>
                <c:pt idx="6">
                  <c:v>#N/A</c:v>
                </c:pt>
                <c:pt idx="7">
                  <c:v>10.96</c:v>
                </c:pt>
                <c:pt idx="8">
                  <c:v>#N/A</c:v>
                </c:pt>
                <c:pt idx="9">
                  <c:v>10.93</c:v>
                </c:pt>
              </c:numCache>
            </c:numRef>
          </c:val>
          <c:extLst>
            <c:ext xmlns:c16="http://schemas.microsoft.com/office/drawing/2014/chart" uri="{C3380CC4-5D6E-409C-BE32-E72D297353CC}">
              <c16:uniqueId val="{00000009-7426-40C9-BEFD-F644692DE8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647</c:v>
                </c:pt>
                <c:pt idx="5">
                  <c:v>609</c:v>
                </c:pt>
                <c:pt idx="8">
                  <c:v>610</c:v>
                </c:pt>
                <c:pt idx="11">
                  <c:v>581</c:v>
                </c:pt>
                <c:pt idx="14">
                  <c:v>580</c:v>
                </c:pt>
              </c:numCache>
            </c:numRef>
          </c:val>
          <c:extLst>
            <c:ext xmlns:c16="http://schemas.microsoft.com/office/drawing/2014/chart" uri="{C3380CC4-5D6E-409C-BE32-E72D297353CC}">
              <c16:uniqueId val="{00000000-15E2-468A-9FB8-9D4E4A0421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E2-468A-9FB8-9D4E4A0421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33</c:v>
                </c:pt>
                <c:pt idx="3">
                  <c:v>31</c:v>
                </c:pt>
                <c:pt idx="6">
                  <c:v>25</c:v>
                </c:pt>
                <c:pt idx="9">
                  <c:v>16</c:v>
                </c:pt>
                <c:pt idx="12">
                  <c:v>18</c:v>
                </c:pt>
              </c:numCache>
            </c:numRef>
          </c:val>
          <c:extLst>
            <c:ext xmlns:c16="http://schemas.microsoft.com/office/drawing/2014/chart" uri="{C3380CC4-5D6E-409C-BE32-E72D297353CC}">
              <c16:uniqueId val="{00000002-15E2-468A-9FB8-9D4E4A0421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102</c:v>
                </c:pt>
                <c:pt idx="3">
                  <c:v>95</c:v>
                </c:pt>
                <c:pt idx="6">
                  <c:v>101</c:v>
                </c:pt>
                <c:pt idx="9">
                  <c:v>117</c:v>
                </c:pt>
                <c:pt idx="12">
                  <c:v>108</c:v>
                </c:pt>
              </c:numCache>
            </c:numRef>
          </c:val>
          <c:extLst>
            <c:ext xmlns:c16="http://schemas.microsoft.com/office/drawing/2014/chart" uri="{C3380CC4-5D6E-409C-BE32-E72D297353CC}">
              <c16:uniqueId val="{00000003-15E2-468A-9FB8-9D4E4A0421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161</c:v>
                </c:pt>
                <c:pt idx="6">
                  <c:v>165</c:v>
                </c:pt>
                <c:pt idx="9">
                  <c:v>164</c:v>
                </c:pt>
                <c:pt idx="12">
                  <c:v>159</c:v>
                </c:pt>
              </c:numCache>
            </c:numRef>
          </c:val>
          <c:extLst>
            <c:ext xmlns:c16="http://schemas.microsoft.com/office/drawing/2014/chart" uri="{C3380CC4-5D6E-409C-BE32-E72D297353CC}">
              <c16:uniqueId val="{00000004-15E2-468A-9FB8-9D4E4A0421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E2-468A-9FB8-9D4E4A0421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E2-468A-9FB8-9D4E4A0421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644</c:v>
                </c:pt>
                <c:pt idx="3">
                  <c:v>567</c:v>
                </c:pt>
                <c:pt idx="6">
                  <c:v>584</c:v>
                </c:pt>
                <c:pt idx="9">
                  <c:v>601</c:v>
                </c:pt>
                <c:pt idx="12">
                  <c:v>630</c:v>
                </c:pt>
              </c:numCache>
            </c:numRef>
          </c:val>
          <c:extLst>
            <c:ext xmlns:c16="http://schemas.microsoft.com/office/drawing/2014/chart" uri="{C3380CC4-5D6E-409C-BE32-E72D297353CC}">
              <c16:uniqueId val="{00000007-15E2-468A-9FB8-9D4E4A0421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302</c:v>
                </c:pt>
                <c:pt idx="2">
                  <c:v>#N/A</c:v>
                </c:pt>
                <c:pt idx="3">
                  <c:v>#N/A</c:v>
                </c:pt>
                <c:pt idx="4">
                  <c:v>245</c:v>
                </c:pt>
                <c:pt idx="5">
                  <c:v>#N/A</c:v>
                </c:pt>
                <c:pt idx="6">
                  <c:v>#N/A</c:v>
                </c:pt>
                <c:pt idx="7">
                  <c:v>265</c:v>
                </c:pt>
                <c:pt idx="8">
                  <c:v>#N/A</c:v>
                </c:pt>
                <c:pt idx="9">
                  <c:v>#N/A</c:v>
                </c:pt>
                <c:pt idx="10">
                  <c:v>317</c:v>
                </c:pt>
                <c:pt idx="11">
                  <c:v>#N/A</c:v>
                </c:pt>
                <c:pt idx="12">
                  <c:v>#N/A</c:v>
                </c:pt>
                <c:pt idx="13">
                  <c:v>335</c:v>
                </c:pt>
                <c:pt idx="14">
                  <c:v>#N/A</c:v>
                </c:pt>
              </c:numCache>
            </c:numRef>
          </c:val>
          <c:smooth val="0"/>
          <c:extLst>
            <c:ext xmlns:c16="http://schemas.microsoft.com/office/drawing/2014/chart" uri="{C3380CC4-5D6E-409C-BE32-E72D297353CC}">
              <c16:uniqueId val="{00000008-15E2-468A-9FB8-9D4E4A0421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5460</c:v>
                </c:pt>
                <c:pt idx="5">
                  <c:v>5603</c:v>
                </c:pt>
                <c:pt idx="8">
                  <c:v>5545</c:v>
                </c:pt>
                <c:pt idx="11">
                  <c:v>5839</c:v>
                </c:pt>
                <c:pt idx="14">
                  <c:v>6056</c:v>
                </c:pt>
              </c:numCache>
            </c:numRef>
          </c:val>
          <c:extLst>
            <c:ext xmlns:c16="http://schemas.microsoft.com/office/drawing/2014/chart" uri="{C3380CC4-5D6E-409C-BE32-E72D297353CC}">
              <c16:uniqueId val="{00000000-3E27-4966-BAF4-7C7B1F9396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127</c:v>
                </c:pt>
                <c:pt idx="5">
                  <c:v>107</c:v>
                </c:pt>
                <c:pt idx="8">
                  <c:v>88</c:v>
                </c:pt>
                <c:pt idx="11">
                  <c:v>77</c:v>
                </c:pt>
                <c:pt idx="14">
                  <c:v>67</c:v>
                </c:pt>
              </c:numCache>
            </c:numRef>
          </c:val>
          <c:extLst>
            <c:ext xmlns:c16="http://schemas.microsoft.com/office/drawing/2014/chart" uri="{C3380CC4-5D6E-409C-BE32-E72D297353CC}">
              <c16:uniqueId val="{00000001-3E27-4966-BAF4-7C7B1F9396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2480</c:v>
                </c:pt>
                <c:pt idx="5">
                  <c:v>2541</c:v>
                </c:pt>
                <c:pt idx="8">
                  <c:v>2977</c:v>
                </c:pt>
                <c:pt idx="11">
                  <c:v>3338</c:v>
                </c:pt>
                <c:pt idx="14">
                  <c:v>3896</c:v>
                </c:pt>
              </c:numCache>
            </c:numRef>
          </c:val>
          <c:extLst>
            <c:ext xmlns:c16="http://schemas.microsoft.com/office/drawing/2014/chart" uri="{C3380CC4-5D6E-409C-BE32-E72D297353CC}">
              <c16:uniqueId val="{00000002-3E27-4966-BAF4-7C7B1F9396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27-4966-BAF4-7C7B1F9396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27-4966-BAF4-7C7B1F9396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27-4966-BAF4-7C7B1F9396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1366</c:v>
                </c:pt>
                <c:pt idx="3">
                  <c:v>1349</c:v>
                </c:pt>
                <c:pt idx="6">
                  <c:v>1299</c:v>
                </c:pt>
                <c:pt idx="9">
                  <c:v>1228</c:v>
                </c:pt>
                <c:pt idx="12">
                  <c:v>1184</c:v>
                </c:pt>
              </c:numCache>
            </c:numRef>
          </c:val>
          <c:extLst>
            <c:ext xmlns:c16="http://schemas.microsoft.com/office/drawing/2014/chart" uri="{C3380CC4-5D6E-409C-BE32-E72D297353CC}">
              <c16:uniqueId val="{00000006-3E27-4966-BAF4-7C7B1F9396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1488</c:v>
                </c:pt>
                <c:pt idx="3">
                  <c:v>1314</c:v>
                </c:pt>
                <c:pt idx="6">
                  <c:v>1062</c:v>
                </c:pt>
                <c:pt idx="9">
                  <c:v>901</c:v>
                </c:pt>
                <c:pt idx="12">
                  <c:v>900</c:v>
                </c:pt>
              </c:numCache>
            </c:numRef>
          </c:val>
          <c:extLst>
            <c:ext xmlns:c16="http://schemas.microsoft.com/office/drawing/2014/chart" uri="{C3380CC4-5D6E-409C-BE32-E72D297353CC}">
              <c16:uniqueId val="{00000007-3E27-4966-BAF4-7C7B1F9396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1588</c:v>
                </c:pt>
                <c:pt idx="3">
                  <c:v>1533</c:v>
                </c:pt>
                <c:pt idx="6">
                  <c:v>1435</c:v>
                </c:pt>
                <c:pt idx="9">
                  <c:v>1301</c:v>
                </c:pt>
                <c:pt idx="12">
                  <c:v>1195</c:v>
                </c:pt>
              </c:numCache>
            </c:numRef>
          </c:val>
          <c:extLst>
            <c:ext xmlns:c16="http://schemas.microsoft.com/office/drawing/2014/chart" uri="{C3380CC4-5D6E-409C-BE32-E72D297353CC}">
              <c16:uniqueId val="{00000008-3E27-4966-BAF4-7C7B1F9396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224</c:v>
                </c:pt>
                <c:pt idx="9">
                  <c:v>197</c:v>
                </c:pt>
                <c:pt idx="12">
                  <c:v>197</c:v>
                </c:pt>
              </c:numCache>
            </c:numRef>
          </c:val>
          <c:extLst>
            <c:ext xmlns:c16="http://schemas.microsoft.com/office/drawing/2014/chart" uri="{C3380CC4-5D6E-409C-BE32-E72D297353CC}">
              <c16:uniqueId val="{00000009-3E27-4966-BAF4-7C7B1F9396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5248</c:v>
                </c:pt>
                <c:pt idx="3">
                  <c:v>5438</c:v>
                </c:pt>
                <c:pt idx="6">
                  <c:v>5658</c:v>
                </c:pt>
                <c:pt idx="9">
                  <c:v>5751</c:v>
                </c:pt>
                <c:pt idx="12">
                  <c:v>6316</c:v>
                </c:pt>
              </c:numCache>
            </c:numRef>
          </c:val>
          <c:extLst>
            <c:ext xmlns:c16="http://schemas.microsoft.com/office/drawing/2014/chart" uri="{C3380CC4-5D6E-409C-BE32-E72D297353CC}">
              <c16:uniqueId val="{0000000A-3E27-4966-BAF4-7C7B1F9396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1623</c:v>
                </c:pt>
                <c:pt idx="2">
                  <c:v>#N/A</c:v>
                </c:pt>
                <c:pt idx="3">
                  <c:v>#N/A</c:v>
                </c:pt>
                <c:pt idx="4">
                  <c:v>1384</c:v>
                </c:pt>
                <c:pt idx="5">
                  <c:v>#N/A</c:v>
                </c:pt>
                <c:pt idx="6">
                  <c:v>#N/A</c:v>
                </c:pt>
                <c:pt idx="7">
                  <c:v>1067</c:v>
                </c:pt>
                <c:pt idx="8">
                  <c:v>#N/A</c:v>
                </c:pt>
                <c:pt idx="9">
                  <c:v>#N/A</c:v>
                </c:pt>
                <c:pt idx="10">
                  <c:v>124</c:v>
                </c:pt>
                <c:pt idx="11">
                  <c:v>#N/A</c:v>
                </c:pt>
                <c:pt idx="12">
                  <c:v>#N/A</c:v>
                </c:pt>
                <c:pt idx="13">
                  <c:v>0</c:v>
                </c:pt>
                <c:pt idx="14">
                  <c:v>#N/A</c:v>
                </c:pt>
              </c:numCache>
            </c:numRef>
          </c:val>
          <c:smooth val="0"/>
          <c:extLst>
            <c:ext xmlns:c16="http://schemas.microsoft.com/office/drawing/2014/chart" uri="{C3380CC4-5D6E-409C-BE32-E72D297353CC}">
              <c16:uniqueId val="{0000000B-3E27-4966-BAF4-7C7B1F9396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1080</c:v>
                </c:pt>
                <c:pt idx="1">
                  <c:v>1081</c:v>
                </c:pt>
                <c:pt idx="2">
                  <c:v>1087</c:v>
                </c:pt>
              </c:numCache>
            </c:numRef>
          </c:val>
          <c:extLst>
            <c:ext xmlns:c16="http://schemas.microsoft.com/office/drawing/2014/chart" uri="{C3380CC4-5D6E-409C-BE32-E72D297353CC}">
              <c16:uniqueId val="{00000000-F4A2-464A-A78A-48CAA2FD72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505</c:v>
                </c:pt>
                <c:pt idx="1">
                  <c:v>507</c:v>
                </c:pt>
                <c:pt idx="2">
                  <c:v>623</c:v>
                </c:pt>
              </c:numCache>
            </c:numRef>
          </c:val>
          <c:extLst>
            <c:ext xmlns:c16="http://schemas.microsoft.com/office/drawing/2014/chart" uri="{C3380CC4-5D6E-409C-BE32-E72D297353CC}">
              <c16:uniqueId val="{00000001-F4A2-464A-A78A-48CAA2FD72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1011</c:v>
                </c:pt>
                <c:pt idx="1">
                  <c:v>1361</c:v>
                </c:pt>
                <c:pt idx="2">
                  <c:v>1791</c:v>
                </c:pt>
              </c:numCache>
            </c:numRef>
          </c:val>
          <c:extLst>
            <c:ext xmlns:c16="http://schemas.microsoft.com/office/drawing/2014/chart" uri="{C3380CC4-5D6E-409C-BE32-E72D297353CC}">
              <c16:uniqueId val="{00000002-F4A2-464A-A78A-48CAA2FD72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２に実施した防災行政無線デジタル化整備事業の措置期間が終了した</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２分の元金償還が始まったため、増加に転じている。</a:t>
          </a:r>
        </a:p>
        <a:p>
          <a:r>
            <a:rPr kumimoji="1" lang="ja-JP" altLang="en-US" sz="1400">
              <a:latin typeface="ＭＳ ゴシック" pitchFamily="49" charset="-128"/>
              <a:ea typeface="ＭＳ ゴシック" pitchFamily="49" charset="-128"/>
            </a:rPr>
            <a:t>　組合等が起こした地方債の元利償還金に対する負担金等については、公立多良木病院や上球磨消防組合等への負担金により増となっている。</a:t>
          </a:r>
        </a:p>
        <a:p>
          <a:r>
            <a:rPr kumimoji="1" lang="ja-JP" altLang="en-US" sz="1400">
              <a:latin typeface="ＭＳ ゴシック" pitchFamily="49" charset="-128"/>
              <a:ea typeface="ＭＳ ゴシック" pitchFamily="49" charset="-128"/>
            </a:rPr>
            <a:t>　今後も中学校改築事業等の大型事業の償還が見込まれているため、計画的な地方債の発行、償還を行う。</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満期一括償還地方債の借入実績なし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に繰上償還を行ったため一時的に減少したが、年々増加しており、本年度についても、中学校改築事業等により大きく増加した。</a:t>
          </a:r>
        </a:p>
        <a:p>
          <a:r>
            <a:rPr kumimoji="1" lang="ja-JP" altLang="en-US" sz="1400">
              <a:latin typeface="ＭＳ ゴシック" pitchFamily="49" charset="-128"/>
              <a:ea typeface="ＭＳ ゴシック" pitchFamily="49" charset="-128"/>
            </a:rPr>
            <a:t>　しかし、公営企業債等繰入見込額については、下水道事業債残高の減により減少した。また、退職手当負担見込額も、積立不足額の減により、減少した。</a:t>
          </a:r>
        </a:p>
        <a:p>
          <a:r>
            <a:rPr kumimoji="1" lang="ja-JP" altLang="en-US" sz="1400">
              <a:latin typeface="ＭＳ ゴシック" pitchFamily="49" charset="-128"/>
              <a:ea typeface="ＭＳ ゴシック" pitchFamily="49" charset="-128"/>
            </a:rPr>
            <a:t>　さらに、充当可能基金についても、町づくり推進事業基金、減債基金及び、公共施設整備基金が増加したため、将来負担比率が減少した。</a:t>
          </a:r>
        </a:p>
        <a:p>
          <a:r>
            <a:rPr kumimoji="1" lang="ja-JP" altLang="en-US" sz="1400">
              <a:latin typeface="ＭＳ ゴシック" pitchFamily="49" charset="-128"/>
              <a:ea typeface="ＭＳ ゴシック" pitchFamily="49" charset="-128"/>
            </a:rPr>
            <a:t>　今後も、庁舎非常用電源設備整備事業等の大型事業により、地方債現在高が更に増加することが見込まれるため、計画的な起債の発行、必要に応じた適切な基金の積み増し等により、低い水準で比率が推移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町づくり推進事業基金については、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多良木町まちづくり寄付基金については、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多良木町社会福祉振興基金については、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基金全体としては多良木町まちづくり寄附基金、減債基金及び多良木町公共施設整備基金等の積み立てにより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百万円の取り崩しを行い、廃止した。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庁舎非常用電源設備整備事業等の大型事業や公共施設の老朽化に伴う維持補修により、多額の費用が見込まれるため、公共施設整備基金の積み立てを行っていく。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・多良木町まちづくり寄附基金：町づくり推進事業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・多良木町ふるさとづくり納税寄附基金：高齢者や障がい者の生活支援等の地域ボランティア活動及び住民自治活動の維持に関する事業、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子どもたちの健全な育成に関する事業、町民の文化・スポーツ活動の推進に関する事業、歴史・伝統文化の伝承及び保全に関する事業、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森林保全に関する事業、水源かんよう林の取得・保全に関する事業、その他まちづくりに質する事業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・多良木町公共施設整備基金：公用若しくは公共用に供する施設の整備に要する経費及び既設の公共施設の整備に要する経費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・多良木町森林環境譲与税基金：多良木町における、間伐や人材育成、担い手の確保、木材利用の促進や普及啓発等の森林整備及びその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促進に要する経費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多良木町まちづくり寄附基金については、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多良木町ふるさとづくり納税寄附基金については、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多良木町公共施設整備基金については、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多良木町森林環境譲与税基金については、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公共施設整備基金について、庁舎非常用電源設備整備事業等の大型事業や公共施設の老朽化に伴う、維持補修費等に多額の費用が見込ま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れるため、積み立てを行う。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財政調整基金の増加の理由は、運用収入（利子）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百万円の積み立てによるものであり、取り崩しはなかった。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減債基金の増加の理由は、剰余金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百万円及び運用収入（利子）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百万円の積み立てによるものであり、取り崩しはなかった。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地方債現在高を踏まえて、計画的に基金残高の管理を行う。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近年は、全国平均や県平均を下回り、横ばいの状況が続いている。税収の徴収業務の強化に取り組むなど、歳入確保に努め、歳出の徹底的な見直しを実施することで財政の健全化を図る。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本年度は、町有林立木売払収入の減等が要因となり、前年度比０．６％の増となった。しかし、数値としては、昨年度に引き続き、全国平均値を下回った。</a:t>
          </a:r>
        </a:p>
        <a:p>
          <a:r>
            <a:rPr kumimoji="1" lang="ja-JP" altLang="en-US" sz="1300">
              <a:latin typeface="ＭＳ Ｐゴシック" panose="020B0600070205080204" pitchFamily="50" charset="-128"/>
              <a:ea typeface="ＭＳ Ｐゴシック" panose="020B0600070205080204" pitchFamily="50" charset="-128"/>
            </a:rPr>
            <a:t>　今後も、中学校改築事業等に伴う、公債費の増等が見込まれるため、事務事業の見直しを実施し、経常経費の削減を図る。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73406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743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64</xdr:row>
      <xdr:rowOff>15240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743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152908</xdr:rowOff>
    </xdr:from>
    <xdr:to>
      <xdr:col>15</xdr:col>
      <xdr:colOff>82550</xdr:colOff>
      <xdr:row>64</xdr:row>
      <xdr:rowOff>15240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42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152908</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42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17035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や消防団報酬等により増となった。物件費についても、えびすの湯の光熱費等により増となった。類似団体平均値と比較すると、概ね低い水準で推移しているが、今後も燃料費や光熱水費の高騰に伴い需用費の増加が見込まれるため事務費全般に係る経費削減を行い、業務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5411</xdr:rowOff>
    </xdr:from>
    <xdr:to>
      <xdr:col>23</xdr:col>
      <xdr:colOff>133350</xdr:colOff>
      <xdr:row>81</xdr:row>
      <xdr:rowOff>19621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92861"/>
          <a:ext cx="8382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5411</xdr:rowOff>
    </xdr:from>
    <xdr:to>
      <xdr:col>19</xdr:col>
      <xdr:colOff>133350</xdr:colOff>
      <xdr:row>81</xdr:row>
      <xdr:rowOff>46427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892861"/>
          <a:ext cx="889000" cy="4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158662</xdr:rowOff>
    </xdr:from>
    <xdr:to>
      <xdr:col>15</xdr:col>
      <xdr:colOff>82550</xdr:colOff>
      <xdr:row>81</xdr:row>
      <xdr:rowOff>46427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74662"/>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137570</xdr:rowOff>
    </xdr:from>
    <xdr:to>
      <xdr:col>11</xdr:col>
      <xdr:colOff>31750</xdr:colOff>
      <xdr:row>80</xdr:row>
      <xdr:rowOff>158662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53570"/>
          <a:ext cx="8890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140271</xdr:rowOff>
    </xdr:from>
    <xdr:to>
      <xdr:col>23</xdr:col>
      <xdr:colOff>184150</xdr:colOff>
      <xdr:row>81</xdr:row>
      <xdr:rowOff>70421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61548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7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126061</xdr:rowOff>
    </xdr:from>
    <xdr:to>
      <xdr:col>19</xdr:col>
      <xdr:colOff>184150</xdr:colOff>
      <xdr:row>81</xdr:row>
      <xdr:rowOff>56211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66388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167077</xdr:rowOff>
    </xdr:from>
    <xdr:to>
      <xdr:col>15</xdr:col>
      <xdr:colOff>133350</xdr:colOff>
      <xdr:row>81</xdr:row>
      <xdr:rowOff>97227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107404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5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107862</xdr:rowOff>
    </xdr:from>
    <xdr:to>
      <xdr:col>11</xdr:col>
      <xdr:colOff>82550</xdr:colOff>
      <xdr:row>81</xdr:row>
      <xdr:rowOff>38012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48189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9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86770</xdr:rowOff>
    </xdr:from>
    <xdr:to>
      <xdr:col>7</xdr:col>
      <xdr:colOff>31750</xdr:colOff>
      <xdr:row>81</xdr:row>
      <xdr:rowOff>16920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0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27097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7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令和元年度においては、類似団体平均値を下回ったものの、近年は再び類似団体平均値を上回っている。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主な要因としては、職員構成の変動、経験年数階層間の変動などが挙げられる。引き続き、国の給与制度と相違することのないよう努める。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142346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605000"/>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85</xdr:row>
      <xdr:rowOff>142346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9548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122238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748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142346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7483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5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157815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91546</xdr:rowOff>
    </xdr:from>
    <xdr:to>
      <xdr:col>64</xdr:col>
      <xdr:colOff>152400</xdr:colOff>
      <xdr:row>86</xdr:row>
      <xdr:rowOff>21696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令和４年度においても、類似団体平均値を下回っているが、全国平均・県平均より高いため、今後も住民サービスを低下させることなく、適正な定員管理を行っていく。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5493</xdr:rowOff>
    </xdr:from>
    <xdr:to>
      <xdr:col>81</xdr:col>
      <xdr:colOff>44450</xdr:colOff>
      <xdr:row>60</xdr:row>
      <xdr:rowOff>19971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9249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7303</xdr:rowOff>
    </xdr:from>
    <xdr:to>
      <xdr:col>77</xdr:col>
      <xdr:colOff>44450</xdr:colOff>
      <xdr:row>60</xdr:row>
      <xdr:rowOff>19971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9430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125667</xdr:rowOff>
    </xdr:from>
    <xdr:to>
      <xdr:col>72</xdr:col>
      <xdr:colOff>203200</xdr:colOff>
      <xdr:row>60</xdr:row>
      <xdr:rowOff>7303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1217"/>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108172</xdr:rowOff>
    </xdr:from>
    <xdr:to>
      <xdr:col>68</xdr:col>
      <xdr:colOff>152400</xdr:colOff>
      <xdr:row>59</xdr:row>
      <xdr:rowOff>125667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23722"/>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116952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126143</xdr:rowOff>
    </xdr:from>
    <xdr:to>
      <xdr:col>81</xdr:col>
      <xdr:colOff>95250</xdr:colOff>
      <xdr:row>60</xdr:row>
      <xdr:rowOff>56293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142670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140621</xdr:rowOff>
    </xdr:from>
    <xdr:to>
      <xdr:col>77</xdr:col>
      <xdr:colOff>95250</xdr:colOff>
      <xdr:row>60</xdr:row>
      <xdr:rowOff>70771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80948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2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127953</xdr:rowOff>
    </xdr:from>
    <xdr:to>
      <xdr:col>73</xdr:col>
      <xdr:colOff>44450</xdr:colOff>
      <xdr:row>60</xdr:row>
      <xdr:rowOff>58103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74867</xdr:rowOff>
    </xdr:from>
    <xdr:to>
      <xdr:col>68</xdr:col>
      <xdr:colOff>203200</xdr:colOff>
      <xdr:row>60</xdr:row>
      <xdr:rowOff>5017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15194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57372</xdr:rowOff>
    </xdr:from>
    <xdr:to>
      <xdr:col>64</xdr:col>
      <xdr:colOff>152400</xdr:colOff>
      <xdr:row>59</xdr:row>
      <xdr:rowOff>158972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169149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類似団体平均値より低い水準で推移しているが、防災無線のデジタル化事業の元金償還の開始により前年度比０．７％の増となった。類似団体平均値と比較すると、概ね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今後は、中学校改築事業や、庁舎非常用電源設備改修等の大型事業により増加が見込まれるので、計画的な地方債の発行に努めていく。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6350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0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39</xdr:row>
      <xdr:rowOff>137583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80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14394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8241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54610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8723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135044</xdr:rowOff>
    </xdr:from>
    <xdr:to>
      <xdr:col>68</xdr:col>
      <xdr:colOff>203200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近年は減少傾向にあり、前年比３．３％の減となり、本年度で０％となった。</a:t>
          </a:r>
        </a:p>
        <a:p>
          <a:r>
            <a:rPr kumimoji="1" lang="ja-JP" altLang="en-US" sz="1300">
              <a:latin typeface="ＭＳ Ｐゴシック" panose="020B0600070205080204" pitchFamily="50" charset="-128"/>
              <a:ea typeface="ＭＳ Ｐゴシック" panose="020B0600070205080204" pitchFamily="50" charset="-128"/>
            </a:rPr>
            <a:t>　今後は、中学校改築事業等の大型事業の実施に伴い、多額の地方債の償還が見込まれることから、基金積立て等により充当可能財源を増やすなど、後世への負担を少しでも軽減できるよう適正な地方債発行を行う。</a:t>
          </a:r>
        </a:p>
        <a:p>
          <a:r>
            <a:rPr kumimoji="1" lang="ja-JP" altLang="en-US" sz="1300">
              <a:latin typeface="ＭＳ Ｐゴシック" panose="020B0600070205080204" pitchFamily="50" charset="-128"/>
              <a:ea typeface="ＭＳ Ｐゴシック" panose="020B0600070205080204" pitchFamily="50" charset="-128"/>
            </a:rPr>
            <a:t>　また、新規事業の実施等について総点検を図り財政の健全化に努める。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122283</xdr:rowOff>
    </xdr:from>
    <xdr:to>
      <xdr:col>77</xdr:col>
      <xdr:colOff>44450</xdr:colOff>
      <xdr:row>15</xdr:row>
      <xdr:rowOff>101116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51133"/>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101116</xdr:rowOff>
    </xdr:from>
    <xdr:to>
      <xdr:col>72</xdr:col>
      <xdr:colOff>203200</xdr:colOff>
      <xdr:row>16</xdr:row>
      <xdr:rowOff>49167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72866"/>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49167</xdr:rowOff>
    </xdr:from>
    <xdr:to>
      <xdr:col>68</xdr:col>
      <xdr:colOff>152400</xdr:colOff>
      <xdr:row>16</xdr:row>
      <xdr:rowOff>136495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92367"/>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71483</xdr:rowOff>
    </xdr:from>
    <xdr:to>
      <xdr:col>77</xdr:col>
      <xdr:colOff>95250</xdr:colOff>
      <xdr:row>14</xdr:row>
      <xdr:rowOff>1633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157860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386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50316</xdr:rowOff>
    </xdr:from>
    <xdr:to>
      <xdr:col>73</xdr:col>
      <xdr:colOff>44450</xdr:colOff>
      <xdr:row>15</xdr:row>
      <xdr:rowOff>151916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136693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169817</xdr:rowOff>
    </xdr:from>
    <xdr:to>
      <xdr:col>68</xdr:col>
      <xdr:colOff>203200</xdr:colOff>
      <xdr:row>16</xdr:row>
      <xdr:rowOff>99967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84744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85695</xdr:rowOff>
    </xdr:from>
    <xdr:to>
      <xdr:col>64</xdr:col>
      <xdr:colOff>152400</xdr:colOff>
      <xdr:row>17</xdr:row>
      <xdr:rowOff>15845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人件費に係る経常収支比率は、前年度と比較すると、０．２％の増となっているが、類似団体平均値と比較すると、低い水準で推移している。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としては、ゴミ処理業務や消防業務など一部事務組合で行っている業務によるものであり、一部事務組合の人件費に充てる負担金を人件費に準ずる費用として合計した場合は大幅に増加することになる。今後も、定員管理計画を基に適正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9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物件費に係る経常収支比率は、類似団体平均値と比較すると、概ね低い水準で推移しているものの、前年度と比較すると、０．１％の増となっている。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主な要因としては、えびすの湯の光熱水費が増になった事等が挙げられる。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今後も、燃料費や光熱水費の高騰に伴い、需用費等の増加が見込まれるため、経常的な支出を抑制し、業務の効率化を図り、経費削減に努める。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14</xdr:row>
      <xdr:rowOff>155575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50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501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155575</xdr:rowOff>
    </xdr:from>
    <xdr:to>
      <xdr:col>73</xdr:col>
      <xdr:colOff>180975</xdr:colOff>
      <xdr:row>15</xdr:row>
      <xdr:rowOff>64135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558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555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162577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145432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104775</xdr:rowOff>
    </xdr:from>
    <xdr:to>
      <xdr:col>82</xdr:col>
      <xdr:colOff>158750</xdr:colOff>
      <xdr:row>15</xdr:row>
      <xdr:rowOff>34925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121302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5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104775</xdr:rowOff>
    </xdr:from>
    <xdr:to>
      <xdr:col>69</xdr:col>
      <xdr:colOff>142875</xdr:colOff>
      <xdr:row>15</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127635</xdr:rowOff>
    </xdr:from>
    <xdr:to>
      <xdr:col>65</xdr:col>
      <xdr:colOff>53975</xdr:colOff>
      <xdr:row>15</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67962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扶助費に係る経常収支比率は、類似団体平均値との比較すると、高い水準で推移しているものの、近年減少傾向にあり、前年度と比較すると、０．３％の減となっている。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主な要因としては、介護訓練給付費や障害児通所支援事業費等が減になった事等が挙げられる。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今後も、既存のサービス提供の見直しや、住民ニーズに応じた事業選択を行っていく。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71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62</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0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133350</xdr:rowOff>
    </xdr:from>
    <xdr:to>
      <xdr:col>6</xdr:col>
      <xdr:colOff>171450</xdr:colOff>
      <xdr:row>62</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維持補修費に係る経常収支比率は、前年度と同程度で推移している。</a:t>
          </a:r>
        </a:p>
        <a:p>
          <a:r>
            <a:rPr kumimoji="1" lang="ja-JP" altLang="en-US" sz="1300">
              <a:latin typeface="ＭＳ Ｐゴシック" panose="020B0600070205080204" pitchFamily="50" charset="-128"/>
              <a:ea typeface="ＭＳ Ｐゴシック" panose="020B0600070205080204" pitchFamily="50" charset="-128"/>
            </a:rPr>
            <a:t>　今後は、公共施設の老朽化による維持補修費の増加が見込まれる。</a:t>
          </a:r>
        </a:p>
        <a:p>
          <a:r>
            <a:rPr kumimoji="1" lang="ja-JP" altLang="en-US" sz="1300">
              <a:latin typeface="ＭＳ Ｐゴシック" panose="020B0600070205080204" pitchFamily="50" charset="-128"/>
              <a:ea typeface="ＭＳ Ｐゴシック" panose="020B0600070205080204" pitchFamily="50" charset="-128"/>
            </a:rPr>
            <a:t>　繰出金に係る経常収支比率は、前年度と比較すると、０．３％の減となっている。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主な要因としては、下水道事業繰出金や、国民健康保険事業繰出金が減になったためである。</a:t>
          </a:r>
        </a:p>
        <a:p>
          <a:r>
            <a:rPr kumimoji="1" lang="ja-JP" altLang="en-US" sz="1300">
              <a:latin typeface="ＭＳ Ｐゴシック" panose="020B0600070205080204" pitchFamily="50" charset="-128"/>
              <a:ea typeface="ＭＳ Ｐゴシック" panose="020B0600070205080204" pitchFamily="50" charset="-128"/>
            </a:rPr>
            <a:t>　今後も、同程度で推移すると見込まれるため、独立採算の原則を基に、普通会計の負担額を減らしていくように努める。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9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166387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補助費等に係る経常収支比率は、類似団体平均値との比較すると、高い水準で推移しており、前年度と比較すると、０．２％の増となっている。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主な要因としては、人吉球磨広域行政組合や上球磨消防組合の負担金が増になった事等が挙げられる。</a:t>
          </a:r>
        </a:p>
        <a:p>
          <a:r>
            <a:rPr kumimoji="1" lang="ja-JP" altLang="en-US" sz="1300">
              <a:latin typeface="ＭＳ Ｐゴシック" panose="020B0600070205080204" pitchFamily="50" charset="-128"/>
              <a:ea typeface="ＭＳ Ｐゴシック" panose="020B0600070205080204" pitchFamily="50" charset="-128"/>
            </a:rPr>
            <a:t>　今後も、他の構成町村と協議協力のもと、一部事務組合の業務効率化を図り、なお一層の経費削減を図るように努める。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xdr:rowOff>
    </xdr:from>
    <xdr:to>
      <xdr:col>82</xdr:col>
      <xdr:colOff>107950</xdr:colOff>
      <xdr:row>38</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21861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4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232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58420</xdr:rowOff>
    </xdr:from>
    <xdr:to>
      <xdr:col>73</xdr:col>
      <xdr:colOff>180975</xdr:colOff>
      <xdr:row>38</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公債費に係る経常収支比率は、類似団体平均値と比較すると、低い水準で推移しているものの、前年度と比較すると、０．７％の増となっている。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主な要因としては、令和２年度実施分の防災行政無線デジタル化事業の元金償還が始まったこと等が挙げられる。</a:t>
          </a:r>
        </a:p>
        <a:p>
          <a:r>
            <a:rPr kumimoji="1" lang="ja-JP" altLang="en-US" sz="1300">
              <a:latin typeface="ＭＳ Ｐゴシック" panose="020B0600070205080204" pitchFamily="50" charset="-128"/>
              <a:ea typeface="ＭＳ Ｐゴシック" panose="020B0600070205080204" pitchFamily="50" charset="-128"/>
            </a:rPr>
            <a:t>　今後も、中学校改築事業等の大型事業において元利償還金の増加が見込まれるため、計画的な地方債の発行を行う。</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5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352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14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xdr:rowOff>
    </xdr:from>
    <xdr:to>
      <xdr:col>11</xdr:col>
      <xdr:colOff>9525</xdr:colOff>
      <xdr:row>76</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314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121920</xdr:rowOff>
    </xdr:from>
    <xdr:to>
      <xdr:col>11</xdr:col>
      <xdr:colOff>60325</xdr:colOff>
      <xdr:row>76</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公債費以外に係る経常収支比率は、年々改善しているものの、類似団体平均値との比較すると、高い水準で推移しており、前年度と比較すると、０．</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％の減となっている。</a:t>
          </a:r>
        </a:p>
        <a:p>
          <a:r>
            <a:rPr kumimoji="1" lang="ja-JP" altLang="en-US" sz="1300">
              <a:latin typeface="ＭＳ Ｐゴシック" panose="020B0600070205080204" pitchFamily="50" charset="-128"/>
              <a:ea typeface="ＭＳ Ｐゴシック" panose="020B0600070205080204" pitchFamily="50" charset="-128"/>
            </a:rPr>
            <a:t>　要因としては、人件費（０．２％増）、補助費等（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％増）及び物件費（０．１％増）が増になり、扶助費（０．３％減）及び繰出金（０．３％減）が減になった事が挙げられる。</a:t>
          </a:r>
        </a:p>
        <a:p>
          <a:r>
            <a:rPr kumimoji="1" lang="ja-JP" altLang="en-US" sz="1300">
              <a:latin typeface="ＭＳ Ｐゴシック" panose="020B0600070205080204" pitchFamily="50" charset="-128"/>
              <a:ea typeface="ＭＳ Ｐゴシック" panose="020B0600070205080204" pitchFamily="50" charset="-128"/>
            </a:rPr>
            <a:t>　今後も、なお一層の経費削減を図るように努める。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20320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18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78</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2197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46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79</xdr:row>
      <xdr:rowOff>24130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467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140970</xdr:rowOff>
    </xdr:from>
    <xdr:to>
      <xdr:col>78</xdr:col>
      <xdr:colOff>120650</xdr:colOff>
      <xdr:row>77</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55897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37790</xdr:rowOff>
    </xdr:from>
    <xdr:to>
      <xdr:col>29</xdr:col>
      <xdr:colOff>127000</xdr:colOff>
      <xdr:row>19</xdr:row>
      <xdr:rowOff>48364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42965"/>
          <a:ext cx="647700" cy="1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48364</xdr:rowOff>
    </xdr:from>
    <xdr:to>
      <xdr:col>26</xdr:col>
      <xdr:colOff>50800</xdr:colOff>
      <xdr:row>19</xdr:row>
      <xdr:rowOff>84282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53539"/>
          <a:ext cx="698500" cy="3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77205</xdr:rowOff>
    </xdr:from>
    <xdr:to>
      <xdr:col>22</xdr:col>
      <xdr:colOff>114300</xdr:colOff>
      <xdr:row>19</xdr:row>
      <xdr:rowOff>84282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82380"/>
          <a:ext cx="698500" cy="7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77205</xdr:rowOff>
    </xdr:from>
    <xdr:to>
      <xdr:col>18</xdr:col>
      <xdr:colOff>177800</xdr:colOff>
      <xdr:row>19</xdr:row>
      <xdr:rowOff>95104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82380"/>
          <a:ext cx="698500" cy="1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42897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158440</xdr:rowOff>
    </xdr:from>
    <xdr:to>
      <xdr:col>29</xdr:col>
      <xdr:colOff>177800</xdr:colOff>
      <xdr:row>19</xdr:row>
      <xdr:rowOff>88590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9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130517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169014</xdr:rowOff>
    </xdr:from>
    <xdr:to>
      <xdr:col>26</xdr:col>
      <xdr:colOff>101600</xdr:colOff>
      <xdr:row>19</xdr:row>
      <xdr:rowOff>99164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0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83941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33482</xdr:rowOff>
    </xdr:from>
    <xdr:to>
      <xdr:col>22</xdr:col>
      <xdr:colOff>165100</xdr:colOff>
      <xdr:row>19</xdr:row>
      <xdr:rowOff>135082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38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119859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26405</xdr:rowOff>
    </xdr:from>
    <xdr:to>
      <xdr:col>19</xdr:col>
      <xdr:colOff>38100</xdr:colOff>
      <xdr:row>19</xdr:row>
      <xdr:rowOff>128005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31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112782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1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44304</xdr:rowOff>
    </xdr:from>
    <xdr:to>
      <xdr:col>15</xdr:col>
      <xdr:colOff>101600</xdr:colOff>
      <xdr:row>19</xdr:row>
      <xdr:rowOff>145904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49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130681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36833</xdr:rowOff>
    </xdr:from>
    <xdr:to>
      <xdr:col>29</xdr:col>
      <xdr:colOff>127000</xdr:colOff>
      <xdr:row>36</xdr:row>
      <xdr:rowOff>86489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0083"/>
          <a:ext cx="647700" cy="49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86489</xdr:rowOff>
    </xdr:from>
    <xdr:to>
      <xdr:col>26</xdr:col>
      <xdr:colOff>50800</xdr:colOff>
      <xdr:row>37</xdr:row>
      <xdr:rowOff>19231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9739"/>
          <a:ext cx="698500" cy="10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19231</xdr:rowOff>
    </xdr:from>
    <xdr:to>
      <xdr:col>22</xdr:col>
      <xdr:colOff>114300</xdr:colOff>
      <xdr:row>37</xdr:row>
      <xdr:rowOff>63433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43931"/>
          <a:ext cx="698500" cy="4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144537</xdr:rowOff>
    </xdr:from>
    <xdr:to>
      <xdr:col>18</xdr:col>
      <xdr:colOff>177800</xdr:colOff>
      <xdr:row>37</xdr:row>
      <xdr:rowOff>63433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97787"/>
          <a:ext cx="698500" cy="9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328933</xdr:rowOff>
    </xdr:from>
    <xdr:to>
      <xdr:col>29</xdr:col>
      <xdr:colOff>177800</xdr:colOff>
      <xdr:row>36</xdr:row>
      <xdr:rowOff>87633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301010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35689</xdr:rowOff>
    </xdr:from>
    <xdr:to>
      <xdr:col>26</xdr:col>
      <xdr:colOff>101600</xdr:colOff>
      <xdr:row>36</xdr:row>
      <xdr:rowOff>137289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122066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139881</xdr:rowOff>
    </xdr:from>
    <xdr:to>
      <xdr:col>22</xdr:col>
      <xdr:colOff>165100</xdr:colOff>
      <xdr:row>37</xdr:row>
      <xdr:rowOff>70031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54808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7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12633</xdr:rowOff>
    </xdr:from>
    <xdr:to>
      <xdr:col>19</xdr:col>
      <xdr:colOff>38100</xdr:colOff>
      <xdr:row>37</xdr:row>
      <xdr:rowOff>114233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3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93737</xdr:rowOff>
    </xdr:from>
    <xdr:to>
      <xdr:col>15</xdr:col>
      <xdr:colOff>101600</xdr:colOff>
      <xdr:row>37</xdr:row>
      <xdr:rowOff>23887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46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133922</xdr:rowOff>
    </xdr:from>
    <xdr:to>
      <xdr:col>24</xdr:col>
      <xdr:colOff>63500</xdr:colOff>
      <xdr:row>37</xdr:row>
      <xdr:rowOff>157565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77572"/>
          <a:ext cx="8382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157565</xdr:rowOff>
    </xdr:from>
    <xdr:to>
      <xdr:col>19</xdr:col>
      <xdr:colOff>177800</xdr:colOff>
      <xdr:row>38</xdr:row>
      <xdr:rowOff>15056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01215"/>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8181</xdr:rowOff>
    </xdr:from>
    <xdr:to>
      <xdr:col>15</xdr:col>
      <xdr:colOff>50800</xdr:colOff>
      <xdr:row>38</xdr:row>
      <xdr:rowOff>15056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523281"/>
          <a:ext cx="889000" cy="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8181</xdr:rowOff>
    </xdr:from>
    <xdr:to>
      <xdr:col>10</xdr:col>
      <xdr:colOff>114300</xdr:colOff>
      <xdr:row>38</xdr:row>
      <xdr:rowOff>21942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23281"/>
          <a:ext cx="8890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34371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50110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83122</xdr:rowOff>
    </xdr:from>
    <xdr:to>
      <xdr:col>24</xdr:col>
      <xdr:colOff>114300</xdr:colOff>
      <xdr:row>38</xdr:row>
      <xdr:rowOff>13272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61549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0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106765</xdr:rowOff>
    </xdr:from>
    <xdr:to>
      <xdr:col>20</xdr:col>
      <xdr:colOff>38100</xdr:colOff>
      <xdr:row>38</xdr:row>
      <xdr:rowOff>36916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50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28042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135706</xdr:rowOff>
    </xdr:from>
    <xdr:to>
      <xdr:col>15</xdr:col>
      <xdr:colOff>101600</xdr:colOff>
      <xdr:row>38</xdr:row>
      <xdr:rowOff>65856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56983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7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128831</xdr:rowOff>
    </xdr:from>
    <xdr:to>
      <xdr:col>10</xdr:col>
      <xdr:colOff>165100</xdr:colOff>
      <xdr:row>38</xdr:row>
      <xdr:rowOff>58981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50108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142592</xdr:rowOff>
    </xdr:from>
    <xdr:to>
      <xdr:col>6</xdr:col>
      <xdr:colOff>38100</xdr:colOff>
      <xdr:row>38</xdr:row>
      <xdr:rowOff>72743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62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63869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97699</xdr:rowOff>
    </xdr:from>
    <xdr:to>
      <xdr:col>24</xdr:col>
      <xdr:colOff>63500</xdr:colOff>
      <xdr:row>59</xdr:row>
      <xdr:rowOff>111758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213249"/>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8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40067</xdr:rowOff>
    </xdr:from>
    <xdr:to>
      <xdr:col>19</xdr:col>
      <xdr:colOff>177800</xdr:colOff>
      <xdr:row>59</xdr:row>
      <xdr:rowOff>111758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10155617"/>
          <a:ext cx="889000" cy="7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40067</xdr:rowOff>
    </xdr:from>
    <xdr:to>
      <xdr:col>15</xdr:col>
      <xdr:colOff>50800</xdr:colOff>
      <xdr:row>59</xdr:row>
      <xdr:rowOff>124818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55617"/>
          <a:ext cx="889000" cy="8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124818</xdr:rowOff>
    </xdr:from>
    <xdr:to>
      <xdr:col>10</xdr:col>
      <xdr:colOff>114300</xdr:colOff>
      <xdr:row>59</xdr:row>
      <xdr:rowOff>143612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240368"/>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46899</xdr:rowOff>
    </xdr:from>
    <xdr:to>
      <xdr:col>24</xdr:col>
      <xdr:colOff>114300</xdr:colOff>
      <xdr:row>59</xdr:row>
      <xdr:rowOff>148499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1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133276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1007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60958</xdr:rowOff>
    </xdr:from>
    <xdr:to>
      <xdr:col>20</xdr:col>
      <xdr:colOff>38100</xdr:colOff>
      <xdr:row>59</xdr:row>
      <xdr:rowOff>162558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17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153685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2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160717</xdr:rowOff>
    </xdr:from>
    <xdr:to>
      <xdr:col>15</xdr:col>
      <xdr:colOff>101600</xdr:colOff>
      <xdr:row>59</xdr:row>
      <xdr:rowOff>90867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1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81994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9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74018</xdr:rowOff>
    </xdr:from>
    <xdr:to>
      <xdr:col>10</xdr:col>
      <xdr:colOff>165100</xdr:colOff>
      <xdr:row>60</xdr:row>
      <xdr:rowOff>4168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1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166745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2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92812</xdr:rowOff>
    </xdr:from>
    <xdr:to>
      <xdr:col>6</xdr:col>
      <xdr:colOff>38100</xdr:colOff>
      <xdr:row>60</xdr:row>
      <xdr:rowOff>22962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2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14089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3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104533</xdr:rowOff>
    </xdr:from>
    <xdr:to>
      <xdr:col>24</xdr:col>
      <xdr:colOff>63500</xdr:colOff>
      <xdr:row>78</xdr:row>
      <xdr:rowOff>105714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7633"/>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89388</xdr:rowOff>
    </xdr:from>
    <xdr:to>
      <xdr:col>19</xdr:col>
      <xdr:colOff>177800</xdr:colOff>
      <xdr:row>78</xdr:row>
      <xdr:rowOff>104533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2488"/>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57480</xdr:rowOff>
    </xdr:from>
    <xdr:to>
      <xdr:col>15</xdr:col>
      <xdr:colOff>50800</xdr:colOff>
      <xdr:row>78</xdr:row>
      <xdr:rowOff>89388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30580"/>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46907</xdr:rowOff>
    </xdr:from>
    <xdr:to>
      <xdr:col>10</xdr:col>
      <xdr:colOff>114300</xdr:colOff>
      <xdr:row>78</xdr:row>
      <xdr:rowOff>57480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0007"/>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54914</xdr:rowOff>
    </xdr:from>
    <xdr:to>
      <xdr:col>24</xdr:col>
      <xdr:colOff>114300</xdr:colOff>
      <xdr:row>78</xdr:row>
      <xdr:rowOff>156514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141291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53733</xdr:rowOff>
    </xdr:from>
    <xdr:to>
      <xdr:col>20</xdr:col>
      <xdr:colOff>38100</xdr:colOff>
      <xdr:row>78</xdr:row>
      <xdr:rowOff>155333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1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38588</xdr:rowOff>
    </xdr:from>
    <xdr:to>
      <xdr:col>15</xdr:col>
      <xdr:colOff>101600</xdr:colOff>
      <xdr:row>78</xdr:row>
      <xdr:rowOff>140188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131315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6680</xdr:rowOff>
    </xdr:from>
    <xdr:to>
      <xdr:col>10</xdr:col>
      <xdr:colOff>165100</xdr:colOff>
      <xdr:row>78</xdr:row>
      <xdr:rowOff>108280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99407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167557</xdr:rowOff>
    </xdr:from>
    <xdr:to>
      <xdr:col>6</xdr:col>
      <xdr:colOff>38100</xdr:colOff>
      <xdr:row>78</xdr:row>
      <xdr:rowOff>97707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6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107152</xdr:rowOff>
    </xdr:from>
    <xdr:to>
      <xdr:col>24</xdr:col>
      <xdr:colOff>63500</xdr:colOff>
      <xdr:row>92</xdr:row>
      <xdr:rowOff>100033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709102"/>
          <a:ext cx="8382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107152</xdr:rowOff>
    </xdr:from>
    <xdr:to>
      <xdr:col>19</xdr:col>
      <xdr:colOff>177800</xdr:colOff>
      <xdr:row>93</xdr:row>
      <xdr:rowOff>44537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09102"/>
          <a:ext cx="889000" cy="2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40836</xdr:rowOff>
    </xdr:from>
    <xdr:to>
      <xdr:col>15</xdr:col>
      <xdr:colOff>50800</xdr:colOff>
      <xdr:row>93</xdr:row>
      <xdr:rowOff>44537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985686"/>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40836</xdr:rowOff>
    </xdr:from>
    <xdr:to>
      <xdr:col>10</xdr:col>
      <xdr:colOff>114300</xdr:colOff>
      <xdr:row>93</xdr:row>
      <xdr:rowOff>92042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985686"/>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49233</xdr:rowOff>
    </xdr:from>
    <xdr:to>
      <xdr:col>24</xdr:col>
      <xdr:colOff>114300</xdr:colOff>
      <xdr:row>92</xdr:row>
      <xdr:rowOff>150833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8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72110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56352</xdr:rowOff>
    </xdr:from>
    <xdr:to>
      <xdr:col>20</xdr:col>
      <xdr:colOff>38100</xdr:colOff>
      <xdr:row>91</xdr:row>
      <xdr:rowOff>157952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5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3029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165187</xdr:rowOff>
    </xdr:from>
    <xdr:to>
      <xdr:col>15</xdr:col>
      <xdr:colOff>101600</xdr:colOff>
      <xdr:row>93</xdr:row>
      <xdr:rowOff>95337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111864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71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161486</xdr:rowOff>
    </xdr:from>
    <xdr:to>
      <xdr:col>10</xdr:col>
      <xdr:colOff>165100</xdr:colOff>
      <xdr:row>93</xdr:row>
      <xdr:rowOff>91636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9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108163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7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41242</xdr:rowOff>
    </xdr:from>
    <xdr:to>
      <xdr:col>6</xdr:col>
      <xdr:colOff>38100</xdr:colOff>
      <xdr:row>93</xdr:row>
      <xdr:rowOff>142842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9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159369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76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45960</xdr:rowOff>
    </xdr:from>
    <xdr:to>
      <xdr:col>55</xdr:col>
      <xdr:colOff>0</xdr:colOff>
      <xdr:row>37</xdr:row>
      <xdr:rowOff>74567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89610"/>
          <a:ext cx="8382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22460</xdr:rowOff>
    </xdr:from>
    <xdr:to>
      <xdr:col>50</xdr:col>
      <xdr:colOff>114300</xdr:colOff>
      <xdr:row>37</xdr:row>
      <xdr:rowOff>45960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23210"/>
          <a:ext cx="889000" cy="36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22460</xdr:rowOff>
    </xdr:from>
    <xdr:to>
      <xdr:col>45</xdr:col>
      <xdr:colOff>177800</xdr:colOff>
      <xdr:row>38</xdr:row>
      <xdr:rowOff>69337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23210"/>
          <a:ext cx="889000" cy="5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41187</xdr:rowOff>
    </xdr:from>
    <xdr:to>
      <xdr:col>41</xdr:col>
      <xdr:colOff>50800</xdr:colOff>
      <xdr:row>38</xdr:row>
      <xdr:rowOff>69337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628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23767</xdr:rowOff>
    </xdr:from>
    <xdr:to>
      <xdr:col>55</xdr:col>
      <xdr:colOff>50800</xdr:colOff>
      <xdr:row>37</xdr:row>
      <xdr:rowOff>125367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2194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45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166610</xdr:rowOff>
    </xdr:from>
    <xdr:to>
      <xdr:col>50</xdr:col>
      <xdr:colOff>165100</xdr:colOff>
      <xdr:row>37</xdr:row>
      <xdr:rowOff>96760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87887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143110</xdr:rowOff>
    </xdr:from>
    <xdr:to>
      <xdr:col>46</xdr:col>
      <xdr:colOff>38100</xdr:colOff>
      <xdr:row>35</xdr:row>
      <xdr:rowOff>73260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64387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6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18537</xdr:rowOff>
    </xdr:from>
    <xdr:to>
      <xdr:col>41</xdr:col>
      <xdr:colOff>101600</xdr:colOff>
      <xdr:row>38</xdr:row>
      <xdr:rowOff>120137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111264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2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161837</xdr:rowOff>
    </xdr:from>
    <xdr:to>
      <xdr:col>36</xdr:col>
      <xdr:colOff>165100</xdr:colOff>
      <xdr:row>38</xdr:row>
      <xdr:rowOff>91987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83114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9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105472</xdr:rowOff>
    </xdr:from>
    <xdr:to>
      <xdr:col>55</xdr:col>
      <xdr:colOff>0</xdr:colOff>
      <xdr:row>57</xdr:row>
      <xdr:rowOff>21532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06672"/>
          <a:ext cx="838200" cy="8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158052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105472</xdr:rowOff>
    </xdr:from>
    <xdr:to>
      <xdr:col>50</xdr:col>
      <xdr:colOff>114300</xdr:colOff>
      <xdr:row>57</xdr:row>
      <xdr:rowOff>98534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06672"/>
          <a:ext cx="889000" cy="16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79677</xdr:rowOff>
    </xdr:from>
    <xdr:to>
      <xdr:col>45</xdr:col>
      <xdr:colOff>177800</xdr:colOff>
      <xdr:row>57</xdr:row>
      <xdr:rowOff>98534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52327"/>
          <a:ext cx="889000" cy="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79677</xdr:rowOff>
    </xdr:from>
    <xdr:to>
      <xdr:col>41</xdr:col>
      <xdr:colOff>50800</xdr:colOff>
      <xdr:row>57</xdr:row>
      <xdr:rowOff>170963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2327"/>
          <a:ext cx="889000" cy="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114961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37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142182</xdr:rowOff>
    </xdr:from>
    <xdr:to>
      <xdr:col>55</xdr:col>
      <xdr:colOff>50800</xdr:colOff>
      <xdr:row>57</xdr:row>
      <xdr:rowOff>72332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120609</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2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54672</xdr:rowOff>
    </xdr:from>
    <xdr:to>
      <xdr:col>50</xdr:col>
      <xdr:colOff>165100</xdr:colOff>
      <xdr:row>56</xdr:row>
      <xdr:rowOff>156272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147399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47734</xdr:rowOff>
    </xdr:from>
    <xdr:to>
      <xdr:col>46</xdr:col>
      <xdr:colOff>38100</xdr:colOff>
      <xdr:row>57</xdr:row>
      <xdr:rowOff>149334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140461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9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28877</xdr:rowOff>
    </xdr:from>
    <xdr:to>
      <xdr:col>41</xdr:col>
      <xdr:colOff>101600</xdr:colOff>
      <xdr:row>57</xdr:row>
      <xdr:rowOff>130477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121604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9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120163</xdr:rowOff>
    </xdr:from>
    <xdr:to>
      <xdr:col>36</xdr:col>
      <xdr:colOff>165100</xdr:colOff>
      <xdr:row>58</xdr:row>
      <xdr:rowOff>50313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41440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154236</xdr:rowOff>
    </xdr:from>
    <xdr:to>
      <xdr:col>55</xdr:col>
      <xdr:colOff>0</xdr:colOff>
      <xdr:row>79</xdr:row>
      <xdr:rowOff>15365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27336"/>
          <a:ext cx="838200" cy="3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154236</xdr:rowOff>
    </xdr:from>
    <xdr:to>
      <xdr:col>50</xdr:col>
      <xdr:colOff>114300</xdr:colOff>
      <xdr:row>79</xdr:row>
      <xdr:rowOff>14942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7336"/>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169639</xdr:rowOff>
    </xdr:from>
    <xdr:to>
      <xdr:col>45</xdr:col>
      <xdr:colOff>177800</xdr:colOff>
      <xdr:row>79</xdr:row>
      <xdr:rowOff>14942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2739"/>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169639</xdr:rowOff>
    </xdr:from>
    <xdr:to>
      <xdr:col>41</xdr:col>
      <xdr:colOff>50800</xdr:colOff>
      <xdr:row>79</xdr:row>
      <xdr:rowOff>296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42739"/>
          <a:ext cx="8890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136015</xdr:rowOff>
    </xdr:from>
    <xdr:to>
      <xdr:col>55</xdr:col>
      <xdr:colOff>50800</xdr:colOff>
      <xdr:row>79</xdr:row>
      <xdr:rowOff>66165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50942</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103436</xdr:rowOff>
    </xdr:from>
    <xdr:to>
      <xdr:col>50</xdr:col>
      <xdr:colOff>165100</xdr:colOff>
      <xdr:row>79</xdr:row>
      <xdr:rowOff>33586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24713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135592</xdr:rowOff>
    </xdr:from>
    <xdr:to>
      <xdr:col>46</xdr:col>
      <xdr:colOff>38100</xdr:colOff>
      <xdr:row>79</xdr:row>
      <xdr:rowOff>65742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56869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118839</xdr:rowOff>
    </xdr:from>
    <xdr:to>
      <xdr:col>41</xdr:col>
      <xdr:colOff>101600</xdr:colOff>
      <xdr:row>79</xdr:row>
      <xdr:rowOff>48989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40116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120946</xdr:rowOff>
    </xdr:from>
    <xdr:to>
      <xdr:col>36</xdr:col>
      <xdr:colOff>165100</xdr:colOff>
      <xdr:row>79</xdr:row>
      <xdr:rowOff>51096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42223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7686</xdr:rowOff>
    </xdr:from>
    <xdr:to>
      <xdr:col>55</xdr:col>
      <xdr:colOff>0</xdr:colOff>
      <xdr:row>97</xdr:row>
      <xdr:rowOff>67934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38336"/>
          <a:ext cx="838200" cy="6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7686</xdr:rowOff>
    </xdr:from>
    <xdr:to>
      <xdr:col>50</xdr:col>
      <xdr:colOff>114300</xdr:colOff>
      <xdr:row>97</xdr:row>
      <xdr:rowOff>138740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38336"/>
          <a:ext cx="889000" cy="1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138740</xdr:rowOff>
    </xdr:from>
    <xdr:to>
      <xdr:col>45</xdr:col>
      <xdr:colOff>177800</xdr:colOff>
      <xdr:row>97</xdr:row>
      <xdr:rowOff>144574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69390"/>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144574</xdr:rowOff>
    </xdr:from>
    <xdr:to>
      <xdr:col>41</xdr:col>
      <xdr:colOff>50800</xdr:colOff>
      <xdr:row>98</xdr:row>
      <xdr:rowOff>57736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75224"/>
          <a:ext cx="889000" cy="8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17134</xdr:rowOff>
    </xdr:from>
    <xdr:to>
      <xdr:col>55</xdr:col>
      <xdr:colOff>50800</xdr:colOff>
      <xdr:row>97</xdr:row>
      <xdr:rowOff>118734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167011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2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128336</xdr:rowOff>
    </xdr:from>
    <xdr:to>
      <xdr:col>50</xdr:col>
      <xdr:colOff>165100</xdr:colOff>
      <xdr:row>97</xdr:row>
      <xdr:rowOff>58486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8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75013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6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87940</xdr:rowOff>
    </xdr:from>
    <xdr:to>
      <xdr:col>46</xdr:col>
      <xdr:colOff>38100</xdr:colOff>
      <xdr:row>98</xdr:row>
      <xdr:rowOff>18090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1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93774</xdr:rowOff>
    </xdr:from>
    <xdr:to>
      <xdr:col>41</xdr:col>
      <xdr:colOff>101600</xdr:colOff>
      <xdr:row>98</xdr:row>
      <xdr:rowOff>23924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15051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6936</xdr:rowOff>
    </xdr:from>
    <xdr:to>
      <xdr:col>36</xdr:col>
      <xdr:colOff>165100</xdr:colOff>
      <xdr:row>98</xdr:row>
      <xdr:rowOff>108536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99663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61671</xdr:rowOff>
    </xdr:from>
    <xdr:to>
      <xdr:col>85</xdr:col>
      <xdr:colOff>127000</xdr:colOff>
      <xdr:row>37</xdr:row>
      <xdr:rowOff>66002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33871"/>
          <a:ext cx="838200" cy="1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61671</xdr:rowOff>
    </xdr:from>
    <xdr:to>
      <xdr:col>81</xdr:col>
      <xdr:colOff>50800</xdr:colOff>
      <xdr:row>37</xdr:row>
      <xdr:rowOff>97066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33871"/>
          <a:ext cx="889000" cy="20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84535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97066</xdr:rowOff>
    </xdr:from>
    <xdr:to>
      <xdr:col>76</xdr:col>
      <xdr:colOff>114300</xdr:colOff>
      <xdr:row>38</xdr:row>
      <xdr:rowOff>18034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440716"/>
          <a:ext cx="889000" cy="9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24147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5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18034</xdr:rowOff>
    </xdr:from>
    <xdr:to>
      <xdr:col>71</xdr:col>
      <xdr:colOff>177800</xdr:colOff>
      <xdr:row>38</xdr:row>
      <xdr:rowOff>108420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3134"/>
          <a:ext cx="889000" cy="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15202</xdr:rowOff>
    </xdr:from>
    <xdr:to>
      <xdr:col>85</xdr:col>
      <xdr:colOff>177800</xdr:colOff>
      <xdr:row>37</xdr:row>
      <xdr:rowOff>116802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38079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10871</xdr:rowOff>
    </xdr:from>
    <xdr:to>
      <xdr:col>81</xdr:col>
      <xdr:colOff>101600</xdr:colOff>
      <xdr:row>36</xdr:row>
      <xdr:rowOff>112471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128998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46266</xdr:rowOff>
    </xdr:from>
    <xdr:to>
      <xdr:col>76</xdr:col>
      <xdr:colOff>165100</xdr:colOff>
      <xdr:row>37</xdr:row>
      <xdr:rowOff>147866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164393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138684</xdr:rowOff>
    </xdr:from>
    <xdr:to>
      <xdr:col>72</xdr:col>
      <xdr:colOff>38100</xdr:colOff>
      <xdr:row>38</xdr:row>
      <xdr:rowOff>68835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2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59961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5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57620</xdr:rowOff>
    </xdr:from>
    <xdr:to>
      <xdr:col>67</xdr:col>
      <xdr:colOff>101600</xdr:colOff>
      <xdr:row>38</xdr:row>
      <xdr:rowOff>159220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150347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108584</xdr:rowOff>
    </xdr:from>
    <xdr:to>
      <xdr:col>85</xdr:col>
      <xdr:colOff>127000</xdr:colOff>
      <xdr:row>77</xdr:row>
      <xdr:rowOff>134755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10234"/>
          <a:ext cx="8382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134755</xdr:rowOff>
    </xdr:from>
    <xdr:to>
      <xdr:col>81</xdr:col>
      <xdr:colOff>50800</xdr:colOff>
      <xdr:row>77</xdr:row>
      <xdr:rowOff>146303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36405"/>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146303</xdr:rowOff>
    </xdr:from>
    <xdr:to>
      <xdr:col>76</xdr:col>
      <xdr:colOff>114300</xdr:colOff>
      <xdr:row>77</xdr:row>
      <xdr:rowOff>158437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47953"/>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145469</xdr:rowOff>
    </xdr:from>
    <xdr:to>
      <xdr:col>71</xdr:col>
      <xdr:colOff>177800</xdr:colOff>
      <xdr:row>77</xdr:row>
      <xdr:rowOff>158437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75669"/>
          <a:ext cx="8890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57784</xdr:rowOff>
    </xdr:from>
    <xdr:to>
      <xdr:col>85</xdr:col>
      <xdr:colOff>177800</xdr:colOff>
      <xdr:row>77</xdr:row>
      <xdr:rowOff>159384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36211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83955</xdr:rowOff>
    </xdr:from>
    <xdr:to>
      <xdr:col>81</xdr:col>
      <xdr:colOff>101600</xdr:colOff>
      <xdr:row>78</xdr:row>
      <xdr:rowOff>14105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95503</xdr:rowOff>
    </xdr:from>
    <xdr:to>
      <xdr:col>76</xdr:col>
      <xdr:colOff>165100</xdr:colOff>
      <xdr:row>78</xdr:row>
      <xdr:rowOff>25653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16780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107637</xdr:rowOff>
    </xdr:from>
    <xdr:to>
      <xdr:col>72</xdr:col>
      <xdr:colOff>38100</xdr:colOff>
      <xdr:row>78</xdr:row>
      <xdr:rowOff>37787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28914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94669</xdr:rowOff>
    </xdr:from>
    <xdr:to>
      <xdr:col>67</xdr:col>
      <xdr:colOff>101600</xdr:colOff>
      <xdr:row>77</xdr:row>
      <xdr:rowOff>24819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15946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2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134031</xdr:rowOff>
    </xdr:from>
    <xdr:to>
      <xdr:col>85</xdr:col>
      <xdr:colOff>127000</xdr:colOff>
      <xdr:row>98</xdr:row>
      <xdr:rowOff>142900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64681"/>
          <a:ext cx="838200" cy="18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142900</xdr:rowOff>
    </xdr:from>
    <xdr:to>
      <xdr:col>81</xdr:col>
      <xdr:colOff>50800</xdr:colOff>
      <xdr:row>98</xdr:row>
      <xdr:rowOff>165306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4500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165306</xdr:rowOff>
    </xdr:from>
    <xdr:to>
      <xdr:col>76</xdr:col>
      <xdr:colOff>114300</xdr:colOff>
      <xdr:row>99</xdr:row>
      <xdr:rowOff>60798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67406"/>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60798</xdr:rowOff>
    </xdr:from>
    <xdr:to>
      <xdr:col>71</xdr:col>
      <xdr:colOff>177800</xdr:colOff>
      <xdr:row>99</xdr:row>
      <xdr:rowOff>87354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34348"/>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83231</xdr:rowOff>
    </xdr:from>
    <xdr:to>
      <xdr:col>85</xdr:col>
      <xdr:colOff>177800</xdr:colOff>
      <xdr:row>98</xdr:row>
      <xdr:rowOff>13381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106108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92100</xdr:rowOff>
    </xdr:from>
    <xdr:to>
      <xdr:col>81</xdr:col>
      <xdr:colOff>101600</xdr:colOff>
      <xdr:row>99</xdr:row>
      <xdr:rowOff>22250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13377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114506</xdr:rowOff>
    </xdr:from>
    <xdr:to>
      <xdr:col>76</xdr:col>
      <xdr:colOff>165100</xdr:colOff>
      <xdr:row>99</xdr:row>
      <xdr:rowOff>44656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35783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9998</xdr:rowOff>
    </xdr:from>
    <xdr:to>
      <xdr:col>72</xdr:col>
      <xdr:colOff>38100</xdr:colOff>
      <xdr:row>99</xdr:row>
      <xdr:rowOff>111598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102725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36554</xdr:rowOff>
    </xdr:from>
    <xdr:to>
      <xdr:col>67</xdr:col>
      <xdr:colOff>101600</xdr:colOff>
      <xdr:row>99</xdr:row>
      <xdr:rowOff>138154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129281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10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102514</xdr:rowOff>
    </xdr:from>
    <xdr:to>
      <xdr:col>116</xdr:col>
      <xdr:colOff>63500</xdr:colOff>
      <xdr:row>37</xdr:row>
      <xdr:rowOff>133185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446164"/>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133185</xdr:rowOff>
    </xdr:from>
    <xdr:to>
      <xdr:col>111</xdr:col>
      <xdr:colOff>177800</xdr:colOff>
      <xdr:row>37</xdr:row>
      <xdr:rowOff>160236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7683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68966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5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160236</xdr:rowOff>
    </xdr:from>
    <xdr:to>
      <xdr:col>107</xdr:col>
      <xdr:colOff>50800</xdr:colOff>
      <xdr:row>38</xdr:row>
      <xdr:rowOff>13856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0388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112475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111277</xdr:rowOff>
    </xdr:from>
    <xdr:to>
      <xdr:col>102</xdr:col>
      <xdr:colOff>114300</xdr:colOff>
      <xdr:row>38</xdr:row>
      <xdr:rowOff>13856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54927"/>
          <a:ext cx="889000" cy="7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122572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141927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51714</xdr:rowOff>
    </xdr:from>
    <xdr:to>
      <xdr:col>116</xdr:col>
      <xdr:colOff>114300</xdr:colOff>
      <xdr:row>37</xdr:row>
      <xdr:rowOff>153314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3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74591</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2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82385</xdr:rowOff>
    </xdr:from>
    <xdr:to>
      <xdr:col>112</xdr:col>
      <xdr:colOff>38100</xdr:colOff>
      <xdr:row>38</xdr:row>
      <xdr:rowOff>12535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29062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109436</xdr:rowOff>
    </xdr:from>
    <xdr:to>
      <xdr:col>107</xdr:col>
      <xdr:colOff>101600</xdr:colOff>
      <xdr:row>38</xdr:row>
      <xdr:rowOff>39586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56113</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134506</xdr:rowOff>
    </xdr:from>
    <xdr:to>
      <xdr:col>102</xdr:col>
      <xdr:colOff>165100</xdr:colOff>
      <xdr:row>38</xdr:row>
      <xdr:rowOff>64656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7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81183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5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60477</xdr:rowOff>
    </xdr:from>
    <xdr:to>
      <xdr:col>98</xdr:col>
      <xdr:colOff>38100</xdr:colOff>
      <xdr:row>37</xdr:row>
      <xdr:rowOff>162077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7154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7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32182</xdr:rowOff>
    </xdr:from>
    <xdr:to>
      <xdr:col>116</xdr:col>
      <xdr:colOff>63500</xdr:colOff>
      <xdr:row>75</xdr:row>
      <xdr:rowOff>36437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90932"/>
          <a:ext cx="8382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36437</xdr:rowOff>
    </xdr:from>
    <xdr:to>
      <xdr:col>111</xdr:col>
      <xdr:colOff>177800</xdr:colOff>
      <xdr:row>75</xdr:row>
      <xdr:rowOff>71551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895187"/>
          <a:ext cx="889000" cy="3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71551</xdr:rowOff>
    </xdr:from>
    <xdr:to>
      <xdr:col>107</xdr:col>
      <xdr:colOff>50800</xdr:colOff>
      <xdr:row>75</xdr:row>
      <xdr:rowOff>102451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930301"/>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96825</xdr:rowOff>
    </xdr:from>
    <xdr:to>
      <xdr:col>102</xdr:col>
      <xdr:colOff>114300</xdr:colOff>
      <xdr:row>75</xdr:row>
      <xdr:rowOff>102451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955575"/>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152832</xdr:rowOff>
    </xdr:from>
    <xdr:to>
      <xdr:col>116</xdr:col>
      <xdr:colOff>114300</xdr:colOff>
      <xdr:row>75</xdr:row>
      <xdr:rowOff>82982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4259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9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157087</xdr:rowOff>
    </xdr:from>
    <xdr:to>
      <xdr:col>112</xdr:col>
      <xdr:colOff>38100</xdr:colOff>
      <xdr:row>75</xdr:row>
      <xdr:rowOff>87237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103764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1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20751</xdr:rowOff>
    </xdr:from>
    <xdr:to>
      <xdr:col>107</xdr:col>
      <xdr:colOff>101600</xdr:colOff>
      <xdr:row>75</xdr:row>
      <xdr:rowOff>122351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138878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51651</xdr:rowOff>
    </xdr:from>
    <xdr:to>
      <xdr:col>102</xdr:col>
      <xdr:colOff>165100</xdr:colOff>
      <xdr:row>75</xdr:row>
      <xdr:rowOff>153251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144378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46025</xdr:rowOff>
    </xdr:from>
    <xdr:to>
      <xdr:col>98</xdr:col>
      <xdr:colOff>38100</xdr:colOff>
      <xdr:row>75</xdr:row>
      <xdr:rowOff>147625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138752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9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歳出決算総額は、住民一人当たり９２０，８８６円となっている。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１４０，１４４円となっており、新型コロナウイルス感染症対応に伴う子育て世帯への臨時特別給付金や住民税非課税世帯等に対する臨時特別給付金等の影響により前年度と比較すると１５，０９６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災害復旧費は住民一人あたり２５，３０３円となっており、令和２年７月豪雨災害復旧事業費等の影響により、前年度と比較すると、１３，８４１円の減となっている。</a:t>
          </a:r>
        </a:p>
        <a:p>
          <a:r>
            <a:rPr kumimoji="1" lang="ja-JP" altLang="en-US" sz="1300">
              <a:latin typeface="ＭＳ Ｐゴシック" panose="020B0600070205080204" pitchFamily="50" charset="-128"/>
              <a:ea typeface="ＭＳ Ｐゴシック" panose="020B0600070205080204" pitchFamily="50" charset="-128"/>
            </a:rPr>
            <a:t>積立金は住民一人あたり９４，２３６円となっており、町づくり推進事業基金積立や多良木町減債基金積立の影響により前年度と比較すると５５，２１６円の増となっている。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
8,757
165.86
9,129,539
8,129,585
458,528
4,194,466
6,315,625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68072</xdr:rowOff>
    </xdr:from>
    <xdr:to>
      <xdr:col>24</xdr:col>
      <xdr:colOff>63500</xdr:colOff>
      <xdr:row>37</xdr:row>
      <xdr:rowOff>106045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1722"/>
          <a:ext cx="8382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106045</xdr:rowOff>
    </xdr:from>
    <xdr:to>
      <xdr:col>19</xdr:col>
      <xdr:colOff>177800</xdr:colOff>
      <xdr:row>37</xdr:row>
      <xdr:rowOff>110617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4969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91059</xdr:rowOff>
    </xdr:from>
    <xdr:to>
      <xdr:col>15</xdr:col>
      <xdr:colOff>50800</xdr:colOff>
      <xdr:row>37</xdr:row>
      <xdr:rowOff>110617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34709"/>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91059</xdr:rowOff>
    </xdr:from>
    <xdr:to>
      <xdr:col>10</xdr:col>
      <xdr:colOff>114300</xdr:colOff>
      <xdr:row>37</xdr:row>
      <xdr:rowOff>102108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3470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45737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53865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17272</xdr:rowOff>
    </xdr:from>
    <xdr:to>
      <xdr:col>24</xdr:col>
      <xdr:colOff>114300</xdr:colOff>
      <xdr:row>37</xdr:row>
      <xdr:rowOff>118872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55245</xdr:rowOff>
    </xdr:from>
    <xdr:to>
      <xdr:col>20</xdr:col>
      <xdr:colOff>38100</xdr:colOff>
      <xdr:row>37</xdr:row>
      <xdr:rowOff>156845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147972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59817</xdr:rowOff>
    </xdr:from>
    <xdr:to>
      <xdr:col>15</xdr:col>
      <xdr:colOff>101600</xdr:colOff>
      <xdr:row>37</xdr:row>
      <xdr:rowOff>161417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152544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40259</xdr:rowOff>
    </xdr:from>
    <xdr:to>
      <xdr:col>10</xdr:col>
      <xdr:colOff>165100</xdr:colOff>
      <xdr:row>37</xdr:row>
      <xdr:rowOff>141859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132986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7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51308</xdr:rowOff>
    </xdr:from>
    <xdr:to>
      <xdr:col>6</xdr:col>
      <xdr:colOff>38100</xdr:colOff>
      <xdr:row>37</xdr:row>
      <xdr:rowOff>152908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144035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8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114010</xdr:rowOff>
    </xdr:from>
    <xdr:to>
      <xdr:col>24</xdr:col>
      <xdr:colOff>63500</xdr:colOff>
      <xdr:row>58</xdr:row>
      <xdr:rowOff>24805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86660"/>
          <a:ext cx="838200" cy="8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73541</xdr:rowOff>
    </xdr:from>
    <xdr:to>
      <xdr:col>19</xdr:col>
      <xdr:colOff>177800</xdr:colOff>
      <xdr:row>58</xdr:row>
      <xdr:rowOff>24805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46191"/>
          <a:ext cx="889000" cy="12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73541</xdr:rowOff>
    </xdr:from>
    <xdr:to>
      <xdr:col>15</xdr:col>
      <xdr:colOff>50800</xdr:colOff>
      <xdr:row>58</xdr:row>
      <xdr:rowOff>105413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6191"/>
          <a:ext cx="889000" cy="20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105413</xdr:rowOff>
    </xdr:from>
    <xdr:to>
      <xdr:col>10</xdr:col>
      <xdr:colOff>114300</xdr:colOff>
      <xdr:row>58</xdr:row>
      <xdr:rowOff>125638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9513"/>
          <a:ext cx="889000" cy="2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21038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2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63210</xdr:rowOff>
    </xdr:from>
    <xdr:to>
      <xdr:col>24</xdr:col>
      <xdr:colOff>114300</xdr:colOff>
      <xdr:row>57</xdr:row>
      <xdr:rowOff>164810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3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41637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145455</xdr:rowOff>
    </xdr:from>
    <xdr:to>
      <xdr:col>20</xdr:col>
      <xdr:colOff>38100</xdr:colOff>
      <xdr:row>58</xdr:row>
      <xdr:rowOff>75605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66732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22741</xdr:rowOff>
    </xdr:from>
    <xdr:to>
      <xdr:col>15</xdr:col>
      <xdr:colOff>101600</xdr:colOff>
      <xdr:row>57</xdr:row>
      <xdr:rowOff>124341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115468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54613</xdr:rowOff>
    </xdr:from>
    <xdr:to>
      <xdr:col>10</xdr:col>
      <xdr:colOff>165100</xdr:colOff>
      <xdr:row>58</xdr:row>
      <xdr:rowOff>156213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147340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74838</xdr:rowOff>
    </xdr:from>
    <xdr:to>
      <xdr:col>6</xdr:col>
      <xdr:colOff>38100</xdr:colOff>
      <xdr:row>59</xdr:row>
      <xdr:rowOff>4988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167565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119478</xdr:rowOff>
    </xdr:from>
    <xdr:to>
      <xdr:col>24</xdr:col>
      <xdr:colOff>63500</xdr:colOff>
      <xdr:row>75</xdr:row>
      <xdr:rowOff>19589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06778"/>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119478</xdr:rowOff>
    </xdr:from>
    <xdr:to>
      <xdr:col>19</xdr:col>
      <xdr:colOff>177800</xdr:colOff>
      <xdr:row>75</xdr:row>
      <xdr:rowOff>87771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06778"/>
          <a:ext cx="889000" cy="1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85737</xdr:rowOff>
    </xdr:from>
    <xdr:to>
      <xdr:col>15</xdr:col>
      <xdr:colOff>50800</xdr:colOff>
      <xdr:row>75</xdr:row>
      <xdr:rowOff>87771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44487"/>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85737</xdr:rowOff>
    </xdr:from>
    <xdr:to>
      <xdr:col>10</xdr:col>
      <xdr:colOff>114300</xdr:colOff>
      <xdr:row>75</xdr:row>
      <xdr:rowOff>103298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44487"/>
          <a:ext cx="889000" cy="1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140239</xdr:rowOff>
    </xdr:from>
    <xdr:to>
      <xdr:col>24</xdr:col>
      <xdr:colOff>114300</xdr:colOff>
      <xdr:row>75</xdr:row>
      <xdr:rowOff>70389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163116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68678</xdr:rowOff>
    </xdr:from>
    <xdr:to>
      <xdr:col>20</xdr:col>
      <xdr:colOff>38100</xdr:colOff>
      <xdr:row>74</xdr:row>
      <xdr:rowOff>170278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15355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36971</xdr:rowOff>
    </xdr:from>
    <xdr:to>
      <xdr:col>15</xdr:col>
      <xdr:colOff>101600</xdr:colOff>
      <xdr:row>75</xdr:row>
      <xdr:rowOff>138571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155098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34937</xdr:rowOff>
    </xdr:from>
    <xdr:to>
      <xdr:col>10</xdr:col>
      <xdr:colOff>165100</xdr:colOff>
      <xdr:row>75</xdr:row>
      <xdr:rowOff>136537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153064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6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52498</xdr:rowOff>
    </xdr:from>
    <xdr:to>
      <xdr:col>6</xdr:col>
      <xdr:colOff>38100</xdr:colOff>
      <xdr:row>75</xdr:row>
      <xdr:rowOff>154098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170625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110316</xdr:rowOff>
    </xdr:from>
    <xdr:to>
      <xdr:col>24</xdr:col>
      <xdr:colOff>63500</xdr:colOff>
      <xdr:row>96</xdr:row>
      <xdr:rowOff>128032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9516"/>
          <a:ext cx="8382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128032</xdr:rowOff>
    </xdr:from>
    <xdr:to>
      <xdr:col>19</xdr:col>
      <xdr:colOff>177800</xdr:colOff>
      <xdr:row>96</xdr:row>
      <xdr:rowOff>135672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7232"/>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135672</xdr:rowOff>
    </xdr:from>
    <xdr:to>
      <xdr:col>15</xdr:col>
      <xdr:colOff>50800</xdr:colOff>
      <xdr:row>97</xdr:row>
      <xdr:rowOff>24692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94872"/>
          <a:ext cx="8890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24692</xdr:rowOff>
    </xdr:from>
    <xdr:to>
      <xdr:col>10</xdr:col>
      <xdr:colOff>114300</xdr:colOff>
      <xdr:row>97</xdr:row>
      <xdr:rowOff>30969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55342"/>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59516</xdr:rowOff>
    </xdr:from>
    <xdr:to>
      <xdr:col>24</xdr:col>
      <xdr:colOff>114300</xdr:colOff>
      <xdr:row>96</xdr:row>
      <xdr:rowOff>161116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37943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77232</xdr:rowOff>
    </xdr:from>
    <xdr:to>
      <xdr:col>20</xdr:col>
      <xdr:colOff>38100</xdr:colOff>
      <xdr:row>97</xdr:row>
      <xdr:rowOff>7382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169959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84872</xdr:rowOff>
    </xdr:from>
    <xdr:to>
      <xdr:col>15</xdr:col>
      <xdr:colOff>101600</xdr:colOff>
      <xdr:row>97</xdr:row>
      <xdr:rowOff>15022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6149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145342</xdr:rowOff>
    </xdr:from>
    <xdr:to>
      <xdr:col>10</xdr:col>
      <xdr:colOff>165100</xdr:colOff>
      <xdr:row>97</xdr:row>
      <xdr:rowOff>75492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66619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9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151619</xdr:rowOff>
    </xdr:from>
    <xdr:to>
      <xdr:col>6</xdr:col>
      <xdr:colOff>38100</xdr:colOff>
      <xdr:row>97</xdr:row>
      <xdr:rowOff>81769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72896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23513</xdr:rowOff>
    </xdr:from>
    <xdr:to>
      <xdr:col>55</xdr:col>
      <xdr:colOff>0</xdr:colOff>
      <xdr:row>58</xdr:row>
      <xdr:rowOff>38731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67613"/>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38731</xdr:rowOff>
    </xdr:from>
    <xdr:to>
      <xdr:col>50</xdr:col>
      <xdr:colOff>114300</xdr:colOff>
      <xdr:row>58</xdr:row>
      <xdr:rowOff>54566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82831"/>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43303</xdr:rowOff>
    </xdr:from>
    <xdr:to>
      <xdr:col>45</xdr:col>
      <xdr:colOff>177800</xdr:colOff>
      <xdr:row>58</xdr:row>
      <xdr:rowOff>54566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87403"/>
          <a:ext cx="8890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31142</xdr:rowOff>
    </xdr:from>
    <xdr:to>
      <xdr:col>41</xdr:col>
      <xdr:colOff>50800</xdr:colOff>
      <xdr:row>58</xdr:row>
      <xdr:rowOff>43303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75242"/>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144163</xdr:rowOff>
    </xdr:from>
    <xdr:to>
      <xdr:col>55</xdr:col>
      <xdr:colOff>50800</xdr:colOff>
      <xdr:row>58</xdr:row>
      <xdr:rowOff>74313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122590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159381</xdr:rowOff>
    </xdr:from>
    <xdr:to>
      <xdr:col>50</xdr:col>
      <xdr:colOff>165100</xdr:colOff>
      <xdr:row>58</xdr:row>
      <xdr:rowOff>89531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80658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2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3766</xdr:rowOff>
    </xdr:from>
    <xdr:to>
      <xdr:col>46</xdr:col>
      <xdr:colOff>38100</xdr:colOff>
      <xdr:row>58</xdr:row>
      <xdr:rowOff>105366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96493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163953</xdr:rowOff>
    </xdr:from>
    <xdr:to>
      <xdr:col>41</xdr:col>
      <xdr:colOff>101600</xdr:colOff>
      <xdr:row>58</xdr:row>
      <xdr:rowOff>94103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85230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151792</xdr:rowOff>
    </xdr:from>
    <xdr:to>
      <xdr:col>36</xdr:col>
      <xdr:colOff>165100</xdr:colOff>
      <xdr:row>58</xdr:row>
      <xdr:rowOff>81942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73069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23027</xdr:rowOff>
    </xdr:from>
    <xdr:to>
      <xdr:col>55</xdr:col>
      <xdr:colOff>0</xdr:colOff>
      <xdr:row>78</xdr:row>
      <xdr:rowOff>80807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96127"/>
          <a:ext cx="838200" cy="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23027</xdr:rowOff>
    </xdr:from>
    <xdr:to>
      <xdr:col>50</xdr:col>
      <xdr:colOff>114300</xdr:colOff>
      <xdr:row>78</xdr:row>
      <xdr:rowOff>58803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96127"/>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58803</xdr:rowOff>
    </xdr:from>
    <xdr:to>
      <xdr:col>45</xdr:col>
      <xdr:colOff>177800</xdr:colOff>
      <xdr:row>78</xdr:row>
      <xdr:rowOff>87199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31903"/>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87199</xdr:rowOff>
    </xdr:from>
    <xdr:to>
      <xdr:col>41</xdr:col>
      <xdr:colOff>50800</xdr:colOff>
      <xdr:row>78</xdr:row>
      <xdr:rowOff>94583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029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30007</xdr:rowOff>
    </xdr:from>
    <xdr:to>
      <xdr:col>55</xdr:col>
      <xdr:colOff>50800</xdr:colOff>
      <xdr:row>78</xdr:row>
      <xdr:rowOff>131607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116384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143677</xdr:rowOff>
    </xdr:from>
    <xdr:to>
      <xdr:col>50</xdr:col>
      <xdr:colOff>165100</xdr:colOff>
      <xdr:row>78</xdr:row>
      <xdr:rowOff>73827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4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64954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3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8003</xdr:rowOff>
    </xdr:from>
    <xdr:to>
      <xdr:col>46</xdr:col>
      <xdr:colOff>38100</xdr:colOff>
      <xdr:row>78</xdr:row>
      <xdr:rowOff>109603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100730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36399</xdr:rowOff>
    </xdr:from>
    <xdr:to>
      <xdr:col>41</xdr:col>
      <xdr:colOff>101600</xdr:colOff>
      <xdr:row>78</xdr:row>
      <xdr:rowOff>137999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129126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43783</xdr:rowOff>
    </xdr:from>
    <xdr:to>
      <xdr:col>36</xdr:col>
      <xdr:colOff>165100</xdr:colOff>
      <xdr:row>78</xdr:row>
      <xdr:rowOff>145383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136510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0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45746</xdr:rowOff>
    </xdr:from>
    <xdr:to>
      <xdr:col>55</xdr:col>
      <xdr:colOff>0</xdr:colOff>
      <xdr:row>99</xdr:row>
      <xdr:rowOff>13300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47846"/>
          <a:ext cx="838200" cy="1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45746</xdr:rowOff>
    </xdr:from>
    <xdr:to>
      <xdr:col>50</xdr:col>
      <xdr:colOff>114300</xdr:colOff>
      <xdr:row>99</xdr:row>
      <xdr:rowOff>29820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47846"/>
          <a:ext cx="889000" cy="15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71517</xdr:rowOff>
    </xdr:from>
    <xdr:to>
      <xdr:col>45</xdr:col>
      <xdr:colOff>177800</xdr:colOff>
      <xdr:row>99</xdr:row>
      <xdr:rowOff>29820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73617"/>
          <a:ext cx="889000" cy="12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71517</xdr:rowOff>
    </xdr:from>
    <xdr:to>
      <xdr:col>41</xdr:col>
      <xdr:colOff>50800</xdr:colOff>
      <xdr:row>98</xdr:row>
      <xdr:rowOff>142199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73617"/>
          <a:ext cx="889000" cy="7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133950</xdr:rowOff>
    </xdr:from>
    <xdr:to>
      <xdr:col>55</xdr:col>
      <xdr:colOff>50800</xdr:colOff>
      <xdr:row>99</xdr:row>
      <xdr:rowOff>64100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48877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85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166396</xdr:rowOff>
    </xdr:from>
    <xdr:to>
      <xdr:col>50</xdr:col>
      <xdr:colOff>165100</xdr:colOff>
      <xdr:row>98</xdr:row>
      <xdr:rowOff>96546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87673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150470</xdr:rowOff>
    </xdr:from>
    <xdr:to>
      <xdr:col>46</xdr:col>
      <xdr:colOff>38100</xdr:colOff>
      <xdr:row>99</xdr:row>
      <xdr:rowOff>80620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71747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20717</xdr:rowOff>
    </xdr:from>
    <xdr:to>
      <xdr:col>41</xdr:col>
      <xdr:colOff>101600</xdr:colOff>
      <xdr:row>98</xdr:row>
      <xdr:rowOff>122317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113444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1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91399</xdr:rowOff>
    </xdr:from>
    <xdr:to>
      <xdr:col>36</xdr:col>
      <xdr:colOff>165100</xdr:colOff>
      <xdr:row>99</xdr:row>
      <xdr:rowOff>21549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91074</xdr:rowOff>
    </xdr:from>
    <xdr:to>
      <xdr:col>85</xdr:col>
      <xdr:colOff>127000</xdr:colOff>
      <xdr:row>38</xdr:row>
      <xdr:rowOff>111811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06174"/>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100740</xdr:rowOff>
    </xdr:from>
    <xdr:to>
      <xdr:col>81</xdr:col>
      <xdr:colOff>50800</xdr:colOff>
      <xdr:row>38</xdr:row>
      <xdr:rowOff>111811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01490"/>
          <a:ext cx="889000" cy="52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100740</xdr:rowOff>
    </xdr:from>
    <xdr:to>
      <xdr:col>76</xdr:col>
      <xdr:colOff>114300</xdr:colOff>
      <xdr:row>36</xdr:row>
      <xdr:rowOff>80868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01490"/>
          <a:ext cx="889000" cy="1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80868</xdr:rowOff>
    </xdr:from>
    <xdr:to>
      <xdr:col>71</xdr:col>
      <xdr:colOff>177800</xdr:colOff>
      <xdr:row>38</xdr:row>
      <xdr:rowOff>139390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53068"/>
          <a:ext cx="8890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40274</xdr:rowOff>
    </xdr:from>
    <xdr:to>
      <xdr:col>85</xdr:col>
      <xdr:colOff>177800</xdr:colOff>
      <xdr:row>38</xdr:row>
      <xdr:rowOff>141874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18701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61011</xdr:rowOff>
    </xdr:from>
    <xdr:to>
      <xdr:col>81</xdr:col>
      <xdr:colOff>101600</xdr:colOff>
      <xdr:row>38</xdr:row>
      <xdr:rowOff>162611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153738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6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49940</xdr:rowOff>
    </xdr:from>
    <xdr:to>
      <xdr:col>76</xdr:col>
      <xdr:colOff>165100</xdr:colOff>
      <xdr:row>35</xdr:row>
      <xdr:rowOff>151540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168067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2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30068</xdr:rowOff>
    </xdr:from>
    <xdr:to>
      <xdr:col>72</xdr:col>
      <xdr:colOff>38100</xdr:colOff>
      <xdr:row>36</xdr:row>
      <xdr:rowOff>131668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148195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7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88590</xdr:rowOff>
    </xdr:from>
    <xdr:to>
      <xdr:col>67</xdr:col>
      <xdr:colOff>101600</xdr:colOff>
      <xdr:row>39</xdr:row>
      <xdr:rowOff>18740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9867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22833</xdr:rowOff>
    </xdr:from>
    <xdr:to>
      <xdr:col>85</xdr:col>
      <xdr:colOff>127000</xdr:colOff>
      <xdr:row>57</xdr:row>
      <xdr:rowOff>51705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795483"/>
          <a:ext cx="8382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22833</xdr:rowOff>
    </xdr:from>
    <xdr:to>
      <xdr:col>81</xdr:col>
      <xdr:colOff>50800</xdr:colOff>
      <xdr:row>58</xdr:row>
      <xdr:rowOff>21857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5483"/>
          <a:ext cx="889000" cy="1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21857</xdr:rowOff>
    </xdr:from>
    <xdr:to>
      <xdr:col>76</xdr:col>
      <xdr:colOff>114300</xdr:colOff>
      <xdr:row>58</xdr:row>
      <xdr:rowOff>115468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65957"/>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115468</xdr:rowOff>
    </xdr:from>
    <xdr:to>
      <xdr:col>71</xdr:col>
      <xdr:colOff>177800</xdr:colOff>
      <xdr:row>58</xdr:row>
      <xdr:rowOff>123286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059568"/>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905</xdr:rowOff>
    </xdr:from>
    <xdr:to>
      <xdr:col>85</xdr:col>
      <xdr:colOff>177800</xdr:colOff>
      <xdr:row>57</xdr:row>
      <xdr:rowOff>102505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7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23782</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143483</xdr:rowOff>
    </xdr:from>
    <xdr:to>
      <xdr:col>81</xdr:col>
      <xdr:colOff>101600</xdr:colOff>
      <xdr:row>57</xdr:row>
      <xdr:rowOff>73633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90160</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51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142507</xdr:rowOff>
    </xdr:from>
    <xdr:to>
      <xdr:col>76</xdr:col>
      <xdr:colOff>165100</xdr:colOff>
      <xdr:row>58</xdr:row>
      <xdr:rowOff>72657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63784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64668</xdr:rowOff>
    </xdr:from>
    <xdr:to>
      <xdr:col>72</xdr:col>
      <xdr:colOff>38100</xdr:colOff>
      <xdr:row>58</xdr:row>
      <xdr:rowOff>166268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157395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0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72486</xdr:rowOff>
    </xdr:from>
    <xdr:to>
      <xdr:col>67</xdr:col>
      <xdr:colOff>101600</xdr:colOff>
      <xdr:row>59</xdr:row>
      <xdr:rowOff>2636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165213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1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61671</xdr:rowOff>
    </xdr:from>
    <xdr:to>
      <xdr:col>85</xdr:col>
      <xdr:colOff>127000</xdr:colOff>
      <xdr:row>77</xdr:row>
      <xdr:rowOff>66002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091871"/>
          <a:ext cx="838200" cy="1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61671</xdr:rowOff>
    </xdr:from>
    <xdr:to>
      <xdr:col>81</xdr:col>
      <xdr:colOff>50800</xdr:colOff>
      <xdr:row>77</xdr:row>
      <xdr:rowOff>97065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091871"/>
          <a:ext cx="889000" cy="20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84535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4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97065</xdr:rowOff>
    </xdr:from>
    <xdr:to>
      <xdr:col>76</xdr:col>
      <xdr:colOff>114300</xdr:colOff>
      <xdr:row>78</xdr:row>
      <xdr:rowOff>18035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298715"/>
          <a:ext cx="889000" cy="9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18035</xdr:rowOff>
    </xdr:from>
    <xdr:to>
      <xdr:col>71</xdr:col>
      <xdr:colOff>177800</xdr:colOff>
      <xdr:row>78</xdr:row>
      <xdr:rowOff>108420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91135"/>
          <a:ext cx="889000" cy="9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15202</xdr:rowOff>
    </xdr:from>
    <xdr:to>
      <xdr:col>85</xdr:col>
      <xdr:colOff>177800</xdr:colOff>
      <xdr:row>77</xdr:row>
      <xdr:rowOff>116802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38079</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06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10871</xdr:rowOff>
    </xdr:from>
    <xdr:to>
      <xdr:col>81</xdr:col>
      <xdr:colOff>101600</xdr:colOff>
      <xdr:row>76</xdr:row>
      <xdr:rowOff>112471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128998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8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46265</xdr:rowOff>
    </xdr:from>
    <xdr:to>
      <xdr:col>76</xdr:col>
      <xdr:colOff>165100</xdr:colOff>
      <xdr:row>77</xdr:row>
      <xdr:rowOff>147865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164392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30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138685</xdr:rowOff>
    </xdr:from>
    <xdr:to>
      <xdr:col>72</xdr:col>
      <xdr:colOff>38100</xdr:colOff>
      <xdr:row>78</xdr:row>
      <xdr:rowOff>68835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59962</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34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57620</xdr:rowOff>
    </xdr:from>
    <xdr:to>
      <xdr:col>67</xdr:col>
      <xdr:colOff>101600</xdr:colOff>
      <xdr:row>78</xdr:row>
      <xdr:rowOff>159220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150347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108584</xdr:rowOff>
    </xdr:from>
    <xdr:to>
      <xdr:col>85</xdr:col>
      <xdr:colOff>127000</xdr:colOff>
      <xdr:row>97</xdr:row>
      <xdr:rowOff>134755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39234"/>
          <a:ext cx="838200" cy="2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134755</xdr:rowOff>
    </xdr:from>
    <xdr:to>
      <xdr:col>81</xdr:col>
      <xdr:colOff>50800</xdr:colOff>
      <xdr:row>97</xdr:row>
      <xdr:rowOff>146303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65405"/>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146303</xdr:rowOff>
    </xdr:from>
    <xdr:to>
      <xdr:col>76</xdr:col>
      <xdr:colOff>114300</xdr:colOff>
      <xdr:row>97</xdr:row>
      <xdr:rowOff>158437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76953"/>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145469</xdr:rowOff>
    </xdr:from>
    <xdr:to>
      <xdr:col>71</xdr:col>
      <xdr:colOff>177800</xdr:colOff>
      <xdr:row>97</xdr:row>
      <xdr:rowOff>158437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04669"/>
          <a:ext cx="889000" cy="18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57784</xdr:rowOff>
    </xdr:from>
    <xdr:to>
      <xdr:col>85</xdr:col>
      <xdr:colOff>177800</xdr:colOff>
      <xdr:row>97</xdr:row>
      <xdr:rowOff>159384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36211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6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83955</xdr:rowOff>
    </xdr:from>
    <xdr:to>
      <xdr:col>81</xdr:col>
      <xdr:colOff>101600</xdr:colOff>
      <xdr:row>98</xdr:row>
      <xdr:rowOff>14105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95503</xdr:rowOff>
    </xdr:from>
    <xdr:to>
      <xdr:col>76</xdr:col>
      <xdr:colOff>165100</xdr:colOff>
      <xdr:row>98</xdr:row>
      <xdr:rowOff>25653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16780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107637</xdr:rowOff>
    </xdr:from>
    <xdr:to>
      <xdr:col>72</xdr:col>
      <xdr:colOff>38100</xdr:colOff>
      <xdr:row>98</xdr:row>
      <xdr:rowOff>37787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28914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94669</xdr:rowOff>
    </xdr:from>
    <xdr:to>
      <xdr:col>67</xdr:col>
      <xdr:colOff>101600</xdr:colOff>
      <xdr:row>97</xdr:row>
      <xdr:rowOff>24819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15946</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64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歳出決算総額は、住民一人当たり９２０，８８６円となっている。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あたり２３８，７７１円となっており、新型コロナウイルス感染症対応に伴う子育て世帯への臨時特別給付金や住民税非課税世帯等に対する臨時特別給付金等の影響により、前年度と比較すると、１５，６５２円の減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教育費は住民一人あたり１１９，４４５円となっており、中学校校舎改築事業等の影響により、前年度と比較すると、８，８４１円の減となっている。</a:t>
          </a:r>
        </a:p>
        <a:p>
          <a:r>
            <a:rPr kumimoji="1" lang="ja-JP" altLang="en-US" sz="1300">
              <a:latin typeface="ＭＳ Ｐゴシック" panose="020B0600070205080204" pitchFamily="50" charset="-128"/>
              <a:ea typeface="ＭＳ Ｐゴシック" panose="020B0600070205080204" pitchFamily="50" charset="-128"/>
            </a:rPr>
            <a:t>災害復旧費は住民一人あたり２５，３０３円となっており、令和２年７月豪雨災害の影響により、前年度と比較すると、１３，８４１円の減となっている。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財政調整基金残高は、適切な財源の確保と歳出の精査により取崩しを回避しており、前年度とほぼ同額を維持している。</a:t>
          </a:r>
        </a:p>
        <a:p>
          <a:r>
            <a:rPr kumimoji="1" lang="ja-JP" altLang="en-US" sz="1400">
              <a:latin typeface="ＭＳ ゴシック" pitchFamily="49" charset="-128"/>
              <a:ea typeface="ＭＳ ゴシック" pitchFamily="49" charset="-128"/>
            </a:rPr>
            <a:t>　実質収支額は、歳入歳出差引は前年度と比較すると４８５，８５９千円の増になったものの、翌年度に繰り越す中学校校舎改築事業の財源（既収入特定財源地方債</a:t>
          </a:r>
          <a:r>
            <a:rPr kumimoji="1" lang="en-US" altLang="ja-JP" sz="1400">
              <a:latin typeface="ＭＳ ゴシック" pitchFamily="49" charset="-128"/>
              <a:ea typeface="ＭＳ ゴシック" pitchFamily="49" charset="-128"/>
            </a:rPr>
            <a:t>464,000</a:t>
          </a:r>
          <a:r>
            <a:rPr kumimoji="1" lang="ja-JP" altLang="en-US" sz="1400">
              <a:latin typeface="ＭＳ ゴシック" pitchFamily="49" charset="-128"/>
              <a:ea typeface="ＭＳ ゴシック" pitchFamily="49" charset="-128"/>
            </a:rPr>
            <a:t>千円）の影響が大きく前年度と比較すると０．０４％の減と同程度の推移になった。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p>
        <a:p>
          <a:r>
            <a:rPr kumimoji="1" lang="ja-JP" altLang="en-US" sz="1400">
              <a:latin typeface="ＭＳ ゴシック" pitchFamily="49" charset="-128"/>
              <a:ea typeface="ＭＳ ゴシック" pitchFamily="49" charset="-128"/>
            </a:rPr>
            <a:t>　今後も経常経費の削減や、上下水道事業においては適正な使用料の確保を図り、特別会計については一般会計からの繰出金を必要最小限に留めるなど、相互に調整を行っていく。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election activeCell="CT15" sqref="CT15"/>
    </sheetView>
  </sheetViews>
  <sheetFormatPr defaultColWidth="0" defaultRowHeight="11" zeroHeight="1"/>
  <cols>
    <col min="1" max="11" width="2.08984375" style="178" customWidth="1"/>
    <col min="12" max="12" width="2.26953125" style="178" customWidth="1"/>
    <col min="13" max="17" width="2.36328125" style="178" customWidth="1"/>
    <col min="18" max="119" width="2.08984375" style="178" customWidth="1"/>
    <col min="120" max="16384" width="0" style="178"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9"/>
      <c r="DK1" s="179"/>
      <c r="DL1" s="179"/>
      <c r="DM1" s="179"/>
      <c r="DN1" s="179"/>
      <c r="DO1" s="179"/>
    </row>
    <row r="2" spans="1:119" ht="24" thickBot="1">
      <c r="B2" s="180" t="s">
        <v>83</v>
      </c>
      <c r="C2" s="180"/>
      <c r="D2" s="181"/>
    </row>
    <row r="3" spans="1:119" ht="18.75" customHeight="1" thickBot="1">
      <c r="A3" s="179"/>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79"/>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9129539</v>
      </c>
      <c r="BO4" s="371"/>
      <c r="BP4" s="371"/>
      <c r="BQ4" s="371"/>
      <c r="BR4" s="371"/>
      <c r="BS4" s="371"/>
      <c r="BT4" s="371"/>
      <c r="BU4" s="372"/>
      <c r="BV4" s="370">
        <v>8882570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10.9</v>
      </c>
      <c r="CU4" s="377"/>
      <c r="CV4" s="377"/>
      <c r="CW4" s="377"/>
      <c r="CX4" s="377"/>
      <c r="CY4" s="377"/>
      <c r="CZ4" s="377"/>
      <c r="DA4" s="378"/>
      <c r="DB4" s="376">
        <v>11</v>
      </c>
      <c r="DC4" s="377"/>
      <c r="DD4" s="377"/>
      <c r="DE4" s="377"/>
      <c r="DF4" s="377"/>
      <c r="DG4" s="377"/>
      <c r="DH4" s="377"/>
      <c r="DI4" s="378"/>
    </row>
    <row r="5" spans="1:119" ht="18.75" customHeight="1">
      <c r="A5" s="179"/>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8129585</v>
      </c>
      <c r="BO5" s="439"/>
      <c r="BP5" s="439"/>
      <c r="BQ5" s="439"/>
      <c r="BR5" s="439"/>
      <c r="BS5" s="439"/>
      <c r="BT5" s="439"/>
      <c r="BU5" s="440"/>
      <c r="BV5" s="438">
        <v>8368475</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83.1</v>
      </c>
      <c r="CU5" s="405"/>
      <c r="CV5" s="405"/>
      <c r="CW5" s="405"/>
      <c r="CX5" s="405"/>
      <c r="CY5" s="405"/>
      <c r="CZ5" s="405"/>
      <c r="DA5" s="406"/>
      <c r="DB5" s="404">
        <v>82.5</v>
      </c>
      <c r="DC5" s="405"/>
      <c r="DD5" s="405"/>
      <c r="DE5" s="405"/>
      <c r="DF5" s="405"/>
      <c r="DG5" s="405"/>
      <c r="DH5" s="405"/>
      <c r="DI5" s="406"/>
    </row>
    <row r="6" spans="1:119" ht="18.75" customHeight="1">
      <c r="A6" s="179"/>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999954</v>
      </c>
      <c r="BO6" s="439"/>
      <c r="BP6" s="439"/>
      <c r="BQ6" s="439"/>
      <c r="BR6" s="439"/>
      <c r="BS6" s="439"/>
      <c r="BT6" s="439"/>
      <c r="BU6" s="440"/>
      <c r="BV6" s="438">
        <v>514095</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83.9</v>
      </c>
      <c r="CU6" s="445"/>
      <c r="CV6" s="445"/>
      <c r="CW6" s="445"/>
      <c r="CX6" s="445"/>
      <c r="CY6" s="445"/>
      <c r="CZ6" s="445"/>
      <c r="DA6" s="446"/>
      <c r="DB6" s="444">
        <v>82.5</v>
      </c>
      <c r="DC6" s="445"/>
      <c r="DD6" s="445"/>
      <c r="DE6" s="445"/>
      <c r="DF6" s="445"/>
      <c r="DG6" s="445"/>
      <c r="DH6" s="445"/>
      <c r="DI6" s="446"/>
    </row>
    <row r="7" spans="1:119" ht="18.75" customHeight="1">
      <c r="A7" s="179"/>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541426</v>
      </c>
      <c r="BO7" s="439"/>
      <c r="BP7" s="439"/>
      <c r="BQ7" s="439"/>
      <c r="BR7" s="439"/>
      <c r="BS7" s="439"/>
      <c r="BT7" s="439"/>
      <c r="BU7" s="440"/>
      <c r="BV7" s="438">
        <v>46370</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4194466</v>
      </c>
      <c r="CU7" s="439"/>
      <c r="CV7" s="439"/>
      <c r="CW7" s="439"/>
      <c r="CX7" s="439"/>
      <c r="CY7" s="439"/>
      <c r="CZ7" s="439"/>
      <c r="DA7" s="440"/>
      <c r="DB7" s="438">
        <v>4265404</v>
      </c>
      <c r="DC7" s="439"/>
      <c r="DD7" s="439"/>
      <c r="DE7" s="439"/>
      <c r="DF7" s="439"/>
      <c r="DG7" s="439"/>
      <c r="DH7" s="439"/>
      <c r="DI7" s="440"/>
    </row>
    <row r="8" spans="1:119" ht="18.75" customHeight="1" thickBot="1">
      <c r="A8" s="179"/>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96</v>
      </c>
      <c r="AV8" s="434"/>
      <c r="AW8" s="434"/>
      <c r="AX8" s="434"/>
      <c r="AY8" s="435" t="s">
        <v>111</v>
      </c>
      <c r="AZ8" s="436"/>
      <c r="BA8" s="436"/>
      <c r="BB8" s="436"/>
      <c r="BC8" s="436"/>
      <c r="BD8" s="436"/>
      <c r="BE8" s="436"/>
      <c r="BF8" s="436"/>
      <c r="BG8" s="436"/>
      <c r="BH8" s="436"/>
      <c r="BI8" s="436"/>
      <c r="BJ8" s="436"/>
      <c r="BK8" s="436"/>
      <c r="BL8" s="436"/>
      <c r="BM8" s="437"/>
      <c r="BN8" s="438">
        <v>458528</v>
      </c>
      <c r="BO8" s="439"/>
      <c r="BP8" s="439"/>
      <c r="BQ8" s="439"/>
      <c r="BR8" s="439"/>
      <c r="BS8" s="439"/>
      <c r="BT8" s="439"/>
      <c r="BU8" s="440"/>
      <c r="BV8" s="438">
        <v>467725</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0.24</v>
      </c>
      <c r="CU8" s="448"/>
      <c r="CV8" s="448"/>
      <c r="CW8" s="448"/>
      <c r="CX8" s="448"/>
      <c r="CY8" s="448"/>
      <c r="CZ8" s="448"/>
      <c r="DA8" s="449"/>
      <c r="DB8" s="447">
        <v>0.24</v>
      </c>
      <c r="DC8" s="448"/>
      <c r="DD8" s="448"/>
      <c r="DE8" s="448"/>
      <c r="DF8" s="448"/>
      <c r="DG8" s="448"/>
      <c r="DH8" s="448"/>
      <c r="DI8" s="449"/>
    </row>
    <row r="9" spans="1:119" ht="18.75" customHeight="1" thickBot="1">
      <c r="A9" s="179"/>
      <c r="B9" s="401" t="s">
        <v>113</v>
      </c>
      <c r="C9" s="402"/>
      <c r="D9" s="402"/>
      <c r="E9" s="402"/>
      <c r="F9" s="402"/>
      <c r="G9" s="402"/>
      <c r="H9" s="402"/>
      <c r="I9" s="402"/>
      <c r="J9" s="402"/>
      <c r="K9" s="450"/>
      <c r="L9" s="451" t="s">
        <v>114</v>
      </c>
      <c r="M9" s="452"/>
      <c r="N9" s="452"/>
      <c r="O9" s="452"/>
      <c r="P9" s="452"/>
      <c r="Q9" s="453"/>
      <c r="R9" s="454">
        <v>9076</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107</v>
      </c>
      <c r="AV9" s="434"/>
      <c r="AW9" s="434"/>
      <c r="AX9" s="434"/>
      <c r="AY9" s="435" t="s">
        <v>117</v>
      </c>
      <c r="AZ9" s="436"/>
      <c r="BA9" s="436"/>
      <c r="BB9" s="436"/>
      <c r="BC9" s="436"/>
      <c r="BD9" s="436"/>
      <c r="BE9" s="436"/>
      <c r="BF9" s="436"/>
      <c r="BG9" s="436"/>
      <c r="BH9" s="436"/>
      <c r="BI9" s="436"/>
      <c r="BJ9" s="436"/>
      <c r="BK9" s="436"/>
      <c r="BL9" s="436"/>
      <c r="BM9" s="437"/>
      <c r="BN9" s="438">
        <v>-9197</v>
      </c>
      <c r="BO9" s="439"/>
      <c r="BP9" s="439"/>
      <c r="BQ9" s="439"/>
      <c r="BR9" s="439"/>
      <c r="BS9" s="439"/>
      <c r="BT9" s="439"/>
      <c r="BU9" s="440"/>
      <c r="BV9" s="438">
        <v>134987</v>
      </c>
      <c r="BW9" s="439"/>
      <c r="BX9" s="439"/>
      <c r="BY9" s="439"/>
      <c r="BZ9" s="439"/>
      <c r="CA9" s="439"/>
      <c r="CB9" s="439"/>
      <c r="CC9" s="440"/>
      <c r="CD9" s="441" t="s">
        <v>118</v>
      </c>
      <c r="CE9" s="442"/>
      <c r="CF9" s="442"/>
      <c r="CG9" s="442"/>
      <c r="CH9" s="442"/>
      <c r="CI9" s="442"/>
      <c r="CJ9" s="442"/>
      <c r="CK9" s="442"/>
      <c r="CL9" s="442"/>
      <c r="CM9" s="442"/>
      <c r="CN9" s="442"/>
      <c r="CO9" s="442"/>
      <c r="CP9" s="442"/>
      <c r="CQ9" s="442"/>
      <c r="CR9" s="442"/>
      <c r="CS9" s="443"/>
      <c r="CT9" s="404">
        <v>10</v>
      </c>
      <c r="CU9" s="405"/>
      <c r="CV9" s="405"/>
      <c r="CW9" s="405"/>
      <c r="CX9" s="405"/>
      <c r="CY9" s="405"/>
      <c r="CZ9" s="405"/>
      <c r="DA9" s="406"/>
      <c r="DB9" s="404">
        <v>10.9</v>
      </c>
      <c r="DC9" s="405"/>
      <c r="DD9" s="405"/>
      <c r="DE9" s="405"/>
      <c r="DF9" s="405"/>
      <c r="DG9" s="405"/>
      <c r="DH9" s="405"/>
      <c r="DI9" s="406"/>
    </row>
    <row r="10" spans="1:119" ht="18.75" customHeight="1" thickBot="1">
      <c r="A10" s="179"/>
      <c r="B10" s="401"/>
      <c r="C10" s="402"/>
      <c r="D10" s="402"/>
      <c r="E10" s="402"/>
      <c r="F10" s="402"/>
      <c r="G10" s="402"/>
      <c r="H10" s="402"/>
      <c r="I10" s="402"/>
      <c r="J10" s="402"/>
      <c r="K10" s="450"/>
      <c r="L10" s="457" t="s">
        <v>119</v>
      </c>
      <c r="M10" s="431"/>
      <c r="N10" s="431"/>
      <c r="O10" s="431"/>
      <c r="P10" s="431"/>
      <c r="Q10" s="432"/>
      <c r="R10" s="458">
        <v>9791</v>
      </c>
      <c r="S10" s="459"/>
      <c r="T10" s="459"/>
      <c r="U10" s="459"/>
      <c r="V10" s="460"/>
      <c r="W10" s="395"/>
      <c r="X10" s="396"/>
      <c r="Y10" s="396"/>
      <c r="Z10" s="396"/>
      <c r="AA10" s="396"/>
      <c r="AB10" s="396"/>
      <c r="AC10" s="396"/>
      <c r="AD10" s="396"/>
      <c r="AE10" s="396"/>
      <c r="AF10" s="396"/>
      <c r="AG10" s="396"/>
      <c r="AH10" s="396"/>
      <c r="AI10" s="396"/>
      <c r="AJ10" s="396"/>
      <c r="AK10" s="396"/>
      <c r="AL10" s="399"/>
      <c r="AM10" s="430" t="s">
        <v>120</v>
      </c>
      <c r="AN10" s="431"/>
      <c r="AO10" s="431"/>
      <c r="AP10" s="431"/>
      <c r="AQ10" s="431"/>
      <c r="AR10" s="431"/>
      <c r="AS10" s="431"/>
      <c r="AT10" s="432"/>
      <c r="AU10" s="433" t="s">
        <v>121</v>
      </c>
      <c r="AV10" s="434"/>
      <c r="AW10" s="434"/>
      <c r="AX10" s="434"/>
      <c r="AY10" s="435" t="s">
        <v>122</v>
      </c>
      <c r="AZ10" s="436"/>
      <c r="BA10" s="436"/>
      <c r="BB10" s="436"/>
      <c r="BC10" s="436"/>
      <c r="BD10" s="436"/>
      <c r="BE10" s="436"/>
      <c r="BF10" s="436"/>
      <c r="BG10" s="436"/>
      <c r="BH10" s="436"/>
      <c r="BI10" s="436"/>
      <c r="BJ10" s="436"/>
      <c r="BK10" s="436"/>
      <c r="BL10" s="436"/>
      <c r="BM10" s="437"/>
      <c r="BN10" s="438">
        <v>5188</v>
      </c>
      <c r="BO10" s="439"/>
      <c r="BP10" s="439"/>
      <c r="BQ10" s="439"/>
      <c r="BR10" s="439"/>
      <c r="BS10" s="439"/>
      <c r="BT10" s="439"/>
      <c r="BU10" s="440"/>
      <c r="BV10" s="438">
        <v>1668</v>
      </c>
      <c r="BW10" s="439"/>
      <c r="BX10" s="439"/>
      <c r="BY10" s="439"/>
      <c r="BZ10" s="439"/>
      <c r="CA10" s="439"/>
      <c r="CB10" s="439"/>
      <c r="CC10" s="440"/>
      <c r="CD10" s="182" t="s">
        <v>123</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121</v>
      </c>
      <c r="AV11" s="434"/>
      <c r="AW11" s="434"/>
      <c r="AX11" s="434"/>
      <c r="AY11" s="435" t="s">
        <v>127</v>
      </c>
      <c r="AZ11" s="436"/>
      <c r="BA11" s="436"/>
      <c r="BB11" s="436"/>
      <c r="BC11" s="436"/>
      <c r="BD11" s="436"/>
      <c r="BE11" s="436"/>
      <c r="BF11" s="436"/>
      <c r="BG11" s="436"/>
      <c r="BH11" s="436"/>
      <c r="BI11" s="436"/>
      <c r="BJ11" s="436"/>
      <c r="BK11" s="436"/>
      <c r="BL11" s="436"/>
      <c r="BM11" s="437"/>
      <c r="BN11" s="438">
        <v>15425</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79"/>
      <c r="B12" s="467" t="s">
        <v>131</v>
      </c>
      <c r="C12" s="468"/>
      <c r="D12" s="468"/>
      <c r="E12" s="468"/>
      <c r="F12" s="468"/>
      <c r="G12" s="468"/>
      <c r="H12" s="468"/>
      <c r="I12" s="468"/>
      <c r="J12" s="468"/>
      <c r="K12" s="469"/>
      <c r="L12" s="476" t="s">
        <v>132</v>
      </c>
      <c r="M12" s="477"/>
      <c r="N12" s="477"/>
      <c r="O12" s="477"/>
      <c r="P12" s="477"/>
      <c r="Q12" s="478"/>
      <c r="R12" s="479">
        <v>8828</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136</v>
      </c>
      <c r="AV12" s="434"/>
      <c r="AW12" s="434"/>
      <c r="AX12" s="434"/>
      <c r="AY12" s="435" t="s">
        <v>137</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139</v>
      </c>
      <c r="CU12" s="448"/>
      <c r="CV12" s="448"/>
      <c r="CW12" s="448"/>
      <c r="CX12" s="448"/>
      <c r="CY12" s="448"/>
      <c r="CZ12" s="448"/>
      <c r="DA12" s="449"/>
      <c r="DB12" s="447" t="s">
        <v>129</v>
      </c>
      <c r="DC12" s="448"/>
      <c r="DD12" s="448"/>
      <c r="DE12" s="448"/>
      <c r="DF12" s="448"/>
      <c r="DG12" s="448"/>
      <c r="DH12" s="448"/>
      <c r="DI12" s="449"/>
    </row>
    <row r="13" spans="1:119" ht="18.75" customHeight="1">
      <c r="A13" s="179"/>
      <c r="B13" s="470"/>
      <c r="C13" s="471"/>
      <c r="D13" s="471"/>
      <c r="E13" s="471"/>
      <c r="F13" s="471"/>
      <c r="G13" s="471"/>
      <c r="H13" s="471"/>
      <c r="I13" s="471"/>
      <c r="J13" s="471"/>
      <c r="K13" s="472"/>
      <c r="L13" s="188"/>
      <c r="M13" s="498" t="s">
        <v>140</v>
      </c>
      <c r="N13" s="499"/>
      <c r="O13" s="499"/>
      <c r="P13" s="499"/>
      <c r="Q13" s="500"/>
      <c r="R13" s="491">
        <v>8757</v>
      </c>
      <c r="S13" s="492"/>
      <c r="T13" s="492"/>
      <c r="U13" s="492"/>
      <c r="V13" s="493"/>
      <c r="W13" s="417" t="s">
        <v>141</v>
      </c>
      <c r="X13" s="418"/>
      <c r="Y13" s="418"/>
      <c r="Z13" s="418"/>
      <c r="AA13" s="418"/>
      <c r="AB13" s="408"/>
      <c r="AC13" s="458">
        <v>986</v>
      </c>
      <c r="AD13" s="459"/>
      <c r="AE13" s="459"/>
      <c r="AF13" s="459"/>
      <c r="AG13" s="501"/>
      <c r="AH13" s="458">
        <v>1160</v>
      </c>
      <c r="AI13" s="459"/>
      <c r="AJ13" s="459"/>
      <c r="AK13" s="459"/>
      <c r="AL13" s="460"/>
      <c r="AM13" s="430" t="s">
        <v>142</v>
      </c>
      <c r="AN13" s="431"/>
      <c r="AO13" s="431"/>
      <c r="AP13" s="431"/>
      <c r="AQ13" s="431"/>
      <c r="AR13" s="431"/>
      <c r="AS13" s="431"/>
      <c r="AT13" s="432"/>
      <c r="AU13" s="433" t="s">
        <v>121</v>
      </c>
      <c r="AV13" s="434"/>
      <c r="AW13" s="434"/>
      <c r="AX13" s="434"/>
      <c r="AY13" s="435" t="s">
        <v>143</v>
      </c>
      <c r="AZ13" s="436"/>
      <c r="BA13" s="436"/>
      <c r="BB13" s="436"/>
      <c r="BC13" s="436"/>
      <c r="BD13" s="436"/>
      <c r="BE13" s="436"/>
      <c r="BF13" s="436"/>
      <c r="BG13" s="436"/>
      <c r="BH13" s="436"/>
      <c r="BI13" s="436"/>
      <c r="BJ13" s="436"/>
      <c r="BK13" s="436"/>
      <c r="BL13" s="436"/>
      <c r="BM13" s="437"/>
      <c r="BN13" s="438">
        <v>11416</v>
      </c>
      <c r="BO13" s="439"/>
      <c r="BP13" s="439"/>
      <c r="BQ13" s="439"/>
      <c r="BR13" s="439"/>
      <c r="BS13" s="439"/>
      <c r="BT13" s="439"/>
      <c r="BU13" s="440"/>
      <c r="BV13" s="438">
        <v>136655</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8.5</v>
      </c>
      <c r="CU13" s="405"/>
      <c r="CV13" s="405"/>
      <c r="CW13" s="405"/>
      <c r="CX13" s="405"/>
      <c r="CY13" s="405"/>
      <c r="CZ13" s="405"/>
      <c r="DA13" s="406"/>
      <c r="DB13" s="404">
        <v>7.8</v>
      </c>
      <c r="DC13" s="405"/>
      <c r="DD13" s="405"/>
      <c r="DE13" s="405"/>
      <c r="DF13" s="405"/>
      <c r="DG13" s="405"/>
      <c r="DH13" s="405"/>
      <c r="DI13" s="406"/>
    </row>
    <row r="14" spans="1:119" ht="18.75" customHeight="1" thickBot="1">
      <c r="A14" s="179"/>
      <c r="B14" s="470"/>
      <c r="C14" s="471"/>
      <c r="D14" s="471"/>
      <c r="E14" s="471"/>
      <c r="F14" s="471"/>
      <c r="G14" s="471"/>
      <c r="H14" s="471"/>
      <c r="I14" s="471"/>
      <c r="J14" s="471"/>
      <c r="K14" s="472"/>
      <c r="L14" s="488" t="s">
        <v>145</v>
      </c>
      <c r="M14" s="489"/>
      <c r="N14" s="489"/>
      <c r="O14" s="489"/>
      <c r="P14" s="489"/>
      <c r="Q14" s="490"/>
      <c r="R14" s="491">
        <v>9069</v>
      </c>
      <c r="S14" s="492"/>
      <c r="T14" s="492"/>
      <c r="U14" s="492"/>
      <c r="V14" s="493"/>
      <c r="W14" s="397"/>
      <c r="X14" s="398"/>
      <c r="Y14" s="398"/>
      <c r="Z14" s="398"/>
      <c r="AA14" s="398"/>
      <c r="AB14" s="387"/>
      <c r="AC14" s="494">
        <v>21.6</v>
      </c>
      <c r="AD14" s="495"/>
      <c r="AE14" s="495"/>
      <c r="AF14" s="495"/>
      <c r="AG14" s="496"/>
      <c r="AH14" s="494">
        <v>23.6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v>3.3</v>
      </c>
      <c r="DC14" s="506"/>
      <c r="DD14" s="506"/>
      <c r="DE14" s="506"/>
      <c r="DF14" s="506"/>
      <c r="DG14" s="506"/>
      <c r="DH14" s="506"/>
      <c r="DI14" s="507"/>
    </row>
    <row r="15" spans="1:119" ht="18.75" customHeight="1">
      <c r="A15" s="179"/>
      <c r="B15" s="470"/>
      <c r="C15" s="471"/>
      <c r="D15" s="471"/>
      <c r="E15" s="471"/>
      <c r="F15" s="471"/>
      <c r="G15" s="471"/>
      <c r="H15" s="471"/>
      <c r="I15" s="471"/>
      <c r="J15" s="471"/>
      <c r="K15" s="472"/>
      <c r="L15" s="188"/>
      <c r="M15" s="498" t="s">
        <v>148</v>
      </c>
      <c r="N15" s="499"/>
      <c r="O15" s="499"/>
      <c r="P15" s="499"/>
      <c r="Q15" s="500"/>
      <c r="R15" s="491">
        <v>9005</v>
      </c>
      <c r="S15" s="492"/>
      <c r="T15" s="492"/>
      <c r="U15" s="492"/>
      <c r="V15" s="493"/>
      <c r="W15" s="417" t="s">
        <v>149</v>
      </c>
      <c r="X15" s="418"/>
      <c r="Y15" s="418"/>
      <c r="Z15" s="418"/>
      <c r="AA15" s="418"/>
      <c r="AB15" s="408"/>
      <c r="AC15" s="458">
        <v>1089</v>
      </c>
      <c r="AD15" s="459"/>
      <c r="AE15" s="459"/>
      <c r="AF15" s="459"/>
      <c r="AG15" s="501"/>
      <c r="AH15" s="458">
        <v>1218</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918685</v>
      </c>
      <c r="BO15" s="371"/>
      <c r="BP15" s="371"/>
      <c r="BQ15" s="371"/>
      <c r="BR15" s="371"/>
      <c r="BS15" s="371"/>
      <c r="BT15" s="371"/>
      <c r="BU15" s="372"/>
      <c r="BV15" s="370">
        <v>884605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89"/>
      <c r="CU15" s="190"/>
      <c r="CV15" s="190"/>
      <c r="CW15" s="190"/>
      <c r="CX15" s="190"/>
      <c r="CY15" s="190"/>
      <c r="CZ15" s="190"/>
      <c r="DA15" s="191"/>
      <c r="DB15" s="189"/>
      <c r="DC15" s="190"/>
      <c r="DD15" s="190"/>
      <c r="DE15" s="190"/>
      <c r="DF15" s="190"/>
      <c r="DG15" s="190"/>
      <c r="DH15" s="190"/>
      <c r="DI15" s="191"/>
    </row>
    <row r="16" spans="1:119" ht="18.75" customHeight="1">
      <c r="A16" s="179"/>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23.9</v>
      </c>
      <c r="AD16" s="495"/>
      <c r="AE16" s="495"/>
      <c r="AF16" s="495"/>
      <c r="AG16" s="496"/>
      <c r="AH16" s="494">
        <v>24.8</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3938230</v>
      </c>
      <c r="BO16" s="439"/>
      <c r="BP16" s="439"/>
      <c r="BQ16" s="439"/>
      <c r="BR16" s="439"/>
      <c r="BS16" s="439"/>
      <c r="BT16" s="439"/>
      <c r="BU16" s="440"/>
      <c r="BV16" s="438">
        <v>3913317</v>
      </c>
      <c r="BW16" s="439"/>
      <c r="BX16" s="439"/>
      <c r="BY16" s="439"/>
      <c r="BZ16" s="439"/>
      <c r="CA16" s="439"/>
      <c r="CB16" s="439"/>
      <c r="CC16" s="440"/>
      <c r="CD16" s="192"/>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c r="A17" s="179"/>
      <c r="B17" s="473"/>
      <c r="C17" s="474"/>
      <c r="D17" s="474"/>
      <c r="E17" s="474"/>
      <c r="F17" s="474"/>
      <c r="G17" s="474"/>
      <c r="H17" s="474"/>
      <c r="I17" s="474"/>
      <c r="J17" s="474"/>
      <c r="K17" s="475"/>
      <c r="L17" s="193"/>
      <c r="M17" s="516" t="s">
        <v>155</v>
      </c>
      <c r="N17" s="517"/>
      <c r="O17" s="517"/>
      <c r="P17" s="517"/>
      <c r="Q17" s="518"/>
      <c r="R17" s="513" t="s">
        <v>156</v>
      </c>
      <c r="S17" s="514"/>
      <c r="T17" s="514"/>
      <c r="U17" s="514"/>
      <c r="V17" s="515"/>
      <c r="W17" s="417" t="s">
        <v>157</v>
      </c>
      <c r="X17" s="418"/>
      <c r="Y17" s="418"/>
      <c r="Z17" s="418"/>
      <c r="AA17" s="418"/>
      <c r="AB17" s="408"/>
      <c r="AC17" s="458">
        <v>2491</v>
      </c>
      <c r="AD17" s="459"/>
      <c r="AE17" s="459"/>
      <c r="AF17" s="459"/>
      <c r="AG17" s="501"/>
      <c r="AH17" s="458">
        <v>2527</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1136209</v>
      </c>
      <c r="BO17" s="439"/>
      <c r="BP17" s="439"/>
      <c r="BQ17" s="439"/>
      <c r="BR17" s="439"/>
      <c r="BS17" s="439"/>
      <c r="BT17" s="439"/>
      <c r="BU17" s="440"/>
      <c r="BV17" s="438">
        <v>1089619</v>
      </c>
      <c r="BW17" s="439"/>
      <c r="BX17" s="439"/>
      <c r="BY17" s="439"/>
      <c r="BZ17" s="439"/>
      <c r="CA17" s="439"/>
      <c r="CB17" s="439"/>
      <c r="CC17" s="440"/>
      <c r="CD17" s="192"/>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c r="A18" s="179"/>
      <c r="B18" s="521" t="s">
        <v>159</v>
      </c>
      <c r="C18" s="450"/>
      <c r="D18" s="450"/>
      <c r="E18" s="522"/>
      <c r="F18" s="522"/>
      <c r="G18" s="522"/>
      <c r="H18" s="522"/>
      <c r="I18" s="522"/>
      <c r="J18" s="522"/>
      <c r="K18" s="522"/>
      <c r="L18" s="523">
        <v>165.86</v>
      </c>
      <c r="M18" s="523"/>
      <c r="N18" s="523"/>
      <c r="O18" s="523"/>
      <c r="P18" s="523"/>
      <c r="Q18" s="523"/>
      <c r="R18" s="524"/>
      <c r="S18" s="524"/>
      <c r="T18" s="524"/>
      <c r="U18" s="524"/>
      <c r="V18" s="525"/>
      <c r="W18" s="419"/>
      <c r="X18" s="420"/>
      <c r="Y18" s="420"/>
      <c r="Z18" s="420"/>
      <c r="AA18" s="420"/>
      <c r="AB18" s="411"/>
      <c r="AC18" s="526">
        <v>54.6</v>
      </c>
      <c r="AD18" s="527"/>
      <c r="AE18" s="527"/>
      <c r="AF18" s="527"/>
      <c r="AG18" s="528"/>
      <c r="AH18" s="526">
        <v>51.5</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3554257</v>
      </c>
      <c r="BO18" s="439"/>
      <c r="BP18" s="439"/>
      <c r="BQ18" s="439"/>
      <c r="BR18" s="439"/>
      <c r="BS18" s="439"/>
      <c r="BT18" s="439"/>
      <c r="BU18" s="440"/>
      <c r="BV18" s="438">
        <v>3531063</v>
      </c>
      <c r="BW18" s="439"/>
      <c r="BX18" s="439"/>
      <c r="BY18" s="439"/>
      <c r="BZ18" s="439"/>
      <c r="CA18" s="439"/>
      <c r="CB18" s="439"/>
      <c r="CC18" s="440"/>
      <c r="CD18" s="192"/>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c r="A19" s="179"/>
      <c r="B19" s="521" t="s">
        <v>161</v>
      </c>
      <c r="C19" s="450"/>
      <c r="D19" s="450"/>
      <c r="E19" s="522"/>
      <c r="F19" s="522"/>
      <c r="G19" s="522"/>
      <c r="H19" s="522"/>
      <c r="I19" s="522"/>
      <c r="J19" s="522"/>
      <c r="K19" s="522"/>
      <c r="L19" s="530">
        <v>55</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6212924</v>
      </c>
      <c r="BO19" s="439"/>
      <c r="BP19" s="439"/>
      <c r="BQ19" s="439"/>
      <c r="BR19" s="439"/>
      <c r="BS19" s="439"/>
      <c r="BT19" s="439"/>
      <c r="BU19" s="440"/>
      <c r="BV19" s="438">
        <v>5413877</v>
      </c>
      <c r="BW19" s="439"/>
      <c r="BX19" s="439"/>
      <c r="BY19" s="439"/>
      <c r="BZ19" s="439"/>
      <c r="CA19" s="439"/>
      <c r="CB19" s="439"/>
      <c r="CC19" s="440"/>
      <c r="CD19" s="192"/>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c r="A20" s="179"/>
      <c r="B20" s="521" t="s">
        <v>163</v>
      </c>
      <c r="C20" s="450"/>
      <c r="D20" s="450"/>
      <c r="E20" s="522"/>
      <c r="F20" s="522"/>
      <c r="G20" s="522"/>
      <c r="H20" s="522"/>
      <c r="I20" s="522"/>
      <c r="J20" s="522"/>
      <c r="K20" s="522"/>
      <c r="L20" s="530">
        <v>3463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2"/>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c r="A21" s="179"/>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2"/>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c r="A22" s="179"/>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6315625</v>
      </c>
      <c r="BO22" s="371"/>
      <c r="BP22" s="371"/>
      <c r="BQ22" s="371"/>
      <c r="BR22" s="371"/>
      <c r="BS22" s="371"/>
      <c r="BT22" s="371"/>
      <c r="BU22" s="372"/>
      <c r="BV22" s="370">
        <v>5751432</v>
      </c>
      <c r="BW22" s="371"/>
      <c r="BX22" s="371"/>
      <c r="BY22" s="371"/>
      <c r="BZ22" s="371"/>
      <c r="CA22" s="371"/>
      <c r="CB22" s="371"/>
      <c r="CC22" s="372"/>
      <c r="CD22" s="192"/>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c r="A23" s="179"/>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6184853</v>
      </c>
      <c r="BO23" s="439"/>
      <c r="BP23" s="439"/>
      <c r="BQ23" s="439"/>
      <c r="BR23" s="439"/>
      <c r="BS23" s="439"/>
      <c r="BT23" s="439"/>
      <c r="BU23" s="440"/>
      <c r="BV23" s="438">
        <v>5604532</v>
      </c>
      <c r="BW23" s="439"/>
      <c r="BX23" s="439"/>
      <c r="BY23" s="439"/>
      <c r="BZ23" s="439"/>
      <c r="CA23" s="439"/>
      <c r="CB23" s="439"/>
      <c r="CC23" s="440"/>
      <c r="CD23" s="192"/>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c r="A24" s="179"/>
      <c r="B24" s="553"/>
      <c r="C24" s="554"/>
      <c r="D24" s="555"/>
      <c r="E24" s="457" t="s">
        <v>173</v>
      </c>
      <c r="F24" s="431"/>
      <c r="G24" s="431"/>
      <c r="H24" s="431"/>
      <c r="I24" s="431"/>
      <c r="J24" s="431"/>
      <c r="K24" s="432"/>
      <c r="L24" s="458">
        <v>1</v>
      </c>
      <c r="M24" s="459"/>
      <c r="N24" s="459"/>
      <c r="O24" s="459"/>
      <c r="P24" s="501"/>
      <c r="Q24" s="458">
        <v>7490</v>
      </c>
      <c r="R24" s="459"/>
      <c r="S24" s="459"/>
      <c r="T24" s="459"/>
      <c r="U24" s="459"/>
      <c r="V24" s="501"/>
      <c r="W24" s="566"/>
      <c r="X24" s="554"/>
      <c r="Y24" s="555"/>
      <c r="Z24" s="457" t="s">
        <v>174</v>
      </c>
      <c r="AA24" s="431"/>
      <c r="AB24" s="431"/>
      <c r="AC24" s="431"/>
      <c r="AD24" s="431"/>
      <c r="AE24" s="431"/>
      <c r="AF24" s="431"/>
      <c r="AG24" s="432"/>
      <c r="AH24" s="458">
        <v>103</v>
      </c>
      <c r="AI24" s="459"/>
      <c r="AJ24" s="459"/>
      <c r="AK24" s="459"/>
      <c r="AL24" s="501"/>
      <c r="AM24" s="458">
        <v>300760</v>
      </c>
      <c r="AN24" s="459"/>
      <c r="AO24" s="459"/>
      <c r="AP24" s="459"/>
      <c r="AQ24" s="459"/>
      <c r="AR24" s="501"/>
      <c r="AS24" s="458">
        <v>2920</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4614640</v>
      </c>
      <c r="BO24" s="439"/>
      <c r="BP24" s="439"/>
      <c r="BQ24" s="439"/>
      <c r="BR24" s="439"/>
      <c r="BS24" s="439"/>
      <c r="BT24" s="439"/>
      <c r="BU24" s="440"/>
      <c r="BV24" s="438">
        <v>3910572</v>
      </c>
      <c r="BW24" s="439"/>
      <c r="BX24" s="439"/>
      <c r="BY24" s="439"/>
      <c r="BZ24" s="439"/>
      <c r="CA24" s="439"/>
      <c r="CB24" s="439"/>
      <c r="CC24" s="440"/>
      <c r="CD24" s="192"/>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c r="A25" s="179"/>
      <c r="B25" s="553"/>
      <c r="C25" s="554"/>
      <c r="D25" s="555"/>
      <c r="E25" s="457" t="s">
        <v>176</v>
      </c>
      <c r="F25" s="431"/>
      <c r="G25" s="431"/>
      <c r="H25" s="431"/>
      <c r="I25" s="431"/>
      <c r="J25" s="431"/>
      <c r="K25" s="432"/>
      <c r="L25" s="458">
        <v>1</v>
      </c>
      <c r="M25" s="459"/>
      <c r="N25" s="459"/>
      <c r="O25" s="459"/>
      <c r="P25" s="501"/>
      <c r="Q25" s="458">
        <v>5970</v>
      </c>
      <c r="R25" s="459"/>
      <c r="S25" s="459"/>
      <c r="T25" s="459"/>
      <c r="U25" s="459"/>
      <c r="V25" s="501"/>
      <c r="W25" s="566"/>
      <c r="X25" s="554"/>
      <c r="Y25" s="555"/>
      <c r="Z25" s="457" t="s">
        <v>177</v>
      </c>
      <c r="AA25" s="431"/>
      <c r="AB25" s="431"/>
      <c r="AC25" s="431"/>
      <c r="AD25" s="431"/>
      <c r="AE25" s="431"/>
      <c r="AF25" s="431"/>
      <c r="AG25" s="432"/>
      <c r="AH25" s="458" t="s">
        <v>139</v>
      </c>
      <c r="AI25" s="459"/>
      <c r="AJ25" s="459"/>
      <c r="AK25" s="459"/>
      <c r="AL25" s="501"/>
      <c r="AM25" s="458" t="s">
        <v>139</v>
      </c>
      <c r="AN25" s="459"/>
      <c r="AO25" s="459"/>
      <c r="AP25" s="459"/>
      <c r="AQ25" s="459"/>
      <c r="AR25" s="501"/>
      <c r="AS25" s="458" t="s">
        <v>139</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1176872</v>
      </c>
      <c r="BO25" s="371"/>
      <c r="BP25" s="371"/>
      <c r="BQ25" s="371"/>
      <c r="BR25" s="371"/>
      <c r="BS25" s="371"/>
      <c r="BT25" s="371"/>
      <c r="BU25" s="372"/>
      <c r="BV25" s="370">
        <v>2192253</v>
      </c>
      <c r="BW25" s="371"/>
      <c r="BX25" s="371"/>
      <c r="BY25" s="371"/>
      <c r="BZ25" s="371"/>
      <c r="CA25" s="371"/>
      <c r="CB25" s="371"/>
      <c r="CC25" s="372"/>
      <c r="CD25" s="192"/>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c r="A26" s="179"/>
      <c r="B26" s="553"/>
      <c r="C26" s="554"/>
      <c r="D26" s="555"/>
      <c r="E26" s="457" t="s">
        <v>179</v>
      </c>
      <c r="F26" s="431"/>
      <c r="G26" s="431"/>
      <c r="H26" s="431"/>
      <c r="I26" s="431"/>
      <c r="J26" s="431"/>
      <c r="K26" s="432"/>
      <c r="L26" s="458">
        <v>1</v>
      </c>
      <c r="M26" s="459"/>
      <c r="N26" s="459"/>
      <c r="O26" s="459"/>
      <c r="P26" s="501"/>
      <c r="Q26" s="458">
        <v>5270</v>
      </c>
      <c r="R26" s="459"/>
      <c r="S26" s="459"/>
      <c r="T26" s="459"/>
      <c r="U26" s="459"/>
      <c r="V26" s="501"/>
      <c r="W26" s="566"/>
      <c r="X26" s="554"/>
      <c r="Y26" s="555"/>
      <c r="Z26" s="457" t="s">
        <v>180</v>
      </c>
      <c r="AA26" s="578"/>
      <c r="AB26" s="578"/>
      <c r="AC26" s="578"/>
      <c r="AD26" s="578"/>
      <c r="AE26" s="578"/>
      <c r="AF26" s="578"/>
      <c r="AG26" s="579"/>
      <c r="AH26" s="458" t="s">
        <v>139</v>
      </c>
      <c r="AI26" s="459"/>
      <c r="AJ26" s="459"/>
      <c r="AK26" s="459"/>
      <c r="AL26" s="501"/>
      <c r="AM26" s="458" t="s">
        <v>139</v>
      </c>
      <c r="AN26" s="459"/>
      <c r="AO26" s="459"/>
      <c r="AP26" s="459"/>
      <c r="AQ26" s="459"/>
      <c r="AR26" s="501"/>
      <c r="AS26" s="458" t="s">
        <v>139</v>
      </c>
      <c r="AT26" s="459"/>
      <c r="AU26" s="459"/>
      <c r="AV26" s="459"/>
      <c r="AW26" s="459"/>
      <c r="AX26" s="460"/>
      <c r="AY26" s="441" t="s">
        <v>181</v>
      </c>
      <c r="AZ26" s="442"/>
      <c r="BA26" s="442"/>
      <c r="BB26" s="442"/>
      <c r="BC26" s="442"/>
      <c r="BD26" s="442"/>
      <c r="BE26" s="442"/>
      <c r="BF26" s="442"/>
      <c r="BG26" s="442"/>
      <c r="BH26" s="442"/>
      <c r="BI26" s="442"/>
      <c r="BJ26" s="442"/>
      <c r="BK26" s="442"/>
      <c r="BL26" s="442"/>
      <c r="BM26" s="443"/>
      <c r="BN26" s="438" t="s">
        <v>139</v>
      </c>
      <c r="BO26" s="439"/>
      <c r="BP26" s="439"/>
      <c r="BQ26" s="439"/>
      <c r="BR26" s="439"/>
      <c r="BS26" s="439"/>
      <c r="BT26" s="439"/>
      <c r="BU26" s="440"/>
      <c r="BV26" s="438" t="s">
        <v>139</v>
      </c>
      <c r="BW26" s="439"/>
      <c r="BX26" s="439"/>
      <c r="BY26" s="439"/>
      <c r="BZ26" s="439"/>
      <c r="CA26" s="439"/>
      <c r="CB26" s="439"/>
      <c r="CC26" s="440"/>
      <c r="CD26" s="192"/>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c r="A27" s="179"/>
      <c r="B27" s="553"/>
      <c r="C27" s="554"/>
      <c r="D27" s="555"/>
      <c r="E27" s="457" t="s">
        <v>182</v>
      </c>
      <c r="F27" s="431"/>
      <c r="G27" s="431"/>
      <c r="H27" s="431"/>
      <c r="I27" s="431"/>
      <c r="J27" s="431"/>
      <c r="K27" s="432"/>
      <c r="L27" s="458">
        <v>1</v>
      </c>
      <c r="M27" s="459"/>
      <c r="N27" s="459"/>
      <c r="O27" s="459"/>
      <c r="P27" s="501"/>
      <c r="Q27" s="458">
        <v>3100</v>
      </c>
      <c r="R27" s="459"/>
      <c r="S27" s="459"/>
      <c r="T27" s="459"/>
      <c r="U27" s="459"/>
      <c r="V27" s="501"/>
      <c r="W27" s="566"/>
      <c r="X27" s="554"/>
      <c r="Y27" s="555"/>
      <c r="Z27" s="457" t="s">
        <v>183</v>
      </c>
      <c r="AA27" s="431"/>
      <c r="AB27" s="431"/>
      <c r="AC27" s="431"/>
      <c r="AD27" s="431"/>
      <c r="AE27" s="431"/>
      <c r="AF27" s="431"/>
      <c r="AG27" s="432"/>
      <c r="AH27" s="458" t="s">
        <v>139</v>
      </c>
      <c r="AI27" s="459"/>
      <c r="AJ27" s="459"/>
      <c r="AK27" s="459"/>
      <c r="AL27" s="501"/>
      <c r="AM27" s="458" t="s">
        <v>139</v>
      </c>
      <c r="AN27" s="459"/>
      <c r="AO27" s="459"/>
      <c r="AP27" s="459"/>
      <c r="AQ27" s="459"/>
      <c r="AR27" s="501"/>
      <c r="AS27" s="458" t="s">
        <v>139</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47">
        <v>168000</v>
      </c>
      <c r="BO27" s="548"/>
      <c r="BP27" s="548"/>
      <c r="BQ27" s="548"/>
      <c r="BR27" s="548"/>
      <c r="BS27" s="548"/>
      <c r="BT27" s="548"/>
      <c r="BU27" s="549"/>
      <c r="BV27" s="547">
        <v>168000</v>
      </c>
      <c r="BW27" s="548"/>
      <c r="BX27" s="548"/>
      <c r="BY27" s="548"/>
      <c r="BZ27" s="548"/>
      <c r="CA27" s="548"/>
      <c r="CB27" s="548"/>
      <c r="CC27" s="549"/>
      <c r="CD27" s="194"/>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c r="A28" s="179"/>
      <c r="B28" s="553"/>
      <c r="C28" s="554"/>
      <c r="D28" s="555"/>
      <c r="E28" s="457" t="s">
        <v>185</v>
      </c>
      <c r="F28" s="431"/>
      <c r="G28" s="431"/>
      <c r="H28" s="431"/>
      <c r="I28" s="431"/>
      <c r="J28" s="431"/>
      <c r="K28" s="432"/>
      <c r="L28" s="458">
        <v>1</v>
      </c>
      <c r="M28" s="459"/>
      <c r="N28" s="459"/>
      <c r="O28" s="459"/>
      <c r="P28" s="501"/>
      <c r="Q28" s="458">
        <v>2550</v>
      </c>
      <c r="R28" s="459"/>
      <c r="S28" s="459"/>
      <c r="T28" s="459"/>
      <c r="U28" s="459"/>
      <c r="V28" s="501"/>
      <c r="W28" s="566"/>
      <c r="X28" s="554"/>
      <c r="Y28" s="555"/>
      <c r="Z28" s="457" t="s">
        <v>186</v>
      </c>
      <c r="AA28" s="431"/>
      <c r="AB28" s="431"/>
      <c r="AC28" s="431"/>
      <c r="AD28" s="431"/>
      <c r="AE28" s="431"/>
      <c r="AF28" s="431"/>
      <c r="AG28" s="432"/>
      <c r="AH28" s="458" t="s">
        <v>139</v>
      </c>
      <c r="AI28" s="459"/>
      <c r="AJ28" s="459"/>
      <c r="AK28" s="459"/>
      <c r="AL28" s="501"/>
      <c r="AM28" s="458" t="s">
        <v>139</v>
      </c>
      <c r="AN28" s="459"/>
      <c r="AO28" s="459"/>
      <c r="AP28" s="459"/>
      <c r="AQ28" s="459"/>
      <c r="AR28" s="501"/>
      <c r="AS28" s="458" t="s">
        <v>139</v>
      </c>
      <c r="AT28" s="459"/>
      <c r="AU28" s="459"/>
      <c r="AV28" s="459"/>
      <c r="AW28" s="459"/>
      <c r="AX28" s="460"/>
      <c r="AY28" s="580" t="s">
        <v>187</v>
      </c>
      <c r="AZ28" s="581"/>
      <c r="BA28" s="581"/>
      <c r="BB28" s="582"/>
      <c r="BC28" s="367" t="s">
        <v>50</v>
      </c>
      <c r="BD28" s="368"/>
      <c r="BE28" s="368"/>
      <c r="BF28" s="368"/>
      <c r="BG28" s="368"/>
      <c r="BH28" s="368"/>
      <c r="BI28" s="368"/>
      <c r="BJ28" s="368"/>
      <c r="BK28" s="368"/>
      <c r="BL28" s="368"/>
      <c r="BM28" s="369"/>
      <c r="BN28" s="370">
        <v>1086542</v>
      </c>
      <c r="BO28" s="371"/>
      <c r="BP28" s="371"/>
      <c r="BQ28" s="371"/>
      <c r="BR28" s="371"/>
      <c r="BS28" s="371"/>
      <c r="BT28" s="371"/>
      <c r="BU28" s="372"/>
      <c r="BV28" s="370">
        <v>1081354</v>
      </c>
      <c r="BW28" s="371"/>
      <c r="BX28" s="371"/>
      <c r="BY28" s="371"/>
      <c r="BZ28" s="371"/>
      <c r="CA28" s="371"/>
      <c r="CB28" s="371"/>
      <c r="CC28" s="372"/>
      <c r="CD28" s="192"/>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c r="A29" s="179"/>
      <c r="B29" s="553"/>
      <c r="C29" s="554"/>
      <c r="D29" s="555"/>
      <c r="E29" s="457" t="s">
        <v>188</v>
      </c>
      <c r="F29" s="431"/>
      <c r="G29" s="431"/>
      <c r="H29" s="431"/>
      <c r="I29" s="431"/>
      <c r="J29" s="431"/>
      <c r="K29" s="432"/>
      <c r="L29" s="458">
        <v>10</v>
      </c>
      <c r="M29" s="459"/>
      <c r="N29" s="459"/>
      <c r="O29" s="459"/>
      <c r="P29" s="501"/>
      <c r="Q29" s="458">
        <v>2320</v>
      </c>
      <c r="R29" s="459"/>
      <c r="S29" s="459"/>
      <c r="T29" s="459"/>
      <c r="U29" s="459"/>
      <c r="V29" s="501"/>
      <c r="W29" s="567"/>
      <c r="X29" s="568"/>
      <c r="Y29" s="569"/>
      <c r="Z29" s="457" t="s">
        <v>189</v>
      </c>
      <c r="AA29" s="431"/>
      <c r="AB29" s="431"/>
      <c r="AC29" s="431"/>
      <c r="AD29" s="431"/>
      <c r="AE29" s="431"/>
      <c r="AF29" s="431"/>
      <c r="AG29" s="432"/>
      <c r="AH29" s="458">
        <v>103</v>
      </c>
      <c r="AI29" s="459"/>
      <c r="AJ29" s="459"/>
      <c r="AK29" s="459"/>
      <c r="AL29" s="501"/>
      <c r="AM29" s="458">
        <v>300760</v>
      </c>
      <c r="AN29" s="459"/>
      <c r="AO29" s="459"/>
      <c r="AP29" s="459"/>
      <c r="AQ29" s="459"/>
      <c r="AR29" s="501"/>
      <c r="AS29" s="458">
        <v>2920</v>
      </c>
      <c r="AT29" s="459"/>
      <c r="AU29" s="459"/>
      <c r="AV29" s="459"/>
      <c r="AW29" s="459"/>
      <c r="AX29" s="460"/>
      <c r="AY29" s="583"/>
      <c r="AZ29" s="584"/>
      <c r="BA29" s="584"/>
      <c r="BB29" s="585"/>
      <c r="BC29" s="435" t="s">
        <v>190</v>
      </c>
      <c r="BD29" s="436"/>
      <c r="BE29" s="436"/>
      <c r="BF29" s="436"/>
      <c r="BG29" s="436"/>
      <c r="BH29" s="436"/>
      <c r="BI29" s="436"/>
      <c r="BJ29" s="436"/>
      <c r="BK29" s="436"/>
      <c r="BL29" s="436"/>
      <c r="BM29" s="437"/>
      <c r="BN29" s="438">
        <v>623188</v>
      </c>
      <c r="BO29" s="439"/>
      <c r="BP29" s="439"/>
      <c r="BQ29" s="439"/>
      <c r="BR29" s="439"/>
      <c r="BS29" s="439"/>
      <c r="BT29" s="439"/>
      <c r="BU29" s="440"/>
      <c r="BV29" s="438">
        <v>507206</v>
      </c>
      <c r="BW29" s="439"/>
      <c r="BX29" s="439"/>
      <c r="BY29" s="439"/>
      <c r="BZ29" s="439"/>
      <c r="CA29" s="439"/>
      <c r="CB29" s="439"/>
      <c r="CC29" s="440"/>
      <c r="CD29" s="194"/>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c r="A30" s="179"/>
      <c r="B30" s="556"/>
      <c r="C30" s="557"/>
      <c r="D30" s="558"/>
      <c r="E30" s="461"/>
      <c r="F30" s="462"/>
      <c r="G30" s="462"/>
      <c r="H30" s="462"/>
      <c r="I30" s="462"/>
      <c r="J30" s="462"/>
      <c r="K30" s="463"/>
      <c r="L30" s="590"/>
      <c r="M30" s="591"/>
      <c r="N30" s="591"/>
      <c r="O30" s="591"/>
      <c r="P30" s="592"/>
      <c r="Q30" s="590"/>
      <c r="R30" s="591"/>
      <c r="S30" s="591"/>
      <c r="T30" s="591"/>
      <c r="U30" s="591"/>
      <c r="V30" s="592"/>
      <c r="W30" s="593" t="s">
        <v>191</v>
      </c>
      <c r="X30" s="594"/>
      <c r="Y30" s="594"/>
      <c r="Z30" s="594"/>
      <c r="AA30" s="594"/>
      <c r="AB30" s="594"/>
      <c r="AC30" s="594"/>
      <c r="AD30" s="594"/>
      <c r="AE30" s="594"/>
      <c r="AF30" s="594"/>
      <c r="AG30" s="595"/>
      <c r="AH30" s="526">
        <v>96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1790947</v>
      </c>
      <c r="BO30" s="548"/>
      <c r="BP30" s="548"/>
      <c r="BQ30" s="548"/>
      <c r="BR30" s="548"/>
      <c r="BS30" s="548"/>
      <c r="BT30" s="548"/>
      <c r="BU30" s="549"/>
      <c r="BV30" s="547">
        <v>1360972</v>
      </c>
      <c r="BW30" s="548"/>
      <c r="BX30" s="548"/>
      <c r="BY30" s="548"/>
      <c r="BZ30" s="548"/>
      <c r="CA30" s="548"/>
      <c r="CB30" s="548"/>
      <c r="CC30" s="549"/>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589" t="s">
        <v>192</v>
      </c>
      <c r="D32" s="589"/>
      <c r="E32" s="589"/>
      <c r="F32" s="589"/>
      <c r="G32" s="589"/>
      <c r="H32" s="589"/>
      <c r="I32" s="589"/>
      <c r="J32" s="589"/>
      <c r="K32" s="589"/>
      <c r="L32" s="589"/>
      <c r="M32" s="589"/>
      <c r="N32" s="589"/>
      <c r="O32" s="589"/>
      <c r="P32" s="589"/>
      <c r="Q32" s="589"/>
      <c r="R32" s="589"/>
      <c r="S32" s="589"/>
      <c r="U32" s="442" t="s">
        <v>193</v>
      </c>
      <c r="V32" s="442"/>
      <c r="W32" s="442"/>
      <c r="X32" s="442"/>
      <c r="Y32" s="442"/>
      <c r="Z32" s="442"/>
      <c r="AA32" s="442"/>
      <c r="AB32" s="442"/>
      <c r="AC32" s="442"/>
      <c r="AD32" s="442"/>
      <c r="AE32" s="442"/>
      <c r="AF32" s="442"/>
      <c r="AG32" s="442"/>
      <c r="AH32" s="442"/>
      <c r="AI32" s="442"/>
      <c r="AJ32" s="442"/>
      <c r="AK32" s="442"/>
      <c r="AM32" s="442" t="s">
        <v>194</v>
      </c>
      <c r="AN32" s="442"/>
      <c r="AO32" s="442"/>
      <c r="AP32" s="442"/>
      <c r="AQ32" s="442"/>
      <c r="AR32" s="442"/>
      <c r="AS32" s="442"/>
      <c r="AT32" s="442"/>
      <c r="AU32" s="442"/>
      <c r="AV32" s="442"/>
      <c r="AW32" s="442"/>
      <c r="AX32" s="442"/>
      <c r="AY32" s="442"/>
      <c r="AZ32" s="442"/>
      <c r="BA32" s="442"/>
      <c r="BB32" s="442"/>
      <c r="BC32" s="442"/>
      <c r="BE32" s="442" t="s">
        <v>195</v>
      </c>
      <c r="BF32" s="442"/>
      <c r="BG32" s="442"/>
      <c r="BH32" s="442"/>
      <c r="BI32" s="442"/>
      <c r="BJ32" s="442"/>
      <c r="BK32" s="442"/>
      <c r="BL32" s="442"/>
      <c r="BM32" s="442"/>
      <c r="BN32" s="442"/>
      <c r="BO32" s="442"/>
      <c r="BP32" s="442"/>
      <c r="BQ32" s="442"/>
      <c r="BR32" s="442"/>
      <c r="BS32" s="442"/>
      <c r="BT32" s="442"/>
      <c r="BU32" s="442"/>
      <c r="BW32" s="442" t="s">
        <v>196</v>
      </c>
      <c r="BX32" s="442"/>
      <c r="BY32" s="442"/>
      <c r="BZ32" s="442"/>
      <c r="CA32" s="442"/>
      <c r="CB32" s="442"/>
      <c r="CC32" s="442"/>
      <c r="CD32" s="442"/>
      <c r="CE32" s="442"/>
      <c r="CF32" s="442"/>
      <c r="CG32" s="442"/>
      <c r="CH32" s="442"/>
      <c r="CI32" s="442"/>
      <c r="CJ32" s="442"/>
      <c r="CK32" s="442"/>
      <c r="CL32" s="442"/>
      <c r="CM32" s="442"/>
      <c r="CO32" s="442" t="s">
        <v>197</v>
      </c>
      <c r="CP32" s="442"/>
      <c r="CQ32" s="442"/>
      <c r="CR32" s="442"/>
      <c r="CS32" s="442"/>
      <c r="CT32" s="442"/>
      <c r="CU32" s="442"/>
      <c r="CV32" s="442"/>
      <c r="CW32" s="442"/>
      <c r="CX32" s="442"/>
      <c r="CY32" s="442"/>
      <c r="CZ32" s="442"/>
      <c r="DA32" s="442"/>
      <c r="DB32" s="442"/>
      <c r="DC32" s="442"/>
      <c r="DD32" s="442"/>
      <c r="DE32" s="442"/>
      <c r="DI32" s="202"/>
    </row>
    <row r="33" spans="1:113" ht="13.5" customHeight="1">
      <c r="A33" s="179"/>
      <c r="B33" s="203"/>
      <c r="C33" s="425" t="s">
        <v>198</v>
      </c>
      <c r="D33" s="425"/>
      <c r="E33" s="396" t="s">
        <v>199</v>
      </c>
      <c r="F33" s="396"/>
      <c r="G33" s="396"/>
      <c r="H33" s="396"/>
      <c r="I33" s="396"/>
      <c r="J33" s="396"/>
      <c r="K33" s="396"/>
      <c r="L33" s="396"/>
      <c r="M33" s="396"/>
      <c r="N33" s="396"/>
      <c r="O33" s="396"/>
      <c r="P33" s="396"/>
      <c r="Q33" s="396"/>
      <c r="R33" s="396"/>
      <c r="S33" s="396"/>
      <c r="T33" s="204"/>
      <c r="U33" s="425" t="s">
        <v>198</v>
      </c>
      <c r="V33" s="425"/>
      <c r="W33" s="396" t="s">
        <v>199</v>
      </c>
      <c r="X33" s="396"/>
      <c r="Y33" s="396"/>
      <c r="Z33" s="396"/>
      <c r="AA33" s="396"/>
      <c r="AB33" s="396"/>
      <c r="AC33" s="396"/>
      <c r="AD33" s="396"/>
      <c r="AE33" s="396"/>
      <c r="AF33" s="396"/>
      <c r="AG33" s="396"/>
      <c r="AH33" s="396"/>
      <c r="AI33" s="396"/>
      <c r="AJ33" s="396"/>
      <c r="AK33" s="396"/>
      <c r="AL33" s="204"/>
      <c r="AM33" s="425" t="s">
        <v>198</v>
      </c>
      <c r="AN33" s="425"/>
      <c r="AO33" s="396" t="s">
        <v>199</v>
      </c>
      <c r="AP33" s="396"/>
      <c r="AQ33" s="396"/>
      <c r="AR33" s="396"/>
      <c r="AS33" s="396"/>
      <c r="AT33" s="396"/>
      <c r="AU33" s="396"/>
      <c r="AV33" s="396"/>
      <c r="AW33" s="396"/>
      <c r="AX33" s="396"/>
      <c r="AY33" s="396"/>
      <c r="AZ33" s="396"/>
      <c r="BA33" s="396"/>
      <c r="BB33" s="396"/>
      <c r="BC33" s="396"/>
      <c r="BD33" s="205"/>
      <c r="BE33" s="396" t="s">
        <v>200</v>
      </c>
      <c r="BF33" s="396"/>
      <c r="BG33" s="396" t="s">
        <v>201</v>
      </c>
      <c r="BH33" s="396"/>
      <c r="BI33" s="396"/>
      <c r="BJ33" s="396"/>
      <c r="BK33" s="396"/>
      <c r="BL33" s="396"/>
      <c r="BM33" s="396"/>
      <c r="BN33" s="396"/>
      <c r="BO33" s="396"/>
      <c r="BP33" s="396"/>
      <c r="BQ33" s="396"/>
      <c r="BR33" s="396"/>
      <c r="BS33" s="396"/>
      <c r="BT33" s="396"/>
      <c r="BU33" s="396"/>
      <c r="BV33" s="205"/>
      <c r="BW33" s="425" t="s">
        <v>200</v>
      </c>
      <c r="BX33" s="425"/>
      <c r="BY33" s="396" t="s">
        <v>202</v>
      </c>
      <c r="BZ33" s="396"/>
      <c r="CA33" s="396"/>
      <c r="CB33" s="396"/>
      <c r="CC33" s="396"/>
      <c r="CD33" s="396"/>
      <c r="CE33" s="396"/>
      <c r="CF33" s="396"/>
      <c r="CG33" s="396"/>
      <c r="CH33" s="396"/>
      <c r="CI33" s="396"/>
      <c r="CJ33" s="396"/>
      <c r="CK33" s="396"/>
      <c r="CL33" s="396"/>
      <c r="CM33" s="396"/>
      <c r="CN33" s="204"/>
      <c r="CO33" s="425" t="s">
        <v>198</v>
      </c>
      <c r="CP33" s="425"/>
      <c r="CQ33" s="396" t="s">
        <v>203</v>
      </c>
      <c r="CR33" s="396"/>
      <c r="CS33" s="396"/>
      <c r="CT33" s="396"/>
      <c r="CU33" s="396"/>
      <c r="CV33" s="396"/>
      <c r="CW33" s="396"/>
      <c r="CX33" s="396"/>
      <c r="CY33" s="396"/>
      <c r="CZ33" s="396"/>
      <c r="DA33" s="396"/>
      <c r="DB33" s="396"/>
      <c r="DC33" s="396"/>
      <c r="DD33" s="396"/>
      <c r="DE33" s="396"/>
      <c r="DF33" s="204"/>
      <c r="DG33" s="596" t="s">
        <v>204</v>
      </c>
      <c r="DH33" s="596"/>
      <c r="DI33" s="206"/>
    </row>
    <row r="34" spans="1:113" ht="32.25" customHeight="1">
      <c r="A34" s="179"/>
      <c r="B34" s="203"/>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9"/>
      <c r="U34" s="597">
        <f>IF(W34="","",MAX(C34:D43)+1)</f>
        <v>2</v>
      </c>
      <c r="V34" s="597"/>
      <c r="W34" s="598" t="str">
        <f>IF('各会計、関係団体の財政状況及び健全化判断比率'!B28="","",'各会計、関係団体の財政状況及び健全化判断比率'!B28)</f>
        <v>多良木町国民健康保険特別会計（事業勘定）</v>
      </c>
      <c r="X34" s="598"/>
      <c r="Y34" s="598"/>
      <c r="Z34" s="598"/>
      <c r="AA34" s="598"/>
      <c r="AB34" s="598"/>
      <c r="AC34" s="598"/>
      <c r="AD34" s="598"/>
      <c r="AE34" s="598"/>
      <c r="AF34" s="598"/>
      <c r="AG34" s="598"/>
      <c r="AH34" s="598"/>
      <c r="AI34" s="598"/>
      <c r="AJ34" s="598"/>
      <c r="AK34" s="598"/>
      <c r="AL34" s="179"/>
      <c r="AM34" s="597">
        <f>IF(AO34="","",MAX(C34:D43,U34:V43)+1)</f>
        <v>6</v>
      </c>
      <c r="AN34" s="597"/>
      <c r="AO34" s="598" t="str">
        <f>IF('各会計、関係団体の財政状況及び健全化判断比率'!B32="","",'各会計、関係団体の財政状況及び健全化判断比率'!B32)</f>
        <v>多良木町上水道事業会計</v>
      </c>
      <c r="AP34" s="598"/>
      <c r="AQ34" s="598"/>
      <c r="AR34" s="598"/>
      <c r="AS34" s="598"/>
      <c r="AT34" s="598"/>
      <c r="AU34" s="598"/>
      <c r="AV34" s="598"/>
      <c r="AW34" s="598"/>
      <c r="AX34" s="598"/>
      <c r="AY34" s="598"/>
      <c r="AZ34" s="598"/>
      <c r="BA34" s="598"/>
      <c r="BB34" s="598"/>
      <c r="BC34" s="598"/>
      <c r="BD34" s="179"/>
      <c r="BE34" s="597">
        <f>IF(BG34="","",MAX(C34:D43,U34:V43,AM34:AN43)+1)</f>
        <v>7</v>
      </c>
      <c r="BF34" s="597"/>
      <c r="BG34" s="598" t="str">
        <f>IF('各会計、関係団体の財政状況及び健全化判断比率'!B33="","",'各会計、関係団体の財政状況及び健全化判断比率'!B33)</f>
        <v>多良木町下水道事業特別会計</v>
      </c>
      <c r="BH34" s="598"/>
      <c r="BI34" s="598"/>
      <c r="BJ34" s="598"/>
      <c r="BK34" s="598"/>
      <c r="BL34" s="598"/>
      <c r="BM34" s="598"/>
      <c r="BN34" s="598"/>
      <c r="BO34" s="598"/>
      <c r="BP34" s="598"/>
      <c r="BQ34" s="598"/>
      <c r="BR34" s="598"/>
      <c r="BS34" s="598"/>
      <c r="BT34" s="598"/>
      <c r="BU34" s="598"/>
      <c r="BV34" s="179"/>
      <c r="BW34" s="597">
        <f>IF(BY34="","",MAX(C34:D43,U34:V43,AM34:AN43,BE34:BF43)+1)</f>
        <v>8</v>
      </c>
      <c r="BX34" s="597"/>
      <c r="BY34" s="598" t="str">
        <f>IF('各会計、関係団体の財政状況及び健全化判断比率'!B68="","",'各会計、関係団体の財政状況及び健全化判断比率'!B68)</f>
        <v>人吉球磨広域行政組合（一般会計）</v>
      </c>
      <c r="BZ34" s="598"/>
      <c r="CA34" s="598"/>
      <c r="CB34" s="598"/>
      <c r="CC34" s="598"/>
      <c r="CD34" s="598"/>
      <c r="CE34" s="598"/>
      <c r="CF34" s="598"/>
      <c r="CG34" s="598"/>
      <c r="CH34" s="598"/>
      <c r="CI34" s="598"/>
      <c r="CJ34" s="598"/>
      <c r="CK34" s="598"/>
      <c r="CL34" s="598"/>
      <c r="CM34" s="598"/>
      <c r="CN34" s="179"/>
      <c r="CO34" s="597">
        <f>IF(CQ34="","",MAX(C34:D43,U34:V43,AM34:AN43,BE34:BF43,BW34:BX43)+1)</f>
        <v>14</v>
      </c>
      <c r="CP34" s="597"/>
      <c r="CQ34" s="598" t="str">
        <f>IF('各会計、関係団体の財政状況及び健全化判断比率'!BS7="","",'各会計、関係団体の財政状況及び健全化判断比率'!BS7)</f>
        <v>くま川鉄道株式会社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6"/>
    </row>
    <row r="35" spans="1:113" ht="32.25" customHeight="1">
      <c r="A35" s="179"/>
      <c r="B35" s="203"/>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9"/>
      <c r="U35" s="597">
        <f>IF(W35="","",U34+1)</f>
        <v>3</v>
      </c>
      <c r="V35" s="597"/>
      <c r="W35" s="598" t="str">
        <f>IF('各会計、関係団体の財政状況及び健全化判断比率'!B29="","",'各会計、関係団体の財政状況及び健全化判断比率'!B29)</f>
        <v>多良木町国民健康保険特別会計（直診勘定）</v>
      </c>
      <c r="X35" s="598"/>
      <c r="Y35" s="598"/>
      <c r="Z35" s="598"/>
      <c r="AA35" s="598"/>
      <c r="AB35" s="598"/>
      <c r="AC35" s="598"/>
      <c r="AD35" s="598"/>
      <c r="AE35" s="598"/>
      <c r="AF35" s="598"/>
      <c r="AG35" s="598"/>
      <c r="AH35" s="598"/>
      <c r="AI35" s="598"/>
      <c r="AJ35" s="598"/>
      <c r="AK35" s="598"/>
      <c r="AL35" s="179"/>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9"/>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9"/>
      <c r="BW35" s="597">
        <f t="shared" ref="BW35:BW43" si="2">IF(BY35="","",BW34+1)</f>
        <v>9</v>
      </c>
      <c r="BX35" s="597"/>
      <c r="BY35" s="598" t="str">
        <f>IF('各会計、関係団体の財政状況及び健全化判断比率'!B69="","",'各会計、関係団体の財政状況及び健全化判断比率'!B69)</f>
        <v>熊本県市町村総合事務組合</v>
      </c>
      <c r="BZ35" s="598"/>
      <c r="CA35" s="598"/>
      <c r="CB35" s="598"/>
      <c r="CC35" s="598"/>
      <c r="CD35" s="598"/>
      <c r="CE35" s="598"/>
      <c r="CF35" s="598"/>
      <c r="CG35" s="598"/>
      <c r="CH35" s="598"/>
      <c r="CI35" s="598"/>
      <c r="CJ35" s="598"/>
      <c r="CK35" s="598"/>
      <c r="CL35" s="598"/>
      <c r="CM35" s="598"/>
      <c r="CN35" s="179"/>
      <c r="CO35" s="597">
        <f t="shared" ref="CO35:CO43" si="3">IF(CQ35="","",CO34+1)</f>
        <v>15</v>
      </c>
      <c r="CP35" s="597"/>
      <c r="CQ35" s="598" t="str">
        <f>IF('各会計、関係団体の財政状況及び健全化判断比率'!BS8="","",'各会計、関係団体の財政状況及び健全化判断比率'!BS8)</f>
        <v>たらぎまちづくり推進機構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6"/>
    </row>
    <row r="36" spans="1:113" ht="32.25" customHeight="1">
      <c r="A36" s="179"/>
      <c r="B36" s="203"/>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9"/>
      <c r="U36" s="597">
        <f t="shared" ref="U36:U43" si="4">IF(W36="","",U35+1)</f>
        <v>4</v>
      </c>
      <c r="V36" s="597"/>
      <c r="W36" s="598" t="str">
        <f>IF('各会計、関係団体の財政状況及び健全化判断比率'!B30="","",'各会計、関係団体の財政状況及び健全化判断比率'!B30)</f>
        <v>多良木町介護保険特別会計</v>
      </c>
      <c r="X36" s="598"/>
      <c r="Y36" s="598"/>
      <c r="Z36" s="598"/>
      <c r="AA36" s="598"/>
      <c r="AB36" s="598"/>
      <c r="AC36" s="598"/>
      <c r="AD36" s="598"/>
      <c r="AE36" s="598"/>
      <c r="AF36" s="598"/>
      <c r="AG36" s="598"/>
      <c r="AH36" s="598"/>
      <c r="AI36" s="598"/>
      <c r="AJ36" s="598"/>
      <c r="AK36" s="598"/>
      <c r="AL36" s="179"/>
      <c r="AM36" s="597" t="str">
        <f t="shared" si="0"/>
        <v/>
      </c>
      <c r="AN36" s="597"/>
      <c r="AO36" s="598"/>
      <c r="AP36" s="598"/>
      <c r="AQ36" s="598"/>
      <c r="AR36" s="598"/>
      <c r="AS36" s="598"/>
      <c r="AT36" s="598"/>
      <c r="AU36" s="598"/>
      <c r="AV36" s="598"/>
      <c r="AW36" s="598"/>
      <c r="AX36" s="598"/>
      <c r="AY36" s="598"/>
      <c r="AZ36" s="598"/>
      <c r="BA36" s="598"/>
      <c r="BB36" s="598"/>
      <c r="BC36" s="598"/>
      <c r="BD36" s="179"/>
      <c r="BE36" s="597" t="str">
        <f t="shared" si="1"/>
        <v/>
      </c>
      <c r="BF36" s="597"/>
      <c r="BG36" s="598"/>
      <c r="BH36" s="598"/>
      <c r="BI36" s="598"/>
      <c r="BJ36" s="598"/>
      <c r="BK36" s="598"/>
      <c r="BL36" s="598"/>
      <c r="BM36" s="598"/>
      <c r="BN36" s="598"/>
      <c r="BO36" s="598"/>
      <c r="BP36" s="598"/>
      <c r="BQ36" s="598"/>
      <c r="BR36" s="598"/>
      <c r="BS36" s="598"/>
      <c r="BT36" s="598"/>
      <c r="BU36" s="598"/>
      <c r="BV36" s="179"/>
      <c r="BW36" s="597">
        <f t="shared" si="2"/>
        <v>10</v>
      </c>
      <c r="BX36" s="597"/>
      <c r="BY36" s="598" t="str">
        <f>IF('各会計、関係団体の財政状況及び健全化判断比率'!B70="","",'各会計、関係団体の財政状況及び健全化判断比率'!B70)</f>
        <v>球磨郡公立多良木病院企業団</v>
      </c>
      <c r="BZ36" s="598"/>
      <c r="CA36" s="598"/>
      <c r="CB36" s="598"/>
      <c r="CC36" s="598"/>
      <c r="CD36" s="598"/>
      <c r="CE36" s="598"/>
      <c r="CF36" s="598"/>
      <c r="CG36" s="598"/>
      <c r="CH36" s="598"/>
      <c r="CI36" s="598"/>
      <c r="CJ36" s="598"/>
      <c r="CK36" s="598"/>
      <c r="CL36" s="598"/>
      <c r="CM36" s="598"/>
      <c r="CN36" s="179"/>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6"/>
    </row>
    <row r="37" spans="1:113" ht="32.25" customHeight="1">
      <c r="A37" s="179"/>
      <c r="B37" s="203"/>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9"/>
      <c r="U37" s="597">
        <f t="shared" si="4"/>
        <v>5</v>
      </c>
      <c r="V37" s="597"/>
      <c r="W37" s="598" t="str">
        <f>IF('各会計、関係団体の財政状況及び健全化判断比率'!B31="","",'各会計、関係団体の財政状況及び健全化判断比率'!B31)</f>
        <v>多良木町後期高齢者医療特別会計</v>
      </c>
      <c r="X37" s="598"/>
      <c r="Y37" s="598"/>
      <c r="Z37" s="598"/>
      <c r="AA37" s="598"/>
      <c r="AB37" s="598"/>
      <c r="AC37" s="598"/>
      <c r="AD37" s="598"/>
      <c r="AE37" s="598"/>
      <c r="AF37" s="598"/>
      <c r="AG37" s="598"/>
      <c r="AH37" s="598"/>
      <c r="AI37" s="598"/>
      <c r="AJ37" s="598"/>
      <c r="AK37" s="598"/>
      <c r="AL37" s="179"/>
      <c r="AM37" s="597" t="str">
        <f t="shared" si="0"/>
        <v/>
      </c>
      <c r="AN37" s="597"/>
      <c r="AO37" s="598"/>
      <c r="AP37" s="598"/>
      <c r="AQ37" s="598"/>
      <c r="AR37" s="598"/>
      <c r="AS37" s="598"/>
      <c r="AT37" s="598"/>
      <c r="AU37" s="598"/>
      <c r="AV37" s="598"/>
      <c r="AW37" s="598"/>
      <c r="AX37" s="598"/>
      <c r="AY37" s="598"/>
      <c r="AZ37" s="598"/>
      <c r="BA37" s="598"/>
      <c r="BB37" s="598"/>
      <c r="BC37" s="598"/>
      <c r="BD37" s="179"/>
      <c r="BE37" s="597" t="str">
        <f t="shared" si="1"/>
        <v/>
      </c>
      <c r="BF37" s="597"/>
      <c r="BG37" s="598"/>
      <c r="BH37" s="598"/>
      <c r="BI37" s="598"/>
      <c r="BJ37" s="598"/>
      <c r="BK37" s="598"/>
      <c r="BL37" s="598"/>
      <c r="BM37" s="598"/>
      <c r="BN37" s="598"/>
      <c r="BO37" s="598"/>
      <c r="BP37" s="598"/>
      <c r="BQ37" s="598"/>
      <c r="BR37" s="598"/>
      <c r="BS37" s="598"/>
      <c r="BT37" s="598"/>
      <c r="BU37" s="598"/>
      <c r="BV37" s="179"/>
      <c r="BW37" s="597">
        <f t="shared" si="2"/>
        <v>11</v>
      </c>
      <c r="BX37" s="597"/>
      <c r="BY37" s="598" t="str">
        <f>IF('各会計、関係団体の財政状況及び健全化判断比率'!B71="","",'各会計、関係団体の財政状況及び健全化判断比率'!B71)</f>
        <v>上球磨消防組合</v>
      </c>
      <c r="BZ37" s="598"/>
      <c r="CA37" s="598"/>
      <c r="CB37" s="598"/>
      <c r="CC37" s="598"/>
      <c r="CD37" s="598"/>
      <c r="CE37" s="598"/>
      <c r="CF37" s="598"/>
      <c r="CG37" s="598"/>
      <c r="CH37" s="598"/>
      <c r="CI37" s="598"/>
      <c r="CJ37" s="598"/>
      <c r="CK37" s="598"/>
      <c r="CL37" s="598"/>
      <c r="CM37" s="598"/>
      <c r="CN37" s="179"/>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6"/>
    </row>
    <row r="38" spans="1:113" ht="32.25" customHeight="1">
      <c r="A38" s="179"/>
      <c r="B38" s="203"/>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9"/>
      <c r="U38" s="597" t="str">
        <f t="shared" si="4"/>
        <v/>
      </c>
      <c r="V38" s="597"/>
      <c r="W38" s="598"/>
      <c r="X38" s="598"/>
      <c r="Y38" s="598"/>
      <c r="Z38" s="598"/>
      <c r="AA38" s="598"/>
      <c r="AB38" s="598"/>
      <c r="AC38" s="598"/>
      <c r="AD38" s="598"/>
      <c r="AE38" s="598"/>
      <c r="AF38" s="598"/>
      <c r="AG38" s="598"/>
      <c r="AH38" s="598"/>
      <c r="AI38" s="598"/>
      <c r="AJ38" s="598"/>
      <c r="AK38" s="598"/>
      <c r="AL38" s="179"/>
      <c r="AM38" s="597" t="str">
        <f t="shared" si="0"/>
        <v/>
      </c>
      <c r="AN38" s="597"/>
      <c r="AO38" s="598"/>
      <c r="AP38" s="598"/>
      <c r="AQ38" s="598"/>
      <c r="AR38" s="598"/>
      <c r="AS38" s="598"/>
      <c r="AT38" s="598"/>
      <c r="AU38" s="598"/>
      <c r="AV38" s="598"/>
      <c r="AW38" s="598"/>
      <c r="AX38" s="598"/>
      <c r="AY38" s="598"/>
      <c r="AZ38" s="598"/>
      <c r="BA38" s="598"/>
      <c r="BB38" s="598"/>
      <c r="BC38" s="598"/>
      <c r="BD38" s="179"/>
      <c r="BE38" s="597" t="str">
        <f t="shared" si="1"/>
        <v/>
      </c>
      <c r="BF38" s="597"/>
      <c r="BG38" s="598"/>
      <c r="BH38" s="598"/>
      <c r="BI38" s="598"/>
      <c r="BJ38" s="598"/>
      <c r="BK38" s="598"/>
      <c r="BL38" s="598"/>
      <c r="BM38" s="598"/>
      <c r="BN38" s="598"/>
      <c r="BO38" s="598"/>
      <c r="BP38" s="598"/>
      <c r="BQ38" s="598"/>
      <c r="BR38" s="598"/>
      <c r="BS38" s="598"/>
      <c r="BT38" s="598"/>
      <c r="BU38" s="598"/>
      <c r="BV38" s="179"/>
      <c r="BW38" s="597">
        <f t="shared" si="2"/>
        <v>12</v>
      </c>
      <c r="BX38" s="597"/>
      <c r="BY38" s="598" t="str">
        <f>IF('各会計、関係団体の財政状況及び健全化判断比率'!B72="","",'各会計、関係団体の財政状況及び健全化判断比率'!B72)</f>
        <v>熊本県後期高齢者医療広域連合（一般会計）</v>
      </c>
      <c r="BZ38" s="598"/>
      <c r="CA38" s="598"/>
      <c r="CB38" s="598"/>
      <c r="CC38" s="598"/>
      <c r="CD38" s="598"/>
      <c r="CE38" s="598"/>
      <c r="CF38" s="598"/>
      <c r="CG38" s="598"/>
      <c r="CH38" s="598"/>
      <c r="CI38" s="598"/>
      <c r="CJ38" s="598"/>
      <c r="CK38" s="598"/>
      <c r="CL38" s="598"/>
      <c r="CM38" s="598"/>
      <c r="CN38" s="179"/>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6"/>
    </row>
    <row r="39" spans="1:113" ht="32.25" customHeight="1">
      <c r="A39" s="179"/>
      <c r="B39" s="203"/>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9"/>
      <c r="U39" s="597" t="str">
        <f t="shared" si="4"/>
        <v/>
      </c>
      <c r="V39" s="597"/>
      <c r="W39" s="598"/>
      <c r="X39" s="598"/>
      <c r="Y39" s="598"/>
      <c r="Z39" s="598"/>
      <c r="AA39" s="598"/>
      <c r="AB39" s="598"/>
      <c r="AC39" s="598"/>
      <c r="AD39" s="598"/>
      <c r="AE39" s="598"/>
      <c r="AF39" s="598"/>
      <c r="AG39" s="598"/>
      <c r="AH39" s="598"/>
      <c r="AI39" s="598"/>
      <c r="AJ39" s="598"/>
      <c r="AK39" s="598"/>
      <c r="AL39" s="179"/>
      <c r="AM39" s="597" t="str">
        <f t="shared" si="0"/>
        <v/>
      </c>
      <c r="AN39" s="597"/>
      <c r="AO39" s="598"/>
      <c r="AP39" s="598"/>
      <c r="AQ39" s="598"/>
      <c r="AR39" s="598"/>
      <c r="AS39" s="598"/>
      <c r="AT39" s="598"/>
      <c r="AU39" s="598"/>
      <c r="AV39" s="598"/>
      <c r="AW39" s="598"/>
      <c r="AX39" s="598"/>
      <c r="AY39" s="598"/>
      <c r="AZ39" s="598"/>
      <c r="BA39" s="598"/>
      <c r="BB39" s="598"/>
      <c r="BC39" s="598"/>
      <c r="BD39" s="179"/>
      <c r="BE39" s="597" t="str">
        <f t="shared" si="1"/>
        <v/>
      </c>
      <c r="BF39" s="597"/>
      <c r="BG39" s="598"/>
      <c r="BH39" s="598"/>
      <c r="BI39" s="598"/>
      <c r="BJ39" s="598"/>
      <c r="BK39" s="598"/>
      <c r="BL39" s="598"/>
      <c r="BM39" s="598"/>
      <c r="BN39" s="598"/>
      <c r="BO39" s="598"/>
      <c r="BP39" s="598"/>
      <c r="BQ39" s="598"/>
      <c r="BR39" s="598"/>
      <c r="BS39" s="598"/>
      <c r="BT39" s="598"/>
      <c r="BU39" s="598"/>
      <c r="BV39" s="179"/>
      <c r="BW39" s="597">
        <f t="shared" si="2"/>
        <v>13</v>
      </c>
      <c r="BX39" s="597"/>
      <c r="BY39" s="598" t="str">
        <f>IF('各会計、関係団体の財政状況及び健全化判断比率'!B73="","",'各会計、関係団体の財政状況及び健全化判断比率'!B73)</f>
        <v>熊本県後期高齢者医療広域連合（後期高齢者医療特別会計）</v>
      </c>
      <c r="BZ39" s="598"/>
      <c r="CA39" s="598"/>
      <c r="CB39" s="598"/>
      <c r="CC39" s="598"/>
      <c r="CD39" s="598"/>
      <c r="CE39" s="598"/>
      <c r="CF39" s="598"/>
      <c r="CG39" s="598"/>
      <c r="CH39" s="598"/>
      <c r="CI39" s="598"/>
      <c r="CJ39" s="598"/>
      <c r="CK39" s="598"/>
      <c r="CL39" s="598"/>
      <c r="CM39" s="598"/>
      <c r="CN39" s="179"/>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6"/>
    </row>
    <row r="40" spans="1:113" ht="32.25" customHeight="1">
      <c r="A40" s="179"/>
      <c r="B40" s="203"/>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9"/>
      <c r="U40" s="597" t="str">
        <f t="shared" si="4"/>
        <v/>
      </c>
      <c r="V40" s="597"/>
      <c r="W40" s="598"/>
      <c r="X40" s="598"/>
      <c r="Y40" s="598"/>
      <c r="Z40" s="598"/>
      <c r="AA40" s="598"/>
      <c r="AB40" s="598"/>
      <c r="AC40" s="598"/>
      <c r="AD40" s="598"/>
      <c r="AE40" s="598"/>
      <c r="AF40" s="598"/>
      <c r="AG40" s="598"/>
      <c r="AH40" s="598"/>
      <c r="AI40" s="598"/>
      <c r="AJ40" s="598"/>
      <c r="AK40" s="598"/>
      <c r="AL40" s="179"/>
      <c r="AM40" s="597" t="str">
        <f t="shared" si="0"/>
        <v/>
      </c>
      <c r="AN40" s="597"/>
      <c r="AO40" s="598"/>
      <c r="AP40" s="598"/>
      <c r="AQ40" s="598"/>
      <c r="AR40" s="598"/>
      <c r="AS40" s="598"/>
      <c r="AT40" s="598"/>
      <c r="AU40" s="598"/>
      <c r="AV40" s="598"/>
      <c r="AW40" s="598"/>
      <c r="AX40" s="598"/>
      <c r="AY40" s="598"/>
      <c r="AZ40" s="598"/>
      <c r="BA40" s="598"/>
      <c r="BB40" s="598"/>
      <c r="BC40" s="598"/>
      <c r="BD40" s="179"/>
      <c r="BE40" s="597" t="str">
        <f t="shared" si="1"/>
        <v/>
      </c>
      <c r="BF40" s="597"/>
      <c r="BG40" s="598"/>
      <c r="BH40" s="598"/>
      <c r="BI40" s="598"/>
      <c r="BJ40" s="598"/>
      <c r="BK40" s="598"/>
      <c r="BL40" s="598"/>
      <c r="BM40" s="598"/>
      <c r="BN40" s="598"/>
      <c r="BO40" s="598"/>
      <c r="BP40" s="598"/>
      <c r="BQ40" s="598"/>
      <c r="BR40" s="598"/>
      <c r="BS40" s="598"/>
      <c r="BT40" s="598"/>
      <c r="BU40" s="598"/>
      <c r="BV40" s="179"/>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79"/>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6"/>
    </row>
    <row r="41" spans="1:113" ht="32.25" customHeight="1">
      <c r="A41" s="179"/>
      <c r="B41" s="203"/>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9"/>
      <c r="U41" s="597" t="str">
        <f t="shared" si="4"/>
        <v/>
      </c>
      <c r="V41" s="597"/>
      <c r="W41" s="598"/>
      <c r="X41" s="598"/>
      <c r="Y41" s="598"/>
      <c r="Z41" s="598"/>
      <c r="AA41" s="598"/>
      <c r="AB41" s="598"/>
      <c r="AC41" s="598"/>
      <c r="AD41" s="598"/>
      <c r="AE41" s="598"/>
      <c r="AF41" s="598"/>
      <c r="AG41" s="598"/>
      <c r="AH41" s="598"/>
      <c r="AI41" s="598"/>
      <c r="AJ41" s="598"/>
      <c r="AK41" s="598"/>
      <c r="AL41" s="179"/>
      <c r="AM41" s="597" t="str">
        <f t="shared" si="0"/>
        <v/>
      </c>
      <c r="AN41" s="597"/>
      <c r="AO41" s="598"/>
      <c r="AP41" s="598"/>
      <c r="AQ41" s="598"/>
      <c r="AR41" s="598"/>
      <c r="AS41" s="598"/>
      <c r="AT41" s="598"/>
      <c r="AU41" s="598"/>
      <c r="AV41" s="598"/>
      <c r="AW41" s="598"/>
      <c r="AX41" s="598"/>
      <c r="AY41" s="598"/>
      <c r="AZ41" s="598"/>
      <c r="BA41" s="598"/>
      <c r="BB41" s="598"/>
      <c r="BC41" s="598"/>
      <c r="BD41" s="179"/>
      <c r="BE41" s="597" t="str">
        <f t="shared" si="1"/>
        <v/>
      </c>
      <c r="BF41" s="597"/>
      <c r="BG41" s="598"/>
      <c r="BH41" s="598"/>
      <c r="BI41" s="598"/>
      <c r="BJ41" s="598"/>
      <c r="BK41" s="598"/>
      <c r="BL41" s="598"/>
      <c r="BM41" s="598"/>
      <c r="BN41" s="598"/>
      <c r="BO41" s="598"/>
      <c r="BP41" s="598"/>
      <c r="BQ41" s="598"/>
      <c r="BR41" s="598"/>
      <c r="BS41" s="598"/>
      <c r="BT41" s="598"/>
      <c r="BU41" s="598"/>
      <c r="BV41" s="179"/>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79"/>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6"/>
    </row>
    <row r="42" spans="1:113" ht="32.25" customHeight="1">
      <c r="B42" s="203"/>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9"/>
      <c r="U42" s="597" t="str">
        <f t="shared" si="4"/>
        <v/>
      </c>
      <c r="V42" s="597"/>
      <c r="W42" s="598"/>
      <c r="X42" s="598"/>
      <c r="Y42" s="598"/>
      <c r="Z42" s="598"/>
      <c r="AA42" s="598"/>
      <c r="AB42" s="598"/>
      <c r="AC42" s="598"/>
      <c r="AD42" s="598"/>
      <c r="AE42" s="598"/>
      <c r="AF42" s="598"/>
      <c r="AG42" s="598"/>
      <c r="AH42" s="598"/>
      <c r="AI42" s="598"/>
      <c r="AJ42" s="598"/>
      <c r="AK42" s="598"/>
      <c r="AL42" s="179"/>
      <c r="AM42" s="597" t="str">
        <f t="shared" si="0"/>
        <v/>
      </c>
      <c r="AN42" s="597"/>
      <c r="AO42" s="598"/>
      <c r="AP42" s="598"/>
      <c r="AQ42" s="598"/>
      <c r="AR42" s="598"/>
      <c r="AS42" s="598"/>
      <c r="AT42" s="598"/>
      <c r="AU42" s="598"/>
      <c r="AV42" s="598"/>
      <c r="AW42" s="598"/>
      <c r="AX42" s="598"/>
      <c r="AY42" s="598"/>
      <c r="AZ42" s="598"/>
      <c r="BA42" s="598"/>
      <c r="BB42" s="598"/>
      <c r="BC42" s="598"/>
      <c r="BD42" s="179"/>
      <c r="BE42" s="597" t="str">
        <f t="shared" si="1"/>
        <v/>
      </c>
      <c r="BF42" s="597"/>
      <c r="BG42" s="598"/>
      <c r="BH42" s="598"/>
      <c r="BI42" s="598"/>
      <c r="BJ42" s="598"/>
      <c r="BK42" s="598"/>
      <c r="BL42" s="598"/>
      <c r="BM42" s="598"/>
      <c r="BN42" s="598"/>
      <c r="BO42" s="598"/>
      <c r="BP42" s="598"/>
      <c r="BQ42" s="598"/>
      <c r="BR42" s="598"/>
      <c r="BS42" s="598"/>
      <c r="BT42" s="598"/>
      <c r="BU42" s="598"/>
      <c r="BV42" s="179"/>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9"/>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6"/>
    </row>
    <row r="43" spans="1:113" ht="32.25" customHeight="1">
      <c r="B43" s="203"/>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9"/>
      <c r="U43" s="597" t="str">
        <f t="shared" si="4"/>
        <v/>
      </c>
      <c r="V43" s="597"/>
      <c r="W43" s="598"/>
      <c r="X43" s="598"/>
      <c r="Y43" s="598"/>
      <c r="Z43" s="598"/>
      <c r="AA43" s="598"/>
      <c r="AB43" s="598"/>
      <c r="AC43" s="598"/>
      <c r="AD43" s="598"/>
      <c r="AE43" s="598"/>
      <c r="AF43" s="598"/>
      <c r="AG43" s="598"/>
      <c r="AH43" s="598"/>
      <c r="AI43" s="598"/>
      <c r="AJ43" s="598"/>
      <c r="AK43" s="598"/>
      <c r="AL43" s="179"/>
      <c r="AM43" s="597" t="str">
        <f t="shared" si="0"/>
        <v/>
      </c>
      <c r="AN43" s="597"/>
      <c r="AO43" s="598"/>
      <c r="AP43" s="598"/>
      <c r="AQ43" s="598"/>
      <c r="AR43" s="598"/>
      <c r="AS43" s="598"/>
      <c r="AT43" s="598"/>
      <c r="AU43" s="598"/>
      <c r="AV43" s="598"/>
      <c r="AW43" s="598"/>
      <c r="AX43" s="598"/>
      <c r="AY43" s="598"/>
      <c r="AZ43" s="598"/>
      <c r="BA43" s="598"/>
      <c r="BB43" s="598"/>
      <c r="BC43" s="598"/>
      <c r="BD43" s="179"/>
      <c r="BE43" s="597" t="str">
        <f t="shared" si="1"/>
        <v/>
      </c>
      <c r="BF43" s="597"/>
      <c r="BG43" s="598"/>
      <c r="BH43" s="598"/>
      <c r="BI43" s="598"/>
      <c r="BJ43" s="598"/>
      <c r="BK43" s="598"/>
      <c r="BL43" s="598"/>
      <c r="BM43" s="598"/>
      <c r="BN43" s="598"/>
      <c r="BO43" s="598"/>
      <c r="BP43" s="598"/>
      <c r="BQ43" s="598"/>
      <c r="BR43" s="598"/>
      <c r="BS43" s="598"/>
      <c r="BT43" s="598"/>
      <c r="BU43" s="598"/>
      <c r="BV43" s="179"/>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9"/>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kSrroVPdwi7ks9xbA/7l5CKCU8HVIS9lz5waqC3XFcACszxtZt5/T6Rd+DoiTCRjfMMELmxuYSqGVgU7OAj8rg==" saltValue="VdbYIGmS+GCg9pm0XpMu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9" zoomScaleSheetLayoutView="100" workbookViewId="0">
      <selection activeCell="C38" sqref="C38:E38"/>
    </sheetView>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51" t="s">
        <v>570</v>
      </c>
      <c r="D34" s="1151"/>
      <c r="E34" s="1152"/>
      <c r="F34" s="32">
        <v>8.33</v>
      </c>
      <c r="G34" s="33">
        <v>8.44</v>
      </c>
      <c r="H34" s="33">
        <v>8.31</v>
      </c>
      <c r="I34" s="33">
        <v>10.96</v>
      </c>
      <c r="J34" s="34">
        <v>10.93</v>
      </c>
      <c r="K34" s="22"/>
      <c r="L34" s="22"/>
      <c r="M34" s="22"/>
      <c r="N34" s="22"/>
      <c r="O34" s="22"/>
      <c r="P34" s="22"/>
    </row>
    <row r="35" spans="1:16" ht="39" customHeight="1">
      <c r="A35" s="22"/>
      <c r="B35" s="35"/>
      <c r="C35" s="1145" t="s">
        <v>571</v>
      </c>
      <c r="D35" s="1146"/>
      <c r="E35" s="1147"/>
      <c r="F35" s="36">
        <v>6.79</v>
      </c>
      <c r="G35" s="37">
        <v>5.83</v>
      </c>
      <c r="H35" s="37">
        <v>5.82</v>
      </c>
      <c r="I35" s="37">
        <v>5.77</v>
      </c>
      <c r="J35" s="38">
        <v>5.97</v>
      </c>
      <c r="K35" s="22"/>
      <c r="L35" s="22"/>
      <c r="M35" s="22"/>
      <c r="N35" s="22"/>
      <c r="O35" s="22"/>
      <c r="P35" s="22"/>
    </row>
    <row r="36" spans="1:16" ht="39" customHeight="1">
      <c r="A36" s="22"/>
      <c r="B36" s="35"/>
      <c r="C36" s="1145" t="s">
        <v>572</v>
      </c>
      <c r="D36" s="1146"/>
      <c r="E36" s="1147"/>
      <c r="F36" s="36">
        <v>2.13</v>
      </c>
      <c r="G36" s="37">
        <v>2.64</v>
      </c>
      <c r="H36" s="37">
        <v>2.64</v>
      </c>
      <c r="I36" s="37">
        <v>3.14</v>
      </c>
      <c r="J36" s="38">
        <v>3.83</v>
      </c>
      <c r="K36" s="22"/>
      <c r="L36" s="22"/>
      <c r="M36" s="22"/>
      <c r="N36" s="22"/>
      <c r="O36" s="22"/>
      <c r="P36" s="22"/>
    </row>
    <row r="37" spans="1:16" ht="39" customHeight="1">
      <c r="A37" s="22"/>
      <c r="B37" s="35"/>
      <c r="C37" s="1145" t="s">
        <v>573</v>
      </c>
      <c r="D37" s="1146"/>
      <c r="E37" s="1147"/>
      <c r="F37" s="36">
        <v>4.55</v>
      </c>
      <c r="G37" s="37">
        <v>2.39</v>
      </c>
      <c r="H37" s="37">
        <v>2.23</v>
      </c>
      <c r="I37" s="37">
        <v>1.84</v>
      </c>
      <c r="J37" s="38">
        <v>2.0499999999999998</v>
      </c>
      <c r="K37" s="22"/>
      <c r="L37" s="22"/>
      <c r="M37" s="22"/>
      <c r="N37" s="22"/>
      <c r="O37" s="22"/>
      <c r="P37" s="22"/>
    </row>
    <row r="38" spans="1:16" ht="39" customHeight="1">
      <c r="A38" s="22"/>
      <c r="B38" s="35"/>
      <c r="C38" s="1145" t="s">
        <v>574</v>
      </c>
      <c r="D38" s="1146"/>
      <c r="E38" s="1147"/>
      <c r="F38" s="36">
        <v>0.37</v>
      </c>
      <c r="G38" s="37">
        <v>0.36</v>
      </c>
      <c r="H38" s="37">
        <v>0.59</v>
      </c>
      <c r="I38" s="37">
        <v>0.67</v>
      </c>
      <c r="J38" s="38">
        <v>0.6</v>
      </c>
      <c r="K38" s="22"/>
      <c r="L38" s="22"/>
      <c r="M38" s="22"/>
      <c r="N38" s="22"/>
      <c r="O38" s="22"/>
      <c r="P38" s="22"/>
    </row>
    <row r="39" spans="1:16" ht="39" customHeight="1">
      <c r="A39" s="22"/>
      <c r="B39" s="35"/>
      <c r="C39" s="1145" t="s">
        <v>575</v>
      </c>
      <c r="D39" s="1146"/>
      <c r="E39" s="1147"/>
      <c r="F39" s="36">
        <v>0.01</v>
      </c>
      <c r="G39" s="37">
        <v>0</v>
      </c>
      <c r="H39" s="37">
        <v>0.02</v>
      </c>
      <c r="I39" s="37">
        <v>0.02</v>
      </c>
      <c r="J39" s="38">
        <v>0.03</v>
      </c>
      <c r="K39" s="22"/>
      <c r="L39" s="22"/>
      <c r="M39" s="22"/>
      <c r="N39" s="22"/>
      <c r="O39" s="22"/>
      <c r="P39" s="22"/>
    </row>
    <row r="40" spans="1:16" ht="39" customHeight="1">
      <c r="A40" s="22"/>
      <c r="B40" s="35"/>
      <c r="C40" s="1145" t="s">
        <v>576</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577</v>
      </c>
      <c r="D42" s="1146"/>
      <c r="E42" s="1147"/>
      <c r="F42" s="36" t="s">
        <v>523</v>
      </c>
      <c r="G42" s="37" t="s">
        <v>523</v>
      </c>
      <c r="H42" s="37" t="s">
        <v>523</v>
      </c>
      <c r="I42" s="37" t="s">
        <v>523</v>
      </c>
      <c r="J42" s="38" t="s">
        <v>523</v>
      </c>
      <c r="K42" s="22"/>
      <c r="L42" s="22"/>
      <c r="M42" s="22"/>
      <c r="N42" s="22"/>
      <c r="O42" s="22"/>
      <c r="P42" s="22"/>
    </row>
    <row r="43" spans="1:16" ht="39" customHeight="1" thickBot="1">
      <c r="A43" s="22"/>
      <c r="B43" s="40"/>
      <c r="C43" s="1148" t="s">
        <v>578</v>
      </c>
      <c r="D43" s="1149"/>
      <c r="E43" s="1150"/>
      <c r="F43" s="41" t="s">
        <v>523</v>
      </c>
      <c r="G43" s="42" t="s">
        <v>523</v>
      </c>
      <c r="H43" s="42" t="s">
        <v>523</v>
      </c>
      <c r="I43" s="42" t="s">
        <v>523</v>
      </c>
      <c r="J43" s="43" t="s">
        <v>523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Hre+18OlA2zXGwveWgrHaGofYMHnz9bvAWWrRyNQoarCcUviaIcJIxGE3nc97CzvtBtW/gIK1QDzt+FiG5ZJGQ==" saltValue="abF7sEwcpc8M+FiBtau4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7" zoomScaleSheetLayoutView="55" workbookViewId="0">
      <selection activeCell="D58" sqref="D58:J58"/>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153" t="s">
        <v>11</v>
      </c>
      <c r="C45" s="1154"/>
      <c r="D45" s="58"/>
      <c r="E45" s="1159" t="s">
        <v>12</v>
      </c>
      <c r="F45" s="1159"/>
      <c r="G45" s="1159"/>
      <c r="H45" s="1159"/>
      <c r="I45" s="1159"/>
      <c r="J45" s="1160"/>
      <c r="K45" s="59">
        <v>644</v>
      </c>
      <c r="L45" s="60">
        <v>567</v>
      </c>
      <c r="M45" s="60">
        <v>584</v>
      </c>
      <c r="N45" s="60">
        <v>601</v>
      </c>
      <c r="O45" s="61">
        <v>630</v>
      </c>
      <c r="P45" s="48"/>
      <c r="Q45" s="48"/>
      <c r="R45" s="48"/>
      <c r="S45" s="48"/>
      <c r="T45" s="48"/>
      <c r="U45" s="48"/>
    </row>
    <row r="46" spans="1:21" ht="30.75" customHeight="1">
      <c r="A46" s="48"/>
      <c r="B46" s="1155"/>
      <c r="C46" s="1156"/>
      <c r="D46" s="62"/>
      <c r="E46" s="1161" t="s">
        <v>13</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c r="A47" s="48"/>
      <c r="B47" s="1155"/>
      <c r="C47" s="1156"/>
      <c r="D47" s="62"/>
      <c r="E47" s="1161" t="s">
        <v>14</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c r="A48" s="48"/>
      <c r="B48" s="1155"/>
      <c r="C48" s="1156"/>
      <c r="D48" s="62"/>
      <c r="E48" s="1161" t="s">
        <v>15</v>
      </c>
      <c r="F48" s="1161"/>
      <c r="G48" s="1161"/>
      <c r="H48" s="1161"/>
      <c r="I48" s="1161"/>
      <c r="J48" s="1162"/>
      <c r="K48" s="63">
        <v>170</v>
      </c>
      <c r="L48" s="64">
        <v>161</v>
      </c>
      <c r="M48" s="64">
        <v>165</v>
      </c>
      <c r="N48" s="64">
        <v>164</v>
      </c>
      <c r="O48" s="65">
        <v>159</v>
      </c>
      <c r="P48" s="48"/>
      <c r="Q48" s="48"/>
      <c r="R48" s="48"/>
      <c r="S48" s="48"/>
      <c r="T48" s="48"/>
      <c r="U48" s="48"/>
    </row>
    <row r="49" spans="1:21" ht="30.75" customHeight="1">
      <c r="A49" s="48"/>
      <c r="B49" s="1155"/>
      <c r="C49" s="1156"/>
      <c r="D49" s="62"/>
      <c r="E49" s="1161" t="s">
        <v>16</v>
      </c>
      <c r="F49" s="1161"/>
      <c r="G49" s="1161"/>
      <c r="H49" s="1161"/>
      <c r="I49" s="1161"/>
      <c r="J49" s="1162"/>
      <c r="K49" s="63">
        <v>102</v>
      </c>
      <c r="L49" s="64">
        <v>95</v>
      </c>
      <c r="M49" s="64">
        <v>101</v>
      </c>
      <c r="N49" s="64">
        <v>117</v>
      </c>
      <c r="O49" s="65">
        <v>108</v>
      </c>
      <c r="P49" s="48"/>
      <c r="Q49" s="48"/>
      <c r="R49" s="48"/>
      <c r="S49" s="48"/>
      <c r="T49" s="48"/>
      <c r="U49" s="48"/>
    </row>
    <row r="50" spans="1:21" ht="30.75" customHeight="1">
      <c r="A50" s="48"/>
      <c r="B50" s="1155"/>
      <c r="C50" s="1156"/>
      <c r="D50" s="62"/>
      <c r="E50" s="1161" t="s">
        <v>17</v>
      </c>
      <c r="F50" s="1161"/>
      <c r="G50" s="1161"/>
      <c r="H50" s="1161"/>
      <c r="I50" s="1161"/>
      <c r="J50" s="1162"/>
      <c r="K50" s="63">
        <v>33</v>
      </c>
      <c r="L50" s="64">
        <v>31</v>
      </c>
      <c r="M50" s="64">
        <v>25</v>
      </c>
      <c r="N50" s="64">
        <v>16</v>
      </c>
      <c r="O50" s="65">
        <v>18</v>
      </c>
      <c r="P50" s="48"/>
      <c r="Q50" s="48"/>
      <c r="R50" s="48"/>
      <c r="S50" s="48"/>
      <c r="T50" s="48"/>
      <c r="U50" s="48"/>
    </row>
    <row r="51" spans="1:21" ht="30.75" customHeight="1">
      <c r="A51" s="48"/>
      <c r="B51" s="1157"/>
      <c r="C51" s="1158"/>
      <c r="D51" s="66"/>
      <c r="E51" s="1161" t="s">
        <v>18</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c r="A52" s="48"/>
      <c r="B52" s="1163" t="s">
        <v>19</v>
      </c>
      <c r="C52" s="1164"/>
      <c r="D52" s="66"/>
      <c r="E52" s="1161" t="s">
        <v>20</v>
      </c>
      <c r="F52" s="1161"/>
      <c r="G52" s="1161"/>
      <c r="H52" s="1161"/>
      <c r="I52" s="1161"/>
      <c r="J52" s="1162"/>
      <c r="K52" s="63">
        <v>647</v>
      </c>
      <c r="L52" s="64">
        <v>609</v>
      </c>
      <c r="M52" s="64">
        <v>610</v>
      </c>
      <c r="N52" s="64">
        <v>581</v>
      </c>
      <c r="O52" s="65">
        <v>580</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302</v>
      </c>
      <c r="L53" s="69">
        <v>245</v>
      </c>
      <c r="M53" s="69">
        <v>265</v>
      </c>
      <c r="N53" s="69">
        <v>317</v>
      </c>
      <c r="O53" s="70">
        <v>335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90IduSUGGMeFw3I1cwAo9zkkbxKCLjEcXqsZTC9ng2o7NHqLw0XKJDGfgo9OnXljOjOKo4FFC7uJieDjrJo+w==" saltValue="DRsduiEOUUuz4QDG3qxi7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42" zoomScaleSheetLayoutView="100" workbookViewId="0"/>
  </sheetViews>
  <sheetFormatPr defaultColWidth="0" defaultRowHeight="13.5" customHeight="1" zeroHeight="1"/>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565</v>
      </c>
      <c r="J40" s="103" t="s">
        <v>566</v>
      </c>
      <c r="K40" s="103" t="s">
        <v>567</v>
      </c>
      <c r="L40" s="103" t="s">
        <v>568</v>
      </c>
      <c r="M40" s="104" t="s">
        <v>569</v>
      </c>
    </row>
    <row r="41" spans="2:13" ht="27.75" customHeight="1">
      <c r="B41" s="1184" t="s">
        <v>32</v>
      </c>
      <c r="C41" s="1185"/>
      <c r="D41" s="105"/>
      <c r="E41" s="1190" t="s">
        <v>33</v>
      </c>
      <c r="F41" s="1190"/>
      <c r="G41" s="1190"/>
      <c r="H41" s="1191"/>
      <c r="I41" s="353">
        <v>5248</v>
      </c>
      <c r="J41" s="354">
        <v>5438</v>
      </c>
      <c r="K41" s="354">
        <v>5658</v>
      </c>
      <c r="L41" s="354">
        <v>5751</v>
      </c>
      <c r="M41" s="355">
        <v>6316</v>
      </c>
    </row>
    <row r="42" spans="2:13" ht="27.75" customHeight="1">
      <c r="B42" s="1186"/>
      <c r="C42" s="1187"/>
      <c r="D42" s="106"/>
      <c r="E42" s="1192" t="s">
        <v>34</v>
      </c>
      <c r="F42" s="1192"/>
      <c r="G42" s="1192"/>
      <c r="H42" s="1193"/>
      <c r="I42" s="356" t="s">
        <v>523</v>
      </c>
      <c r="J42" s="357" t="s">
        <v>523</v>
      </c>
      <c r="K42" s="357">
        <v>224</v>
      </c>
      <c r="L42" s="357">
        <v>197</v>
      </c>
      <c r="M42" s="358">
        <v>197</v>
      </c>
    </row>
    <row r="43" spans="2:13" ht="27.75" customHeight="1">
      <c r="B43" s="1186"/>
      <c r="C43" s="1187"/>
      <c r="D43" s="106"/>
      <c r="E43" s="1192" t="s">
        <v>35</v>
      </c>
      <c r="F43" s="1192"/>
      <c r="G43" s="1192"/>
      <c r="H43" s="1193"/>
      <c r="I43" s="356">
        <v>1588</v>
      </c>
      <c r="J43" s="357">
        <v>1533</v>
      </c>
      <c r="K43" s="357">
        <v>1435</v>
      </c>
      <c r="L43" s="357">
        <v>1301</v>
      </c>
      <c r="M43" s="358">
        <v>1195</v>
      </c>
    </row>
    <row r="44" spans="2:13" ht="27.75" customHeight="1">
      <c r="B44" s="1186"/>
      <c r="C44" s="1187"/>
      <c r="D44" s="106"/>
      <c r="E44" s="1192" t="s">
        <v>36</v>
      </c>
      <c r="F44" s="1192"/>
      <c r="G44" s="1192"/>
      <c r="H44" s="1193"/>
      <c r="I44" s="356">
        <v>1488</v>
      </c>
      <c r="J44" s="357">
        <v>1314</v>
      </c>
      <c r="K44" s="357">
        <v>1062</v>
      </c>
      <c r="L44" s="357">
        <v>901</v>
      </c>
      <c r="M44" s="358">
        <v>900</v>
      </c>
    </row>
    <row r="45" spans="2:13" ht="27.75" customHeight="1">
      <c r="B45" s="1186"/>
      <c r="C45" s="1187"/>
      <c r="D45" s="106"/>
      <c r="E45" s="1192" t="s">
        <v>37</v>
      </c>
      <c r="F45" s="1192"/>
      <c r="G45" s="1192"/>
      <c r="H45" s="1193"/>
      <c r="I45" s="356">
        <v>1366</v>
      </c>
      <c r="J45" s="357">
        <v>1349</v>
      </c>
      <c r="K45" s="357">
        <v>1299</v>
      </c>
      <c r="L45" s="357">
        <v>1228</v>
      </c>
      <c r="M45" s="358">
        <v>1184</v>
      </c>
    </row>
    <row r="46" spans="2:13" ht="27.75" customHeight="1">
      <c r="B46" s="1186"/>
      <c r="C46" s="1187"/>
      <c r="D46" s="107"/>
      <c r="E46" s="1192" t="s">
        <v>38</v>
      </c>
      <c r="F46" s="1192"/>
      <c r="G46" s="1192"/>
      <c r="H46" s="1193"/>
      <c r="I46" s="356" t="s">
        <v>523</v>
      </c>
      <c r="J46" s="357" t="s">
        <v>523</v>
      </c>
      <c r="K46" s="357" t="s">
        <v>523</v>
      </c>
      <c r="L46" s="357" t="s">
        <v>523</v>
      </c>
      <c r="M46" s="358" t="s">
        <v>523</v>
      </c>
    </row>
    <row r="47" spans="2:13" ht="27.75" customHeight="1">
      <c r="B47" s="1186"/>
      <c r="C47" s="1187"/>
      <c r="D47" s="108"/>
      <c r="E47" s="1194" t="s">
        <v>39</v>
      </c>
      <c r="F47" s="1195"/>
      <c r="G47" s="1195"/>
      <c r="H47" s="1196"/>
      <c r="I47" s="356" t="s">
        <v>523</v>
      </c>
      <c r="J47" s="357" t="s">
        <v>523</v>
      </c>
      <c r="K47" s="357" t="s">
        <v>523</v>
      </c>
      <c r="L47" s="357" t="s">
        <v>523</v>
      </c>
      <c r="M47" s="358" t="s">
        <v>523</v>
      </c>
    </row>
    <row r="48" spans="2:13" ht="27.75" customHeight="1">
      <c r="B48" s="1186"/>
      <c r="C48" s="1187"/>
      <c r="D48" s="106"/>
      <c r="E48" s="1192" t="s">
        <v>40</v>
      </c>
      <c r="F48" s="1192"/>
      <c r="G48" s="1192"/>
      <c r="H48" s="1193"/>
      <c r="I48" s="356" t="s">
        <v>523</v>
      </c>
      <c r="J48" s="357" t="s">
        <v>523</v>
      </c>
      <c r="K48" s="357" t="s">
        <v>523</v>
      </c>
      <c r="L48" s="357" t="s">
        <v>523</v>
      </c>
      <c r="M48" s="358" t="s">
        <v>523</v>
      </c>
    </row>
    <row r="49" spans="2:13" ht="27.75" customHeight="1">
      <c r="B49" s="1188"/>
      <c r="C49" s="1189"/>
      <c r="D49" s="106"/>
      <c r="E49" s="1192" t="s">
        <v>41</v>
      </c>
      <c r="F49" s="1192"/>
      <c r="G49" s="1192"/>
      <c r="H49" s="1193"/>
      <c r="I49" s="356" t="s">
        <v>523</v>
      </c>
      <c r="J49" s="357" t="s">
        <v>523</v>
      </c>
      <c r="K49" s="357" t="s">
        <v>523</v>
      </c>
      <c r="L49" s="357" t="s">
        <v>523</v>
      </c>
      <c r="M49" s="358" t="s">
        <v>523</v>
      </c>
    </row>
    <row r="50" spans="2:13" ht="27.75" customHeight="1">
      <c r="B50" s="1197" t="s">
        <v>42</v>
      </c>
      <c r="C50" s="1198"/>
      <c r="D50" s="109"/>
      <c r="E50" s="1192" t="s">
        <v>43</v>
      </c>
      <c r="F50" s="1192"/>
      <c r="G50" s="1192"/>
      <c r="H50" s="1193"/>
      <c r="I50" s="356">
        <v>2480</v>
      </c>
      <c r="J50" s="357">
        <v>2541</v>
      </c>
      <c r="K50" s="357">
        <v>2977</v>
      </c>
      <c r="L50" s="357">
        <v>3338</v>
      </c>
      <c r="M50" s="358">
        <v>3896</v>
      </c>
    </row>
    <row r="51" spans="2:13" ht="27.75" customHeight="1">
      <c r="B51" s="1186"/>
      <c r="C51" s="1187"/>
      <c r="D51" s="106"/>
      <c r="E51" s="1192" t="s">
        <v>44</v>
      </c>
      <c r="F51" s="1192"/>
      <c r="G51" s="1192"/>
      <c r="H51" s="1193"/>
      <c r="I51" s="356">
        <v>127</v>
      </c>
      <c r="J51" s="357">
        <v>107</v>
      </c>
      <c r="K51" s="357">
        <v>88</v>
      </c>
      <c r="L51" s="357">
        <v>77</v>
      </c>
      <c r="M51" s="358">
        <v>67</v>
      </c>
    </row>
    <row r="52" spans="2:13" ht="27.75" customHeight="1">
      <c r="B52" s="1188"/>
      <c r="C52" s="1189"/>
      <c r="D52" s="106"/>
      <c r="E52" s="1192" t="s">
        <v>45</v>
      </c>
      <c r="F52" s="1192"/>
      <c r="G52" s="1192"/>
      <c r="H52" s="1193"/>
      <c r="I52" s="356">
        <v>5460</v>
      </c>
      <c r="J52" s="357">
        <v>5603</v>
      </c>
      <c r="K52" s="357">
        <v>5545</v>
      </c>
      <c r="L52" s="357">
        <v>5839</v>
      </c>
      <c r="M52" s="358">
        <v>6056</v>
      </c>
    </row>
    <row r="53" spans="2:13" ht="27.75" customHeight="1" thickBot="1">
      <c r="B53" s="1199" t="s">
        <v>46</v>
      </c>
      <c r="C53" s="1200"/>
      <c r="D53" s="110"/>
      <c r="E53" s="1201" t="s">
        <v>47</v>
      </c>
      <c r="F53" s="1201"/>
      <c r="G53" s="1201"/>
      <c r="H53" s="1202"/>
      <c r="I53" s="359">
        <v>1623</v>
      </c>
      <c r="J53" s="360">
        <v>1384</v>
      </c>
      <c r="K53" s="360">
        <v>1067</v>
      </c>
      <c r="L53" s="360">
        <v>124</v>
      </c>
      <c r="M53" s="361">
        <v>-226</v>
      </c>
    </row>
    <row r="54" spans="2:13" ht="27.75" customHeight="1">
      <c r="B54" s="111" t="s">
        <v>48</v>
      </c>
      <c r="C54" s="112"/>
      <c r="D54" s="112"/>
      <c r="E54" s="113"/>
      <c r="F54" s="113"/>
      <c r="G54" s="113"/>
      <c r="H54" s="113"/>
      <c r="I54" s="114"/>
      <c r="J54" s="114"/>
      <c r="K54" s="114"/>
      <c r="L54" s="114"/>
      <c r="M54" s="114"/>
    </row>
    <row r="55" spans="2:13" ht="13"/>
  </sheetData>
  <sheetProtection algorithmName="SHA-512" hashValue="aWBRdQLFWuULUscasqjLcohBllLckRXy7Naa2bLhRGqGx0VpGIYiFodlbKVG6hme/X34MRavwrdxfr4H9TnpfA==" saltValue="HTLnmTr9RK+AQbRqfmDx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A16" zoomScale="55" zoomScaleNormal="55" zoomScaleSheetLayoutView="100" workbookViewId="0">
      <selection activeCell="F61" sqref="F61"/>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567</v>
      </c>
      <c r="G54" s="119" t="s">
        <v>568</v>
      </c>
      <c r="H54" s="120" t="s">
        <v>569</v>
      </c>
    </row>
    <row r="55" spans="2:8" ht="52.5" customHeight="1">
      <c r="B55" s="121"/>
      <c r="C55" s="1211" t="s">
        <v>50</v>
      </c>
      <c r="D55" s="1211"/>
      <c r="E55" s="1212"/>
      <c r="F55" s="122">
        <v>1080</v>
      </c>
      <c r="G55" s="122">
        <v>1081</v>
      </c>
      <c r="H55" s="123">
        <v>1087</v>
      </c>
    </row>
    <row r="56" spans="2:8" ht="52.5" customHeight="1">
      <c r="B56" s="124"/>
      <c r="C56" s="1213" t="s">
        <v>51</v>
      </c>
      <c r="D56" s="1213"/>
      <c r="E56" s="1214"/>
      <c r="F56" s="125">
        <v>505</v>
      </c>
      <c r="G56" s="125">
        <v>507</v>
      </c>
      <c r="H56" s="126">
        <v>623</v>
      </c>
    </row>
    <row r="57" spans="2:8" ht="53.25" customHeight="1">
      <c r="B57" s="124"/>
      <c r="C57" s="1215" t="s">
        <v>52</v>
      </c>
      <c r="D57" s="1215"/>
      <c r="E57" s="1216"/>
      <c r="F57" s="127">
        <v>1011</v>
      </c>
      <c r="G57" s="127">
        <v>1361</v>
      </c>
      <c r="H57" s="128">
        <v>1791</v>
      </c>
    </row>
    <row r="58" spans="2:8" ht="45.75" customHeight="1">
      <c r="B58" s="129"/>
      <c r="C58" s="1203" t="s">
        <v>595</v>
      </c>
      <c r="D58" s="1204"/>
      <c r="E58" s="1205"/>
      <c r="F58" s="362">
        <v>254</v>
      </c>
      <c r="G58" s="362">
        <v>254</v>
      </c>
      <c r="H58" s="363">
        <v>826</v>
      </c>
    </row>
    <row r="59" spans="2:8" ht="45.75" customHeight="1">
      <c r="B59" s="129"/>
      <c r="C59" s="1203" t="s">
        <v>596</v>
      </c>
      <c r="D59" s="1204"/>
      <c r="E59" s="1205"/>
      <c r="F59" s="362">
        <v>243</v>
      </c>
      <c r="G59" s="362">
        <v>543</v>
      </c>
      <c r="H59" s="363">
        <v>643</v>
      </c>
    </row>
    <row r="60" spans="2:8" ht="45.75" customHeight="1">
      <c r="B60" s="129"/>
      <c r="C60" s="1203" t="s">
        <v>597</v>
      </c>
      <c r="D60" s="1204"/>
      <c r="E60" s="1205"/>
      <c r="F60" s="362">
        <v>216</v>
      </c>
      <c r="G60" s="362">
        <v>254</v>
      </c>
      <c r="H60" s="363">
        <v>278</v>
      </c>
    </row>
    <row r="61" spans="2:8" ht="45.75" customHeight="1">
      <c r="B61" s="129"/>
      <c r="C61" s="1203" t="s">
        <v>598</v>
      </c>
      <c r="D61" s="1204"/>
      <c r="E61" s="1205"/>
      <c r="F61" s="362">
        <v>27</v>
      </c>
      <c r="G61" s="362">
        <v>39</v>
      </c>
      <c r="H61" s="363">
        <v>44</v>
      </c>
    </row>
    <row r="62" spans="2:8" ht="45.75" customHeight="1" thickBot="1">
      <c r="B62" s="130"/>
      <c r="C62" s="1206"/>
      <c r="D62" s="1207"/>
      <c r="E62" s="1208"/>
      <c r="F62" s="131"/>
      <c r="G62" s="131"/>
      <c r="H62" s="132"/>
    </row>
    <row r="63" spans="2:8" ht="52.5" customHeight="1" thickBot="1">
      <c r="B63" s="133"/>
      <c r="C63" s="1209" t="s">
        <v>53</v>
      </c>
      <c r="D63" s="1209"/>
      <c r="E63" s="1210"/>
      <c r="F63" s="134">
        <v>2596</v>
      </c>
      <c r="G63" s="134">
        <v>2950</v>
      </c>
      <c r="H63" s="135">
        <v>3501</v>
      </c>
    </row>
    <row r="64" spans="2:8" ht="13"/>
  </sheetData>
  <sheetProtection algorithmName="SHA-512" hashValue="hZc3V0YgjEeLL15zkgA8dVFXRoXh869rTtvPCG5RbdkS3kAN77RAmPADxmBqXebvQIfSsmKDTDyb8WtE3Dl72g==" saltValue="My7vQ9e0BYHM5KrSyTra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42" customWidth="1"/>
    <col min="2" max="8" width="13.36328125" style="142" customWidth="1"/>
    <col min="9" max="16384" width="11.08984375" style="142"/>
  </cols>
  <sheetData>
    <row r="1" spans="1:8">
      <c r="A1" s="136"/>
      <c r="B1" s="137"/>
      <c r="C1" s="138"/>
      <c r="D1" s="139"/>
      <c r="E1" s="140"/>
      <c r="F1" s="140"/>
      <c r="G1" s="140"/>
      <c r="H1" s="141"/>
    </row>
    <row r="2" spans="1:8">
      <c r="A2" s="143"/>
      <c r="B2" s="144"/>
      <c r="C2" s="145"/>
      <c r="D2" s="146" t="s">
        <v>54</v>
      </c>
      <c r="E2" s="147"/>
      <c r="F2" s="148" t="s">
        <v>562</v>
      </c>
      <c r="G2" s="149"/>
      <c r="H2" s="150"/>
    </row>
    <row r="3" spans="1:8">
      <c r="A3" s="146" t="s">
        <v>555</v>
      </c>
      <c r="B3" s="151"/>
      <c r="C3" s="152"/>
      <c r="D3" s="153">
        <v>61324</v>
      </c>
      <c r="E3" s="154"/>
      <c r="F3" s="155">
        <v>167497</v>
      </c>
      <c r="G3" s="156"/>
      <c r="H3" s="157"/>
    </row>
    <row r="4" spans="1:8">
      <c r="A4" s="158"/>
      <c r="B4" s="159"/>
      <c r="C4" s="160"/>
      <c r="D4" s="161">
        <v>35009</v>
      </c>
      <c r="E4" s="162"/>
      <c r="F4" s="163">
        <v>82571</v>
      </c>
      <c r="G4" s="164"/>
      <c r="H4" s="165"/>
    </row>
    <row r="5" spans="1:8">
      <c r="A5" s="146" t="s">
        <v>557</v>
      </c>
      <c r="B5" s="151"/>
      <c r="C5" s="152"/>
      <c r="D5" s="153">
        <v>101257</v>
      </c>
      <c r="E5" s="154"/>
      <c r="F5" s="155">
        <v>190274</v>
      </c>
      <c r="G5" s="156"/>
      <c r="H5" s="157"/>
    </row>
    <row r="6" spans="1:8">
      <c r="A6" s="158"/>
      <c r="B6" s="159"/>
      <c r="C6" s="160"/>
      <c r="D6" s="161">
        <v>57546</v>
      </c>
      <c r="E6" s="162"/>
      <c r="F6" s="163">
        <v>88584</v>
      </c>
      <c r="G6" s="164"/>
      <c r="H6" s="165"/>
    </row>
    <row r="7" spans="1:8">
      <c r="A7" s="146" t="s">
        <v>558</v>
      </c>
      <c r="B7" s="151"/>
      <c r="C7" s="152"/>
      <c r="D7" s="153">
        <v>93008</v>
      </c>
      <c r="E7" s="154"/>
      <c r="F7" s="155">
        <v>200194</v>
      </c>
      <c r="G7" s="156"/>
      <c r="H7" s="157"/>
    </row>
    <row r="8" spans="1:8">
      <c r="A8" s="158"/>
      <c r="B8" s="159"/>
      <c r="C8" s="160"/>
      <c r="D8" s="161">
        <v>59475</v>
      </c>
      <c r="E8" s="162"/>
      <c r="F8" s="163">
        <v>106422</v>
      </c>
      <c r="G8" s="164"/>
      <c r="H8" s="165"/>
    </row>
    <row r="9" spans="1:8">
      <c r="A9" s="146" t="s">
        <v>559</v>
      </c>
      <c r="B9" s="151"/>
      <c r="C9" s="152"/>
      <c r="D9" s="153">
        <v>164973</v>
      </c>
      <c r="E9" s="154"/>
      <c r="F9" s="155">
        <v>196914</v>
      </c>
      <c r="G9" s="156"/>
      <c r="H9" s="157"/>
    </row>
    <row r="10" spans="1:8">
      <c r="A10" s="158"/>
      <c r="B10" s="159"/>
      <c r="C10" s="160"/>
      <c r="D10" s="161">
        <v>43198</v>
      </c>
      <c r="E10" s="162"/>
      <c r="F10" s="163">
        <v>98966</v>
      </c>
      <c r="G10" s="164"/>
      <c r="H10" s="165"/>
    </row>
    <row r="11" spans="1:8">
      <c r="A11" s="146" t="s">
        <v>560</v>
      </c>
      <c r="B11" s="151"/>
      <c r="C11" s="152"/>
      <c r="D11" s="153">
        <v>126692</v>
      </c>
      <c r="E11" s="154"/>
      <c r="F11" s="155">
        <v>204757</v>
      </c>
      <c r="G11" s="156"/>
      <c r="H11" s="157"/>
    </row>
    <row r="12" spans="1:8">
      <c r="A12" s="158"/>
      <c r="B12" s="159"/>
      <c r="C12" s="166"/>
      <c r="D12" s="161">
        <v>30646</v>
      </c>
      <c r="E12" s="162"/>
      <c r="F12" s="163">
        <v>106071</v>
      </c>
      <c r="G12" s="164"/>
      <c r="H12" s="165"/>
    </row>
    <row r="13" spans="1:8">
      <c r="A13" s="146"/>
      <c r="B13" s="151"/>
      <c r="C13" s="167"/>
      <c r="D13" s="168">
        <v>109451</v>
      </c>
      <c r="E13" s="169"/>
      <c r="F13" s="170">
        <v>191927</v>
      </c>
      <c r="G13" s="171"/>
      <c r="H13" s="157"/>
    </row>
    <row r="14" spans="1:8">
      <c r="A14" s="158"/>
      <c r="B14" s="159"/>
      <c r="C14" s="160"/>
      <c r="D14" s="161">
        <v>45175</v>
      </c>
      <c r="E14" s="162"/>
      <c r="F14" s="163">
        <v>96523</v>
      </c>
      <c r="G14" s="164"/>
      <c r="H14" s="165"/>
    </row>
    <row r="17" spans="1:11">
      <c r="A17" s="142" t="s">
        <v>55</v>
      </c>
    </row>
    <row r="18" spans="1:11">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c r="A19" s="172" t="s">
        <v>56</v>
      </c>
      <c r="B19" s="172">
        <f>ROUND(VALUE(SUBSTITUTE(実質収支比率等に係る経年分析!F$48,"▲","-")),2)</f>
        <v>8.33</v>
      </c>
      <c r="C19" s="172">
        <f>ROUND(VALUE(SUBSTITUTE(実質収支比率等に係る経年分析!G$48,"▲","-")),2)</f>
        <v>8.44</v>
      </c>
      <c r="D19" s="172">
        <f>ROUND(VALUE(SUBSTITUTE(実質収支比率等に係る経年分析!H$48,"▲","-")),2)</f>
        <v>8.31</v>
      </c>
      <c r="E19" s="172">
        <f>ROUND(VALUE(SUBSTITUTE(実質収支比率等に係る経年分析!I$48,"▲","-")),2)</f>
        <v>10.97</v>
      </c>
      <c r="F19" s="172">
        <f>ROUND(VALUE(SUBSTITUTE(実質収支比率等に係る経年分析!J$48,"▲","-")),2)</f>
        <v>10.93</v>
      </c>
    </row>
    <row r="20" spans="1:11">
      <c r="A20" s="172" t="s">
        <v>57</v>
      </c>
      <c r="B20" s="172">
        <f>ROUND(VALUE(SUBSTITUTE(実質収支比率等に係る経年分析!F$47,"▲","-")),2)</f>
        <v>27.54</v>
      </c>
      <c r="C20" s="172">
        <f>ROUND(VALUE(SUBSTITUTE(実質収支比率等に係る経年分析!G$47,"▲","-")),2)</f>
        <v>27.64</v>
      </c>
      <c r="D20" s="172">
        <f>ROUND(VALUE(SUBSTITUTE(実質収支比率等に係る経年分析!H$47,"▲","-")),2)</f>
        <v>26.98</v>
      </c>
      <c r="E20" s="172">
        <f>ROUND(VALUE(SUBSTITUTE(実質収支比率等に係る経年分析!I$47,"▲","-")),2)</f>
        <v>25.35</v>
      </c>
      <c r="F20" s="172">
        <f>ROUND(VALUE(SUBSTITUTE(実質収支比率等に係る経年分析!J$47,"▲","-")),2)</f>
        <v>25.9</v>
      </c>
    </row>
    <row r="21" spans="1:11">
      <c r="A21" s="172" t="s">
        <v>58</v>
      </c>
      <c r="B21" s="172">
        <f>IF(ISNUMBER(VALUE(SUBSTITUTE(実質収支比率等に係る経年分析!F$49,"▲","-"))),ROUND(VALUE(SUBSTITUTE(実質収支比率等に係る経年分析!F$49,"▲","-")),2),NA())</f>
        <v>8.36</v>
      </c>
      <c r="C21" s="172">
        <f>IF(ISNUMBER(VALUE(SUBSTITUTE(実質収支比率等に係る経年分析!G$49,"▲","-"))),ROUND(VALUE(SUBSTITUTE(実質収支比率等に係る経年分析!G$49,"▲","-")),2),NA())</f>
        <v>0.12</v>
      </c>
      <c r="D21" s="172">
        <f>IF(ISNUMBER(VALUE(SUBSTITUTE(実質収支比率等に係る経年分析!H$49,"▲","-"))),ROUND(VALUE(SUBSTITUTE(実質収支比率等に係る経年分析!H$49,"▲","-")),2),NA())</f>
        <v>0.13</v>
      </c>
      <c r="E21" s="172">
        <f>IF(ISNUMBER(VALUE(SUBSTITUTE(実質収支比率等に係る経年分析!I$49,"▲","-"))),ROUND(VALUE(SUBSTITUTE(実質収支比率等に係る経年分析!I$49,"▲","-")),2),NA())</f>
        <v>3.2</v>
      </c>
      <c r="F21" s="172">
        <f>IF(ISNUMBER(VALUE(SUBSTITUTE(実質収支比率等に係る経年分析!J$49,"▲","-"))),ROUND(VALUE(SUBSTITUTE(実質収支比率等に係る経年分析!J$49,"▲","-")),2),NA())</f>
        <v>0.27</v>
      </c>
    </row>
    <row r="24" spans="1:11">
      <c r="A24" s="142" t="s">
        <v>59</v>
      </c>
    </row>
    <row r="25" spans="1:11">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c r="A26" s="173"/>
      <c r="B26" s="173" t="s">
        <v>60</v>
      </c>
      <c r="C26" s="173" t="s">
        <v>61</v>
      </c>
      <c r="D26" s="173" t="s">
        <v>60</v>
      </c>
      <c r="E26" s="173" t="s">
        <v>61</v>
      </c>
      <c r="F26" s="173" t="s">
        <v>60</v>
      </c>
      <c r="G26" s="173" t="s">
        <v>61</v>
      </c>
      <c r="H26" s="173" t="s">
        <v>60</v>
      </c>
      <c r="I26" s="173" t="s">
        <v>61</v>
      </c>
      <c r="J26" s="173" t="s">
        <v>60</v>
      </c>
      <c r="K26" s="173" t="s">
        <v>61</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#VALUE!</v>
      </c>
      <c r="C27" s="173" t="e">
        <f>IF(ROUND(VALUE(SUBSTITUTE(連結実質赤字比率に係る赤字・黒字の構成分析!F$43,"▲", "-")), 2) &gt;= 0, ABS(ROUND(VALUE(SUBSTITUTE(連結実質赤字比率に係る赤字・黒字の構成分析!F$43,"▲", "-")), 2)), NA())</f>
        <v>#VALUE!</v>
      </c>
      <c r="D27" s="173" t="e">
        <f>IF(ROUND(VALUE(SUBSTITUTE(連結実質赤字比率に係る赤字・黒字の構成分析!G$43,"▲", "-")), 2) &lt; 0, ABS(ROUND(VALUE(SUBSTITUTE(連結実質赤字比率に係る赤字・黒字の構成分析!G$43,"▲", "-")), 2)), NA())</f>
        <v>#VALUE!</v>
      </c>
      <c r="E27" s="173" t="e">
        <f>IF(ROUND(VALUE(SUBSTITUTE(連結実質赤字比率に係る赤字・黒字の構成分析!G$43,"▲", "-")), 2) &gt;= 0, ABS(ROUND(VALUE(SUBSTITUTE(連結実質赤字比率に係る赤字・黒字の構成分析!G$43,"▲", "-")), 2)), NA())</f>
        <v>#VALUE!</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str">
        <f>IF(連結実質赤字比率に係る赤字・黒字の構成分析!C$40="",NA(),連結実質赤字比率に係る赤字・黒字の構成分析!C$40)</f>
        <v>多良木町国民健康保険特別会計（直診勘定）</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c r="A31" s="173" t="str">
        <f>IF(連結実質赤字比率に係る赤字・黒字の構成分析!C$39="",NA(),連結実質赤字比率に係る赤字・黒字の構成分析!C$39)</f>
        <v>多良木町後期高齢者医療特別会計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0.01</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0.02</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0.02</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0.03</v>
      </c>
    </row>
    <row r="32" spans="1:11">
      <c r="A32" s="173" t="str">
        <f>IF(連結実質赤字比率に係る赤字・黒字の構成分析!C$38="",NA(),連結実質赤字比率に係る赤字・黒字の構成分析!C$38)</f>
        <v>多良木町下水道事業特別会計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0.37</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0.36</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0.59</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0.67</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0.6</v>
      </c>
    </row>
    <row r="33" spans="1:16">
      <c r="A33" s="173" t="str">
        <f>IF(連結実質赤字比率に係る赤字・黒字の構成分析!C$37="",NA(),連結実質赤字比率に係る赤字・黒字の構成分析!C$37)</f>
        <v>多良木町国民健康保険特別会計（事業勘定）</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4.55</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2.39</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2.23</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1.84</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2.0499999999999998</v>
      </c>
    </row>
    <row r="34" spans="1:16">
      <c r="A34" s="173" t="str">
        <f>IF(連結実質赤字比率に係る赤字・黒字の構成分析!C$36="",NA(),連結実質赤字比率に係る赤字・黒字の構成分析!C$36)</f>
        <v>多良木町介護保険特別会計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2.13</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2.64</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2.64</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3.14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3.83</v>
      </c>
    </row>
    <row r="35" spans="1:16">
      <c r="A35" s="173" t="str">
        <f>IF(連結実質赤字比率に係る赤字・黒字の構成分析!C$35="",NA(),連結実質赤字比率に係る赤字・黒字の構成分析!C$35)</f>
        <v>多良木町上水道事業会計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6.79</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5.83</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5.82</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5.77</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5.97</v>
      </c>
    </row>
    <row r="36" spans="1:16">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8.33</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8.44</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8.31</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10.96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10.93</v>
      </c>
    </row>
    <row r="39" spans="1:16">
      <c r="A39" s="142" t="s">
        <v>62</v>
      </c>
    </row>
    <row r="40" spans="1:16">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c r="A42" s="174" t="s">
        <v>65</v>
      </c>
      <c r="B42" s="174"/>
      <c r="C42" s="174"/>
      <c r="D42" s="174">
        <f>'実質公債費比率（分子）の構造'!K$52</f>
        <v>647</v>
      </c>
      <c r="E42" s="174"/>
      <c r="F42" s="174"/>
      <c r="G42" s="174">
        <f>'実質公債費比率（分子）の構造'!L$52</f>
        <v>609</v>
      </c>
      <c r="H42" s="174"/>
      <c r="I42" s="174"/>
      <c r="J42" s="174">
        <f>'実質公債費比率（分子）の構造'!M$52</f>
        <v>610</v>
      </c>
      <c r="K42" s="174"/>
      <c r="L42" s="174"/>
      <c r="M42" s="174">
        <f>'実質公債費比率（分子）の構造'!N$52</f>
        <v>581</v>
      </c>
      <c r="N42" s="174"/>
      <c r="O42" s="174"/>
      <c r="P42" s="174">
        <f>'実質公債費比率（分子）の構造'!O$52</f>
        <v>580</v>
      </c>
    </row>
    <row r="43" spans="1:16">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c r="A44" s="174" t="s">
        <v>67</v>
      </c>
      <c r="B44" s="174">
        <f>'実質公債費比率（分子）の構造'!K$50</f>
        <v>33</v>
      </c>
      <c r="C44" s="174"/>
      <c r="D44" s="174"/>
      <c r="E44" s="174">
        <f>'実質公債費比率（分子）の構造'!L$50</f>
        <v>31</v>
      </c>
      <c r="F44" s="174"/>
      <c r="G44" s="174"/>
      <c r="H44" s="174">
        <f>'実質公債費比率（分子）の構造'!M$50</f>
        <v>25</v>
      </c>
      <c r="I44" s="174"/>
      <c r="J44" s="174"/>
      <c r="K44" s="174">
        <f>'実質公債費比率（分子）の構造'!N$50</f>
        <v>16</v>
      </c>
      <c r="L44" s="174"/>
      <c r="M44" s="174"/>
      <c r="N44" s="174">
        <f>'実質公債費比率（分子）の構造'!O$50</f>
        <v>18</v>
      </c>
      <c r="O44" s="174"/>
      <c r="P44" s="174"/>
    </row>
    <row r="45" spans="1:16">
      <c r="A45" s="174" t="s">
        <v>68</v>
      </c>
      <c r="B45" s="174">
        <f>'実質公債費比率（分子）の構造'!K$49</f>
        <v>102</v>
      </c>
      <c r="C45" s="174"/>
      <c r="D45" s="174"/>
      <c r="E45" s="174">
        <f>'実質公債費比率（分子）の構造'!L$49</f>
        <v>95</v>
      </c>
      <c r="F45" s="174"/>
      <c r="G45" s="174"/>
      <c r="H45" s="174">
        <f>'実質公債費比率（分子）の構造'!M$49</f>
        <v>101</v>
      </c>
      <c r="I45" s="174"/>
      <c r="J45" s="174"/>
      <c r="K45" s="174">
        <f>'実質公債費比率（分子）の構造'!N$49</f>
        <v>117</v>
      </c>
      <c r="L45" s="174"/>
      <c r="M45" s="174"/>
      <c r="N45" s="174">
        <f>'実質公債費比率（分子）の構造'!O$49</f>
        <v>108</v>
      </c>
      <c r="O45" s="174"/>
      <c r="P45" s="174"/>
    </row>
    <row r="46" spans="1:16">
      <c r="A46" s="174" t="s">
        <v>69</v>
      </c>
      <c r="B46" s="174">
        <f>'実質公債費比率（分子）の構造'!K$48</f>
        <v>170</v>
      </c>
      <c r="C46" s="174"/>
      <c r="D46" s="174"/>
      <c r="E46" s="174">
        <f>'実質公債費比率（分子）の構造'!L$48</f>
        <v>161</v>
      </c>
      <c r="F46" s="174"/>
      <c r="G46" s="174"/>
      <c r="H46" s="174">
        <f>'実質公債費比率（分子）の構造'!M$48</f>
        <v>165</v>
      </c>
      <c r="I46" s="174"/>
      <c r="J46" s="174"/>
      <c r="K46" s="174">
        <f>'実質公債費比率（分子）の構造'!N$48</f>
        <v>164</v>
      </c>
      <c r="L46" s="174"/>
      <c r="M46" s="174"/>
      <c r="N46" s="174">
        <f>'実質公債費比率（分子）の構造'!O$48</f>
        <v>159</v>
      </c>
      <c r="O46" s="174"/>
      <c r="P46" s="174"/>
    </row>
    <row r="47" spans="1:16">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72</v>
      </c>
      <c r="B49" s="174">
        <f>'実質公債費比率（分子）の構造'!K$45</f>
        <v>644</v>
      </c>
      <c r="C49" s="174"/>
      <c r="D49" s="174"/>
      <c r="E49" s="174">
        <f>'実質公債費比率（分子）の構造'!L$45</f>
        <v>567</v>
      </c>
      <c r="F49" s="174"/>
      <c r="G49" s="174"/>
      <c r="H49" s="174">
        <f>'実質公債費比率（分子）の構造'!M$45</f>
        <v>584</v>
      </c>
      <c r="I49" s="174"/>
      <c r="J49" s="174"/>
      <c r="K49" s="174">
        <f>'実質公債費比率（分子）の構造'!N$45</f>
        <v>601</v>
      </c>
      <c r="L49" s="174"/>
      <c r="M49" s="174"/>
      <c r="N49" s="174">
        <f>'実質公債費比率（分子）の構造'!O$45</f>
        <v>630</v>
      </c>
      <c r="O49" s="174"/>
      <c r="P49" s="174"/>
    </row>
    <row r="50" spans="1:16">
      <c r="A50" s="174" t="s">
        <v>73</v>
      </c>
      <c r="B50" s="174" t="e">
        <f>NA()</f>
        <v>#N/A</v>
      </c>
      <c r="C50" s="174">
        <f>IF(ISNUMBER('実質公債費比率（分子）の構造'!K$53),'実質公債費比率（分子）の構造'!K$53,NA())</f>
        <v>302</v>
      </c>
      <c r="D50" s="174" t="e">
        <f>NA()</f>
        <v>#N/A</v>
      </c>
      <c r="E50" s="174" t="e">
        <f>NA()</f>
        <v>#N/A</v>
      </c>
      <c r="F50" s="174">
        <f>IF(ISNUMBER('実質公債費比率（分子）の構造'!L$53),'実質公債費比率（分子）の構造'!L$53,NA())</f>
        <v>245</v>
      </c>
      <c r="G50" s="174" t="e">
        <f>NA()</f>
        <v>#N/A</v>
      </c>
      <c r="H50" s="174" t="e">
        <f>NA()</f>
        <v>#N/A</v>
      </c>
      <c r="I50" s="174">
        <f>IF(ISNUMBER('実質公債費比率（分子）の構造'!M$53),'実質公債費比率（分子）の構造'!M$53,NA())</f>
        <v>265</v>
      </c>
      <c r="J50" s="174" t="e">
        <f>NA()</f>
        <v>#N/A</v>
      </c>
      <c r="K50" s="174" t="e">
        <f>NA()</f>
        <v>#N/A</v>
      </c>
      <c r="L50" s="174">
        <f>IF(ISNUMBER('実質公債費比率（分子）の構造'!N$53),'実質公債費比率（分子）の構造'!N$53,NA())</f>
        <v>317</v>
      </c>
      <c r="M50" s="174" t="e">
        <f>NA()</f>
        <v>#N/A</v>
      </c>
      <c r="N50" s="174" t="e">
        <f>NA()</f>
        <v>#N/A</v>
      </c>
      <c r="O50" s="174">
        <f>IF(ISNUMBER('実質公債費比率（分子）の構造'!O$53),'実質公債費比率（分子）の構造'!O$53,NA())</f>
        <v>335</v>
      </c>
      <c r="P50" s="174" t="e">
        <f>NA()</f>
        <v>#N/A</v>
      </c>
    </row>
    <row r="53" spans="1:16">
      <c r="A53" s="142" t="s">
        <v>74</v>
      </c>
    </row>
    <row r="54" spans="1:16">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c r="A56" s="173" t="s">
        <v>45</v>
      </c>
      <c r="B56" s="173"/>
      <c r="C56" s="173"/>
      <c r="D56" s="173">
        <f>'将来負担比率（分子）の構造'!I$52</f>
        <v>5460</v>
      </c>
      <c r="E56" s="173"/>
      <c r="F56" s="173"/>
      <c r="G56" s="173">
        <f>'将来負担比率（分子）の構造'!J$52</f>
        <v>5603</v>
      </c>
      <c r="H56" s="173"/>
      <c r="I56" s="173"/>
      <c r="J56" s="173">
        <f>'将来負担比率（分子）の構造'!K$52</f>
        <v>5545</v>
      </c>
      <c r="K56" s="173"/>
      <c r="L56" s="173"/>
      <c r="M56" s="173">
        <f>'将来負担比率（分子）の構造'!L$52</f>
        <v>5839</v>
      </c>
      <c r="N56" s="173"/>
      <c r="O56" s="173"/>
      <c r="P56" s="173">
        <f>'将来負担比率（分子）の構造'!M$52</f>
        <v>6056</v>
      </c>
    </row>
    <row r="57" spans="1:16">
      <c r="A57" s="173" t="s">
        <v>44</v>
      </c>
      <c r="B57" s="173"/>
      <c r="C57" s="173"/>
      <c r="D57" s="173">
        <f>'将来負担比率（分子）の構造'!I$51</f>
        <v>127</v>
      </c>
      <c r="E57" s="173"/>
      <c r="F57" s="173"/>
      <c r="G57" s="173">
        <f>'将来負担比率（分子）の構造'!J$51</f>
        <v>107</v>
      </c>
      <c r="H57" s="173"/>
      <c r="I57" s="173"/>
      <c r="J57" s="173">
        <f>'将来負担比率（分子）の構造'!K$51</f>
        <v>88</v>
      </c>
      <c r="K57" s="173"/>
      <c r="L57" s="173"/>
      <c r="M57" s="173">
        <f>'将来負担比率（分子）の構造'!L$51</f>
        <v>77</v>
      </c>
      <c r="N57" s="173"/>
      <c r="O57" s="173"/>
      <c r="P57" s="173">
        <f>'将来負担比率（分子）の構造'!M$51</f>
        <v>67</v>
      </c>
    </row>
    <row r="58" spans="1:16">
      <c r="A58" s="173" t="s">
        <v>43</v>
      </c>
      <c r="B58" s="173"/>
      <c r="C58" s="173"/>
      <c r="D58" s="173">
        <f>'将来負担比率（分子）の構造'!I$50</f>
        <v>2480</v>
      </c>
      <c r="E58" s="173"/>
      <c r="F58" s="173"/>
      <c r="G58" s="173">
        <f>'将来負担比率（分子）の構造'!J$50</f>
        <v>2541</v>
      </c>
      <c r="H58" s="173"/>
      <c r="I58" s="173"/>
      <c r="J58" s="173">
        <f>'将来負担比率（分子）の構造'!K$50</f>
        <v>2977</v>
      </c>
      <c r="K58" s="173"/>
      <c r="L58" s="173"/>
      <c r="M58" s="173">
        <f>'将来負担比率（分子）の構造'!L$50</f>
        <v>3338</v>
      </c>
      <c r="N58" s="173"/>
      <c r="O58" s="173"/>
      <c r="P58" s="173">
        <f>'将来負担比率（分子）の構造'!M$50</f>
        <v>3896</v>
      </c>
    </row>
    <row r="59" spans="1:16">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37</v>
      </c>
      <c r="B62" s="173">
        <f>'将来負担比率（分子）の構造'!I$45</f>
        <v>1366</v>
      </c>
      <c r="C62" s="173"/>
      <c r="D62" s="173"/>
      <c r="E62" s="173">
        <f>'将来負担比率（分子）の構造'!J$45</f>
        <v>1349</v>
      </c>
      <c r="F62" s="173"/>
      <c r="G62" s="173"/>
      <c r="H62" s="173">
        <f>'将来負担比率（分子）の構造'!K$45</f>
        <v>1299</v>
      </c>
      <c r="I62" s="173"/>
      <c r="J62" s="173"/>
      <c r="K62" s="173">
        <f>'将来負担比率（分子）の構造'!L$45</f>
        <v>1228</v>
      </c>
      <c r="L62" s="173"/>
      <c r="M62" s="173"/>
      <c r="N62" s="173">
        <f>'将来負担比率（分子）の構造'!M$45</f>
        <v>1184</v>
      </c>
      <c r="O62" s="173"/>
      <c r="P62" s="173"/>
    </row>
    <row r="63" spans="1:16">
      <c r="A63" s="173" t="s">
        <v>36</v>
      </c>
      <c r="B63" s="173">
        <f>'将来負担比率（分子）の構造'!I$44</f>
        <v>1488</v>
      </c>
      <c r="C63" s="173"/>
      <c r="D63" s="173"/>
      <c r="E63" s="173">
        <f>'将来負担比率（分子）の構造'!J$44</f>
        <v>1314</v>
      </c>
      <c r="F63" s="173"/>
      <c r="G63" s="173"/>
      <c r="H63" s="173">
        <f>'将来負担比率（分子）の構造'!K$44</f>
        <v>1062</v>
      </c>
      <c r="I63" s="173"/>
      <c r="J63" s="173"/>
      <c r="K63" s="173">
        <f>'将来負担比率（分子）の構造'!L$44</f>
        <v>901</v>
      </c>
      <c r="L63" s="173"/>
      <c r="M63" s="173"/>
      <c r="N63" s="173">
        <f>'将来負担比率（分子）の構造'!M$44</f>
        <v>900</v>
      </c>
      <c r="O63" s="173"/>
      <c r="P63" s="173"/>
    </row>
    <row r="64" spans="1:16">
      <c r="A64" s="173" t="s">
        <v>35</v>
      </c>
      <c r="B64" s="173">
        <f>'将来負担比率（分子）の構造'!I$43</f>
        <v>1588</v>
      </c>
      <c r="C64" s="173"/>
      <c r="D64" s="173"/>
      <c r="E64" s="173">
        <f>'将来負担比率（分子）の構造'!J$43</f>
        <v>1533</v>
      </c>
      <c r="F64" s="173"/>
      <c r="G64" s="173"/>
      <c r="H64" s="173">
        <f>'将来負担比率（分子）の構造'!K$43</f>
        <v>1435</v>
      </c>
      <c r="I64" s="173"/>
      <c r="J64" s="173"/>
      <c r="K64" s="173">
        <f>'将来負担比率（分子）の構造'!L$43</f>
        <v>1301</v>
      </c>
      <c r="L64" s="173"/>
      <c r="M64" s="173"/>
      <c r="N64" s="173">
        <f>'将来負担比率（分子）の構造'!M$43</f>
        <v>1195</v>
      </c>
      <c r="O64" s="173"/>
      <c r="P64" s="173"/>
    </row>
    <row r="65" spans="1:16">
      <c r="A65" s="173" t="s">
        <v>34</v>
      </c>
      <c r="B65" s="173" t="str">
        <f>'将来負担比率（分子）の構造'!I$42</f>
        <v>-</v>
      </c>
      <c r="C65" s="173"/>
      <c r="D65" s="173"/>
      <c r="E65" s="173" t="str">
        <f>'将来負担比率（分子）の構造'!J$42</f>
        <v>-</v>
      </c>
      <c r="F65" s="173"/>
      <c r="G65" s="173"/>
      <c r="H65" s="173">
        <f>'将来負担比率（分子）の構造'!K$42</f>
        <v>224</v>
      </c>
      <c r="I65" s="173"/>
      <c r="J65" s="173"/>
      <c r="K65" s="173">
        <f>'将来負担比率（分子）の構造'!L$42</f>
        <v>197</v>
      </c>
      <c r="L65" s="173"/>
      <c r="M65" s="173"/>
      <c r="N65" s="173">
        <f>'将来負担比率（分子）の構造'!M$42</f>
        <v>197</v>
      </c>
      <c r="O65" s="173"/>
      <c r="P65" s="173"/>
    </row>
    <row r="66" spans="1:16">
      <c r="A66" s="173" t="s">
        <v>33</v>
      </c>
      <c r="B66" s="173">
        <f>'将来負担比率（分子）の構造'!I$41</f>
        <v>5248</v>
      </c>
      <c r="C66" s="173"/>
      <c r="D66" s="173"/>
      <c r="E66" s="173">
        <f>'将来負担比率（分子）の構造'!J$41</f>
        <v>5438</v>
      </c>
      <c r="F66" s="173"/>
      <c r="G66" s="173"/>
      <c r="H66" s="173">
        <f>'将来負担比率（分子）の構造'!K$41</f>
        <v>5658</v>
      </c>
      <c r="I66" s="173"/>
      <c r="J66" s="173"/>
      <c r="K66" s="173">
        <f>'将来負担比率（分子）の構造'!L$41</f>
        <v>5751</v>
      </c>
      <c r="L66" s="173"/>
      <c r="M66" s="173"/>
      <c r="N66" s="173">
        <f>'将来負担比率（分子）の構造'!M$41</f>
        <v>6316</v>
      </c>
      <c r="O66" s="173"/>
      <c r="P66" s="173"/>
    </row>
    <row r="67" spans="1:16">
      <c r="A67" s="173" t="s">
        <v>77</v>
      </c>
      <c r="B67" s="173" t="e">
        <f>NA()</f>
        <v>#N/A</v>
      </c>
      <c r="C67" s="173">
        <f>IF(ISNUMBER('将来負担比率（分子）の構造'!I$53), IF('将来負担比率（分子）の構造'!I$53 &lt; 0, 0, '将来負担比率（分子）の構造'!I$53), NA())</f>
        <v>1623</v>
      </c>
      <c r="D67" s="173" t="e">
        <f>NA()</f>
        <v>#N/A</v>
      </c>
      <c r="E67" s="173" t="e">
        <f>NA()</f>
        <v>#N/A</v>
      </c>
      <c r="F67" s="173">
        <f>IF(ISNUMBER('将来負担比率（分子）の構造'!J$53), IF('将来負担比率（分子）の構造'!J$53 &lt; 0, 0, '将来負担比率（分子）の構造'!J$53), NA())</f>
        <v>1384</v>
      </c>
      <c r="G67" s="173" t="e">
        <f>NA()</f>
        <v>#N/A</v>
      </c>
      <c r="H67" s="173" t="e">
        <f>NA()</f>
        <v>#N/A</v>
      </c>
      <c r="I67" s="173">
        <f>IF(ISNUMBER('将来負担比率（分子）の構造'!K$53), IF('将来負担比率（分子）の構造'!K$53 &lt; 0, 0, '将来負担比率（分子）の構造'!K$53), NA())</f>
        <v>1067</v>
      </c>
      <c r="J67" s="173" t="e">
        <f>NA()</f>
        <v>#N/A</v>
      </c>
      <c r="K67" s="173" t="e">
        <f>NA()</f>
        <v>#N/A</v>
      </c>
      <c r="L67" s="173">
        <f>IF(ISNUMBER('将来負担比率（分子）の構造'!L$53), IF('将来負担比率（分子）の構造'!L$53 &lt; 0, 0, '将来負担比率（分子）の構造'!L$53), NA())</f>
        <v>124</v>
      </c>
      <c r="M67" s="173" t="e">
        <f>NA()</f>
        <v>#N/A</v>
      </c>
      <c r="N67" s="173" t="e">
        <f>NA()</f>
        <v>#N/A</v>
      </c>
      <c r="O67" s="173">
        <f>IF(ISNUMBER('将来負担比率（分子）の構造'!M$53), IF('将来負担比率（分子）の構造'!M$53 &lt; 0, 0, '将来負担比率（分子）の構造'!M$53), NA())</f>
        <v>0</v>
      </c>
      <c r="P67" s="173" t="e">
        <f>NA()</f>
        <v>#N/A</v>
      </c>
    </row>
    <row r="70" spans="1:16">
      <c r="A70" s="175" t="s">
        <v>78</v>
      </c>
      <c r="B70" s="175"/>
      <c r="C70" s="175"/>
      <c r="D70" s="175"/>
      <c r="E70" s="175"/>
      <c r="F70" s="175"/>
    </row>
    <row r="71" spans="1:16">
      <c r="A71" s="176"/>
      <c r="B71" s="176" t="str">
        <f>基金残高に係る経年分析!F54</f>
        <v>R02</v>
      </c>
      <c r="C71" s="176" t="str">
        <f>基金残高に係る経年分析!G54</f>
        <v>R03</v>
      </c>
      <c r="D71" s="176" t="str">
        <f>基金残高に係る経年分析!H54</f>
        <v>R04</v>
      </c>
    </row>
    <row r="72" spans="1:16">
      <c r="A72" s="176" t="s">
        <v>79</v>
      </c>
      <c r="B72" s="177">
        <f>基金残高に係る経年分析!F55</f>
        <v>1080</v>
      </c>
      <c r="C72" s="177">
        <f>基金残高に係る経年分析!G55</f>
        <v>1081</v>
      </c>
      <c r="D72" s="177">
        <f>基金残高に係る経年分析!H55</f>
        <v>1087</v>
      </c>
    </row>
    <row r="73" spans="1:16">
      <c r="A73" s="176" t="s">
        <v>80</v>
      </c>
      <c r="B73" s="177">
        <f>基金残高に係る経年分析!F56</f>
        <v>505</v>
      </c>
      <c r="C73" s="177">
        <f>基金残高に係る経年分析!G56</f>
        <v>507</v>
      </c>
      <c r="D73" s="177">
        <f>基金残高に係る経年分析!H56</f>
        <v>623</v>
      </c>
    </row>
    <row r="74" spans="1:16">
      <c r="A74" s="176" t="s">
        <v>81</v>
      </c>
      <c r="B74" s="177">
        <f>基金残高に係る経年分析!F57</f>
        <v>1011</v>
      </c>
      <c r="C74" s="177">
        <f>基金残高に係る経年分析!G57</f>
        <v>1361</v>
      </c>
      <c r="D74" s="177">
        <f>基金残高に係る経年分析!H57</f>
        <v>1791</v>
      </c>
    </row>
  </sheetData>
  <sheetProtection algorithmName="SHA-512" hashValue="2/p93B2u+oHHJBRm3iYgzk3fF/wfFHxsFZlvQAAz4n5FYFY+ljCAgElY1zpZzOeUwnmbg3493wz0L4n6/o8J6A==" saltValue="nL9fTJ57i+57fbQtsv4o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workbookViewId="0">
      <selection activeCell="BS16" sqref="BS16:CB16"/>
    </sheetView>
  </sheetViews>
  <sheetFormatPr defaultColWidth="0" defaultRowHeight="11.25"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4" customWidth="1"/>
    <col min="134" max="143" width="1.6328125" style="212" customWidth="1"/>
    <col min="144" max="16384" width="0" style="212"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2" t="s">
        <v>214</v>
      </c>
      <c r="DI1" s="603"/>
      <c r="DJ1" s="603"/>
      <c r="DK1" s="603"/>
      <c r="DL1" s="603"/>
      <c r="DM1" s="603"/>
      <c r="DN1" s="604"/>
      <c r="DO1" s="212"/>
      <c r="DP1" s="602" t="s">
        <v>215</v>
      </c>
      <c r="DQ1" s="603"/>
      <c r="DR1" s="603"/>
      <c r="DS1" s="603"/>
      <c r="DT1" s="603"/>
      <c r="DU1" s="603"/>
      <c r="DV1" s="603"/>
      <c r="DW1" s="603"/>
      <c r="DX1" s="603"/>
      <c r="DY1" s="603"/>
      <c r="DZ1" s="603"/>
      <c r="EA1" s="603"/>
      <c r="EB1" s="603"/>
      <c r="EC1" s="604"/>
      <c r="ED1" s="211"/>
      <c r="EE1" s="211"/>
      <c r="EF1" s="211"/>
      <c r="EG1" s="211"/>
      <c r="EH1" s="211"/>
      <c r="EI1" s="211"/>
      <c r="EJ1" s="211"/>
      <c r="EK1" s="211"/>
      <c r="EL1" s="211"/>
      <c r="EM1" s="211"/>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227</v>
      </c>
      <c r="C5" s="610"/>
      <c r="D5" s="610"/>
      <c r="E5" s="610"/>
      <c r="F5" s="610"/>
      <c r="G5" s="610"/>
      <c r="H5" s="610"/>
      <c r="I5" s="610"/>
      <c r="J5" s="610"/>
      <c r="K5" s="610"/>
      <c r="L5" s="610"/>
      <c r="M5" s="610"/>
      <c r="N5" s="610"/>
      <c r="O5" s="610"/>
      <c r="P5" s="610"/>
      <c r="Q5" s="611"/>
      <c r="R5" s="612">
        <v>828189</v>
      </c>
      <c r="S5" s="613"/>
      <c r="T5" s="613"/>
      <c r="U5" s="613"/>
      <c r="V5" s="613"/>
      <c r="W5" s="613"/>
      <c r="X5" s="613"/>
      <c r="Y5" s="614"/>
      <c r="Z5" s="615">
        <v>9.1</v>
      </c>
      <c r="AA5" s="615"/>
      <c r="AB5" s="615"/>
      <c r="AC5" s="615"/>
      <c r="AD5" s="616">
        <v>828189</v>
      </c>
      <c r="AE5" s="616"/>
      <c r="AF5" s="616"/>
      <c r="AG5" s="616"/>
      <c r="AH5" s="616"/>
      <c r="AI5" s="616"/>
      <c r="AJ5" s="616"/>
      <c r="AK5" s="616"/>
      <c r="AL5" s="617">
        <v>19.5</v>
      </c>
      <c r="AM5" s="618"/>
      <c r="AN5" s="618"/>
      <c r="AO5" s="619"/>
      <c r="AP5" s="609" t="s">
        <v>228</v>
      </c>
      <c r="AQ5" s="610"/>
      <c r="AR5" s="610"/>
      <c r="AS5" s="610"/>
      <c r="AT5" s="610"/>
      <c r="AU5" s="610"/>
      <c r="AV5" s="610"/>
      <c r="AW5" s="610"/>
      <c r="AX5" s="610"/>
      <c r="AY5" s="610"/>
      <c r="AZ5" s="610"/>
      <c r="BA5" s="610"/>
      <c r="BB5" s="610"/>
      <c r="BC5" s="610"/>
      <c r="BD5" s="610"/>
      <c r="BE5" s="610"/>
      <c r="BF5" s="611"/>
      <c r="BG5" s="623">
        <v>828189</v>
      </c>
      <c r="BH5" s="624"/>
      <c r="BI5" s="624"/>
      <c r="BJ5" s="624"/>
      <c r="BK5" s="624"/>
      <c r="BL5" s="624"/>
      <c r="BM5" s="624"/>
      <c r="BN5" s="625"/>
      <c r="BO5" s="626">
        <v>100</v>
      </c>
      <c r="BP5" s="626"/>
      <c r="BQ5" s="626"/>
      <c r="BR5" s="626"/>
      <c r="BS5" s="627" t="s">
        <v>229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221</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c r="B6" s="620" t="s">
        <v>233</v>
      </c>
      <c r="C6" s="621"/>
      <c r="D6" s="621"/>
      <c r="E6" s="621"/>
      <c r="F6" s="621"/>
      <c r="G6" s="621"/>
      <c r="H6" s="621"/>
      <c r="I6" s="621"/>
      <c r="J6" s="621"/>
      <c r="K6" s="621"/>
      <c r="L6" s="621"/>
      <c r="M6" s="621"/>
      <c r="N6" s="621"/>
      <c r="O6" s="621"/>
      <c r="P6" s="621"/>
      <c r="Q6" s="622"/>
      <c r="R6" s="623">
        <v>100187</v>
      </c>
      <c r="S6" s="624"/>
      <c r="T6" s="624"/>
      <c r="U6" s="624"/>
      <c r="V6" s="624"/>
      <c r="W6" s="624"/>
      <c r="X6" s="624"/>
      <c r="Y6" s="625"/>
      <c r="Z6" s="626">
        <v>1.1000000000000001</v>
      </c>
      <c r="AA6" s="626"/>
      <c r="AB6" s="626"/>
      <c r="AC6" s="626"/>
      <c r="AD6" s="627">
        <v>100187</v>
      </c>
      <c r="AE6" s="627"/>
      <c r="AF6" s="627"/>
      <c r="AG6" s="627"/>
      <c r="AH6" s="627"/>
      <c r="AI6" s="627"/>
      <c r="AJ6" s="627"/>
      <c r="AK6" s="627"/>
      <c r="AL6" s="628">
        <v>2.4</v>
      </c>
      <c r="AM6" s="629"/>
      <c r="AN6" s="629"/>
      <c r="AO6" s="630"/>
      <c r="AP6" s="620" t="s">
        <v>234</v>
      </c>
      <c r="AQ6" s="621"/>
      <c r="AR6" s="621"/>
      <c r="AS6" s="621"/>
      <c r="AT6" s="621"/>
      <c r="AU6" s="621"/>
      <c r="AV6" s="621"/>
      <c r="AW6" s="621"/>
      <c r="AX6" s="621"/>
      <c r="AY6" s="621"/>
      <c r="AZ6" s="621"/>
      <c r="BA6" s="621"/>
      <c r="BB6" s="621"/>
      <c r="BC6" s="621"/>
      <c r="BD6" s="621"/>
      <c r="BE6" s="621"/>
      <c r="BF6" s="622"/>
      <c r="BG6" s="623">
        <v>828189</v>
      </c>
      <c r="BH6" s="624"/>
      <c r="BI6" s="624"/>
      <c r="BJ6" s="624"/>
      <c r="BK6" s="624"/>
      <c r="BL6" s="624"/>
      <c r="BM6" s="624"/>
      <c r="BN6" s="625"/>
      <c r="BO6" s="626">
        <v>100</v>
      </c>
      <c r="BP6" s="626"/>
      <c r="BQ6" s="626"/>
      <c r="BR6" s="626"/>
      <c r="BS6" s="627" t="s">
        <v>229</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75165</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75165</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187</v>
      </c>
      <c r="S7" s="624"/>
      <c r="T7" s="624"/>
      <c r="U7" s="624"/>
      <c r="V7" s="624"/>
      <c r="W7" s="624"/>
      <c r="X7" s="624"/>
      <c r="Y7" s="625"/>
      <c r="Z7" s="626">
        <v>0</v>
      </c>
      <c r="AA7" s="626"/>
      <c r="AB7" s="626"/>
      <c r="AC7" s="626"/>
      <c r="AD7" s="627">
        <v>187</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375141</v>
      </c>
      <c r="BH7" s="624"/>
      <c r="BI7" s="624"/>
      <c r="BJ7" s="624"/>
      <c r="BK7" s="624"/>
      <c r="BL7" s="624"/>
      <c r="BM7" s="624"/>
      <c r="BN7" s="625"/>
      <c r="BO7" s="626">
        <v>45.3</v>
      </c>
      <c r="BP7" s="626"/>
      <c r="BQ7" s="626"/>
      <c r="BR7" s="626"/>
      <c r="BS7" s="627" t="s">
        <v>236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1772071</v>
      </c>
      <c r="CS7" s="624"/>
      <c r="CT7" s="624"/>
      <c r="CU7" s="624"/>
      <c r="CV7" s="624"/>
      <c r="CW7" s="624"/>
      <c r="CX7" s="624"/>
      <c r="CY7" s="625"/>
      <c r="CZ7" s="626">
        <v>21.8</v>
      </c>
      <c r="DA7" s="626"/>
      <c r="DB7" s="626"/>
      <c r="DC7" s="626"/>
      <c r="DD7" s="632">
        <v>2467</v>
      </c>
      <c r="DE7" s="624"/>
      <c r="DF7" s="624"/>
      <c r="DG7" s="624"/>
      <c r="DH7" s="624"/>
      <c r="DI7" s="624"/>
      <c r="DJ7" s="624"/>
      <c r="DK7" s="624"/>
      <c r="DL7" s="624"/>
      <c r="DM7" s="624"/>
      <c r="DN7" s="624"/>
      <c r="DO7" s="624"/>
      <c r="DP7" s="625"/>
      <c r="DQ7" s="632">
        <v>1515077</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3628</v>
      </c>
      <c r="S8" s="624"/>
      <c r="T8" s="624"/>
      <c r="U8" s="624"/>
      <c r="V8" s="624"/>
      <c r="W8" s="624"/>
      <c r="X8" s="624"/>
      <c r="Y8" s="625"/>
      <c r="Z8" s="626">
        <v>0</v>
      </c>
      <c r="AA8" s="626"/>
      <c r="AB8" s="626"/>
      <c r="AC8" s="626"/>
      <c r="AD8" s="627">
        <v>3628</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14914</v>
      </c>
      <c r="BH8" s="624"/>
      <c r="BI8" s="624"/>
      <c r="BJ8" s="624"/>
      <c r="BK8" s="624"/>
      <c r="BL8" s="624"/>
      <c r="BM8" s="624"/>
      <c r="BN8" s="625"/>
      <c r="BO8" s="626">
        <v>1.8</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2107873</v>
      </c>
      <c r="CS8" s="624"/>
      <c r="CT8" s="624"/>
      <c r="CU8" s="624"/>
      <c r="CV8" s="624"/>
      <c r="CW8" s="624"/>
      <c r="CX8" s="624"/>
      <c r="CY8" s="625"/>
      <c r="CZ8" s="626">
        <v>25.9</v>
      </c>
      <c r="DA8" s="626"/>
      <c r="DB8" s="626"/>
      <c r="DC8" s="626"/>
      <c r="DD8" s="632">
        <v>3905</v>
      </c>
      <c r="DE8" s="624"/>
      <c r="DF8" s="624"/>
      <c r="DG8" s="624"/>
      <c r="DH8" s="624"/>
      <c r="DI8" s="624"/>
      <c r="DJ8" s="624"/>
      <c r="DK8" s="624"/>
      <c r="DL8" s="624"/>
      <c r="DM8" s="624"/>
      <c r="DN8" s="624"/>
      <c r="DO8" s="624"/>
      <c r="DP8" s="625"/>
      <c r="DQ8" s="632">
        <v>1030667</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2486</v>
      </c>
      <c r="S9" s="624"/>
      <c r="T9" s="624"/>
      <c r="U9" s="624"/>
      <c r="V9" s="624"/>
      <c r="W9" s="624"/>
      <c r="X9" s="624"/>
      <c r="Y9" s="625"/>
      <c r="Z9" s="626">
        <v>0</v>
      </c>
      <c r="AA9" s="626"/>
      <c r="AB9" s="626"/>
      <c r="AC9" s="626"/>
      <c r="AD9" s="627">
        <v>2486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311390</v>
      </c>
      <c r="BH9" s="624"/>
      <c r="BI9" s="624"/>
      <c r="BJ9" s="624"/>
      <c r="BK9" s="624"/>
      <c r="BL9" s="624"/>
      <c r="BM9" s="624"/>
      <c r="BN9" s="625"/>
      <c r="BO9" s="626">
        <v>37.6</v>
      </c>
      <c r="BP9" s="626"/>
      <c r="BQ9" s="626"/>
      <c r="BR9" s="626"/>
      <c r="BS9" s="627" t="s">
        <v>229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718835</v>
      </c>
      <c r="CS9" s="624"/>
      <c r="CT9" s="624"/>
      <c r="CU9" s="624"/>
      <c r="CV9" s="624"/>
      <c r="CW9" s="624"/>
      <c r="CX9" s="624"/>
      <c r="CY9" s="625"/>
      <c r="CZ9" s="626">
        <v>8.8000000000000007</v>
      </c>
      <c r="DA9" s="626"/>
      <c r="DB9" s="626"/>
      <c r="DC9" s="626"/>
      <c r="DD9" s="632">
        <v>41267</v>
      </c>
      <c r="DE9" s="624"/>
      <c r="DF9" s="624"/>
      <c r="DG9" s="624"/>
      <c r="DH9" s="624"/>
      <c r="DI9" s="624"/>
      <c r="DJ9" s="624"/>
      <c r="DK9" s="624"/>
      <c r="DL9" s="624"/>
      <c r="DM9" s="624"/>
      <c r="DN9" s="624"/>
      <c r="DO9" s="624"/>
      <c r="DP9" s="625"/>
      <c r="DQ9" s="632">
        <v>623710</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229</v>
      </c>
      <c r="S10" s="624"/>
      <c r="T10" s="624"/>
      <c r="U10" s="624"/>
      <c r="V10" s="624"/>
      <c r="W10" s="624"/>
      <c r="X10" s="624"/>
      <c r="Y10" s="625"/>
      <c r="Z10" s="626" t="s">
        <v>229</v>
      </c>
      <c r="AA10" s="626"/>
      <c r="AB10" s="626"/>
      <c r="AC10" s="626"/>
      <c r="AD10" s="627" t="s">
        <v>236</v>
      </c>
      <c r="AE10" s="627"/>
      <c r="AF10" s="627"/>
      <c r="AG10" s="627"/>
      <c r="AH10" s="627"/>
      <c r="AI10" s="627"/>
      <c r="AJ10" s="627"/>
      <c r="AK10" s="627"/>
      <c r="AL10" s="628" t="s">
        <v>236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22268</v>
      </c>
      <c r="BH10" s="624"/>
      <c r="BI10" s="624"/>
      <c r="BJ10" s="624"/>
      <c r="BK10" s="624"/>
      <c r="BL10" s="624"/>
      <c r="BM10" s="624"/>
      <c r="BN10" s="625"/>
      <c r="BO10" s="626">
        <v>2.7</v>
      </c>
      <c r="BP10" s="626"/>
      <c r="BQ10" s="626"/>
      <c r="BR10" s="626"/>
      <c r="BS10" s="627" t="s">
        <v>229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236</v>
      </c>
      <c r="CS10" s="624"/>
      <c r="CT10" s="624"/>
      <c r="CU10" s="624"/>
      <c r="CV10" s="624"/>
      <c r="CW10" s="624"/>
      <c r="CX10" s="624"/>
      <c r="CY10" s="625"/>
      <c r="CZ10" s="626" t="s">
        <v>229</v>
      </c>
      <c r="DA10" s="626"/>
      <c r="DB10" s="626"/>
      <c r="DC10" s="626"/>
      <c r="DD10" s="632" t="s">
        <v>236</v>
      </c>
      <c r="DE10" s="624"/>
      <c r="DF10" s="624"/>
      <c r="DG10" s="624"/>
      <c r="DH10" s="624"/>
      <c r="DI10" s="624"/>
      <c r="DJ10" s="624"/>
      <c r="DK10" s="624"/>
      <c r="DL10" s="624"/>
      <c r="DM10" s="624"/>
      <c r="DN10" s="624"/>
      <c r="DO10" s="624"/>
      <c r="DP10" s="625"/>
      <c r="DQ10" s="632" t="s">
        <v>236</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227080</v>
      </c>
      <c r="S11" s="624"/>
      <c r="T11" s="624"/>
      <c r="U11" s="624"/>
      <c r="V11" s="624"/>
      <c r="W11" s="624"/>
      <c r="X11" s="624"/>
      <c r="Y11" s="625"/>
      <c r="Z11" s="628">
        <v>2.5</v>
      </c>
      <c r="AA11" s="629"/>
      <c r="AB11" s="629"/>
      <c r="AC11" s="635"/>
      <c r="AD11" s="632">
        <v>227080</v>
      </c>
      <c r="AE11" s="624"/>
      <c r="AF11" s="624"/>
      <c r="AG11" s="624"/>
      <c r="AH11" s="624"/>
      <c r="AI11" s="624"/>
      <c r="AJ11" s="624"/>
      <c r="AK11" s="625"/>
      <c r="AL11" s="628">
        <v>5.4</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26569</v>
      </c>
      <c r="BH11" s="624"/>
      <c r="BI11" s="624"/>
      <c r="BJ11" s="624"/>
      <c r="BK11" s="624"/>
      <c r="BL11" s="624"/>
      <c r="BM11" s="624"/>
      <c r="BN11" s="625"/>
      <c r="BO11" s="626">
        <v>3.2</v>
      </c>
      <c r="BP11" s="626"/>
      <c r="BQ11" s="626"/>
      <c r="BR11" s="626"/>
      <c r="BS11" s="627" t="s">
        <v>236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667200</v>
      </c>
      <c r="CS11" s="624"/>
      <c r="CT11" s="624"/>
      <c r="CU11" s="624"/>
      <c r="CV11" s="624"/>
      <c r="CW11" s="624"/>
      <c r="CX11" s="624"/>
      <c r="CY11" s="625"/>
      <c r="CZ11" s="626">
        <v>8.1999999999999993</v>
      </c>
      <c r="DA11" s="626"/>
      <c r="DB11" s="626"/>
      <c r="DC11" s="626"/>
      <c r="DD11" s="632">
        <v>139496</v>
      </c>
      <c r="DE11" s="624"/>
      <c r="DF11" s="624"/>
      <c r="DG11" s="624"/>
      <c r="DH11" s="624"/>
      <c r="DI11" s="624"/>
      <c r="DJ11" s="624"/>
      <c r="DK11" s="624"/>
      <c r="DL11" s="624"/>
      <c r="DM11" s="624"/>
      <c r="DN11" s="624"/>
      <c r="DO11" s="624"/>
      <c r="DP11" s="625"/>
      <c r="DQ11" s="632">
        <v>341460</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t="s">
        <v>229</v>
      </c>
      <c r="S12" s="624"/>
      <c r="T12" s="624"/>
      <c r="U12" s="624"/>
      <c r="V12" s="624"/>
      <c r="W12" s="624"/>
      <c r="X12" s="624"/>
      <c r="Y12" s="625"/>
      <c r="Z12" s="626" t="s">
        <v>229</v>
      </c>
      <c r="AA12" s="626"/>
      <c r="AB12" s="626"/>
      <c r="AC12" s="626"/>
      <c r="AD12" s="627" t="s">
        <v>236</v>
      </c>
      <c r="AE12" s="627"/>
      <c r="AF12" s="627"/>
      <c r="AG12" s="627"/>
      <c r="AH12" s="627"/>
      <c r="AI12" s="627"/>
      <c r="AJ12" s="627"/>
      <c r="AK12" s="627"/>
      <c r="AL12" s="628" t="s">
        <v>229</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328145</v>
      </c>
      <c r="BH12" s="624"/>
      <c r="BI12" s="624"/>
      <c r="BJ12" s="624"/>
      <c r="BK12" s="624"/>
      <c r="BL12" s="624"/>
      <c r="BM12" s="624"/>
      <c r="BN12" s="625"/>
      <c r="BO12" s="626">
        <v>39.6</v>
      </c>
      <c r="BP12" s="626"/>
      <c r="BQ12" s="626"/>
      <c r="BR12" s="626"/>
      <c r="BS12" s="627" t="s">
        <v>229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113717</v>
      </c>
      <c r="CS12" s="624"/>
      <c r="CT12" s="624"/>
      <c r="CU12" s="624"/>
      <c r="CV12" s="624"/>
      <c r="CW12" s="624"/>
      <c r="CX12" s="624"/>
      <c r="CY12" s="625"/>
      <c r="CZ12" s="626">
        <v>1.4</v>
      </c>
      <c r="DA12" s="626"/>
      <c r="DB12" s="626"/>
      <c r="DC12" s="626"/>
      <c r="DD12" s="632">
        <v>21890</v>
      </c>
      <c r="DE12" s="624"/>
      <c r="DF12" s="624"/>
      <c r="DG12" s="624"/>
      <c r="DH12" s="624"/>
      <c r="DI12" s="624"/>
      <c r="DJ12" s="624"/>
      <c r="DK12" s="624"/>
      <c r="DL12" s="624"/>
      <c r="DM12" s="624"/>
      <c r="DN12" s="624"/>
      <c r="DO12" s="624"/>
      <c r="DP12" s="625"/>
      <c r="DQ12" s="632">
        <v>90093</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229</v>
      </c>
      <c r="S13" s="624"/>
      <c r="T13" s="624"/>
      <c r="U13" s="624"/>
      <c r="V13" s="624"/>
      <c r="W13" s="624"/>
      <c r="X13" s="624"/>
      <c r="Y13" s="625"/>
      <c r="Z13" s="626" t="s">
        <v>229</v>
      </c>
      <c r="AA13" s="626"/>
      <c r="AB13" s="626"/>
      <c r="AC13" s="626"/>
      <c r="AD13" s="627" t="s">
        <v>236</v>
      </c>
      <c r="AE13" s="627"/>
      <c r="AF13" s="627"/>
      <c r="AG13" s="627"/>
      <c r="AH13" s="627"/>
      <c r="AI13" s="627"/>
      <c r="AJ13" s="627"/>
      <c r="AK13" s="627"/>
      <c r="AL13" s="628" t="s">
        <v>229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325878</v>
      </c>
      <c r="BH13" s="624"/>
      <c r="BI13" s="624"/>
      <c r="BJ13" s="624"/>
      <c r="BK13" s="624"/>
      <c r="BL13" s="624"/>
      <c r="BM13" s="624"/>
      <c r="BN13" s="625"/>
      <c r="BO13" s="626">
        <v>39.299999999999997</v>
      </c>
      <c r="BP13" s="626"/>
      <c r="BQ13" s="626"/>
      <c r="BR13" s="626"/>
      <c r="BS13" s="627" t="s">
        <v>229</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477491</v>
      </c>
      <c r="CS13" s="624"/>
      <c r="CT13" s="624"/>
      <c r="CU13" s="624"/>
      <c r="CV13" s="624"/>
      <c r="CW13" s="624"/>
      <c r="CX13" s="624"/>
      <c r="CY13" s="625"/>
      <c r="CZ13" s="626">
        <v>5.9</v>
      </c>
      <c r="DA13" s="626"/>
      <c r="DB13" s="626"/>
      <c r="DC13" s="626"/>
      <c r="DD13" s="632">
        <v>235583</v>
      </c>
      <c r="DE13" s="624"/>
      <c r="DF13" s="624"/>
      <c r="DG13" s="624"/>
      <c r="DH13" s="624"/>
      <c r="DI13" s="624"/>
      <c r="DJ13" s="624"/>
      <c r="DK13" s="624"/>
      <c r="DL13" s="624"/>
      <c r="DM13" s="624"/>
      <c r="DN13" s="624"/>
      <c r="DO13" s="624"/>
      <c r="DP13" s="625"/>
      <c r="DQ13" s="632">
        <v>242966</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t="s">
        <v>236</v>
      </c>
      <c r="S14" s="624"/>
      <c r="T14" s="624"/>
      <c r="U14" s="624"/>
      <c r="V14" s="624"/>
      <c r="W14" s="624"/>
      <c r="X14" s="624"/>
      <c r="Y14" s="625"/>
      <c r="Z14" s="626" t="s">
        <v>236</v>
      </c>
      <c r="AA14" s="626"/>
      <c r="AB14" s="626"/>
      <c r="AC14" s="626"/>
      <c r="AD14" s="627" t="s">
        <v>229</v>
      </c>
      <c r="AE14" s="627"/>
      <c r="AF14" s="627"/>
      <c r="AG14" s="627"/>
      <c r="AH14" s="627"/>
      <c r="AI14" s="627"/>
      <c r="AJ14" s="627"/>
      <c r="AK14" s="627"/>
      <c r="AL14" s="628" t="s">
        <v>229</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45999</v>
      </c>
      <c r="BH14" s="624"/>
      <c r="BI14" s="624"/>
      <c r="BJ14" s="624"/>
      <c r="BK14" s="624"/>
      <c r="BL14" s="624"/>
      <c r="BM14" s="624"/>
      <c r="BN14" s="625"/>
      <c r="BO14" s="626">
        <v>5.6</v>
      </c>
      <c r="BP14" s="626"/>
      <c r="BQ14" s="626"/>
      <c r="BR14" s="626"/>
      <c r="BS14" s="627" t="s">
        <v>229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273478</v>
      </c>
      <c r="CS14" s="624"/>
      <c r="CT14" s="624"/>
      <c r="CU14" s="624"/>
      <c r="CV14" s="624"/>
      <c r="CW14" s="624"/>
      <c r="CX14" s="624"/>
      <c r="CY14" s="625"/>
      <c r="CZ14" s="626">
        <v>3.4</v>
      </c>
      <c r="DA14" s="626"/>
      <c r="DB14" s="626"/>
      <c r="DC14" s="626"/>
      <c r="DD14" s="632">
        <v>35284</v>
      </c>
      <c r="DE14" s="624"/>
      <c r="DF14" s="624"/>
      <c r="DG14" s="624"/>
      <c r="DH14" s="624"/>
      <c r="DI14" s="624"/>
      <c r="DJ14" s="624"/>
      <c r="DK14" s="624"/>
      <c r="DL14" s="624"/>
      <c r="DM14" s="624"/>
      <c r="DN14" s="624"/>
      <c r="DO14" s="624"/>
      <c r="DP14" s="625"/>
      <c r="DQ14" s="632">
        <v>256365</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229</v>
      </c>
      <c r="S15" s="624"/>
      <c r="T15" s="624"/>
      <c r="U15" s="624"/>
      <c r="V15" s="624"/>
      <c r="W15" s="624"/>
      <c r="X15" s="624"/>
      <c r="Y15" s="625"/>
      <c r="Z15" s="626" t="s">
        <v>236</v>
      </c>
      <c r="AA15" s="626"/>
      <c r="AB15" s="626"/>
      <c r="AC15" s="626"/>
      <c r="AD15" s="627" t="s">
        <v>236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78904</v>
      </c>
      <c r="BH15" s="624"/>
      <c r="BI15" s="624"/>
      <c r="BJ15" s="624"/>
      <c r="BK15" s="624"/>
      <c r="BL15" s="624"/>
      <c r="BM15" s="624"/>
      <c r="BN15" s="625"/>
      <c r="BO15" s="626">
        <v>9.5</v>
      </c>
      <c r="BP15" s="626"/>
      <c r="BQ15" s="626"/>
      <c r="BR15" s="626"/>
      <c r="BS15" s="627" t="s">
        <v>229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1054464</v>
      </c>
      <c r="CS15" s="624"/>
      <c r="CT15" s="624"/>
      <c r="CU15" s="624"/>
      <c r="CV15" s="624"/>
      <c r="CW15" s="624"/>
      <c r="CX15" s="624"/>
      <c r="CY15" s="625"/>
      <c r="CZ15" s="626">
        <v>13</v>
      </c>
      <c r="DA15" s="626"/>
      <c r="DB15" s="626"/>
      <c r="DC15" s="626"/>
      <c r="DD15" s="632">
        <v>638548</v>
      </c>
      <c r="DE15" s="624"/>
      <c r="DF15" s="624"/>
      <c r="DG15" s="624"/>
      <c r="DH15" s="624"/>
      <c r="DI15" s="624"/>
      <c r="DJ15" s="624"/>
      <c r="DK15" s="624"/>
      <c r="DL15" s="624"/>
      <c r="DM15" s="624"/>
      <c r="DN15" s="624"/>
      <c r="DO15" s="624"/>
      <c r="DP15" s="625"/>
      <c r="DQ15" s="632">
        <v>386043</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5857</v>
      </c>
      <c r="S16" s="624"/>
      <c r="T16" s="624"/>
      <c r="U16" s="624"/>
      <c r="V16" s="624"/>
      <c r="W16" s="624"/>
      <c r="X16" s="624"/>
      <c r="Y16" s="625"/>
      <c r="Z16" s="626">
        <v>0.1</v>
      </c>
      <c r="AA16" s="626"/>
      <c r="AB16" s="626"/>
      <c r="AC16" s="626"/>
      <c r="AD16" s="627">
        <v>5857</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229</v>
      </c>
      <c r="BH16" s="624"/>
      <c r="BI16" s="624"/>
      <c r="BJ16" s="624"/>
      <c r="BK16" s="624"/>
      <c r="BL16" s="624"/>
      <c r="BM16" s="624"/>
      <c r="BN16" s="625"/>
      <c r="BO16" s="626" t="s">
        <v>236</v>
      </c>
      <c r="BP16" s="626"/>
      <c r="BQ16" s="626"/>
      <c r="BR16" s="626"/>
      <c r="BS16" s="627" t="s">
        <v>229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223373</v>
      </c>
      <c r="CS16" s="624"/>
      <c r="CT16" s="624"/>
      <c r="CU16" s="624"/>
      <c r="CV16" s="624"/>
      <c r="CW16" s="624"/>
      <c r="CX16" s="624"/>
      <c r="CY16" s="625"/>
      <c r="CZ16" s="626">
        <v>2.7</v>
      </c>
      <c r="DA16" s="626"/>
      <c r="DB16" s="626"/>
      <c r="DC16" s="626"/>
      <c r="DD16" s="632" t="s">
        <v>229</v>
      </c>
      <c r="DE16" s="624"/>
      <c r="DF16" s="624"/>
      <c r="DG16" s="624"/>
      <c r="DH16" s="624"/>
      <c r="DI16" s="624"/>
      <c r="DJ16" s="624"/>
      <c r="DK16" s="624"/>
      <c r="DL16" s="624"/>
      <c r="DM16" s="624"/>
      <c r="DN16" s="624"/>
      <c r="DO16" s="624"/>
      <c r="DP16" s="625"/>
      <c r="DQ16" s="632">
        <v>32566</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14598</v>
      </c>
      <c r="S17" s="624"/>
      <c r="T17" s="624"/>
      <c r="U17" s="624"/>
      <c r="V17" s="624"/>
      <c r="W17" s="624"/>
      <c r="X17" s="624"/>
      <c r="Y17" s="625"/>
      <c r="Z17" s="626">
        <v>0.2</v>
      </c>
      <c r="AA17" s="626"/>
      <c r="AB17" s="626"/>
      <c r="AC17" s="626"/>
      <c r="AD17" s="627">
        <v>14598</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229</v>
      </c>
      <c r="BH17" s="624"/>
      <c r="BI17" s="624"/>
      <c r="BJ17" s="624"/>
      <c r="BK17" s="624"/>
      <c r="BL17" s="624"/>
      <c r="BM17" s="624"/>
      <c r="BN17" s="625"/>
      <c r="BO17" s="626" t="s">
        <v>236</v>
      </c>
      <c r="BP17" s="626"/>
      <c r="BQ17" s="626"/>
      <c r="BR17" s="626"/>
      <c r="BS17" s="627" t="s">
        <v>229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645918</v>
      </c>
      <c r="CS17" s="624"/>
      <c r="CT17" s="624"/>
      <c r="CU17" s="624"/>
      <c r="CV17" s="624"/>
      <c r="CW17" s="624"/>
      <c r="CX17" s="624"/>
      <c r="CY17" s="625"/>
      <c r="CZ17" s="626">
        <v>7.9</v>
      </c>
      <c r="DA17" s="626"/>
      <c r="DB17" s="626"/>
      <c r="DC17" s="626"/>
      <c r="DD17" s="632" t="s">
        <v>229</v>
      </c>
      <c r="DE17" s="624"/>
      <c r="DF17" s="624"/>
      <c r="DG17" s="624"/>
      <c r="DH17" s="624"/>
      <c r="DI17" s="624"/>
      <c r="DJ17" s="624"/>
      <c r="DK17" s="624"/>
      <c r="DL17" s="624"/>
      <c r="DM17" s="624"/>
      <c r="DN17" s="624"/>
      <c r="DO17" s="624"/>
      <c r="DP17" s="625"/>
      <c r="DQ17" s="632">
        <v>618858</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3588</v>
      </c>
      <c r="S18" s="624"/>
      <c r="T18" s="624"/>
      <c r="U18" s="624"/>
      <c r="V18" s="624"/>
      <c r="W18" s="624"/>
      <c r="X18" s="624"/>
      <c r="Y18" s="625"/>
      <c r="Z18" s="626">
        <v>0</v>
      </c>
      <c r="AA18" s="626"/>
      <c r="AB18" s="626"/>
      <c r="AC18" s="626"/>
      <c r="AD18" s="627">
        <v>3588</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229</v>
      </c>
      <c r="BH18" s="624"/>
      <c r="BI18" s="624"/>
      <c r="BJ18" s="624"/>
      <c r="BK18" s="624"/>
      <c r="BL18" s="624"/>
      <c r="BM18" s="624"/>
      <c r="BN18" s="625"/>
      <c r="BO18" s="626" t="s">
        <v>229</v>
      </c>
      <c r="BP18" s="626"/>
      <c r="BQ18" s="626"/>
      <c r="BR18" s="626"/>
      <c r="BS18" s="627" t="s">
        <v>236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229</v>
      </c>
      <c r="CS18" s="624"/>
      <c r="CT18" s="624"/>
      <c r="CU18" s="624"/>
      <c r="CV18" s="624"/>
      <c r="CW18" s="624"/>
      <c r="CX18" s="624"/>
      <c r="CY18" s="625"/>
      <c r="CZ18" s="626" t="s">
        <v>236</v>
      </c>
      <c r="DA18" s="626"/>
      <c r="DB18" s="626"/>
      <c r="DC18" s="626"/>
      <c r="DD18" s="632" t="s">
        <v>229</v>
      </c>
      <c r="DE18" s="624"/>
      <c r="DF18" s="624"/>
      <c r="DG18" s="624"/>
      <c r="DH18" s="624"/>
      <c r="DI18" s="624"/>
      <c r="DJ18" s="624"/>
      <c r="DK18" s="624"/>
      <c r="DL18" s="624"/>
      <c r="DM18" s="624"/>
      <c r="DN18" s="624"/>
      <c r="DO18" s="624"/>
      <c r="DP18" s="625"/>
      <c r="DQ18" s="632" t="s">
        <v>229</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3183</v>
      </c>
      <c r="S19" s="624"/>
      <c r="T19" s="624"/>
      <c r="U19" s="624"/>
      <c r="V19" s="624"/>
      <c r="W19" s="624"/>
      <c r="X19" s="624"/>
      <c r="Y19" s="625"/>
      <c r="Z19" s="626">
        <v>0</v>
      </c>
      <c r="AA19" s="626"/>
      <c r="AB19" s="626"/>
      <c r="AC19" s="626"/>
      <c r="AD19" s="627">
        <v>3183</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229</v>
      </c>
      <c r="BH19" s="624"/>
      <c r="BI19" s="624"/>
      <c r="BJ19" s="624"/>
      <c r="BK19" s="624"/>
      <c r="BL19" s="624"/>
      <c r="BM19" s="624"/>
      <c r="BN19" s="625"/>
      <c r="BO19" s="626" t="s">
        <v>236</v>
      </c>
      <c r="BP19" s="626"/>
      <c r="BQ19" s="626"/>
      <c r="BR19" s="626"/>
      <c r="BS19" s="627" t="s">
        <v>229</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229</v>
      </c>
      <c r="CS19" s="624"/>
      <c r="CT19" s="624"/>
      <c r="CU19" s="624"/>
      <c r="CV19" s="624"/>
      <c r="CW19" s="624"/>
      <c r="CX19" s="624"/>
      <c r="CY19" s="625"/>
      <c r="CZ19" s="626" t="s">
        <v>229</v>
      </c>
      <c r="DA19" s="626"/>
      <c r="DB19" s="626"/>
      <c r="DC19" s="626"/>
      <c r="DD19" s="632" t="s">
        <v>229</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v>405</v>
      </c>
      <c r="S20" s="624"/>
      <c r="T20" s="624"/>
      <c r="U20" s="624"/>
      <c r="V20" s="624"/>
      <c r="W20" s="624"/>
      <c r="X20" s="624"/>
      <c r="Y20" s="625"/>
      <c r="Z20" s="626">
        <v>0</v>
      </c>
      <c r="AA20" s="626"/>
      <c r="AB20" s="626"/>
      <c r="AC20" s="626"/>
      <c r="AD20" s="627">
        <v>405</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236</v>
      </c>
      <c r="BH20" s="624"/>
      <c r="BI20" s="624"/>
      <c r="BJ20" s="624"/>
      <c r="BK20" s="624"/>
      <c r="BL20" s="624"/>
      <c r="BM20" s="624"/>
      <c r="BN20" s="625"/>
      <c r="BO20" s="626" t="s">
        <v>229</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8129585</v>
      </c>
      <c r="CS20" s="624"/>
      <c r="CT20" s="624"/>
      <c r="CU20" s="624"/>
      <c r="CV20" s="624"/>
      <c r="CW20" s="624"/>
      <c r="CX20" s="624"/>
      <c r="CY20" s="625"/>
      <c r="CZ20" s="626">
        <v>100</v>
      </c>
      <c r="DA20" s="626"/>
      <c r="DB20" s="626"/>
      <c r="DC20" s="626"/>
      <c r="DD20" s="632">
        <v>1118440</v>
      </c>
      <c r="DE20" s="624"/>
      <c r="DF20" s="624"/>
      <c r="DG20" s="624"/>
      <c r="DH20" s="624"/>
      <c r="DI20" s="624"/>
      <c r="DJ20" s="624"/>
      <c r="DK20" s="624"/>
      <c r="DL20" s="624"/>
      <c r="DM20" s="624"/>
      <c r="DN20" s="624"/>
      <c r="DO20" s="624"/>
      <c r="DP20" s="625"/>
      <c r="DQ20" s="632">
        <v>5212970</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3373375</v>
      </c>
      <c r="S21" s="624"/>
      <c r="T21" s="624"/>
      <c r="U21" s="624"/>
      <c r="V21" s="624"/>
      <c r="W21" s="624"/>
      <c r="X21" s="624"/>
      <c r="Y21" s="625"/>
      <c r="Z21" s="626">
        <v>37</v>
      </c>
      <c r="AA21" s="626"/>
      <c r="AB21" s="626"/>
      <c r="AC21" s="626"/>
      <c r="AD21" s="627">
        <v>3018950</v>
      </c>
      <c r="AE21" s="627"/>
      <c r="AF21" s="627"/>
      <c r="AG21" s="627"/>
      <c r="AH21" s="627"/>
      <c r="AI21" s="627"/>
      <c r="AJ21" s="627"/>
      <c r="AK21" s="627"/>
      <c r="AL21" s="628">
        <v>71.2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229</v>
      </c>
      <c r="BH21" s="624"/>
      <c r="BI21" s="624"/>
      <c r="BJ21" s="624"/>
      <c r="BK21" s="624"/>
      <c r="BL21" s="624"/>
      <c r="BM21" s="624"/>
      <c r="BN21" s="625"/>
      <c r="BO21" s="626" t="s">
        <v>229</v>
      </c>
      <c r="BP21" s="626"/>
      <c r="BQ21" s="626"/>
      <c r="BR21" s="626"/>
      <c r="BS21" s="627" t="s">
        <v>236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3018950</v>
      </c>
      <c r="S22" s="624"/>
      <c r="T22" s="624"/>
      <c r="U22" s="624"/>
      <c r="V22" s="624"/>
      <c r="W22" s="624"/>
      <c r="X22" s="624"/>
      <c r="Y22" s="625"/>
      <c r="Z22" s="626">
        <v>33.1</v>
      </c>
      <c r="AA22" s="626"/>
      <c r="AB22" s="626"/>
      <c r="AC22" s="626"/>
      <c r="AD22" s="627">
        <v>3018950</v>
      </c>
      <c r="AE22" s="627"/>
      <c r="AF22" s="627"/>
      <c r="AG22" s="627"/>
      <c r="AH22" s="627"/>
      <c r="AI22" s="627"/>
      <c r="AJ22" s="627"/>
      <c r="AK22" s="627"/>
      <c r="AL22" s="628">
        <v>71.2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229</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354425</v>
      </c>
      <c r="S23" s="624"/>
      <c r="T23" s="624"/>
      <c r="U23" s="624"/>
      <c r="V23" s="624"/>
      <c r="W23" s="624"/>
      <c r="X23" s="624"/>
      <c r="Y23" s="625"/>
      <c r="Z23" s="626">
        <v>3.9</v>
      </c>
      <c r="AA23" s="626"/>
      <c r="AB23" s="626"/>
      <c r="AC23" s="626"/>
      <c r="AD23" s="627" t="s">
        <v>236</v>
      </c>
      <c r="AE23" s="627"/>
      <c r="AF23" s="627"/>
      <c r="AG23" s="627"/>
      <c r="AH23" s="627"/>
      <c r="AI23" s="627"/>
      <c r="AJ23" s="627"/>
      <c r="AK23" s="627"/>
      <c r="AL23" s="628" t="s">
        <v>229</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236</v>
      </c>
      <c r="BP23" s="626"/>
      <c r="BQ23" s="626"/>
      <c r="BR23" s="626"/>
      <c r="BS23" s="627" t="s">
        <v>229</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229</v>
      </c>
      <c r="S24" s="624"/>
      <c r="T24" s="624"/>
      <c r="U24" s="624"/>
      <c r="V24" s="624"/>
      <c r="W24" s="624"/>
      <c r="X24" s="624"/>
      <c r="Y24" s="625"/>
      <c r="Z24" s="626" t="s">
        <v>236</v>
      </c>
      <c r="AA24" s="626"/>
      <c r="AB24" s="626"/>
      <c r="AC24" s="626"/>
      <c r="AD24" s="627" t="s">
        <v>236</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236</v>
      </c>
      <c r="BH24" s="624"/>
      <c r="BI24" s="624"/>
      <c r="BJ24" s="624"/>
      <c r="BK24" s="624"/>
      <c r="BL24" s="624"/>
      <c r="BM24" s="624"/>
      <c r="BN24" s="625"/>
      <c r="BO24" s="626" t="s">
        <v>229</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2863113</v>
      </c>
      <c r="CS24" s="613"/>
      <c r="CT24" s="613"/>
      <c r="CU24" s="613"/>
      <c r="CV24" s="613"/>
      <c r="CW24" s="613"/>
      <c r="CX24" s="613"/>
      <c r="CY24" s="614"/>
      <c r="CZ24" s="617">
        <v>35.200000000000003</v>
      </c>
      <c r="DA24" s="618"/>
      <c r="DB24" s="618"/>
      <c r="DC24" s="634"/>
      <c r="DD24" s="653">
        <v>1832525</v>
      </c>
      <c r="DE24" s="613"/>
      <c r="DF24" s="613"/>
      <c r="DG24" s="613"/>
      <c r="DH24" s="613"/>
      <c r="DI24" s="613"/>
      <c r="DJ24" s="613"/>
      <c r="DK24" s="614"/>
      <c r="DL24" s="653">
        <v>1717447</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4559175</v>
      </c>
      <c r="S25" s="624"/>
      <c r="T25" s="624"/>
      <c r="U25" s="624"/>
      <c r="V25" s="624"/>
      <c r="W25" s="624"/>
      <c r="X25" s="624"/>
      <c r="Y25" s="625"/>
      <c r="Z25" s="626">
        <v>49.9</v>
      </c>
      <c r="AA25" s="626"/>
      <c r="AB25" s="626"/>
      <c r="AC25" s="626"/>
      <c r="AD25" s="627">
        <v>4204750</v>
      </c>
      <c r="AE25" s="627"/>
      <c r="AF25" s="627"/>
      <c r="AG25" s="627"/>
      <c r="AH25" s="627"/>
      <c r="AI25" s="627"/>
      <c r="AJ25" s="627"/>
      <c r="AK25" s="627"/>
      <c r="AL25" s="628">
        <v>99.2</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229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980005</v>
      </c>
      <c r="CS25" s="654"/>
      <c r="CT25" s="654"/>
      <c r="CU25" s="654"/>
      <c r="CV25" s="654"/>
      <c r="CW25" s="654"/>
      <c r="CX25" s="654"/>
      <c r="CY25" s="655"/>
      <c r="CZ25" s="628">
        <v>12.1</v>
      </c>
      <c r="DA25" s="656"/>
      <c r="DB25" s="656"/>
      <c r="DC25" s="658"/>
      <c r="DD25" s="632">
        <v>903815</v>
      </c>
      <c r="DE25" s="654"/>
      <c r="DF25" s="654"/>
      <c r="DG25" s="654"/>
      <c r="DH25" s="654"/>
      <c r="DI25" s="654"/>
      <c r="DJ25" s="654"/>
      <c r="DK25" s="655"/>
      <c r="DL25" s="632">
        <v>789694</v>
      </c>
      <c r="DM25" s="654"/>
      <c r="DN25" s="654"/>
      <c r="DO25" s="654"/>
      <c r="DP25" s="654"/>
      <c r="DQ25" s="654"/>
      <c r="DR25" s="654"/>
      <c r="DS25" s="654"/>
      <c r="DT25" s="654"/>
      <c r="DU25" s="654"/>
      <c r="DV25" s="655"/>
      <c r="DW25" s="628">
        <v>18.5</v>
      </c>
      <c r="DX25" s="656"/>
      <c r="DY25" s="656"/>
      <c r="DZ25" s="656"/>
      <c r="EA25" s="656"/>
      <c r="EB25" s="656"/>
      <c r="EC25" s="657"/>
    </row>
    <row r="26" spans="2:133" ht="11.25" customHeight="1">
      <c r="B26" s="620" t="s">
        <v>297</v>
      </c>
      <c r="C26" s="621"/>
      <c r="D26" s="621"/>
      <c r="E26" s="621"/>
      <c r="F26" s="621"/>
      <c r="G26" s="621"/>
      <c r="H26" s="621"/>
      <c r="I26" s="621"/>
      <c r="J26" s="621"/>
      <c r="K26" s="621"/>
      <c r="L26" s="621"/>
      <c r="M26" s="621"/>
      <c r="N26" s="621"/>
      <c r="O26" s="621"/>
      <c r="P26" s="621"/>
      <c r="Q26" s="622"/>
      <c r="R26" s="623">
        <v>747</v>
      </c>
      <c r="S26" s="624"/>
      <c r="T26" s="624"/>
      <c r="U26" s="624"/>
      <c r="V26" s="624"/>
      <c r="W26" s="624"/>
      <c r="X26" s="624"/>
      <c r="Y26" s="625"/>
      <c r="Z26" s="626">
        <v>0</v>
      </c>
      <c r="AA26" s="626"/>
      <c r="AB26" s="626"/>
      <c r="AC26" s="626"/>
      <c r="AD26" s="627">
        <v>747</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229</v>
      </c>
      <c r="BH26" s="624"/>
      <c r="BI26" s="624"/>
      <c r="BJ26" s="624"/>
      <c r="BK26" s="624"/>
      <c r="BL26" s="624"/>
      <c r="BM26" s="624"/>
      <c r="BN26" s="625"/>
      <c r="BO26" s="626" t="s">
        <v>236</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525142</v>
      </c>
      <c r="CS26" s="624"/>
      <c r="CT26" s="624"/>
      <c r="CU26" s="624"/>
      <c r="CV26" s="624"/>
      <c r="CW26" s="624"/>
      <c r="CX26" s="624"/>
      <c r="CY26" s="625"/>
      <c r="CZ26" s="628">
        <v>6.5</v>
      </c>
      <c r="DA26" s="656"/>
      <c r="DB26" s="656"/>
      <c r="DC26" s="658"/>
      <c r="DD26" s="632">
        <v>483889</v>
      </c>
      <c r="DE26" s="624"/>
      <c r="DF26" s="624"/>
      <c r="DG26" s="624"/>
      <c r="DH26" s="624"/>
      <c r="DI26" s="624"/>
      <c r="DJ26" s="624"/>
      <c r="DK26" s="625"/>
      <c r="DL26" s="632" t="s">
        <v>229</v>
      </c>
      <c r="DM26" s="624"/>
      <c r="DN26" s="624"/>
      <c r="DO26" s="624"/>
      <c r="DP26" s="624"/>
      <c r="DQ26" s="624"/>
      <c r="DR26" s="624"/>
      <c r="DS26" s="624"/>
      <c r="DT26" s="624"/>
      <c r="DU26" s="624"/>
      <c r="DV26" s="625"/>
      <c r="DW26" s="628" t="s">
        <v>229</v>
      </c>
      <c r="DX26" s="656"/>
      <c r="DY26" s="656"/>
      <c r="DZ26" s="656"/>
      <c r="EA26" s="656"/>
      <c r="EB26" s="656"/>
      <c r="EC26" s="657"/>
    </row>
    <row r="27" spans="2:133" ht="11.25" customHeight="1">
      <c r="B27" s="620" t="s">
        <v>300</v>
      </c>
      <c r="C27" s="621"/>
      <c r="D27" s="621"/>
      <c r="E27" s="621"/>
      <c r="F27" s="621"/>
      <c r="G27" s="621"/>
      <c r="H27" s="621"/>
      <c r="I27" s="621"/>
      <c r="J27" s="621"/>
      <c r="K27" s="621"/>
      <c r="L27" s="621"/>
      <c r="M27" s="621"/>
      <c r="N27" s="621"/>
      <c r="O27" s="621"/>
      <c r="P27" s="621"/>
      <c r="Q27" s="622"/>
      <c r="R27" s="623">
        <v>37588</v>
      </c>
      <c r="S27" s="624"/>
      <c r="T27" s="624"/>
      <c r="U27" s="624"/>
      <c r="V27" s="624"/>
      <c r="W27" s="624"/>
      <c r="X27" s="624"/>
      <c r="Y27" s="625"/>
      <c r="Z27" s="626">
        <v>0.4</v>
      </c>
      <c r="AA27" s="626"/>
      <c r="AB27" s="626"/>
      <c r="AC27" s="626"/>
      <c r="AD27" s="627" t="s">
        <v>236</v>
      </c>
      <c r="AE27" s="627"/>
      <c r="AF27" s="627"/>
      <c r="AG27" s="627"/>
      <c r="AH27" s="627"/>
      <c r="AI27" s="627"/>
      <c r="AJ27" s="627"/>
      <c r="AK27" s="627"/>
      <c r="AL27" s="628" t="s">
        <v>229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828189</v>
      </c>
      <c r="BH27" s="624"/>
      <c r="BI27" s="624"/>
      <c r="BJ27" s="624"/>
      <c r="BK27" s="624"/>
      <c r="BL27" s="624"/>
      <c r="BM27" s="624"/>
      <c r="BN27" s="625"/>
      <c r="BO27" s="626">
        <v>100</v>
      </c>
      <c r="BP27" s="626"/>
      <c r="BQ27" s="626"/>
      <c r="BR27" s="626"/>
      <c r="BS27" s="627" t="s">
        <v>236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1237190</v>
      </c>
      <c r="CS27" s="654"/>
      <c r="CT27" s="654"/>
      <c r="CU27" s="654"/>
      <c r="CV27" s="654"/>
      <c r="CW27" s="654"/>
      <c r="CX27" s="654"/>
      <c r="CY27" s="655"/>
      <c r="CZ27" s="628">
        <v>15.2</v>
      </c>
      <c r="DA27" s="656"/>
      <c r="DB27" s="656"/>
      <c r="DC27" s="658"/>
      <c r="DD27" s="632">
        <v>309852</v>
      </c>
      <c r="DE27" s="654"/>
      <c r="DF27" s="654"/>
      <c r="DG27" s="654"/>
      <c r="DH27" s="654"/>
      <c r="DI27" s="654"/>
      <c r="DJ27" s="654"/>
      <c r="DK27" s="655"/>
      <c r="DL27" s="632">
        <v>308895</v>
      </c>
      <c r="DM27" s="654"/>
      <c r="DN27" s="654"/>
      <c r="DO27" s="654"/>
      <c r="DP27" s="654"/>
      <c r="DQ27" s="654"/>
      <c r="DR27" s="654"/>
      <c r="DS27" s="654"/>
      <c r="DT27" s="654"/>
      <c r="DU27" s="654"/>
      <c r="DV27" s="655"/>
      <c r="DW27" s="628">
        <v>7.2</v>
      </c>
      <c r="DX27" s="656"/>
      <c r="DY27" s="656"/>
      <c r="DZ27" s="656"/>
      <c r="EA27" s="656"/>
      <c r="EB27" s="656"/>
      <c r="EC27" s="657"/>
    </row>
    <row r="28" spans="2:133" ht="11.25" customHeight="1">
      <c r="B28" s="620" t="s">
        <v>303</v>
      </c>
      <c r="C28" s="621"/>
      <c r="D28" s="621"/>
      <c r="E28" s="621"/>
      <c r="F28" s="621"/>
      <c r="G28" s="621"/>
      <c r="H28" s="621"/>
      <c r="I28" s="621"/>
      <c r="J28" s="621"/>
      <c r="K28" s="621"/>
      <c r="L28" s="621"/>
      <c r="M28" s="621"/>
      <c r="N28" s="621"/>
      <c r="O28" s="621"/>
      <c r="P28" s="621"/>
      <c r="Q28" s="622"/>
      <c r="R28" s="623">
        <v>93419</v>
      </c>
      <c r="S28" s="624"/>
      <c r="T28" s="624"/>
      <c r="U28" s="624"/>
      <c r="V28" s="624"/>
      <c r="W28" s="624"/>
      <c r="X28" s="624"/>
      <c r="Y28" s="625"/>
      <c r="Z28" s="626">
        <v>1</v>
      </c>
      <c r="AA28" s="626"/>
      <c r="AB28" s="626"/>
      <c r="AC28" s="626"/>
      <c r="AD28" s="627" t="s">
        <v>236</v>
      </c>
      <c r="AE28" s="627"/>
      <c r="AF28" s="627"/>
      <c r="AG28" s="627"/>
      <c r="AH28" s="627"/>
      <c r="AI28" s="627"/>
      <c r="AJ28" s="627"/>
      <c r="AK28" s="627"/>
      <c r="AL28" s="628" t="s">
        <v>236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645918</v>
      </c>
      <c r="CS28" s="624"/>
      <c r="CT28" s="624"/>
      <c r="CU28" s="624"/>
      <c r="CV28" s="624"/>
      <c r="CW28" s="624"/>
      <c r="CX28" s="624"/>
      <c r="CY28" s="625"/>
      <c r="CZ28" s="628">
        <v>7.9</v>
      </c>
      <c r="DA28" s="656"/>
      <c r="DB28" s="656"/>
      <c r="DC28" s="658"/>
      <c r="DD28" s="632">
        <v>618858</v>
      </c>
      <c r="DE28" s="624"/>
      <c r="DF28" s="624"/>
      <c r="DG28" s="624"/>
      <c r="DH28" s="624"/>
      <c r="DI28" s="624"/>
      <c r="DJ28" s="624"/>
      <c r="DK28" s="625"/>
      <c r="DL28" s="632">
        <v>618858</v>
      </c>
      <c r="DM28" s="624"/>
      <c r="DN28" s="624"/>
      <c r="DO28" s="624"/>
      <c r="DP28" s="624"/>
      <c r="DQ28" s="624"/>
      <c r="DR28" s="624"/>
      <c r="DS28" s="624"/>
      <c r="DT28" s="624"/>
      <c r="DU28" s="624"/>
      <c r="DV28" s="625"/>
      <c r="DW28" s="628">
        <v>14.5</v>
      </c>
      <c r="DX28" s="656"/>
      <c r="DY28" s="656"/>
      <c r="DZ28" s="656"/>
      <c r="EA28" s="656"/>
      <c r="EB28" s="656"/>
      <c r="EC28" s="657"/>
    </row>
    <row r="29" spans="2:133" ht="11.25" customHeight="1">
      <c r="B29" s="620" t="s">
        <v>305</v>
      </c>
      <c r="C29" s="621"/>
      <c r="D29" s="621"/>
      <c r="E29" s="621"/>
      <c r="F29" s="621"/>
      <c r="G29" s="621"/>
      <c r="H29" s="621"/>
      <c r="I29" s="621"/>
      <c r="J29" s="621"/>
      <c r="K29" s="621"/>
      <c r="L29" s="621"/>
      <c r="M29" s="621"/>
      <c r="N29" s="621"/>
      <c r="O29" s="621"/>
      <c r="P29" s="621"/>
      <c r="Q29" s="622"/>
      <c r="R29" s="623">
        <v>5727</v>
      </c>
      <c r="S29" s="624"/>
      <c r="T29" s="624"/>
      <c r="U29" s="624"/>
      <c r="V29" s="624"/>
      <c r="W29" s="624"/>
      <c r="X29" s="624"/>
      <c r="Y29" s="625"/>
      <c r="Z29" s="626">
        <v>0.1</v>
      </c>
      <c r="AA29" s="626"/>
      <c r="AB29" s="626"/>
      <c r="AC29" s="626"/>
      <c r="AD29" s="627" t="s">
        <v>229</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645918</v>
      </c>
      <c r="CS29" s="654"/>
      <c r="CT29" s="654"/>
      <c r="CU29" s="654"/>
      <c r="CV29" s="654"/>
      <c r="CW29" s="654"/>
      <c r="CX29" s="654"/>
      <c r="CY29" s="655"/>
      <c r="CZ29" s="628">
        <v>7.9</v>
      </c>
      <c r="DA29" s="656"/>
      <c r="DB29" s="656"/>
      <c r="DC29" s="658"/>
      <c r="DD29" s="632">
        <v>618858</v>
      </c>
      <c r="DE29" s="654"/>
      <c r="DF29" s="654"/>
      <c r="DG29" s="654"/>
      <c r="DH29" s="654"/>
      <c r="DI29" s="654"/>
      <c r="DJ29" s="654"/>
      <c r="DK29" s="655"/>
      <c r="DL29" s="632">
        <v>618858</v>
      </c>
      <c r="DM29" s="654"/>
      <c r="DN29" s="654"/>
      <c r="DO29" s="654"/>
      <c r="DP29" s="654"/>
      <c r="DQ29" s="654"/>
      <c r="DR29" s="654"/>
      <c r="DS29" s="654"/>
      <c r="DT29" s="654"/>
      <c r="DU29" s="654"/>
      <c r="DV29" s="655"/>
      <c r="DW29" s="628">
        <v>14.5</v>
      </c>
      <c r="DX29" s="656"/>
      <c r="DY29" s="656"/>
      <c r="DZ29" s="656"/>
      <c r="EA29" s="656"/>
      <c r="EB29" s="656"/>
      <c r="EC29" s="657"/>
    </row>
    <row r="30" spans="2:133" ht="11.25" customHeight="1">
      <c r="B30" s="620" t="s">
        <v>308</v>
      </c>
      <c r="C30" s="621"/>
      <c r="D30" s="621"/>
      <c r="E30" s="621"/>
      <c r="F30" s="621"/>
      <c r="G30" s="621"/>
      <c r="H30" s="621"/>
      <c r="I30" s="621"/>
      <c r="J30" s="621"/>
      <c r="K30" s="621"/>
      <c r="L30" s="621"/>
      <c r="M30" s="621"/>
      <c r="N30" s="621"/>
      <c r="O30" s="621"/>
      <c r="P30" s="621"/>
      <c r="Q30" s="622"/>
      <c r="R30" s="623">
        <v>1362656</v>
      </c>
      <c r="S30" s="624"/>
      <c r="T30" s="624"/>
      <c r="U30" s="624"/>
      <c r="V30" s="624"/>
      <c r="W30" s="624"/>
      <c r="X30" s="624"/>
      <c r="Y30" s="625"/>
      <c r="Z30" s="626">
        <v>14.9</v>
      </c>
      <c r="AA30" s="626"/>
      <c r="AB30" s="626"/>
      <c r="AC30" s="626"/>
      <c r="AD30" s="627" t="s">
        <v>236</v>
      </c>
      <c r="AE30" s="627"/>
      <c r="AF30" s="627"/>
      <c r="AG30" s="627"/>
      <c r="AH30" s="627"/>
      <c r="AI30" s="627"/>
      <c r="AJ30" s="627"/>
      <c r="AK30" s="627"/>
      <c r="AL30" s="628" t="s">
        <v>229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627914</v>
      </c>
      <c r="CS30" s="624"/>
      <c r="CT30" s="624"/>
      <c r="CU30" s="624"/>
      <c r="CV30" s="624"/>
      <c r="CW30" s="624"/>
      <c r="CX30" s="624"/>
      <c r="CY30" s="625"/>
      <c r="CZ30" s="628">
        <v>7.7</v>
      </c>
      <c r="DA30" s="656"/>
      <c r="DB30" s="656"/>
      <c r="DC30" s="658"/>
      <c r="DD30" s="632">
        <v>602119</v>
      </c>
      <c r="DE30" s="624"/>
      <c r="DF30" s="624"/>
      <c r="DG30" s="624"/>
      <c r="DH30" s="624"/>
      <c r="DI30" s="624"/>
      <c r="DJ30" s="624"/>
      <c r="DK30" s="625"/>
      <c r="DL30" s="632">
        <v>602119</v>
      </c>
      <c r="DM30" s="624"/>
      <c r="DN30" s="624"/>
      <c r="DO30" s="624"/>
      <c r="DP30" s="624"/>
      <c r="DQ30" s="624"/>
      <c r="DR30" s="624"/>
      <c r="DS30" s="624"/>
      <c r="DT30" s="624"/>
      <c r="DU30" s="624"/>
      <c r="DV30" s="625"/>
      <c r="DW30" s="628">
        <v>14.1</v>
      </c>
      <c r="DX30" s="656"/>
      <c r="DY30" s="656"/>
      <c r="DZ30" s="656"/>
      <c r="EA30" s="656"/>
      <c r="EB30" s="656"/>
      <c r="EC30" s="657"/>
    </row>
    <row r="31" spans="2:133" ht="11.25" customHeight="1">
      <c r="B31" s="636" t="s">
        <v>312</v>
      </c>
      <c r="C31" s="637"/>
      <c r="D31" s="637"/>
      <c r="E31" s="637"/>
      <c r="F31" s="637"/>
      <c r="G31" s="637"/>
      <c r="H31" s="637"/>
      <c r="I31" s="637"/>
      <c r="J31" s="637"/>
      <c r="K31" s="637"/>
      <c r="L31" s="637"/>
      <c r="M31" s="637"/>
      <c r="N31" s="637"/>
      <c r="O31" s="637"/>
      <c r="P31" s="637"/>
      <c r="Q31" s="638"/>
      <c r="R31" s="623" t="s">
        <v>236</v>
      </c>
      <c r="S31" s="624"/>
      <c r="T31" s="624"/>
      <c r="U31" s="624"/>
      <c r="V31" s="624"/>
      <c r="W31" s="624"/>
      <c r="X31" s="624"/>
      <c r="Y31" s="625"/>
      <c r="Z31" s="626" t="s">
        <v>229</v>
      </c>
      <c r="AA31" s="626"/>
      <c r="AB31" s="626"/>
      <c r="AC31" s="626"/>
      <c r="AD31" s="627" t="s">
        <v>236</v>
      </c>
      <c r="AE31" s="627"/>
      <c r="AF31" s="627"/>
      <c r="AG31" s="627"/>
      <c r="AH31" s="627"/>
      <c r="AI31" s="627"/>
      <c r="AJ31" s="627"/>
      <c r="AK31" s="627"/>
      <c r="AL31" s="628" t="s">
        <v>236</v>
      </c>
      <c r="AM31" s="629"/>
      <c r="AN31" s="629"/>
      <c r="AO31" s="630"/>
      <c r="AP31" s="667" t="s">
        <v>313</v>
      </c>
      <c r="AQ31" s="668"/>
      <c r="AR31" s="668"/>
      <c r="AS31" s="668"/>
      <c r="AT31" s="673" t="s">
        <v>314</v>
      </c>
      <c r="AU31" s="216"/>
      <c r="AV31" s="216"/>
      <c r="AW31" s="216"/>
      <c r="AX31" s="609" t="s">
        <v>189</v>
      </c>
      <c r="AY31" s="610"/>
      <c r="AZ31" s="610"/>
      <c r="BA31" s="610"/>
      <c r="BB31" s="610"/>
      <c r="BC31" s="610"/>
      <c r="BD31" s="610"/>
      <c r="BE31" s="610"/>
      <c r="BF31" s="611"/>
      <c r="BG31" s="676">
        <v>99.2</v>
      </c>
      <c r="BH31" s="677"/>
      <c r="BI31" s="677"/>
      <c r="BJ31" s="677"/>
      <c r="BK31" s="677"/>
      <c r="BL31" s="677"/>
      <c r="BM31" s="618">
        <v>95.6</v>
      </c>
      <c r="BN31" s="677"/>
      <c r="BO31" s="677"/>
      <c r="BP31" s="677"/>
      <c r="BQ31" s="678"/>
      <c r="BR31" s="676">
        <v>99.1</v>
      </c>
      <c r="BS31" s="677"/>
      <c r="BT31" s="677"/>
      <c r="BU31" s="677"/>
      <c r="BV31" s="677"/>
      <c r="BW31" s="677"/>
      <c r="BX31" s="618">
        <v>95.2</v>
      </c>
      <c r="BY31" s="677"/>
      <c r="BZ31" s="677"/>
      <c r="CA31" s="677"/>
      <c r="CB31" s="678"/>
      <c r="CD31" s="663"/>
      <c r="CE31" s="664"/>
      <c r="CF31" s="620" t="s">
        <v>315</v>
      </c>
      <c r="CG31" s="621"/>
      <c r="CH31" s="621"/>
      <c r="CI31" s="621"/>
      <c r="CJ31" s="621"/>
      <c r="CK31" s="621"/>
      <c r="CL31" s="621"/>
      <c r="CM31" s="621"/>
      <c r="CN31" s="621"/>
      <c r="CO31" s="621"/>
      <c r="CP31" s="621"/>
      <c r="CQ31" s="622"/>
      <c r="CR31" s="623">
        <v>18004</v>
      </c>
      <c r="CS31" s="654"/>
      <c r="CT31" s="654"/>
      <c r="CU31" s="654"/>
      <c r="CV31" s="654"/>
      <c r="CW31" s="654"/>
      <c r="CX31" s="654"/>
      <c r="CY31" s="655"/>
      <c r="CZ31" s="628">
        <v>0.2</v>
      </c>
      <c r="DA31" s="656"/>
      <c r="DB31" s="656"/>
      <c r="DC31" s="658"/>
      <c r="DD31" s="632">
        <v>16739</v>
      </c>
      <c r="DE31" s="654"/>
      <c r="DF31" s="654"/>
      <c r="DG31" s="654"/>
      <c r="DH31" s="654"/>
      <c r="DI31" s="654"/>
      <c r="DJ31" s="654"/>
      <c r="DK31" s="655"/>
      <c r="DL31" s="632">
        <v>16739</v>
      </c>
      <c r="DM31" s="654"/>
      <c r="DN31" s="654"/>
      <c r="DO31" s="654"/>
      <c r="DP31" s="654"/>
      <c r="DQ31" s="654"/>
      <c r="DR31" s="654"/>
      <c r="DS31" s="654"/>
      <c r="DT31" s="654"/>
      <c r="DU31" s="654"/>
      <c r="DV31" s="655"/>
      <c r="DW31" s="628">
        <v>0.4</v>
      </c>
      <c r="DX31" s="656"/>
      <c r="DY31" s="656"/>
      <c r="DZ31" s="656"/>
      <c r="EA31" s="656"/>
      <c r="EB31" s="656"/>
      <c r="EC31" s="657"/>
    </row>
    <row r="32" spans="2:133" ht="11.25" customHeight="1">
      <c r="B32" s="620" t="s">
        <v>316</v>
      </c>
      <c r="C32" s="621"/>
      <c r="D32" s="621"/>
      <c r="E32" s="621"/>
      <c r="F32" s="621"/>
      <c r="G32" s="621"/>
      <c r="H32" s="621"/>
      <c r="I32" s="621"/>
      <c r="J32" s="621"/>
      <c r="K32" s="621"/>
      <c r="L32" s="621"/>
      <c r="M32" s="621"/>
      <c r="N32" s="621"/>
      <c r="O32" s="621"/>
      <c r="P32" s="621"/>
      <c r="Q32" s="622"/>
      <c r="R32" s="623">
        <v>808130</v>
      </c>
      <c r="S32" s="624"/>
      <c r="T32" s="624"/>
      <c r="U32" s="624"/>
      <c r="V32" s="624"/>
      <c r="W32" s="624"/>
      <c r="X32" s="624"/>
      <c r="Y32" s="625"/>
      <c r="Z32" s="626">
        <v>8.9</v>
      </c>
      <c r="AA32" s="626"/>
      <c r="AB32" s="626"/>
      <c r="AC32" s="626"/>
      <c r="AD32" s="627" t="s">
        <v>229</v>
      </c>
      <c r="AE32" s="627"/>
      <c r="AF32" s="627"/>
      <c r="AG32" s="627"/>
      <c r="AH32" s="627"/>
      <c r="AI32" s="627"/>
      <c r="AJ32" s="627"/>
      <c r="AK32" s="627"/>
      <c r="AL32" s="628" t="s">
        <v>236</v>
      </c>
      <c r="AM32" s="629"/>
      <c r="AN32" s="629"/>
      <c r="AO32" s="630"/>
      <c r="AP32" s="669"/>
      <c r="AQ32" s="670"/>
      <c r="AR32" s="670"/>
      <c r="AS32" s="670"/>
      <c r="AT32" s="674"/>
      <c r="AU32" s="212" t="s">
        <v>317</v>
      </c>
      <c r="AX32" s="620" t="s">
        <v>318</v>
      </c>
      <c r="AY32" s="621"/>
      <c r="AZ32" s="621"/>
      <c r="BA32" s="621"/>
      <c r="BB32" s="621"/>
      <c r="BC32" s="621"/>
      <c r="BD32" s="621"/>
      <c r="BE32" s="621"/>
      <c r="BF32" s="622"/>
      <c r="BG32" s="679">
        <v>99.3</v>
      </c>
      <c r="BH32" s="654"/>
      <c r="BI32" s="654"/>
      <c r="BJ32" s="654"/>
      <c r="BK32" s="654"/>
      <c r="BL32" s="654"/>
      <c r="BM32" s="629">
        <v>96.7</v>
      </c>
      <c r="BN32" s="654"/>
      <c r="BO32" s="654"/>
      <c r="BP32" s="654"/>
      <c r="BQ32" s="680"/>
      <c r="BR32" s="679">
        <v>99.3</v>
      </c>
      <c r="BS32" s="654"/>
      <c r="BT32" s="654"/>
      <c r="BU32" s="654"/>
      <c r="BV32" s="654"/>
      <c r="BW32" s="654"/>
      <c r="BX32" s="629">
        <v>96.6</v>
      </c>
      <c r="BY32" s="654"/>
      <c r="BZ32" s="654"/>
      <c r="CA32" s="654"/>
      <c r="CB32" s="680"/>
      <c r="CD32" s="665"/>
      <c r="CE32" s="666"/>
      <c r="CF32" s="620" t="s">
        <v>319</v>
      </c>
      <c r="CG32" s="621"/>
      <c r="CH32" s="621"/>
      <c r="CI32" s="621"/>
      <c r="CJ32" s="621"/>
      <c r="CK32" s="621"/>
      <c r="CL32" s="621"/>
      <c r="CM32" s="621"/>
      <c r="CN32" s="621"/>
      <c r="CO32" s="621"/>
      <c r="CP32" s="621"/>
      <c r="CQ32" s="622"/>
      <c r="CR32" s="623" t="s">
        <v>236</v>
      </c>
      <c r="CS32" s="624"/>
      <c r="CT32" s="624"/>
      <c r="CU32" s="624"/>
      <c r="CV32" s="624"/>
      <c r="CW32" s="624"/>
      <c r="CX32" s="624"/>
      <c r="CY32" s="625"/>
      <c r="CZ32" s="628" t="s">
        <v>229</v>
      </c>
      <c r="DA32" s="656"/>
      <c r="DB32" s="656"/>
      <c r="DC32" s="658"/>
      <c r="DD32" s="632" t="s">
        <v>236</v>
      </c>
      <c r="DE32" s="624"/>
      <c r="DF32" s="624"/>
      <c r="DG32" s="624"/>
      <c r="DH32" s="624"/>
      <c r="DI32" s="624"/>
      <c r="DJ32" s="624"/>
      <c r="DK32" s="625"/>
      <c r="DL32" s="632" t="s">
        <v>229</v>
      </c>
      <c r="DM32" s="624"/>
      <c r="DN32" s="624"/>
      <c r="DO32" s="624"/>
      <c r="DP32" s="624"/>
      <c r="DQ32" s="624"/>
      <c r="DR32" s="624"/>
      <c r="DS32" s="624"/>
      <c r="DT32" s="624"/>
      <c r="DU32" s="624"/>
      <c r="DV32" s="625"/>
      <c r="DW32" s="628" t="s">
        <v>236</v>
      </c>
      <c r="DX32" s="656"/>
      <c r="DY32" s="656"/>
      <c r="DZ32" s="656"/>
      <c r="EA32" s="656"/>
      <c r="EB32" s="656"/>
      <c r="EC32" s="657"/>
    </row>
    <row r="33" spans="2:133" ht="11.25" customHeight="1">
      <c r="B33" s="620" t="s">
        <v>320</v>
      </c>
      <c r="C33" s="621"/>
      <c r="D33" s="621"/>
      <c r="E33" s="621"/>
      <c r="F33" s="621"/>
      <c r="G33" s="621"/>
      <c r="H33" s="621"/>
      <c r="I33" s="621"/>
      <c r="J33" s="621"/>
      <c r="K33" s="621"/>
      <c r="L33" s="621"/>
      <c r="M33" s="621"/>
      <c r="N33" s="621"/>
      <c r="O33" s="621"/>
      <c r="P33" s="621"/>
      <c r="Q33" s="622"/>
      <c r="R33" s="623">
        <v>62686</v>
      </c>
      <c r="S33" s="624"/>
      <c r="T33" s="624"/>
      <c r="U33" s="624"/>
      <c r="V33" s="624"/>
      <c r="W33" s="624"/>
      <c r="X33" s="624"/>
      <c r="Y33" s="625"/>
      <c r="Z33" s="626">
        <v>0.7</v>
      </c>
      <c r="AA33" s="626"/>
      <c r="AB33" s="626"/>
      <c r="AC33" s="626"/>
      <c r="AD33" s="627">
        <v>31946</v>
      </c>
      <c r="AE33" s="627"/>
      <c r="AF33" s="627"/>
      <c r="AG33" s="627"/>
      <c r="AH33" s="627"/>
      <c r="AI33" s="627"/>
      <c r="AJ33" s="627"/>
      <c r="AK33" s="627"/>
      <c r="AL33" s="628">
        <v>0.8</v>
      </c>
      <c r="AM33" s="629"/>
      <c r="AN33" s="629"/>
      <c r="AO33" s="630"/>
      <c r="AP33" s="671"/>
      <c r="AQ33" s="672"/>
      <c r="AR33" s="672"/>
      <c r="AS33" s="672"/>
      <c r="AT33" s="675"/>
      <c r="AU33" s="217"/>
      <c r="AV33" s="217"/>
      <c r="AW33" s="217"/>
      <c r="AX33" s="644" t="s">
        <v>321</v>
      </c>
      <c r="AY33" s="645"/>
      <c r="AZ33" s="645"/>
      <c r="BA33" s="645"/>
      <c r="BB33" s="645"/>
      <c r="BC33" s="645"/>
      <c r="BD33" s="645"/>
      <c r="BE33" s="645"/>
      <c r="BF33" s="646"/>
      <c r="BG33" s="681">
        <v>99</v>
      </c>
      <c r="BH33" s="682"/>
      <c r="BI33" s="682"/>
      <c r="BJ33" s="682"/>
      <c r="BK33" s="682"/>
      <c r="BL33" s="682"/>
      <c r="BM33" s="683">
        <v>93.3</v>
      </c>
      <c r="BN33" s="682"/>
      <c r="BO33" s="682"/>
      <c r="BP33" s="682"/>
      <c r="BQ33" s="684"/>
      <c r="BR33" s="681">
        <v>98.6</v>
      </c>
      <c r="BS33" s="682"/>
      <c r="BT33" s="682"/>
      <c r="BU33" s="682"/>
      <c r="BV33" s="682"/>
      <c r="BW33" s="682"/>
      <c r="BX33" s="683">
        <v>92.7</v>
      </c>
      <c r="BY33" s="682"/>
      <c r="BZ33" s="682"/>
      <c r="CA33" s="682"/>
      <c r="CB33" s="684"/>
      <c r="CD33" s="620" t="s">
        <v>322</v>
      </c>
      <c r="CE33" s="621"/>
      <c r="CF33" s="621"/>
      <c r="CG33" s="621"/>
      <c r="CH33" s="621"/>
      <c r="CI33" s="621"/>
      <c r="CJ33" s="621"/>
      <c r="CK33" s="621"/>
      <c r="CL33" s="621"/>
      <c r="CM33" s="621"/>
      <c r="CN33" s="621"/>
      <c r="CO33" s="621"/>
      <c r="CP33" s="621"/>
      <c r="CQ33" s="622"/>
      <c r="CR33" s="623">
        <v>3924659</v>
      </c>
      <c r="CS33" s="654"/>
      <c r="CT33" s="654"/>
      <c r="CU33" s="654"/>
      <c r="CV33" s="654"/>
      <c r="CW33" s="654"/>
      <c r="CX33" s="654"/>
      <c r="CY33" s="655"/>
      <c r="CZ33" s="628">
        <v>48.3</v>
      </c>
      <c r="DA33" s="656"/>
      <c r="DB33" s="656"/>
      <c r="DC33" s="658"/>
      <c r="DD33" s="632">
        <v>3174261</v>
      </c>
      <c r="DE33" s="654"/>
      <c r="DF33" s="654"/>
      <c r="DG33" s="654"/>
      <c r="DH33" s="654"/>
      <c r="DI33" s="654"/>
      <c r="DJ33" s="654"/>
      <c r="DK33" s="655"/>
      <c r="DL33" s="632">
        <v>1836810</v>
      </c>
      <c r="DM33" s="654"/>
      <c r="DN33" s="654"/>
      <c r="DO33" s="654"/>
      <c r="DP33" s="654"/>
      <c r="DQ33" s="654"/>
      <c r="DR33" s="654"/>
      <c r="DS33" s="654"/>
      <c r="DT33" s="654"/>
      <c r="DU33" s="654"/>
      <c r="DV33" s="655"/>
      <c r="DW33" s="628">
        <v>42.9</v>
      </c>
      <c r="DX33" s="656"/>
      <c r="DY33" s="656"/>
      <c r="DZ33" s="656"/>
      <c r="EA33" s="656"/>
      <c r="EB33" s="656"/>
      <c r="EC33" s="657"/>
    </row>
    <row r="34" spans="2:133" ht="11.25" customHeight="1">
      <c r="B34" s="620" t="s">
        <v>323</v>
      </c>
      <c r="C34" s="621"/>
      <c r="D34" s="621"/>
      <c r="E34" s="621"/>
      <c r="F34" s="621"/>
      <c r="G34" s="621"/>
      <c r="H34" s="621"/>
      <c r="I34" s="621"/>
      <c r="J34" s="621"/>
      <c r="K34" s="621"/>
      <c r="L34" s="621"/>
      <c r="M34" s="621"/>
      <c r="N34" s="621"/>
      <c r="O34" s="621"/>
      <c r="P34" s="621"/>
      <c r="Q34" s="622"/>
      <c r="R34" s="623">
        <v>107507</v>
      </c>
      <c r="S34" s="624"/>
      <c r="T34" s="624"/>
      <c r="U34" s="624"/>
      <c r="V34" s="624"/>
      <c r="W34" s="624"/>
      <c r="X34" s="624"/>
      <c r="Y34" s="625"/>
      <c r="Z34" s="626">
        <v>1.2</v>
      </c>
      <c r="AA34" s="626"/>
      <c r="AB34" s="626"/>
      <c r="AC34" s="626"/>
      <c r="AD34" s="627" t="s">
        <v>236</v>
      </c>
      <c r="AE34" s="627"/>
      <c r="AF34" s="627"/>
      <c r="AG34" s="627"/>
      <c r="AH34" s="627"/>
      <c r="AI34" s="627"/>
      <c r="AJ34" s="627"/>
      <c r="AK34" s="627"/>
      <c r="AL34" s="628" t="s">
        <v>229</v>
      </c>
      <c r="AM34" s="629"/>
      <c r="AN34" s="629"/>
      <c r="AO34" s="630"/>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324</v>
      </c>
      <c r="CE34" s="621"/>
      <c r="CF34" s="621"/>
      <c r="CG34" s="621"/>
      <c r="CH34" s="621"/>
      <c r="CI34" s="621"/>
      <c r="CJ34" s="621"/>
      <c r="CK34" s="621"/>
      <c r="CL34" s="621"/>
      <c r="CM34" s="621"/>
      <c r="CN34" s="621"/>
      <c r="CO34" s="621"/>
      <c r="CP34" s="621"/>
      <c r="CQ34" s="622"/>
      <c r="CR34" s="623">
        <v>885989</v>
      </c>
      <c r="CS34" s="624"/>
      <c r="CT34" s="624"/>
      <c r="CU34" s="624"/>
      <c r="CV34" s="624"/>
      <c r="CW34" s="624"/>
      <c r="CX34" s="624"/>
      <c r="CY34" s="625"/>
      <c r="CZ34" s="628">
        <v>10.9</v>
      </c>
      <c r="DA34" s="656"/>
      <c r="DB34" s="656"/>
      <c r="DC34" s="658"/>
      <c r="DD34" s="632">
        <v>666220</v>
      </c>
      <c r="DE34" s="624"/>
      <c r="DF34" s="624"/>
      <c r="DG34" s="624"/>
      <c r="DH34" s="624"/>
      <c r="DI34" s="624"/>
      <c r="DJ34" s="624"/>
      <c r="DK34" s="625"/>
      <c r="DL34" s="632">
        <v>534021</v>
      </c>
      <c r="DM34" s="624"/>
      <c r="DN34" s="624"/>
      <c r="DO34" s="624"/>
      <c r="DP34" s="624"/>
      <c r="DQ34" s="624"/>
      <c r="DR34" s="624"/>
      <c r="DS34" s="624"/>
      <c r="DT34" s="624"/>
      <c r="DU34" s="624"/>
      <c r="DV34" s="625"/>
      <c r="DW34" s="628">
        <v>12.5</v>
      </c>
      <c r="DX34" s="656"/>
      <c r="DY34" s="656"/>
      <c r="DZ34" s="656"/>
      <c r="EA34" s="656"/>
      <c r="EB34" s="656"/>
      <c r="EC34" s="657"/>
    </row>
    <row r="35" spans="2:133" ht="11.25" customHeight="1">
      <c r="B35" s="620" t="s">
        <v>325</v>
      </c>
      <c r="C35" s="621"/>
      <c r="D35" s="621"/>
      <c r="E35" s="621"/>
      <c r="F35" s="621"/>
      <c r="G35" s="621"/>
      <c r="H35" s="621"/>
      <c r="I35" s="621"/>
      <c r="J35" s="621"/>
      <c r="K35" s="621"/>
      <c r="L35" s="621"/>
      <c r="M35" s="621"/>
      <c r="N35" s="621"/>
      <c r="O35" s="621"/>
      <c r="P35" s="621"/>
      <c r="Q35" s="622"/>
      <c r="R35" s="623">
        <v>308847</v>
      </c>
      <c r="S35" s="624"/>
      <c r="T35" s="624"/>
      <c r="U35" s="624"/>
      <c r="V35" s="624"/>
      <c r="W35" s="624"/>
      <c r="X35" s="624"/>
      <c r="Y35" s="625"/>
      <c r="Z35" s="626">
        <v>3.4</v>
      </c>
      <c r="AA35" s="626"/>
      <c r="AB35" s="626"/>
      <c r="AC35" s="626"/>
      <c r="AD35" s="627" t="s">
        <v>229</v>
      </c>
      <c r="AE35" s="627"/>
      <c r="AF35" s="627"/>
      <c r="AG35" s="627"/>
      <c r="AH35" s="627"/>
      <c r="AI35" s="627"/>
      <c r="AJ35" s="627"/>
      <c r="AK35" s="627"/>
      <c r="AL35" s="628" t="s">
        <v>236</v>
      </c>
      <c r="AM35" s="629"/>
      <c r="AN35" s="629"/>
      <c r="AO35" s="630"/>
      <c r="AP35" s="220"/>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51064</v>
      </c>
      <c r="CS35" s="654"/>
      <c r="CT35" s="654"/>
      <c r="CU35" s="654"/>
      <c r="CV35" s="654"/>
      <c r="CW35" s="654"/>
      <c r="CX35" s="654"/>
      <c r="CY35" s="655"/>
      <c r="CZ35" s="628">
        <v>0.6</v>
      </c>
      <c r="DA35" s="656"/>
      <c r="DB35" s="656"/>
      <c r="DC35" s="658"/>
      <c r="DD35" s="632">
        <v>44200</v>
      </c>
      <c r="DE35" s="654"/>
      <c r="DF35" s="654"/>
      <c r="DG35" s="654"/>
      <c r="DH35" s="654"/>
      <c r="DI35" s="654"/>
      <c r="DJ35" s="654"/>
      <c r="DK35" s="655"/>
      <c r="DL35" s="632">
        <v>40382</v>
      </c>
      <c r="DM35" s="654"/>
      <c r="DN35" s="654"/>
      <c r="DO35" s="654"/>
      <c r="DP35" s="654"/>
      <c r="DQ35" s="654"/>
      <c r="DR35" s="654"/>
      <c r="DS35" s="654"/>
      <c r="DT35" s="654"/>
      <c r="DU35" s="654"/>
      <c r="DV35" s="655"/>
      <c r="DW35" s="628">
        <v>0.9</v>
      </c>
      <c r="DX35" s="656"/>
      <c r="DY35" s="656"/>
      <c r="DZ35" s="656"/>
      <c r="EA35" s="656"/>
      <c r="EB35" s="656"/>
      <c r="EC35" s="657"/>
    </row>
    <row r="36" spans="2:133" ht="11.25" customHeight="1">
      <c r="B36" s="620" t="s">
        <v>329</v>
      </c>
      <c r="C36" s="621"/>
      <c r="D36" s="621"/>
      <c r="E36" s="621"/>
      <c r="F36" s="621"/>
      <c r="G36" s="621"/>
      <c r="H36" s="621"/>
      <c r="I36" s="621"/>
      <c r="J36" s="621"/>
      <c r="K36" s="621"/>
      <c r="L36" s="621"/>
      <c r="M36" s="621"/>
      <c r="N36" s="621"/>
      <c r="O36" s="621"/>
      <c r="P36" s="621"/>
      <c r="Q36" s="622"/>
      <c r="R36" s="623">
        <v>514095</v>
      </c>
      <c r="S36" s="624"/>
      <c r="T36" s="624"/>
      <c r="U36" s="624"/>
      <c r="V36" s="624"/>
      <c r="W36" s="624"/>
      <c r="X36" s="624"/>
      <c r="Y36" s="625"/>
      <c r="Z36" s="626">
        <v>5.6</v>
      </c>
      <c r="AA36" s="626"/>
      <c r="AB36" s="626"/>
      <c r="AC36" s="626"/>
      <c r="AD36" s="627" t="s">
        <v>229</v>
      </c>
      <c r="AE36" s="627"/>
      <c r="AF36" s="627"/>
      <c r="AG36" s="627"/>
      <c r="AH36" s="627"/>
      <c r="AI36" s="627"/>
      <c r="AJ36" s="627"/>
      <c r="AK36" s="627"/>
      <c r="AL36" s="628" t="s">
        <v>229</v>
      </c>
      <c r="AM36" s="629"/>
      <c r="AN36" s="629"/>
      <c r="AO36" s="630"/>
      <c r="AP36" s="220"/>
      <c r="AQ36" s="685" t="s">
        <v>330</v>
      </c>
      <c r="AR36" s="686"/>
      <c r="AS36" s="686"/>
      <c r="AT36" s="686"/>
      <c r="AU36" s="686"/>
      <c r="AV36" s="686"/>
      <c r="AW36" s="686"/>
      <c r="AX36" s="686"/>
      <c r="AY36" s="687"/>
      <c r="AZ36" s="612">
        <v>1050440</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86312</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1339614</v>
      </c>
      <c r="CS36" s="624"/>
      <c r="CT36" s="624"/>
      <c r="CU36" s="624"/>
      <c r="CV36" s="624"/>
      <c r="CW36" s="624"/>
      <c r="CX36" s="624"/>
      <c r="CY36" s="625"/>
      <c r="CZ36" s="628">
        <v>16.5</v>
      </c>
      <c r="DA36" s="656"/>
      <c r="DB36" s="656"/>
      <c r="DC36" s="658"/>
      <c r="DD36" s="632">
        <v>973487</v>
      </c>
      <c r="DE36" s="624"/>
      <c r="DF36" s="624"/>
      <c r="DG36" s="624"/>
      <c r="DH36" s="624"/>
      <c r="DI36" s="624"/>
      <c r="DJ36" s="624"/>
      <c r="DK36" s="625"/>
      <c r="DL36" s="632">
        <v>752010</v>
      </c>
      <c r="DM36" s="624"/>
      <c r="DN36" s="624"/>
      <c r="DO36" s="624"/>
      <c r="DP36" s="624"/>
      <c r="DQ36" s="624"/>
      <c r="DR36" s="624"/>
      <c r="DS36" s="624"/>
      <c r="DT36" s="624"/>
      <c r="DU36" s="624"/>
      <c r="DV36" s="625"/>
      <c r="DW36" s="628">
        <v>17.600000000000001</v>
      </c>
      <c r="DX36" s="656"/>
      <c r="DY36" s="656"/>
      <c r="DZ36" s="656"/>
      <c r="EA36" s="656"/>
      <c r="EB36" s="656"/>
      <c r="EC36" s="657"/>
    </row>
    <row r="37" spans="2:133" ht="11.25" customHeight="1">
      <c r="B37" s="620" t="s">
        <v>333</v>
      </c>
      <c r="C37" s="621"/>
      <c r="D37" s="621"/>
      <c r="E37" s="621"/>
      <c r="F37" s="621"/>
      <c r="G37" s="621"/>
      <c r="H37" s="621"/>
      <c r="I37" s="621"/>
      <c r="J37" s="621"/>
      <c r="K37" s="621"/>
      <c r="L37" s="621"/>
      <c r="M37" s="621"/>
      <c r="N37" s="621"/>
      <c r="O37" s="621"/>
      <c r="P37" s="621"/>
      <c r="Q37" s="622"/>
      <c r="R37" s="623">
        <v>76855</v>
      </c>
      <c r="S37" s="624"/>
      <c r="T37" s="624"/>
      <c r="U37" s="624"/>
      <c r="V37" s="624"/>
      <c r="W37" s="624"/>
      <c r="X37" s="624"/>
      <c r="Y37" s="625"/>
      <c r="Z37" s="626">
        <v>0.8</v>
      </c>
      <c r="AA37" s="626"/>
      <c r="AB37" s="626"/>
      <c r="AC37" s="626"/>
      <c r="AD37" s="627">
        <v>579</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300361</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70827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328200</v>
      </c>
      <c r="CS37" s="654"/>
      <c r="CT37" s="654"/>
      <c r="CU37" s="654"/>
      <c r="CV37" s="654"/>
      <c r="CW37" s="654"/>
      <c r="CX37" s="654"/>
      <c r="CY37" s="655"/>
      <c r="CZ37" s="628">
        <v>4</v>
      </c>
      <c r="DA37" s="656"/>
      <c r="DB37" s="656"/>
      <c r="DC37" s="658"/>
      <c r="DD37" s="632">
        <v>328060</v>
      </c>
      <c r="DE37" s="654"/>
      <c r="DF37" s="654"/>
      <c r="DG37" s="654"/>
      <c r="DH37" s="654"/>
      <c r="DI37" s="654"/>
      <c r="DJ37" s="654"/>
      <c r="DK37" s="655"/>
      <c r="DL37" s="632">
        <v>326448</v>
      </c>
      <c r="DM37" s="654"/>
      <c r="DN37" s="654"/>
      <c r="DO37" s="654"/>
      <c r="DP37" s="654"/>
      <c r="DQ37" s="654"/>
      <c r="DR37" s="654"/>
      <c r="DS37" s="654"/>
      <c r="DT37" s="654"/>
      <c r="DU37" s="654"/>
      <c r="DV37" s="655"/>
      <c r="DW37" s="628">
        <v>7.6</v>
      </c>
      <c r="DX37" s="656"/>
      <c r="DY37" s="656"/>
      <c r="DZ37" s="656"/>
      <c r="EA37" s="656"/>
      <c r="EB37" s="656"/>
      <c r="EC37" s="657"/>
    </row>
    <row r="38" spans="2:133" ht="11.25" customHeight="1">
      <c r="B38" s="620" t="s">
        <v>337</v>
      </c>
      <c r="C38" s="621"/>
      <c r="D38" s="621"/>
      <c r="E38" s="621"/>
      <c r="F38" s="621"/>
      <c r="G38" s="621"/>
      <c r="H38" s="621"/>
      <c r="I38" s="621"/>
      <c r="J38" s="621"/>
      <c r="K38" s="621"/>
      <c r="L38" s="621"/>
      <c r="M38" s="621"/>
      <c r="N38" s="621"/>
      <c r="O38" s="621"/>
      <c r="P38" s="621"/>
      <c r="Q38" s="622"/>
      <c r="R38" s="623">
        <v>1192107</v>
      </c>
      <c r="S38" s="624"/>
      <c r="T38" s="624"/>
      <c r="U38" s="624"/>
      <c r="V38" s="624"/>
      <c r="W38" s="624"/>
      <c r="X38" s="624"/>
      <c r="Y38" s="625"/>
      <c r="Z38" s="626">
        <v>13.1</v>
      </c>
      <c r="AA38" s="626"/>
      <c r="AB38" s="626"/>
      <c r="AC38" s="626"/>
      <c r="AD38" s="627" t="s">
        <v>236</v>
      </c>
      <c r="AE38" s="627"/>
      <c r="AF38" s="627"/>
      <c r="AG38" s="627"/>
      <c r="AH38" s="627"/>
      <c r="AI38" s="627"/>
      <c r="AJ38" s="627"/>
      <c r="AK38" s="627"/>
      <c r="AL38" s="628" t="s">
        <v>236</v>
      </c>
      <c r="AM38" s="629"/>
      <c r="AN38" s="629"/>
      <c r="AO38" s="630"/>
      <c r="AQ38" s="689" t="s">
        <v>338</v>
      </c>
      <c r="AR38" s="690"/>
      <c r="AS38" s="690"/>
      <c r="AT38" s="690"/>
      <c r="AU38" s="690"/>
      <c r="AV38" s="690"/>
      <c r="AW38" s="690"/>
      <c r="AX38" s="690"/>
      <c r="AY38" s="691"/>
      <c r="AZ38" s="623">
        <v>163159</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1392</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750079</v>
      </c>
      <c r="CS38" s="624"/>
      <c r="CT38" s="624"/>
      <c r="CU38" s="624"/>
      <c r="CV38" s="624"/>
      <c r="CW38" s="624"/>
      <c r="CX38" s="624"/>
      <c r="CY38" s="625"/>
      <c r="CZ38" s="628">
        <v>9.1999999999999993</v>
      </c>
      <c r="DA38" s="656"/>
      <c r="DB38" s="656"/>
      <c r="DC38" s="658"/>
      <c r="DD38" s="632">
        <v>646735</v>
      </c>
      <c r="DE38" s="624"/>
      <c r="DF38" s="624"/>
      <c r="DG38" s="624"/>
      <c r="DH38" s="624"/>
      <c r="DI38" s="624"/>
      <c r="DJ38" s="624"/>
      <c r="DK38" s="625"/>
      <c r="DL38" s="632">
        <v>510397</v>
      </c>
      <c r="DM38" s="624"/>
      <c r="DN38" s="624"/>
      <c r="DO38" s="624"/>
      <c r="DP38" s="624"/>
      <c r="DQ38" s="624"/>
      <c r="DR38" s="624"/>
      <c r="DS38" s="624"/>
      <c r="DT38" s="624"/>
      <c r="DU38" s="624"/>
      <c r="DV38" s="625"/>
      <c r="DW38" s="628">
        <v>11.9</v>
      </c>
      <c r="DX38" s="656"/>
      <c r="DY38" s="656"/>
      <c r="DZ38" s="656"/>
      <c r="EA38" s="656"/>
      <c r="EB38" s="656"/>
      <c r="EC38" s="657"/>
    </row>
    <row r="39" spans="2:133" ht="11.25" customHeight="1">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236</v>
      </c>
      <c r="AA39" s="626"/>
      <c r="AB39" s="626"/>
      <c r="AC39" s="626"/>
      <c r="AD39" s="627" t="s">
        <v>229</v>
      </c>
      <c r="AE39" s="627"/>
      <c r="AF39" s="627"/>
      <c r="AG39" s="627"/>
      <c r="AH39" s="627"/>
      <c r="AI39" s="627"/>
      <c r="AJ39" s="627"/>
      <c r="AK39" s="627"/>
      <c r="AL39" s="628" t="s">
        <v>229</v>
      </c>
      <c r="AM39" s="629"/>
      <c r="AN39" s="629"/>
      <c r="AO39" s="630"/>
      <c r="AQ39" s="689" t="s">
        <v>342</v>
      </c>
      <c r="AR39" s="690"/>
      <c r="AS39" s="690"/>
      <c r="AT39" s="690"/>
      <c r="AU39" s="690"/>
      <c r="AV39" s="690"/>
      <c r="AW39" s="690"/>
      <c r="AX39" s="690"/>
      <c r="AY39" s="691"/>
      <c r="AZ39" s="623" t="s">
        <v>236</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2209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831913</v>
      </c>
      <c r="CS39" s="654"/>
      <c r="CT39" s="654"/>
      <c r="CU39" s="654"/>
      <c r="CV39" s="654"/>
      <c r="CW39" s="654"/>
      <c r="CX39" s="654"/>
      <c r="CY39" s="655"/>
      <c r="CZ39" s="628">
        <v>10.199999999999999</v>
      </c>
      <c r="DA39" s="656"/>
      <c r="DB39" s="656"/>
      <c r="DC39" s="658"/>
      <c r="DD39" s="632">
        <v>777619</v>
      </c>
      <c r="DE39" s="654"/>
      <c r="DF39" s="654"/>
      <c r="DG39" s="654"/>
      <c r="DH39" s="654"/>
      <c r="DI39" s="654"/>
      <c r="DJ39" s="654"/>
      <c r="DK39" s="655"/>
      <c r="DL39" s="632" t="s">
        <v>229</v>
      </c>
      <c r="DM39" s="654"/>
      <c r="DN39" s="654"/>
      <c r="DO39" s="654"/>
      <c r="DP39" s="654"/>
      <c r="DQ39" s="654"/>
      <c r="DR39" s="654"/>
      <c r="DS39" s="654"/>
      <c r="DT39" s="654"/>
      <c r="DU39" s="654"/>
      <c r="DV39" s="655"/>
      <c r="DW39" s="628" t="s">
        <v>236</v>
      </c>
      <c r="DX39" s="656"/>
      <c r="DY39" s="656"/>
      <c r="DZ39" s="656"/>
      <c r="EA39" s="656"/>
      <c r="EB39" s="656"/>
      <c r="EC39" s="657"/>
    </row>
    <row r="40" spans="2:133" ht="11.25" customHeight="1">
      <c r="B40" s="620" t="s">
        <v>345</v>
      </c>
      <c r="C40" s="621"/>
      <c r="D40" s="621"/>
      <c r="E40" s="621"/>
      <c r="F40" s="621"/>
      <c r="G40" s="621"/>
      <c r="H40" s="621"/>
      <c r="I40" s="621"/>
      <c r="J40" s="621"/>
      <c r="K40" s="621"/>
      <c r="L40" s="621"/>
      <c r="M40" s="621"/>
      <c r="N40" s="621"/>
      <c r="O40" s="621"/>
      <c r="P40" s="621"/>
      <c r="Q40" s="622"/>
      <c r="R40" s="623">
        <v>39307</v>
      </c>
      <c r="S40" s="624"/>
      <c r="T40" s="624"/>
      <c r="U40" s="624"/>
      <c r="V40" s="624"/>
      <c r="W40" s="624"/>
      <c r="X40" s="624"/>
      <c r="Y40" s="625"/>
      <c r="Z40" s="626">
        <v>0.4</v>
      </c>
      <c r="AA40" s="626"/>
      <c r="AB40" s="626"/>
      <c r="AC40" s="626"/>
      <c r="AD40" s="627" t="s">
        <v>229</v>
      </c>
      <c r="AE40" s="627"/>
      <c r="AF40" s="627"/>
      <c r="AG40" s="627"/>
      <c r="AH40" s="627"/>
      <c r="AI40" s="627"/>
      <c r="AJ40" s="627"/>
      <c r="AK40" s="627"/>
      <c r="AL40" s="628" t="s">
        <v>236</v>
      </c>
      <c r="AM40" s="629"/>
      <c r="AN40" s="629"/>
      <c r="AO40" s="630"/>
      <c r="AQ40" s="689" t="s">
        <v>346</v>
      </c>
      <c r="AR40" s="690"/>
      <c r="AS40" s="690"/>
      <c r="AT40" s="690"/>
      <c r="AU40" s="690"/>
      <c r="AV40" s="690"/>
      <c r="AW40" s="690"/>
      <c r="AX40" s="690"/>
      <c r="AY40" s="691"/>
      <c r="AZ40" s="623" t="s">
        <v>229</v>
      </c>
      <c r="BA40" s="624"/>
      <c r="BB40" s="624"/>
      <c r="BC40" s="624"/>
      <c r="BD40" s="654"/>
      <c r="BE40" s="654"/>
      <c r="BF40" s="680"/>
      <c r="BG40" s="669" t="s">
        <v>347</v>
      </c>
      <c r="BH40" s="670"/>
      <c r="BI40" s="670"/>
      <c r="BJ40" s="670"/>
      <c r="BK40" s="670"/>
      <c r="BL40" s="221"/>
      <c r="BM40" s="621" t="s">
        <v>348</v>
      </c>
      <c r="BN40" s="621"/>
      <c r="BO40" s="621"/>
      <c r="BP40" s="621"/>
      <c r="BQ40" s="621"/>
      <c r="BR40" s="621"/>
      <c r="BS40" s="621"/>
      <c r="BT40" s="621"/>
      <c r="BU40" s="622"/>
      <c r="BV40" s="623">
        <v>105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66000</v>
      </c>
      <c r="CS40" s="624"/>
      <c r="CT40" s="624"/>
      <c r="CU40" s="624"/>
      <c r="CV40" s="624"/>
      <c r="CW40" s="624"/>
      <c r="CX40" s="624"/>
      <c r="CY40" s="625"/>
      <c r="CZ40" s="628">
        <v>0.8</v>
      </c>
      <c r="DA40" s="656"/>
      <c r="DB40" s="656"/>
      <c r="DC40" s="658"/>
      <c r="DD40" s="632">
        <v>66000</v>
      </c>
      <c r="DE40" s="624"/>
      <c r="DF40" s="624"/>
      <c r="DG40" s="624"/>
      <c r="DH40" s="624"/>
      <c r="DI40" s="624"/>
      <c r="DJ40" s="624"/>
      <c r="DK40" s="625"/>
      <c r="DL40" s="632" t="s">
        <v>229</v>
      </c>
      <c r="DM40" s="624"/>
      <c r="DN40" s="624"/>
      <c r="DO40" s="624"/>
      <c r="DP40" s="624"/>
      <c r="DQ40" s="624"/>
      <c r="DR40" s="624"/>
      <c r="DS40" s="624"/>
      <c r="DT40" s="624"/>
      <c r="DU40" s="624"/>
      <c r="DV40" s="625"/>
      <c r="DW40" s="628" t="s">
        <v>229</v>
      </c>
      <c r="DX40" s="656"/>
      <c r="DY40" s="656"/>
      <c r="DZ40" s="656"/>
      <c r="EA40" s="656"/>
      <c r="EB40" s="656"/>
      <c r="EC40" s="657"/>
    </row>
    <row r="41" spans="2:133" ht="11.25" customHeight="1">
      <c r="B41" s="644" t="s">
        <v>350</v>
      </c>
      <c r="C41" s="645"/>
      <c r="D41" s="645"/>
      <c r="E41" s="645"/>
      <c r="F41" s="645"/>
      <c r="G41" s="645"/>
      <c r="H41" s="645"/>
      <c r="I41" s="645"/>
      <c r="J41" s="645"/>
      <c r="K41" s="645"/>
      <c r="L41" s="645"/>
      <c r="M41" s="645"/>
      <c r="N41" s="645"/>
      <c r="O41" s="645"/>
      <c r="P41" s="645"/>
      <c r="Q41" s="646"/>
      <c r="R41" s="698">
        <v>9129539</v>
      </c>
      <c r="S41" s="699"/>
      <c r="T41" s="699"/>
      <c r="U41" s="699"/>
      <c r="V41" s="699"/>
      <c r="W41" s="699"/>
      <c r="X41" s="699"/>
      <c r="Y41" s="700"/>
      <c r="Z41" s="701">
        <v>100</v>
      </c>
      <c r="AA41" s="701"/>
      <c r="AB41" s="701"/>
      <c r="AC41" s="701"/>
      <c r="AD41" s="702">
        <v>4238022</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108478</v>
      </c>
      <c r="BA41" s="624"/>
      <c r="BB41" s="624"/>
      <c r="BC41" s="624"/>
      <c r="BD41" s="654"/>
      <c r="BE41" s="654"/>
      <c r="BF41" s="680"/>
      <c r="BG41" s="669"/>
      <c r="BH41" s="670"/>
      <c r="BI41" s="670"/>
      <c r="BJ41" s="670"/>
      <c r="BK41" s="670"/>
      <c r="BL41" s="221"/>
      <c r="BM41" s="621" t="s">
        <v>352</v>
      </c>
      <c r="BN41" s="621"/>
      <c r="BO41" s="621"/>
      <c r="BP41" s="621"/>
      <c r="BQ41" s="621"/>
      <c r="BR41" s="621"/>
      <c r="BS41" s="621"/>
      <c r="BT41" s="621"/>
      <c r="BU41" s="622"/>
      <c r="BV41" s="623" t="s">
        <v>236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229</v>
      </c>
      <c r="CS41" s="654"/>
      <c r="CT41" s="654"/>
      <c r="CU41" s="654"/>
      <c r="CV41" s="654"/>
      <c r="CW41" s="654"/>
      <c r="CX41" s="654"/>
      <c r="CY41" s="655"/>
      <c r="CZ41" s="628" t="s">
        <v>229</v>
      </c>
      <c r="DA41" s="656"/>
      <c r="DB41" s="656"/>
      <c r="DC41" s="658"/>
      <c r="DD41" s="632" t="s">
        <v>229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c r="AQ42" s="705" t="s">
        <v>354</v>
      </c>
      <c r="AR42" s="706"/>
      <c r="AS42" s="706"/>
      <c r="AT42" s="706"/>
      <c r="AU42" s="706"/>
      <c r="AV42" s="706"/>
      <c r="AW42" s="706"/>
      <c r="AX42" s="706"/>
      <c r="AY42" s="707"/>
      <c r="AZ42" s="698">
        <v>478442</v>
      </c>
      <c r="BA42" s="699"/>
      <c r="BB42" s="699"/>
      <c r="BC42" s="699"/>
      <c r="BD42" s="682"/>
      <c r="BE42" s="682"/>
      <c r="BF42" s="684"/>
      <c r="BG42" s="671"/>
      <c r="BH42" s="672"/>
      <c r="BI42" s="672"/>
      <c r="BJ42" s="672"/>
      <c r="BK42" s="672"/>
      <c r="BL42" s="222"/>
      <c r="BM42" s="645" t="s">
        <v>355</v>
      </c>
      <c r="BN42" s="645"/>
      <c r="BO42" s="645"/>
      <c r="BP42" s="645"/>
      <c r="BQ42" s="645"/>
      <c r="BR42" s="645"/>
      <c r="BS42" s="645"/>
      <c r="BT42" s="645"/>
      <c r="BU42" s="646"/>
      <c r="BV42" s="698">
        <v>384</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1341813</v>
      </c>
      <c r="CS42" s="654"/>
      <c r="CT42" s="654"/>
      <c r="CU42" s="654"/>
      <c r="CV42" s="654"/>
      <c r="CW42" s="654"/>
      <c r="CX42" s="654"/>
      <c r="CY42" s="655"/>
      <c r="CZ42" s="628">
        <v>16.5</v>
      </c>
      <c r="DA42" s="656"/>
      <c r="DB42" s="656"/>
      <c r="DC42" s="658"/>
      <c r="DD42" s="632">
        <v>206184</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c r="B43" s="212" t="s">
        <v>357</v>
      </c>
      <c r="CD43" s="620" t="s">
        <v>358</v>
      </c>
      <c r="CE43" s="621"/>
      <c r="CF43" s="621"/>
      <c r="CG43" s="621"/>
      <c r="CH43" s="621"/>
      <c r="CI43" s="621"/>
      <c r="CJ43" s="621"/>
      <c r="CK43" s="621"/>
      <c r="CL43" s="621"/>
      <c r="CM43" s="621"/>
      <c r="CN43" s="621"/>
      <c r="CO43" s="621"/>
      <c r="CP43" s="621"/>
      <c r="CQ43" s="622"/>
      <c r="CR43" s="623">
        <v>24964</v>
      </c>
      <c r="CS43" s="654"/>
      <c r="CT43" s="654"/>
      <c r="CU43" s="654"/>
      <c r="CV43" s="654"/>
      <c r="CW43" s="654"/>
      <c r="CX43" s="654"/>
      <c r="CY43" s="655"/>
      <c r="CZ43" s="628">
        <v>0.3</v>
      </c>
      <c r="DA43" s="656"/>
      <c r="DB43" s="656"/>
      <c r="DC43" s="658"/>
      <c r="DD43" s="632">
        <v>24964</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1118440</v>
      </c>
      <c r="CS44" s="624"/>
      <c r="CT44" s="624"/>
      <c r="CU44" s="624"/>
      <c r="CV44" s="624"/>
      <c r="CW44" s="624"/>
      <c r="CX44" s="624"/>
      <c r="CY44" s="625"/>
      <c r="CZ44" s="628">
        <v>13.8</v>
      </c>
      <c r="DA44" s="629"/>
      <c r="DB44" s="629"/>
      <c r="DC44" s="635"/>
      <c r="DD44" s="632">
        <v>173618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790499</v>
      </c>
      <c r="CS45" s="654"/>
      <c r="CT45" s="654"/>
      <c r="CU45" s="654"/>
      <c r="CV45" s="654"/>
      <c r="CW45" s="654"/>
      <c r="CX45" s="654"/>
      <c r="CY45" s="655"/>
      <c r="CZ45" s="628">
        <v>9.6999999999999993</v>
      </c>
      <c r="DA45" s="656"/>
      <c r="DB45" s="656"/>
      <c r="DC45" s="658"/>
      <c r="DD45" s="632">
        <v>27228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c r="B46" s="223"/>
      <c r="CD46" s="663"/>
      <c r="CE46" s="664"/>
      <c r="CF46" s="620" t="s">
        <v>363</v>
      </c>
      <c r="CG46" s="621"/>
      <c r="CH46" s="621"/>
      <c r="CI46" s="621"/>
      <c r="CJ46" s="621"/>
      <c r="CK46" s="621"/>
      <c r="CL46" s="621"/>
      <c r="CM46" s="621"/>
      <c r="CN46" s="621"/>
      <c r="CO46" s="621"/>
      <c r="CP46" s="621"/>
      <c r="CQ46" s="622"/>
      <c r="CR46" s="623">
        <v>270546</v>
      </c>
      <c r="CS46" s="624"/>
      <c r="CT46" s="624"/>
      <c r="CU46" s="624"/>
      <c r="CV46" s="624"/>
      <c r="CW46" s="624"/>
      <c r="CX46" s="624"/>
      <c r="CY46" s="625"/>
      <c r="CZ46" s="628">
        <v>3.3</v>
      </c>
      <c r="DA46" s="629"/>
      <c r="DB46" s="629"/>
      <c r="DC46" s="635"/>
      <c r="DD46" s="632">
        <v>128940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c r="B47" s="223"/>
      <c r="CD47" s="663"/>
      <c r="CE47" s="664"/>
      <c r="CF47" s="620" t="s">
        <v>364</v>
      </c>
      <c r="CG47" s="621"/>
      <c r="CH47" s="621"/>
      <c r="CI47" s="621"/>
      <c r="CJ47" s="621"/>
      <c r="CK47" s="621"/>
      <c r="CL47" s="621"/>
      <c r="CM47" s="621"/>
      <c r="CN47" s="621"/>
      <c r="CO47" s="621"/>
      <c r="CP47" s="621"/>
      <c r="CQ47" s="622"/>
      <c r="CR47" s="623">
        <v>223373</v>
      </c>
      <c r="CS47" s="654"/>
      <c r="CT47" s="654"/>
      <c r="CU47" s="654"/>
      <c r="CV47" s="654"/>
      <c r="CW47" s="654"/>
      <c r="CX47" s="654"/>
      <c r="CY47" s="655"/>
      <c r="CZ47" s="628">
        <v>2.7</v>
      </c>
      <c r="DA47" s="656"/>
      <c r="DB47" s="656"/>
      <c r="DC47" s="658"/>
      <c r="DD47" s="632">
        <v>32566</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c r="B48" s="223"/>
      <c r="CD48" s="665"/>
      <c r="CE48" s="666"/>
      <c r="CF48" s="620" t="s">
        <v>365</v>
      </c>
      <c r="CG48" s="621"/>
      <c r="CH48" s="621"/>
      <c r="CI48" s="621"/>
      <c r="CJ48" s="621"/>
      <c r="CK48" s="621"/>
      <c r="CL48" s="621"/>
      <c r="CM48" s="621"/>
      <c r="CN48" s="621"/>
      <c r="CO48" s="621"/>
      <c r="CP48" s="621"/>
      <c r="CQ48" s="622"/>
      <c r="CR48" s="623" t="s">
        <v>229</v>
      </c>
      <c r="CS48" s="624"/>
      <c r="CT48" s="624"/>
      <c r="CU48" s="624"/>
      <c r="CV48" s="624"/>
      <c r="CW48" s="624"/>
      <c r="CX48" s="624"/>
      <c r="CY48" s="625"/>
      <c r="CZ48" s="628" t="s">
        <v>236</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c r="B49" s="223"/>
      <c r="CD49" s="644" t="s">
        <v>366</v>
      </c>
      <c r="CE49" s="645"/>
      <c r="CF49" s="645"/>
      <c r="CG49" s="645"/>
      <c r="CH49" s="645"/>
      <c r="CI49" s="645"/>
      <c r="CJ49" s="645"/>
      <c r="CK49" s="645"/>
      <c r="CL49" s="645"/>
      <c r="CM49" s="645"/>
      <c r="CN49" s="645"/>
      <c r="CO49" s="645"/>
      <c r="CP49" s="645"/>
      <c r="CQ49" s="646"/>
      <c r="CR49" s="698">
        <v>8129585</v>
      </c>
      <c r="CS49" s="682"/>
      <c r="CT49" s="682"/>
      <c r="CU49" s="682"/>
      <c r="CV49" s="682"/>
      <c r="CW49" s="682"/>
      <c r="CX49" s="682"/>
      <c r="CY49" s="711"/>
      <c r="CZ49" s="703">
        <v>100</v>
      </c>
      <c r="DA49" s="712"/>
      <c r="DB49" s="712"/>
      <c r="DC49" s="713"/>
      <c r="DD49" s="714">
        <v>5212970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xgs5OYzb31eZR5pdraaydxXrivqmbMjiIkxNop18/Jw7DQhRjqLMIfDSx/zQqCNl4S5cWq1k6NL5bHjtf/1Fcw==" saltValue="RAa4M3+u38mMtjqpD+RwJ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0" zoomScale="70" zoomScaleNormal="25" zoomScaleSheetLayoutView="70" workbookViewId="0">
      <selection activeCell="CP120" sqref="CP120:DF120"/>
    </sheetView>
  </sheetViews>
  <sheetFormatPr defaultColWidth="0" defaultRowHeight="13" zeroHeight="1"/>
  <cols>
    <col min="1" max="130" width="2.7265625" style="229" customWidth="1"/>
    <col min="131" max="131" width="1.6328125" style="229" customWidth="1"/>
    <col min="132" max="16384" width="9" style="229" hidden="1"/>
  </cols>
  <sheetData>
    <row r="1" spans="1:131" ht="11.25" customHeight="1" thickBot="1">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36" t="s">
        <v>368</v>
      </c>
      <c r="DK2" s="737"/>
      <c r="DL2" s="737"/>
      <c r="DM2" s="737"/>
      <c r="DN2" s="737"/>
      <c r="DO2" s="738"/>
      <c r="DP2" s="226"/>
      <c r="DQ2" s="736" t="s">
        <v>369</v>
      </c>
      <c r="DR2" s="737"/>
      <c r="DS2" s="737"/>
      <c r="DT2" s="737"/>
      <c r="DU2" s="737"/>
      <c r="DV2" s="737"/>
      <c r="DW2" s="737"/>
      <c r="DX2" s="737"/>
      <c r="DY2" s="737"/>
      <c r="DZ2" s="738"/>
      <c r="EA2" s="228"/>
    </row>
    <row r="3" spans="1:131" ht="11.25"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0"/>
      <c r="BA4" s="230"/>
      <c r="BB4" s="230"/>
      <c r="BC4" s="230"/>
      <c r="BD4" s="230"/>
      <c r="BE4" s="231"/>
      <c r="BF4" s="231"/>
      <c r="BG4" s="231"/>
      <c r="BH4" s="231"/>
      <c r="BI4" s="231"/>
      <c r="BJ4" s="231"/>
      <c r="BK4" s="231"/>
      <c r="BL4" s="231"/>
      <c r="BM4" s="231"/>
      <c r="BN4" s="231"/>
      <c r="BO4" s="231"/>
      <c r="BP4" s="231"/>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2"/>
    </row>
    <row r="5" spans="1:131" s="233" customFormat="1" ht="26.25" customHeight="1">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0"/>
      <c r="BA5" s="230"/>
      <c r="BB5" s="230"/>
      <c r="BC5" s="230"/>
      <c r="BD5" s="230"/>
      <c r="BE5" s="231"/>
      <c r="BF5" s="231"/>
      <c r="BG5" s="231"/>
      <c r="BH5" s="231"/>
      <c r="BI5" s="231"/>
      <c r="BJ5" s="231"/>
      <c r="BK5" s="231"/>
      <c r="BL5" s="231"/>
      <c r="BM5" s="231"/>
      <c r="BN5" s="231"/>
      <c r="BO5" s="231"/>
      <c r="BP5" s="231"/>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2"/>
    </row>
    <row r="6" spans="1:131" s="233" customFormat="1" ht="26.25" customHeight="1" thickBot="1">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0"/>
      <c r="BA6" s="230"/>
      <c r="BB6" s="230"/>
      <c r="BC6" s="230"/>
      <c r="BD6" s="230"/>
      <c r="BE6" s="231"/>
      <c r="BF6" s="231"/>
      <c r="BG6" s="231"/>
      <c r="BH6" s="231"/>
      <c r="BI6" s="231"/>
      <c r="BJ6" s="231"/>
      <c r="BK6" s="231"/>
      <c r="BL6" s="231"/>
      <c r="BM6" s="231"/>
      <c r="BN6" s="231"/>
      <c r="BO6" s="231"/>
      <c r="BP6" s="231"/>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2"/>
    </row>
    <row r="7" spans="1:131" s="233" customFormat="1" ht="26.25" customHeight="1" thickTop="1">
      <c r="A7" s="234">
        <v>1</v>
      </c>
      <c r="B7" s="760" t="s">
        <v>389</v>
      </c>
      <c r="C7" s="761"/>
      <c r="D7" s="761"/>
      <c r="E7" s="761"/>
      <c r="F7" s="761"/>
      <c r="G7" s="761"/>
      <c r="H7" s="761"/>
      <c r="I7" s="761"/>
      <c r="J7" s="761"/>
      <c r="K7" s="761"/>
      <c r="L7" s="761"/>
      <c r="M7" s="761"/>
      <c r="N7" s="761"/>
      <c r="O7" s="761"/>
      <c r="P7" s="762"/>
      <c r="Q7" s="763">
        <v>9130</v>
      </c>
      <c r="R7" s="764"/>
      <c r="S7" s="764"/>
      <c r="T7" s="764"/>
      <c r="U7" s="764"/>
      <c r="V7" s="764">
        <v>8130</v>
      </c>
      <c r="W7" s="764"/>
      <c r="X7" s="764"/>
      <c r="Y7" s="764"/>
      <c r="Z7" s="764"/>
      <c r="AA7" s="764">
        <v>1000</v>
      </c>
      <c r="AB7" s="764"/>
      <c r="AC7" s="764"/>
      <c r="AD7" s="764"/>
      <c r="AE7" s="765"/>
      <c r="AF7" s="766">
        <v>459</v>
      </c>
      <c r="AG7" s="767"/>
      <c r="AH7" s="767"/>
      <c r="AI7" s="767"/>
      <c r="AJ7" s="768"/>
      <c r="AK7" s="769">
        <v>309</v>
      </c>
      <c r="AL7" s="770"/>
      <c r="AM7" s="770"/>
      <c r="AN7" s="770"/>
      <c r="AO7" s="770"/>
      <c r="AP7" s="770">
        <v>6316</v>
      </c>
      <c r="AQ7" s="770"/>
      <c r="AR7" s="770"/>
      <c r="AS7" s="770"/>
      <c r="AT7" s="770"/>
      <c r="AU7" s="771"/>
      <c r="AV7" s="771"/>
      <c r="AW7" s="771"/>
      <c r="AX7" s="771"/>
      <c r="AY7" s="772"/>
      <c r="AZ7" s="230"/>
      <c r="BA7" s="230"/>
      <c r="BB7" s="230"/>
      <c r="BC7" s="230"/>
      <c r="BD7" s="230"/>
      <c r="BE7" s="231"/>
      <c r="BF7" s="231"/>
      <c r="BG7" s="231"/>
      <c r="BH7" s="231"/>
      <c r="BI7" s="231"/>
      <c r="BJ7" s="231"/>
      <c r="BK7" s="231"/>
      <c r="BL7" s="231"/>
      <c r="BM7" s="231"/>
      <c r="BN7" s="231"/>
      <c r="BO7" s="231"/>
      <c r="BP7" s="231"/>
      <c r="BQ7" s="234">
        <v>1</v>
      </c>
      <c r="BR7" s="235"/>
      <c r="BS7" s="746" t="s">
        <v>593</v>
      </c>
      <c r="BT7" s="747"/>
      <c r="BU7" s="747"/>
      <c r="BV7" s="747"/>
      <c r="BW7" s="747"/>
      <c r="BX7" s="747"/>
      <c r="BY7" s="747"/>
      <c r="BZ7" s="747"/>
      <c r="CA7" s="747"/>
      <c r="CB7" s="747"/>
      <c r="CC7" s="747"/>
      <c r="CD7" s="747"/>
      <c r="CE7" s="747"/>
      <c r="CF7" s="747"/>
      <c r="CG7" s="773"/>
      <c r="CH7" s="743">
        <v>-467</v>
      </c>
      <c r="CI7" s="744"/>
      <c r="CJ7" s="744"/>
      <c r="CK7" s="744"/>
      <c r="CL7" s="745"/>
      <c r="CM7" s="743">
        <v>85</v>
      </c>
      <c r="CN7" s="744"/>
      <c r="CO7" s="744"/>
      <c r="CP7" s="744"/>
      <c r="CQ7" s="745"/>
      <c r="CR7" s="743">
        <v>12</v>
      </c>
      <c r="CS7" s="744"/>
      <c r="CT7" s="744"/>
      <c r="CU7" s="744"/>
      <c r="CV7" s="745"/>
      <c r="CW7" s="743">
        <v>15</v>
      </c>
      <c r="CX7" s="744"/>
      <c r="CY7" s="744"/>
      <c r="CZ7" s="744"/>
      <c r="DA7" s="745"/>
      <c r="DB7" s="743" t="s">
        <v>585</v>
      </c>
      <c r="DC7" s="744"/>
      <c r="DD7" s="744"/>
      <c r="DE7" s="744"/>
      <c r="DF7" s="745"/>
      <c r="DG7" s="743" t="s">
        <v>585</v>
      </c>
      <c r="DH7" s="744"/>
      <c r="DI7" s="744"/>
      <c r="DJ7" s="744"/>
      <c r="DK7" s="745"/>
      <c r="DL7" s="743" t="s">
        <v>585</v>
      </c>
      <c r="DM7" s="744"/>
      <c r="DN7" s="744"/>
      <c r="DO7" s="744"/>
      <c r="DP7" s="745"/>
      <c r="DQ7" s="743">
        <v>15</v>
      </c>
      <c r="DR7" s="744"/>
      <c r="DS7" s="744"/>
      <c r="DT7" s="744"/>
      <c r="DU7" s="745"/>
      <c r="DV7" s="746"/>
      <c r="DW7" s="747"/>
      <c r="DX7" s="747"/>
      <c r="DY7" s="747"/>
      <c r="DZ7" s="748"/>
      <c r="EA7" s="232"/>
    </row>
    <row r="8" spans="1:131" s="233" customFormat="1" ht="26.25" customHeight="1">
      <c r="A8" s="236">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0"/>
      <c r="BA8" s="230"/>
      <c r="BB8" s="230"/>
      <c r="BC8" s="230"/>
      <c r="BD8" s="230"/>
      <c r="BE8" s="231"/>
      <c r="BF8" s="231"/>
      <c r="BG8" s="231"/>
      <c r="BH8" s="231"/>
      <c r="BI8" s="231"/>
      <c r="BJ8" s="231"/>
      <c r="BK8" s="231"/>
      <c r="BL8" s="231"/>
      <c r="BM8" s="231"/>
      <c r="BN8" s="231"/>
      <c r="BO8" s="231"/>
      <c r="BP8" s="231"/>
      <c r="BQ8" s="236">
        <v>2</v>
      </c>
      <c r="BR8" s="237"/>
      <c r="BS8" s="782" t="s">
        <v>594</v>
      </c>
      <c r="BT8" s="783"/>
      <c r="BU8" s="783"/>
      <c r="BV8" s="783"/>
      <c r="BW8" s="783"/>
      <c r="BX8" s="783"/>
      <c r="BY8" s="783"/>
      <c r="BZ8" s="783"/>
      <c r="CA8" s="783"/>
      <c r="CB8" s="783"/>
      <c r="CC8" s="783"/>
      <c r="CD8" s="783"/>
      <c r="CE8" s="783"/>
      <c r="CF8" s="783"/>
      <c r="CG8" s="784"/>
      <c r="CH8" s="785">
        <v>24</v>
      </c>
      <c r="CI8" s="786"/>
      <c r="CJ8" s="786"/>
      <c r="CK8" s="786"/>
      <c r="CL8" s="787"/>
      <c r="CM8" s="785">
        <v>3</v>
      </c>
      <c r="CN8" s="786"/>
      <c r="CO8" s="786"/>
      <c r="CP8" s="786"/>
      <c r="CQ8" s="787"/>
      <c r="CR8" s="785">
        <v>3</v>
      </c>
      <c r="CS8" s="786"/>
      <c r="CT8" s="786"/>
      <c r="CU8" s="786"/>
      <c r="CV8" s="787"/>
      <c r="CW8" s="785">
        <v>77</v>
      </c>
      <c r="CX8" s="786"/>
      <c r="CY8" s="786"/>
      <c r="CZ8" s="786"/>
      <c r="DA8" s="787"/>
      <c r="DB8" s="785" t="s">
        <v>585</v>
      </c>
      <c r="DC8" s="786"/>
      <c r="DD8" s="786"/>
      <c r="DE8" s="786"/>
      <c r="DF8" s="787"/>
      <c r="DG8" s="785" t="s">
        <v>585</v>
      </c>
      <c r="DH8" s="786"/>
      <c r="DI8" s="786"/>
      <c r="DJ8" s="786"/>
      <c r="DK8" s="787"/>
      <c r="DL8" s="785" t="s">
        <v>585</v>
      </c>
      <c r="DM8" s="786"/>
      <c r="DN8" s="786"/>
      <c r="DO8" s="786"/>
      <c r="DP8" s="787"/>
      <c r="DQ8" s="785">
        <v>77</v>
      </c>
      <c r="DR8" s="786"/>
      <c r="DS8" s="786"/>
      <c r="DT8" s="786"/>
      <c r="DU8" s="787"/>
      <c r="DV8" s="782"/>
      <c r="DW8" s="783"/>
      <c r="DX8" s="783"/>
      <c r="DY8" s="783"/>
      <c r="DZ8" s="788"/>
      <c r="EA8" s="232"/>
    </row>
    <row r="9" spans="1:131" s="233" customFormat="1" ht="26.25" customHeight="1">
      <c r="A9" s="236">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0"/>
      <c r="BA9" s="230"/>
      <c r="BB9" s="230"/>
      <c r="BC9" s="230"/>
      <c r="BD9" s="230"/>
      <c r="BE9" s="231"/>
      <c r="BF9" s="231"/>
      <c r="BG9" s="231"/>
      <c r="BH9" s="231"/>
      <c r="BI9" s="231"/>
      <c r="BJ9" s="231"/>
      <c r="BK9" s="231"/>
      <c r="BL9" s="231"/>
      <c r="BM9" s="231"/>
      <c r="BN9" s="231"/>
      <c r="BO9" s="231"/>
      <c r="BP9" s="231"/>
      <c r="BQ9" s="236">
        <v>3</v>
      </c>
      <c r="BR9" s="237"/>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2"/>
    </row>
    <row r="10" spans="1:131" s="233" customFormat="1" ht="26.25" customHeight="1">
      <c r="A10" s="236">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0"/>
      <c r="BA10" s="230"/>
      <c r="BB10" s="230"/>
      <c r="BC10" s="230"/>
      <c r="BD10" s="230"/>
      <c r="BE10" s="231"/>
      <c r="BF10" s="231"/>
      <c r="BG10" s="231"/>
      <c r="BH10" s="231"/>
      <c r="BI10" s="231"/>
      <c r="BJ10" s="231"/>
      <c r="BK10" s="231"/>
      <c r="BL10" s="231"/>
      <c r="BM10" s="231"/>
      <c r="BN10" s="231"/>
      <c r="BO10" s="231"/>
      <c r="BP10" s="231"/>
      <c r="BQ10" s="236">
        <v>4</v>
      </c>
      <c r="BR10" s="237"/>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2"/>
    </row>
    <row r="11" spans="1:131" s="233" customFormat="1" ht="26.25" customHeight="1">
      <c r="A11" s="236">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0"/>
      <c r="BA11" s="230"/>
      <c r="BB11" s="230"/>
      <c r="BC11" s="230"/>
      <c r="BD11" s="230"/>
      <c r="BE11" s="231"/>
      <c r="BF11" s="231"/>
      <c r="BG11" s="231"/>
      <c r="BH11" s="231"/>
      <c r="BI11" s="231"/>
      <c r="BJ11" s="231"/>
      <c r="BK11" s="231"/>
      <c r="BL11" s="231"/>
      <c r="BM11" s="231"/>
      <c r="BN11" s="231"/>
      <c r="BO11" s="231"/>
      <c r="BP11" s="231"/>
      <c r="BQ11" s="236">
        <v>5</v>
      </c>
      <c r="BR11" s="237"/>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2"/>
    </row>
    <row r="12" spans="1:131" s="233" customFormat="1" ht="26.25" customHeight="1">
      <c r="A12" s="236">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0"/>
      <c r="BA12" s="230"/>
      <c r="BB12" s="230"/>
      <c r="BC12" s="230"/>
      <c r="BD12" s="230"/>
      <c r="BE12" s="231"/>
      <c r="BF12" s="231"/>
      <c r="BG12" s="231"/>
      <c r="BH12" s="231"/>
      <c r="BI12" s="231"/>
      <c r="BJ12" s="231"/>
      <c r="BK12" s="231"/>
      <c r="BL12" s="231"/>
      <c r="BM12" s="231"/>
      <c r="BN12" s="231"/>
      <c r="BO12" s="231"/>
      <c r="BP12" s="231"/>
      <c r="BQ12" s="236">
        <v>6</v>
      </c>
      <c r="BR12" s="237"/>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2"/>
    </row>
    <row r="13" spans="1:131" s="233" customFormat="1" ht="26.25" customHeight="1">
      <c r="A13" s="236">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0"/>
      <c r="BA13" s="230"/>
      <c r="BB13" s="230"/>
      <c r="BC13" s="230"/>
      <c r="BD13" s="230"/>
      <c r="BE13" s="231"/>
      <c r="BF13" s="231"/>
      <c r="BG13" s="231"/>
      <c r="BH13" s="231"/>
      <c r="BI13" s="231"/>
      <c r="BJ13" s="231"/>
      <c r="BK13" s="231"/>
      <c r="BL13" s="231"/>
      <c r="BM13" s="231"/>
      <c r="BN13" s="231"/>
      <c r="BO13" s="231"/>
      <c r="BP13" s="231"/>
      <c r="BQ13" s="236">
        <v>7</v>
      </c>
      <c r="BR13" s="237"/>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2"/>
    </row>
    <row r="14" spans="1:131" s="233" customFormat="1" ht="26.25" customHeight="1">
      <c r="A14" s="236">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0"/>
      <c r="BA14" s="230"/>
      <c r="BB14" s="230"/>
      <c r="BC14" s="230"/>
      <c r="BD14" s="230"/>
      <c r="BE14" s="231"/>
      <c r="BF14" s="231"/>
      <c r="BG14" s="231"/>
      <c r="BH14" s="231"/>
      <c r="BI14" s="231"/>
      <c r="BJ14" s="231"/>
      <c r="BK14" s="231"/>
      <c r="BL14" s="231"/>
      <c r="BM14" s="231"/>
      <c r="BN14" s="231"/>
      <c r="BO14" s="231"/>
      <c r="BP14" s="231"/>
      <c r="BQ14" s="236">
        <v>8</v>
      </c>
      <c r="BR14" s="237"/>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2"/>
    </row>
    <row r="15" spans="1:131" s="233" customFormat="1" ht="26.25" customHeight="1">
      <c r="A15" s="236">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0"/>
      <c r="BA15" s="230"/>
      <c r="BB15" s="230"/>
      <c r="BC15" s="230"/>
      <c r="BD15" s="230"/>
      <c r="BE15" s="231"/>
      <c r="BF15" s="231"/>
      <c r="BG15" s="231"/>
      <c r="BH15" s="231"/>
      <c r="BI15" s="231"/>
      <c r="BJ15" s="231"/>
      <c r="BK15" s="231"/>
      <c r="BL15" s="231"/>
      <c r="BM15" s="231"/>
      <c r="BN15" s="231"/>
      <c r="BO15" s="231"/>
      <c r="BP15" s="231"/>
      <c r="BQ15" s="236">
        <v>9</v>
      </c>
      <c r="BR15" s="237"/>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2"/>
    </row>
    <row r="16" spans="1:131" s="233" customFormat="1" ht="26.25" customHeight="1">
      <c r="A16" s="236">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0"/>
      <c r="BA16" s="230"/>
      <c r="BB16" s="230"/>
      <c r="BC16" s="230"/>
      <c r="BD16" s="230"/>
      <c r="BE16" s="231"/>
      <c r="BF16" s="231"/>
      <c r="BG16" s="231"/>
      <c r="BH16" s="231"/>
      <c r="BI16" s="231"/>
      <c r="BJ16" s="231"/>
      <c r="BK16" s="231"/>
      <c r="BL16" s="231"/>
      <c r="BM16" s="231"/>
      <c r="BN16" s="231"/>
      <c r="BO16" s="231"/>
      <c r="BP16" s="231"/>
      <c r="BQ16" s="236">
        <v>10</v>
      </c>
      <c r="BR16" s="237"/>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2"/>
    </row>
    <row r="17" spans="1:131" s="233" customFormat="1" ht="26.25" customHeight="1">
      <c r="A17" s="236">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0"/>
      <c r="BA17" s="230"/>
      <c r="BB17" s="230"/>
      <c r="BC17" s="230"/>
      <c r="BD17" s="230"/>
      <c r="BE17" s="231"/>
      <c r="BF17" s="231"/>
      <c r="BG17" s="231"/>
      <c r="BH17" s="231"/>
      <c r="BI17" s="231"/>
      <c r="BJ17" s="231"/>
      <c r="BK17" s="231"/>
      <c r="BL17" s="231"/>
      <c r="BM17" s="231"/>
      <c r="BN17" s="231"/>
      <c r="BO17" s="231"/>
      <c r="BP17" s="231"/>
      <c r="BQ17" s="236">
        <v>11</v>
      </c>
      <c r="BR17" s="237"/>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2"/>
    </row>
    <row r="18" spans="1:131" s="233" customFormat="1" ht="26.25" customHeight="1">
      <c r="A18" s="236">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0"/>
      <c r="BA18" s="230"/>
      <c r="BB18" s="230"/>
      <c r="BC18" s="230"/>
      <c r="BD18" s="230"/>
      <c r="BE18" s="231"/>
      <c r="BF18" s="231"/>
      <c r="BG18" s="231"/>
      <c r="BH18" s="231"/>
      <c r="BI18" s="231"/>
      <c r="BJ18" s="231"/>
      <c r="BK18" s="231"/>
      <c r="BL18" s="231"/>
      <c r="BM18" s="231"/>
      <c r="BN18" s="231"/>
      <c r="BO18" s="231"/>
      <c r="BP18" s="231"/>
      <c r="BQ18" s="236">
        <v>12</v>
      </c>
      <c r="BR18" s="237"/>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2"/>
    </row>
    <row r="19" spans="1:131" s="233" customFormat="1" ht="26.25" customHeight="1">
      <c r="A19" s="236">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0"/>
      <c r="BA19" s="230"/>
      <c r="BB19" s="230"/>
      <c r="BC19" s="230"/>
      <c r="BD19" s="230"/>
      <c r="BE19" s="231"/>
      <c r="BF19" s="231"/>
      <c r="BG19" s="231"/>
      <c r="BH19" s="231"/>
      <c r="BI19" s="231"/>
      <c r="BJ19" s="231"/>
      <c r="BK19" s="231"/>
      <c r="BL19" s="231"/>
      <c r="BM19" s="231"/>
      <c r="BN19" s="231"/>
      <c r="BO19" s="231"/>
      <c r="BP19" s="231"/>
      <c r="BQ19" s="236">
        <v>13</v>
      </c>
      <c r="BR19" s="237"/>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2"/>
    </row>
    <row r="20" spans="1:131" s="233" customFormat="1" ht="26.25" customHeight="1">
      <c r="A20" s="236">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0"/>
      <c r="BA20" s="230"/>
      <c r="BB20" s="230"/>
      <c r="BC20" s="230"/>
      <c r="BD20" s="230"/>
      <c r="BE20" s="231"/>
      <c r="BF20" s="231"/>
      <c r="BG20" s="231"/>
      <c r="BH20" s="231"/>
      <c r="BI20" s="231"/>
      <c r="BJ20" s="231"/>
      <c r="BK20" s="231"/>
      <c r="BL20" s="231"/>
      <c r="BM20" s="231"/>
      <c r="BN20" s="231"/>
      <c r="BO20" s="231"/>
      <c r="BP20" s="231"/>
      <c r="BQ20" s="236">
        <v>14</v>
      </c>
      <c r="BR20" s="237"/>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2"/>
    </row>
    <row r="21" spans="1:131" s="233" customFormat="1" ht="26.25" customHeight="1" thickBot="1">
      <c r="A21" s="236">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0"/>
      <c r="BA21" s="230"/>
      <c r="BB21" s="230"/>
      <c r="BC21" s="230"/>
      <c r="BD21" s="230"/>
      <c r="BE21" s="231"/>
      <c r="BF21" s="231"/>
      <c r="BG21" s="231"/>
      <c r="BH21" s="231"/>
      <c r="BI21" s="231"/>
      <c r="BJ21" s="231"/>
      <c r="BK21" s="231"/>
      <c r="BL21" s="231"/>
      <c r="BM21" s="231"/>
      <c r="BN21" s="231"/>
      <c r="BO21" s="231"/>
      <c r="BP21" s="231"/>
      <c r="BQ21" s="236">
        <v>15</v>
      </c>
      <c r="BR21" s="237"/>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2"/>
    </row>
    <row r="22" spans="1:131" s="233" customFormat="1" ht="26.25" customHeight="1">
      <c r="A22" s="236">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1"/>
      <c r="BF22" s="231"/>
      <c r="BG22" s="231"/>
      <c r="BH22" s="231"/>
      <c r="BI22" s="231"/>
      <c r="BJ22" s="231"/>
      <c r="BK22" s="231"/>
      <c r="BL22" s="231"/>
      <c r="BM22" s="231"/>
      <c r="BN22" s="231"/>
      <c r="BO22" s="231"/>
      <c r="BP22" s="231"/>
      <c r="BQ22" s="236">
        <v>16</v>
      </c>
      <c r="BR22" s="237"/>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2"/>
    </row>
    <row r="23" spans="1:131" s="233" customFormat="1" ht="26.25" customHeight="1" thickBot="1">
      <c r="A23" s="238" t="s">
        <v>391</v>
      </c>
      <c r="B23" s="789" t="s">
        <v>392</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459</v>
      </c>
      <c r="AG23" s="793"/>
      <c r="AH23" s="793"/>
      <c r="AI23" s="793"/>
      <c r="AJ23" s="796"/>
      <c r="AK23" s="797"/>
      <c r="AL23" s="798"/>
      <c r="AM23" s="798"/>
      <c r="AN23" s="798"/>
      <c r="AO23" s="798"/>
      <c r="AP23" s="793"/>
      <c r="AQ23" s="793"/>
      <c r="AR23" s="793"/>
      <c r="AS23" s="793"/>
      <c r="AT23" s="793"/>
      <c r="AU23" s="809"/>
      <c r="AV23" s="809"/>
      <c r="AW23" s="809"/>
      <c r="AX23" s="809"/>
      <c r="AY23" s="810"/>
      <c r="AZ23" s="811" t="s">
        <v>393</v>
      </c>
      <c r="BA23" s="812"/>
      <c r="BB23" s="812"/>
      <c r="BC23" s="812"/>
      <c r="BD23" s="813"/>
      <c r="BE23" s="231"/>
      <c r="BF23" s="231"/>
      <c r="BG23" s="231"/>
      <c r="BH23" s="231"/>
      <c r="BI23" s="231"/>
      <c r="BJ23" s="231"/>
      <c r="BK23" s="231"/>
      <c r="BL23" s="231"/>
      <c r="BM23" s="231"/>
      <c r="BN23" s="231"/>
      <c r="BO23" s="231"/>
      <c r="BP23" s="231"/>
      <c r="BQ23" s="236">
        <v>17</v>
      </c>
      <c r="BR23" s="237"/>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2"/>
    </row>
    <row r="24" spans="1:131" s="233" customFormat="1" ht="26.25" customHeight="1">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0"/>
      <c r="BA24" s="230"/>
      <c r="BB24" s="230"/>
      <c r="BC24" s="230"/>
      <c r="BD24" s="230"/>
      <c r="BE24" s="231"/>
      <c r="BF24" s="231"/>
      <c r="BG24" s="231"/>
      <c r="BH24" s="231"/>
      <c r="BI24" s="231"/>
      <c r="BJ24" s="231"/>
      <c r="BK24" s="231"/>
      <c r="BL24" s="231"/>
      <c r="BM24" s="231"/>
      <c r="BN24" s="231"/>
      <c r="BO24" s="231"/>
      <c r="BP24" s="231"/>
      <c r="BQ24" s="236">
        <v>18</v>
      </c>
      <c r="BR24" s="237"/>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2"/>
    </row>
    <row r="25" spans="1:131" ht="26.25" customHeight="1" thickBot="1">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0"/>
      <c r="BK25" s="230"/>
      <c r="BL25" s="230"/>
      <c r="BM25" s="230"/>
      <c r="BN25" s="230"/>
      <c r="BO25" s="239"/>
      <c r="BP25" s="239"/>
      <c r="BQ25" s="236">
        <v>19</v>
      </c>
      <c r="BR25" s="237"/>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28"/>
    </row>
    <row r="26" spans="1:131" ht="26.25" customHeight="1">
      <c r="A26" s="729" t="s">
        <v>372</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379</v>
      </c>
      <c r="BF26" s="721"/>
      <c r="BG26" s="721"/>
      <c r="BH26" s="721"/>
      <c r="BI26" s="727"/>
      <c r="BJ26" s="230"/>
      <c r="BK26" s="230"/>
      <c r="BL26" s="230"/>
      <c r="BM26" s="230"/>
      <c r="BN26" s="230"/>
      <c r="BO26" s="239"/>
      <c r="BP26" s="239"/>
      <c r="BQ26" s="236">
        <v>20</v>
      </c>
      <c r="BR26" s="237"/>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28"/>
    </row>
    <row r="27" spans="1:131" ht="26.25" customHeight="1" thickBot="1">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0"/>
      <c r="BK27" s="230"/>
      <c r="BL27" s="230"/>
      <c r="BM27" s="230"/>
      <c r="BN27" s="230"/>
      <c r="BO27" s="239"/>
      <c r="BP27" s="239"/>
      <c r="BQ27" s="236">
        <v>21</v>
      </c>
      <c r="BR27" s="237"/>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28"/>
    </row>
    <row r="28" spans="1:131" ht="26.25" customHeight="1" thickTop="1">
      <c r="A28" s="240">
        <v>1</v>
      </c>
      <c r="B28" s="760" t="s">
        <v>404</v>
      </c>
      <c r="C28" s="761"/>
      <c r="D28" s="761"/>
      <c r="E28" s="761"/>
      <c r="F28" s="761"/>
      <c r="G28" s="761"/>
      <c r="H28" s="761"/>
      <c r="I28" s="761"/>
      <c r="J28" s="761"/>
      <c r="K28" s="761"/>
      <c r="L28" s="761"/>
      <c r="M28" s="761"/>
      <c r="N28" s="761"/>
      <c r="O28" s="761"/>
      <c r="P28" s="762"/>
      <c r="Q28" s="822">
        <v>1282</v>
      </c>
      <c r="R28" s="823"/>
      <c r="S28" s="823"/>
      <c r="T28" s="823"/>
      <c r="U28" s="823"/>
      <c r="V28" s="823">
        <v>1196</v>
      </c>
      <c r="W28" s="823"/>
      <c r="X28" s="823"/>
      <c r="Y28" s="823"/>
      <c r="Z28" s="823"/>
      <c r="AA28" s="823">
        <v>86</v>
      </c>
      <c r="AB28" s="823"/>
      <c r="AC28" s="823"/>
      <c r="AD28" s="823"/>
      <c r="AE28" s="824"/>
      <c r="AF28" s="825">
        <v>86</v>
      </c>
      <c r="AG28" s="823"/>
      <c r="AH28" s="823"/>
      <c r="AI28" s="823"/>
      <c r="AJ28" s="826"/>
      <c r="AK28" s="827">
        <v>106</v>
      </c>
      <c r="AL28" s="828"/>
      <c r="AM28" s="828"/>
      <c r="AN28" s="828"/>
      <c r="AO28" s="828"/>
      <c r="AP28" s="828" t="s">
        <v>585</v>
      </c>
      <c r="AQ28" s="828"/>
      <c r="AR28" s="828"/>
      <c r="AS28" s="828"/>
      <c r="AT28" s="828"/>
      <c r="AU28" s="828" t="s">
        <v>585</v>
      </c>
      <c r="AV28" s="828"/>
      <c r="AW28" s="828"/>
      <c r="AX28" s="828"/>
      <c r="AY28" s="828"/>
      <c r="AZ28" s="829" t="s">
        <v>585</v>
      </c>
      <c r="BA28" s="829"/>
      <c r="BB28" s="829"/>
      <c r="BC28" s="829"/>
      <c r="BD28" s="829"/>
      <c r="BE28" s="820"/>
      <c r="BF28" s="820"/>
      <c r="BG28" s="820"/>
      <c r="BH28" s="820"/>
      <c r="BI28" s="821"/>
      <c r="BJ28" s="230"/>
      <c r="BK28" s="230"/>
      <c r="BL28" s="230"/>
      <c r="BM28" s="230"/>
      <c r="BN28" s="230"/>
      <c r="BO28" s="239"/>
      <c r="BP28" s="239"/>
      <c r="BQ28" s="236">
        <v>22</v>
      </c>
      <c r="BR28" s="237"/>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28"/>
    </row>
    <row r="29" spans="1:131" ht="26.25" customHeight="1">
      <c r="A29" s="240">
        <v>2</v>
      </c>
      <c r="B29" s="749" t="s">
        <v>405</v>
      </c>
      <c r="C29" s="750"/>
      <c r="D29" s="750"/>
      <c r="E29" s="750"/>
      <c r="F29" s="750"/>
      <c r="G29" s="750"/>
      <c r="H29" s="750"/>
      <c r="I29" s="750"/>
      <c r="J29" s="750"/>
      <c r="K29" s="750"/>
      <c r="L29" s="750"/>
      <c r="M29" s="750"/>
      <c r="N29" s="750"/>
      <c r="O29" s="750"/>
      <c r="P29" s="751"/>
      <c r="Q29" s="752">
        <v>7</v>
      </c>
      <c r="R29" s="753"/>
      <c r="S29" s="753"/>
      <c r="T29" s="753"/>
      <c r="U29" s="753"/>
      <c r="V29" s="753">
        <v>7</v>
      </c>
      <c r="W29" s="753"/>
      <c r="X29" s="753"/>
      <c r="Y29" s="753"/>
      <c r="Z29" s="753"/>
      <c r="AA29" s="753">
        <v>0</v>
      </c>
      <c r="AB29" s="753"/>
      <c r="AC29" s="753"/>
      <c r="AD29" s="753"/>
      <c r="AE29" s="754"/>
      <c r="AF29" s="755">
        <v>0</v>
      </c>
      <c r="AG29" s="756"/>
      <c r="AH29" s="756"/>
      <c r="AI29" s="756"/>
      <c r="AJ29" s="757"/>
      <c r="AK29" s="834">
        <v>2</v>
      </c>
      <c r="AL29" s="830"/>
      <c r="AM29" s="830"/>
      <c r="AN29" s="830"/>
      <c r="AO29" s="830"/>
      <c r="AP29" s="830" t="s">
        <v>585</v>
      </c>
      <c r="AQ29" s="830"/>
      <c r="AR29" s="830"/>
      <c r="AS29" s="830"/>
      <c r="AT29" s="830"/>
      <c r="AU29" s="830" t="s">
        <v>585</v>
      </c>
      <c r="AV29" s="830"/>
      <c r="AW29" s="830"/>
      <c r="AX29" s="830"/>
      <c r="AY29" s="830"/>
      <c r="AZ29" s="831" t="s">
        <v>585</v>
      </c>
      <c r="BA29" s="831"/>
      <c r="BB29" s="831"/>
      <c r="BC29" s="831"/>
      <c r="BD29" s="831"/>
      <c r="BE29" s="832"/>
      <c r="BF29" s="832"/>
      <c r="BG29" s="832"/>
      <c r="BH29" s="832"/>
      <c r="BI29" s="833"/>
      <c r="BJ29" s="230"/>
      <c r="BK29" s="230"/>
      <c r="BL29" s="230"/>
      <c r="BM29" s="230"/>
      <c r="BN29" s="230"/>
      <c r="BO29" s="239"/>
      <c r="BP29" s="239"/>
      <c r="BQ29" s="236">
        <v>23</v>
      </c>
      <c r="BR29" s="237"/>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28"/>
    </row>
    <row r="30" spans="1:131" ht="26.25" customHeight="1">
      <c r="A30" s="240">
        <v>3</v>
      </c>
      <c r="B30" s="749" t="s">
        <v>406</v>
      </c>
      <c r="C30" s="750"/>
      <c r="D30" s="750"/>
      <c r="E30" s="750"/>
      <c r="F30" s="750"/>
      <c r="G30" s="750"/>
      <c r="H30" s="750"/>
      <c r="I30" s="750"/>
      <c r="J30" s="750"/>
      <c r="K30" s="750"/>
      <c r="L30" s="750"/>
      <c r="M30" s="750"/>
      <c r="N30" s="750"/>
      <c r="O30" s="750"/>
      <c r="P30" s="751"/>
      <c r="Q30" s="752">
        <v>1676</v>
      </c>
      <c r="R30" s="753"/>
      <c r="S30" s="753"/>
      <c r="T30" s="753"/>
      <c r="U30" s="753"/>
      <c r="V30" s="753">
        <v>1515</v>
      </c>
      <c r="W30" s="753"/>
      <c r="X30" s="753"/>
      <c r="Y30" s="753"/>
      <c r="Z30" s="753"/>
      <c r="AA30" s="753">
        <v>161</v>
      </c>
      <c r="AB30" s="753"/>
      <c r="AC30" s="753"/>
      <c r="AD30" s="753"/>
      <c r="AE30" s="754"/>
      <c r="AF30" s="755">
        <v>161</v>
      </c>
      <c r="AG30" s="756"/>
      <c r="AH30" s="756"/>
      <c r="AI30" s="756"/>
      <c r="AJ30" s="757"/>
      <c r="AK30" s="834">
        <v>275</v>
      </c>
      <c r="AL30" s="830"/>
      <c r="AM30" s="830"/>
      <c r="AN30" s="830"/>
      <c r="AO30" s="830"/>
      <c r="AP30" s="830" t="s">
        <v>585</v>
      </c>
      <c r="AQ30" s="830"/>
      <c r="AR30" s="830"/>
      <c r="AS30" s="830"/>
      <c r="AT30" s="830"/>
      <c r="AU30" s="830" t="s">
        <v>585</v>
      </c>
      <c r="AV30" s="830"/>
      <c r="AW30" s="830"/>
      <c r="AX30" s="830"/>
      <c r="AY30" s="830"/>
      <c r="AZ30" s="831" t="s">
        <v>585</v>
      </c>
      <c r="BA30" s="831"/>
      <c r="BB30" s="831"/>
      <c r="BC30" s="831"/>
      <c r="BD30" s="831"/>
      <c r="BE30" s="832"/>
      <c r="BF30" s="832"/>
      <c r="BG30" s="832"/>
      <c r="BH30" s="832"/>
      <c r="BI30" s="833"/>
      <c r="BJ30" s="230"/>
      <c r="BK30" s="230"/>
      <c r="BL30" s="230"/>
      <c r="BM30" s="230"/>
      <c r="BN30" s="230"/>
      <c r="BO30" s="239"/>
      <c r="BP30" s="239"/>
      <c r="BQ30" s="236">
        <v>24</v>
      </c>
      <c r="BR30" s="237"/>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28"/>
    </row>
    <row r="31" spans="1:131" ht="26.25" customHeight="1">
      <c r="A31" s="240">
        <v>4</v>
      </c>
      <c r="B31" s="749" t="s">
        <v>407</v>
      </c>
      <c r="C31" s="750"/>
      <c r="D31" s="750"/>
      <c r="E31" s="750"/>
      <c r="F31" s="750"/>
      <c r="G31" s="750"/>
      <c r="H31" s="750"/>
      <c r="I31" s="750"/>
      <c r="J31" s="750"/>
      <c r="K31" s="750"/>
      <c r="L31" s="750"/>
      <c r="M31" s="750"/>
      <c r="N31" s="750"/>
      <c r="O31" s="750"/>
      <c r="P31" s="751"/>
      <c r="Q31" s="752">
        <v>172</v>
      </c>
      <c r="R31" s="753"/>
      <c r="S31" s="753"/>
      <c r="T31" s="753"/>
      <c r="U31" s="753"/>
      <c r="V31" s="753">
        <v>171</v>
      </c>
      <c r="W31" s="753"/>
      <c r="X31" s="753"/>
      <c r="Y31" s="753"/>
      <c r="Z31" s="753"/>
      <c r="AA31" s="753">
        <v>1</v>
      </c>
      <c r="AB31" s="753"/>
      <c r="AC31" s="753"/>
      <c r="AD31" s="753"/>
      <c r="AE31" s="754"/>
      <c r="AF31" s="755">
        <v>1</v>
      </c>
      <c r="AG31" s="756"/>
      <c r="AH31" s="756"/>
      <c r="AI31" s="756"/>
      <c r="AJ31" s="757"/>
      <c r="AK31" s="834">
        <v>57</v>
      </c>
      <c r="AL31" s="830"/>
      <c r="AM31" s="830"/>
      <c r="AN31" s="830"/>
      <c r="AO31" s="830"/>
      <c r="AP31" s="830" t="s">
        <v>585</v>
      </c>
      <c r="AQ31" s="830"/>
      <c r="AR31" s="830"/>
      <c r="AS31" s="830"/>
      <c r="AT31" s="830"/>
      <c r="AU31" s="830" t="s">
        <v>585</v>
      </c>
      <c r="AV31" s="830"/>
      <c r="AW31" s="830"/>
      <c r="AX31" s="830"/>
      <c r="AY31" s="830"/>
      <c r="AZ31" s="831" t="s">
        <v>585</v>
      </c>
      <c r="BA31" s="831"/>
      <c r="BB31" s="831"/>
      <c r="BC31" s="831"/>
      <c r="BD31" s="831"/>
      <c r="BE31" s="832"/>
      <c r="BF31" s="832"/>
      <c r="BG31" s="832"/>
      <c r="BH31" s="832"/>
      <c r="BI31" s="833"/>
      <c r="BJ31" s="230"/>
      <c r="BK31" s="230"/>
      <c r="BL31" s="230"/>
      <c r="BM31" s="230"/>
      <c r="BN31" s="230"/>
      <c r="BO31" s="239"/>
      <c r="BP31" s="239"/>
      <c r="BQ31" s="236">
        <v>25</v>
      </c>
      <c r="BR31" s="237"/>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28"/>
    </row>
    <row r="32" spans="1:131" ht="26.25" customHeight="1">
      <c r="A32" s="240">
        <v>5</v>
      </c>
      <c r="B32" s="749" t="s">
        <v>408</v>
      </c>
      <c r="C32" s="750"/>
      <c r="D32" s="750"/>
      <c r="E32" s="750"/>
      <c r="F32" s="750"/>
      <c r="G32" s="750"/>
      <c r="H32" s="750"/>
      <c r="I32" s="750"/>
      <c r="J32" s="750"/>
      <c r="K32" s="750"/>
      <c r="L32" s="750"/>
      <c r="M32" s="750"/>
      <c r="N32" s="750"/>
      <c r="O32" s="750"/>
      <c r="P32" s="751"/>
      <c r="Q32" s="752">
        <v>161</v>
      </c>
      <c r="R32" s="753"/>
      <c r="S32" s="753"/>
      <c r="T32" s="753"/>
      <c r="U32" s="753"/>
      <c r="V32" s="753">
        <v>133</v>
      </c>
      <c r="W32" s="753"/>
      <c r="X32" s="753"/>
      <c r="Y32" s="753"/>
      <c r="Z32" s="753"/>
      <c r="AA32" s="753">
        <v>28</v>
      </c>
      <c r="AB32" s="753"/>
      <c r="AC32" s="753"/>
      <c r="AD32" s="753"/>
      <c r="AE32" s="754"/>
      <c r="AF32" s="755">
        <v>28</v>
      </c>
      <c r="AG32" s="756"/>
      <c r="AH32" s="756"/>
      <c r="AI32" s="756"/>
      <c r="AJ32" s="757"/>
      <c r="AK32" s="834" t="s">
        <v>585</v>
      </c>
      <c r="AL32" s="830"/>
      <c r="AM32" s="830"/>
      <c r="AN32" s="830"/>
      <c r="AO32" s="830"/>
      <c r="AP32" s="830">
        <v>140</v>
      </c>
      <c r="AQ32" s="830"/>
      <c r="AR32" s="830"/>
      <c r="AS32" s="830"/>
      <c r="AT32" s="830"/>
      <c r="AU32" s="830" t="s">
        <v>585</v>
      </c>
      <c r="AV32" s="830"/>
      <c r="AW32" s="830"/>
      <c r="AX32" s="830"/>
      <c r="AY32" s="830"/>
      <c r="AZ32" s="831" t="s">
        <v>585</v>
      </c>
      <c r="BA32" s="831"/>
      <c r="BB32" s="831"/>
      <c r="BC32" s="831"/>
      <c r="BD32" s="831"/>
      <c r="BE32" s="832" t="s">
        <v>409</v>
      </c>
      <c r="BF32" s="832"/>
      <c r="BG32" s="832"/>
      <c r="BH32" s="832"/>
      <c r="BI32" s="833"/>
      <c r="BJ32" s="230"/>
      <c r="BK32" s="230"/>
      <c r="BL32" s="230"/>
      <c r="BM32" s="230"/>
      <c r="BN32" s="230"/>
      <c r="BO32" s="239"/>
      <c r="BP32" s="239"/>
      <c r="BQ32" s="236">
        <v>26</v>
      </c>
      <c r="BR32" s="237"/>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28"/>
    </row>
    <row r="33" spans="1:131" ht="26.25" customHeight="1">
      <c r="A33" s="240">
        <v>6</v>
      </c>
      <c r="B33" s="749" t="s">
        <v>410</v>
      </c>
      <c r="C33" s="750"/>
      <c r="D33" s="750"/>
      <c r="E33" s="750"/>
      <c r="F33" s="750"/>
      <c r="G33" s="750"/>
      <c r="H33" s="750"/>
      <c r="I33" s="750"/>
      <c r="J33" s="750"/>
      <c r="K33" s="750"/>
      <c r="L33" s="750"/>
      <c r="M33" s="750"/>
      <c r="N33" s="750"/>
      <c r="O33" s="750"/>
      <c r="P33" s="751"/>
      <c r="Q33" s="752">
        <v>326</v>
      </c>
      <c r="R33" s="753"/>
      <c r="S33" s="753"/>
      <c r="T33" s="753"/>
      <c r="U33" s="753"/>
      <c r="V33" s="753">
        <v>301</v>
      </c>
      <c r="W33" s="753"/>
      <c r="X33" s="753"/>
      <c r="Y33" s="753"/>
      <c r="Z33" s="753"/>
      <c r="AA33" s="753">
        <v>25</v>
      </c>
      <c r="AB33" s="753"/>
      <c r="AC33" s="753"/>
      <c r="AD33" s="753"/>
      <c r="AE33" s="754"/>
      <c r="AF33" s="755">
        <v>25</v>
      </c>
      <c r="AG33" s="756"/>
      <c r="AH33" s="756"/>
      <c r="AI33" s="756"/>
      <c r="AJ33" s="757"/>
      <c r="AK33" s="834">
        <v>163</v>
      </c>
      <c r="AL33" s="830"/>
      <c r="AM33" s="830"/>
      <c r="AN33" s="830"/>
      <c r="AO33" s="830"/>
      <c r="AP33" s="830">
        <v>1201</v>
      </c>
      <c r="AQ33" s="830"/>
      <c r="AR33" s="830"/>
      <c r="AS33" s="830"/>
      <c r="AT33" s="830"/>
      <c r="AU33" s="830">
        <v>1195</v>
      </c>
      <c r="AV33" s="830"/>
      <c r="AW33" s="830"/>
      <c r="AX33" s="830"/>
      <c r="AY33" s="830"/>
      <c r="AZ33" s="831" t="s">
        <v>585</v>
      </c>
      <c r="BA33" s="831"/>
      <c r="BB33" s="831"/>
      <c r="BC33" s="831"/>
      <c r="BD33" s="831"/>
      <c r="BE33" s="832" t="s">
        <v>411</v>
      </c>
      <c r="BF33" s="832"/>
      <c r="BG33" s="832"/>
      <c r="BH33" s="832"/>
      <c r="BI33" s="833"/>
      <c r="BJ33" s="230"/>
      <c r="BK33" s="230"/>
      <c r="BL33" s="230"/>
      <c r="BM33" s="230"/>
      <c r="BN33" s="230"/>
      <c r="BO33" s="239"/>
      <c r="BP33" s="239"/>
      <c r="BQ33" s="236">
        <v>27</v>
      </c>
      <c r="BR33" s="237"/>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28"/>
    </row>
    <row r="34" spans="1:131" ht="26.25" customHeight="1">
      <c r="A34" s="240">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0"/>
      <c r="BK34" s="230"/>
      <c r="BL34" s="230"/>
      <c r="BM34" s="230"/>
      <c r="BN34" s="230"/>
      <c r="BO34" s="239"/>
      <c r="BP34" s="239"/>
      <c r="BQ34" s="236">
        <v>28</v>
      </c>
      <c r="BR34" s="237"/>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28"/>
    </row>
    <row r="35" spans="1:131" ht="26.25" customHeight="1">
      <c r="A35" s="240">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0"/>
      <c r="BK35" s="230"/>
      <c r="BL35" s="230"/>
      <c r="BM35" s="230"/>
      <c r="BN35" s="230"/>
      <c r="BO35" s="239"/>
      <c r="BP35" s="239"/>
      <c r="BQ35" s="236">
        <v>29</v>
      </c>
      <c r="BR35" s="237"/>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28"/>
    </row>
    <row r="36" spans="1:131" ht="26.25" customHeight="1">
      <c r="A36" s="240">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0"/>
      <c r="BK36" s="230"/>
      <c r="BL36" s="230"/>
      <c r="BM36" s="230"/>
      <c r="BN36" s="230"/>
      <c r="BO36" s="239"/>
      <c r="BP36" s="239"/>
      <c r="BQ36" s="236">
        <v>30</v>
      </c>
      <c r="BR36" s="237"/>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28"/>
    </row>
    <row r="37" spans="1:131" ht="26.25" customHeight="1">
      <c r="A37" s="240">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0"/>
      <c r="BK37" s="230"/>
      <c r="BL37" s="230"/>
      <c r="BM37" s="230"/>
      <c r="BN37" s="230"/>
      <c r="BO37" s="239"/>
      <c r="BP37" s="239"/>
      <c r="BQ37" s="236">
        <v>31</v>
      </c>
      <c r="BR37" s="237"/>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28"/>
    </row>
    <row r="38" spans="1:131" ht="26.25" customHeight="1">
      <c r="A38" s="240">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0"/>
      <c r="BK38" s="230"/>
      <c r="BL38" s="230"/>
      <c r="BM38" s="230"/>
      <c r="BN38" s="230"/>
      <c r="BO38" s="239"/>
      <c r="BP38" s="239"/>
      <c r="BQ38" s="236">
        <v>32</v>
      </c>
      <c r="BR38" s="237"/>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28"/>
    </row>
    <row r="39" spans="1:131" ht="26.25" customHeight="1">
      <c r="A39" s="240">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0"/>
      <c r="BK39" s="230"/>
      <c r="BL39" s="230"/>
      <c r="BM39" s="230"/>
      <c r="BN39" s="230"/>
      <c r="BO39" s="239"/>
      <c r="BP39" s="239"/>
      <c r="BQ39" s="236">
        <v>33</v>
      </c>
      <c r="BR39" s="237"/>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28"/>
    </row>
    <row r="40" spans="1:131" ht="26.25" customHeight="1">
      <c r="A40" s="236">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0"/>
      <c r="BK40" s="230"/>
      <c r="BL40" s="230"/>
      <c r="BM40" s="230"/>
      <c r="BN40" s="230"/>
      <c r="BO40" s="239"/>
      <c r="BP40" s="239"/>
      <c r="BQ40" s="236">
        <v>34</v>
      </c>
      <c r="BR40" s="237"/>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28"/>
    </row>
    <row r="41" spans="1:131" ht="26.25" customHeight="1">
      <c r="A41" s="236">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0"/>
      <c r="BK41" s="230"/>
      <c r="BL41" s="230"/>
      <c r="BM41" s="230"/>
      <c r="BN41" s="230"/>
      <c r="BO41" s="239"/>
      <c r="BP41" s="239"/>
      <c r="BQ41" s="236">
        <v>35</v>
      </c>
      <c r="BR41" s="237"/>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28"/>
    </row>
    <row r="42" spans="1:131" ht="26.25" customHeight="1">
      <c r="A42" s="236">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0"/>
      <c r="BK42" s="230"/>
      <c r="BL42" s="230"/>
      <c r="BM42" s="230"/>
      <c r="BN42" s="230"/>
      <c r="BO42" s="239"/>
      <c r="BP42" s="239"/>
      <c r="BQ42" s="236">
        <v>36</v>
      </c>
      <c r="BR42" s="237"/>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28"/>
    </row>
    <row r="43" spans="1:131" ht="26.25" customHeight="1">
      <c r="A43" s="236">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0"/>
      <c r="BK43" s="230"/>
      <c r="BL43" s="230"/>
      <c r="BM43" s="230"/>
      <c r="BN43" s="230"/>
      <c r="BO43" s="239"/>
      <c r="BP43" s="239"/>
      <c r="BQ43" s="236">
        <v>37</v>
      </c>
      <c r="BR43" s="237"/>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28"/>
    </row>
    <row r="44" spans="1:131" ht="26.25" customHeight="1">
      <c r="A44" s="236">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0"/>
      <c r="BK44" s="230"/>
      <c r="BL44" s="230"/>
      <c r="BM44" s="230"/>
      <c r="BN44" s="230"/>
      <c r="BO44" s="239"/>
      <c r="BP44" s="239"/>
      <c r="BQ44" s="236">
        <v>38</v>
      </c>
      <c r="BR44" s="237"/>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28"/>
    </row>
    <row r="45" spans="1:131" ht="26.25" customHeight="1">
      <c r="A45" s="236">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0"/>
      <c r="BK45" s="230"/>
      <c r="BL45" s="230"/>
      <c r="BM45" s="230"/>
      <c r="BN45" s="230"/>
      <c r="BO45" s="239"/>
      <c r="BP45" s="239"/>
      <c r="BQ45" s="236">
        <v>39</v>
      </c>
      <c r="BR45" s="237"/>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28"/>
    </row>
    <row r="46" spans="1:131" ht="26.25" customHeight="1">
      <c r="A46" s="236">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0"/>
      <c r="BK46" s="230"/>
      <c r="BL46" s="230"/>
      <c r="BM46" s="230"/>
      <c r="BN46" s="230"/>
      <c r="BO46" s="239"/>
      <c r="BP46" s="239"/>
      <c r="BQ46" s="236">
        <v>40</v>
      </c>
      <c r="BR46" s="237"/>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28"/>
    </row>
    <row r="47" spans="1:131" ht="26.25" customHeight="1">
      <c r="A47" s="236">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0"/>
      <c r="BK47" s="230"/>
      <c r="BL47" s="230"/>
      <c r="BM47" s="230"/>
      <c r="BN47" s="230"/>
      <c r="BO47" s="239"/>
      <c r="BP47" s="239"/>
      <c r="BQ47" s="236">
        <v>41</v>
      </c>
      <c r="BR47" s="237"/>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28"/>
    </row>
    <row r="48" spans="1:131" ht="26.25" customHeight="1">
      <c r="A48" s="236">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0"/>
      <c r="BK48" s="230"/>
      <c r="BL48" s="230"/>
      <c r="BM48" s="230"/>
      <c r="BN48" s="230"/>
      <c r="BO48" s="239"/>
      <c r="BP48" s="239"/>
      <c r="BQ48" s="236">
        <v>42</v>
      </c>
      <c r="BR48" s="237"/>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28"/>
    </row>
    <row r="49" spans="1:131" ht="26.25" customHeight="1">
      <c r="A49" s="236">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0"/>
      <c r="BK49" s="230"/>
      <c r="BL49" s="230"/>
      <c r="BM49" s="230"/>
      <c r="BN49" s="230"/>
      <c r="BO49" s="239"/>
      <c r="BP49" s="239"/>
      <c r="BQ49" s="236">
        <v>43</v>
      </c>
      <c r="BR49" s="237"/>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28"/>
    </row>
    <row r="50" spans="1:131" ht="26.25" customHeight="1">
      <c r="A50" s="236">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0"/>
      <c r="BK50" s="230"/>
      <c r="BL50" s="230"/>
      <c r="BM50" s="230"/>
      <c r="BN50" s="230"/>
      <c r="BO50" s="239"/>
      <c r="BP50" s="239"/>
      <c r="BQ50" s="236">
        <v>44</v>
      </c>
      <c r="BR50" s="237"/>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28"/>
    </row>
    <row r="51" spans="1:131" ht="26.25" customHeight="1">
      <c r="A51" s="236">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0"/>
      <c r="BK51" s="230"/>
      <c r="BL51" s="230"/>
      <c r="BM51" s="230"/>
      <c r="BN51" s="230"/>
      <c r="BO51" s="239"/>
      <c r="BP51" s="239"/>
      <c r="BQ51" s="236">
        <v>45</v>
      </c>
      <c r="BR51" s="237"/>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28"/>
    </row>
    <row r="52" spans="1:131" ht="26.25" customHeight="1">
      <c r="A52" s="236">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0"/>
      <c r="BK52" s="230"/>
      <c r="BL52" s="230"/>
      <c r="BM52" s="230"/>
      <c r="BN52" s="230"/>
      <c r="BO52" s="239"/>
      <c r="BP52" s="239"/>
      <c r="BQ52" s="236">
        <v>46</v>
      </c>
      <c r="BR52" s="237"/>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28"/>
    </row>
    <row r="53" spans="1:131" ht="26.25" customHeight="1">
      <c r="A53" s="236">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0"/>
      <c r="BK53" s="230"/>
      <c r="BL53" s="230"/>
      <c r="BM53" s="230"/>
      <c r="BN53" s="230"/>
      <c r="BO53" s="239"/>
      <c r="BP53" s="239"/>
      <c r="BQ53" s="236">
        <v>47</v>
      </c>
      <c r="BR53" s="237"/>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28"/>
    </row>
    <row r="54" spans="1:131" ht="26.25" customHeight="1">
      <c r="A54" s="236">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0"/>
      <c r="BK54" s="230"/>
      <c r="BL54" s="230"/>
      <c r="BM54" s="230"/>
      <c r="BN54" s="230"/>
      <c r="BO54" s="239"/>
      <c r="BP54" s="239"/>
      <c r="BQ54" s="236">
        <v>48</v>
      </c>
      <c r="BR54" s="237"/>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28"/>
    </row>
    <row r="55" spans="1:131" ht="26.25" customHeight="1">
      <c r="A55" s="236">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0"/>
      <c r="BK55" s="230"/>
      <c r="BL55" s="230"/>
      <c r="BM55" s="230"/>
      <c r="BN55" s="230"/>
      <c r="BO55" s="239"/>
      <c r="BP55" s="239"/>
      <c r="BQ55" s="236">
        <v>49</v>
      </c>
      <c r="BR55" s="237"/>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28"/>
    </row>
    <row r="56" spans="1:131" ht="26.25" customHeight="1">
      <c r="A56" s="236">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0"/>
      <c r="BK56" s="230"/>
      <c r="BL56" s="230"/>
      <c r="BM56" s="230"/>
      <c r="BN56" s="230"/>
      <c r="BO56" s="239"/>
      <c r="BP56" s="239"/>
      <c r="BQ56" s="236">
        <v>50</v>
      </c>
      <c r="BR56" s="237"/>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28"/>
    </row>
    <row r="57" spans="1:131" ht="26.25" customHeight="1">
      <c r="A57" s="236">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0"/>
      <c r="BK57" s="230"/>
      <c r="BL57" s="230"/>
      <c r="BM57" s="230"/>
      <c r="BN57" s="230"/>
      <c r="BO57" s="239"/>
      <c r="BP57" s="239"/>
      <c r="BQ57" s="236">
        <v>51</v>
      </c>
      <c r="BR57" s="237"/>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28"/>
    </row>
    <row r="58" spans="1:131" ht="26.25" customHeight="1">
      <c r="A58" s="236">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0"/>
      <c r="BK58" s="230"/>
      <c r="BL58" s="230"/>
      <c r="BM58" s="230"/>
      <c r="BN58" s="230"/>
      <c r="BO58" s="239"/>
      <c r="BP58" s="239"/>
      <c r="BQ58" s="236">
        <v>52</v>
      </c>
      <c r="BR58" s="237"/>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28"/>
    </row>
    <row r="59" spans="1:131" ht="26.25" customHeight="1">
      <c r="A59" s="236">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0"/>
      <c r="BK59" s="230"/>
      <c r="BL59" s="230"/>
      <c r="BM59" s="230"/>
      <c r="BN59" s="230"/>
      <c r="BO59" s="239"/>
      <c r="BP59" s="239"/>
      <c r="BQ59" s="236">
        <v>53</v>
      </c>
      <c r="BR59" s="237"/>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28"/>
    </row>
    <row r="60" spans="1:131" ht="26.25" customHeight="1">
      <c r="A60" s="236">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0"/>
      <c r="BK60" s="230"/>
      <c r="BL60" s="230"/>
      <c r="BM60" s="230"/>
      <c r="BN60" s="230"/>
      <c r="BO60" s="239"/>
      <c r="BP60" s="239"/>
      <c r="BQ60" s="236">
        <v>54</v>
      </c>
      <c r="BR60" s="237"/>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28"/>
    </row>
    <row r="61" spans="1:131" ht="26.25" customHeight="1" thickBot="1">
      <c r="A61" s="236">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0"/>
      <c r="BK61" s="230"/>
      <c r="BL61" s="230"/>
      <c r="BM61" s="230"/>
      <c r="BN61" s="230"/>
      <c r="BO61" s="239"/>
      <c r="BP61" s="239"/>
      <c r="BQ61" s="236">
        <v>55</v>
      </c>
      <c r="BR61" s="237"/>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28"/>
    </row>
    <row r="62" spans="1:131" ht="26.25" customHeight="1">
      <c r="A62" s="236">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39"/>
      <c r="BP62" s="239"/>
      <c r="BQ62" s="236">
        <v>56</v>
      </c>
      <c r="BR62" s="237"/>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28"/>
    </row>
    <row r="63" spans="1:131" ht="26.25" customHeight="1" thickBot="1">
      <c r="A63" s="238" t="s">
        <v>391</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525</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39"/>
      <c r="BP63" s="239"/>
      <c r="BQ63" s="236">
        <v>57</v>
      </c>
      <c r="BR63" s="237"/>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28"/>
    </row>
    <row r="64" spans="1:131" ht="26.25" customHeight="1">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28"/>
    </row>
    <row r="65" spans="1:131" ht="26.25" customHeight="1" thickBot="1">
      <c r="A65" s="230" t="s">
        <v>415</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28"/>
    </row>
    <row r="66" spans="1:131" ht="26.25" customHeight="1">
      <c r="A66" s="729" t="s">
        <v>416</v>
      </c>
      <c r="B66" s="730"/>
      <c r="C66" s="730"/>
      <c r="D66" s="730"/>
      <c r="E66" s="730"/>
      <c r="F66" s="730"/>
      <c r="G66" s="730"/>
      <c r="H66" s="730"/>
      <c r="I66" s="730"/>
      <c r="J66" s="730"/>
      <c r="K66" s="730"/>
      <c r="L66" s="730"/>
      <c r="M66" s="730"/>
      <c r="N66" s="730"/>
      <c r="O66" s="730"/>
      <c r="P66" s="731"/>
      <c r="Q66" s="725" t="s">
        <v>417</v>
      </c>
      <c r="R66" s="721"/>
      <c r="S66" s="721"/>
      <c r="T66" s="721"/>
      <c r="U66" s="722"/>
      <c r="V66" s="725" t="s">
        <v>418</v>
      </c>
      <c r="W66" s="721"/>
      <c r="X66" s="721"/>
      <c r="Y66" s="721"/>
      <c r="Z66" s="722"/>
      <c r="AA66" s="725" t="s">
        <v>419</v>
      </c>
      <c r="AB66" s="721"/>
      <c r="AC66" s="721"/>
      <c r="AD66" s="721"/>
      <c r="AE66" s="722"/>
      <c r="AF66" s="854" t="s">
        <v>420</v>
      </c>
      <c r="AG66" s="815"/>
      <c r="AH66" s="815"/>
      <c r="AI66" s="815"/>
      <c r="AJ66" s="855"/>
      <c r="AK66" s="725" t="s">
        <v>421</v>
      </c>
      <c r="AL66" s="730"/>
      <c r="AM66" s="730"/>
      <c r="AN66" s="730"/>
      <c r="AO66" s="731"/>
      <c r="AP66" s="725" t="s">
        <v>422</v>
      </c>
      <c r="AQ66" s="721"/>
      <c r="AR66" s="721"/>
      <c r="AS66" s="721"/>
      <c r="AT66" s="722"/>
      <c r="AU66" s="725" t="s">
        <v>423</v>
      </c>
      <c r="AV66" s="721"/>
      <c r="AW66" s="721"/>
      <c r="AX66" s="721"/>
      <c r="AY66" s="722"/>
      <c r="AZ66" s="725" t="s">
        <v>379</v>
      </c>
      <c r="BA66" s="721"/>
      <c r="BB66" s="721"/>
      <c r="BC66" s="721"/>
      <c r="BD66" s="727"/>
      <c r="BE66" s="239"/>
      <c r="BF66" s="239"/>
      <c r="BG66" s="239"/>
      <c r="BH66" s="239"/>
      <c r="BI66" s="239"/>
      <c r="BJ66" s="239"/>
      <c r="BK66" s="239"/>
      <c r="BL66" s="239"/>
      <c r="BM66" s="239"/>
      <c r="BN66" s="239"/>
      <c r="BO66" s="239"/>
      <c r="BP66" s="239"/>
      <c r="BQ66" s="236">
        <v>60</v>
      </c>
      <c r="BR66" s="241"/>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8"/>
    </row>
    <row r="67" spans="1:131" ht="26.25" customHeight="1" thickBot="1">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39"/>
      <c r="BF67" s="239"/>
      <c r="BG67" s="239"/>
      <c r="BH67" s="239"/>
      <c r="BI67" s="239"/>
      <c r="BJ67" s="239"/>
      <c r="BK67" s="239"/>
      <c r="BL67" s="239"/>
      <c r="BM67" s="239"/>
      <c r="BN67" s="239"/>
      <c r="BO67" s="239"/>
      <c r="BP67" s="239"/>
      <c r="BQ67" s="236">
        <v>61</v>
      </c>
      <c r="BR67" s="241"/>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8"/>
    </row>
    <row r="68" spans="1:131" ht="26.25" customHeight="1" thickTop="1">
      <c r="A68" s="234">
        <v>1</v>
      </c>
      <c r="B68" s="869" t="s">
        <v>586</v>
      </c>
      <c r="C68" s="870"/>
      <c r="D68" s="870"/>
      <c r="E68" s="870"/>
      <c r="F68" s="870"/>
      <c r="G68" s="870"/>
      <c r="H68" s="870"/>
      <c r="I68" s="870"/>
      <c r="J68" s="870"/>
      <c r="K68" s="870"/>
      <c r="L68" s="870"/>
      <c r="M68" s="870"/>
      <c r="N68" s="870"/>
      <c r="O68" s="870"/>
      <c r="P68" s="871"/>
      <c r="Q68" s="872">
        <v>1899</v>
      </c>
      <c r="R68" s="866"/>
      <c r="S68" s="866"/>
      <c r="T68" s="866"/>
      <c r="U68" s="866"/>
      <c r="V68" s="866">
        <v>1536</v>
      </c>
      <c r="W68" s="866"/>
      <c r="X68" s="866"/>
      <c r="Y68" s="866"/>
      <c r="Z68" s="866"/>
      <c r="AA68" s="866">
        <v>363</v>
      </c>
      <c r="AB68" s="866"/>
      <c r="AC68" s="866"/>
      <c r="AD68" s="866"/>
      <c r="AE68" s="866"/>
      <c r="AF68" s="866">
        <v>360</v>
      </c>
      <c r="AG68" s="866"/>
      <c r="AH68" s="866"/>
      <c r="AI68" s="866"/>
      <c r="AJ68" s="866"/>
      <c r="AK68" s="866">
        <v>0</v>
      </c>
      <c r="AL68" s="866"/>
      <c r="AM68" s="866"/>
      <c r="AN68" s="866"/>
      <c r="AO68" s="866"/>
      <c r="AP68" s="866">
        <v>430</v>
      </c>
      <c r="AQ68" s="866"/>
      <c r="AR68" s="866"/>
      <c r="AS68" s="866"/>
      <c r="AT68" s="866"/>
      <c r="AU68" s="866" t="s">
        <v>592</v>
      </c>
      <c r="AV68" s="866"/>
      <c r="AW68" s="866"/>
      <c r="AX68" s="866"/>
      <c r="AY68" s="866"/>
      <c r="AZ68" s="867"/>
      <c r="BA68" s="867"/>
      <c r="BB68" s="867"/>
      <c r="BC68" s="867"/>
      <c r="BD68" s="868"/>
      <c r="BE68" s="239"/>
      <c r="BF68" s="239"/>
      <c r="BG68" s="239"/>
      <c r="BH68" s="239"/>
      <c r="BI68" s="239"/>
      <c r="BJ68" s="239"/>
      <c r="BK68" s="239"/>
      <c r="BL68" s="239"/>
      <c r="BM68" s="239"/>
      <c r="BN68" s="239"/>
      <c r="BO68" s="239"/>
      <c r="BP68" s="239"/>
      <c r="BQ68" s="236">
        <v>62</v>
      </c>
      <c r="BR68" s="241"/>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8"/>
    </row>
    <row r="69" spans="1:131" ht="26.25" customHeight="1">
      <c r="A69" s="236">
        <v>2</v>
      </c>
      <c r="B69" s="873" t="s">
        <v>587</v>
      </c>
      <c r="C69" s="874"/>
      <c r="D69" s="874"/>
      <c r="E69" s="874"/>
      <c r="F69" s="874"/>
      <c r="G69" s="874"/>
      <c r="H69" s="874"/>
      <c r="I69" s="874"/>
      <c r="J69" s="874"/>
      <c r="K69" s="874"/>
      <c r="L69" s="874"/>
      <c r="M69" s="874"/>
      <c r="N69" s="874"/>
      <c r="O69" s="874"/>
      <c r="P69" s="875"/>
      <c r="Q69" s="876">
        <v>7036</v>
      </c>
      <c r="R69" s="830"/>
      <c r="S69" s="830"/>
      <c r="T69" s="830"/>
      <c r="U69" s="830"/>
      <c r="V69" s="830">
        <v>6106</v>
      </c>
      <c r="W69" s="830"/>
      <c r="X69" s="830"/>
      <c r="Y69" s="830"/>
      <c r="Z69" s="830"/>
      <c r="AA69" s="830">
        <v>930</v>
      </c>
      <c r="AB69" s="830"/>
      <c r="AC69" s="830"/>
      <c r="AD69" s="830"/>
      <c r="AE69" s="830"/>
      <c r="AF69" s="830">
        <v>930</v>
      </c>
      <c r="AG69" s="830"/>
      <c r="AH69" s="830"/>
      <c r="AI69" s="830"/>
      <c r="AJ69" s="830"/>
      <c r="AK69" s="830">
        <v>11</v>
      </c>
      <c r="AL69" s="830"/>
      <c r="AM69" s="830"/>
      <c r="AN69" s="830"/>
      <c r="AO69" s="830"/>
      <c r="AP69" s="830">
        <v>0</v>
      </c>
      <c r="AQ69" s="830"/>
      <c r="AR69" s="830"/>
      <c r="AS69" s="830"/>
      <c r="AT69" s="830"/>
      <c r="AU69" s="830" t="s">
        <v>592</v>
      </c>
      <c r="AV69" s="830"/>
      <c r="AW69" s="830"/>
      <c r="AX69" s="830"/>
      <c r="AY69" s="830"/>
      <c r="AZ69" s="832"/>
      <c r="BA69" s="832"/>
      <c r="BB69" s="832"/>
      <c r="BC69" s="832"/>
      <c r="BD69" s="833"/>
      <c r="BE69" s="239"/>
      <c r="BF69" s="239"/>
      <c r="BG69" s="239"/>
      <c r="BH69" s="239"/>
      <c r="BI69" s="239"/>
      <c r="BJ69" s="239"/>
      <c r="BK69" s="239"/>
      <c r="BL69" s="239"/>
      <c r="BM69" s="239"/>
      <c r="BN69" s="239"/>
      <c r="BO69" s="239"/>
      <c r="BP69" s="239"/>
      <c r="BQ69" s="236">
        <v>63</v>
      </c>
      <c r="BR69" s="241"/>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8"/>
    </row>
    <row r="70" spans="1:131" ht="26.25" customHeight="1">
      <c r="A70" s="236">
        <v>3</v>
      </c>
      <c r="B70" s="873" t="s">
        <v>588</v>
      </c>
      <c r="C70" s="874"/>
      <c r="D70" s="874"/>
      <c r="E70" s="874"/>
      <c r="F70" s="874"/>
      <c r="G70" s="874"/>
      <c r="H70" s="874"/>
      <c r="I70" s="874"/>
      <c r="J70" s="874"/>
      <c r="K70" s="874"/>
      <c r="L70" s="874"/>
      <c r="M70" s="874"/>
      <c r="N70" s="874"/>
      <c r="O70" s="874"/>
      <c r="P70" s="875"/>
      <c r="Q70" s="876">
        <v>4991</v>
      </c>
      <c r="R70" s="830"/>
      <c r="S70" s="830"/>
      <c r="T70" s="830"/>
      <c r="U70" s="830"/>
      <c r="V70" s="830">
        <v>4551</v>
      </c>
      <c r="W70" s="830"/>
      <c r="X70" s="830"/>
      <c r="Y70" s="830"/>
      <c r="Z70" s="830"/>
      <c r="AA70" s="830">
        <v>440</v>
      </c>
      <c r="AB70" s="830"/>
      <c r="AC70" s="830"/>
      <c r="AD70" s="830"/>
      <c r="AE70" s="830"/>
      <c r="AF70" s="830">
        <v>3503</v>
      </c>
      <c r="AG70" s="830"/>
      <c r="AH70" s="830"/>
      <c r="AI70" s="830"/>
      <c r="AJ70" s="830"/>
      <c r="AK70" s="830">
        <v>0</v>
      </c>
      <c r="AL70" s="830"/>
      <c r="AM70" s="830"/>
      <c r="AN70" s="830"/>
      <c r="AO70" s="830"/>
      <c r="AP70" s="830">
        <v>1255</v>
      </c>
      <c r="AQ70" s="830"/>
      <c r="AR70" s="830"/>
      <c r="AS70" s="830"/>
      <c r="AT70" s="830"/>
      <c r="AU70" s="830" t="s">
        <v>592</v>
      </c>
      <c r="AV70" s="830"/>
      <c r="AW70" s="830"/>
      <c r="AX70" s="830"/>
      <c r="AY70" s="830"/>
      <c r="AZ70" s="832"/>
      <c r="BA70" s="832"/>
      <c r="BB70" s="832"/>
      <c r="BC70" s="832"/>
      <c r="BD70" s="833"/>
      <c r="BE70" s="239"/>
      <c r="BF70" s="239"/>
      <c r="BG70" s="239"/>
      <c r="BH70" s="239"/>
      <c r="BI70" s="239"/>
      <c r="BJ70" s="239"/>
      <c r="BK70" s="239"/>
      <c r="BL70" s="239"/>
      <c r="BM70" s="239"/>
      <c r="BN70" s="239"/>
      <c r="BO70" s="239"/>
      <c r="BP70" s="239"/>
      <c r="BQ70" s="236">
        <v>64</v>
      </c>
      <c r="BR70" s="241"/>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8"/>
    </row>
    <row r="71" spans="1:131" ht="26.25" customHeight="1">
      <c r="A71" s="236">
        <v>4</v>
      </c>
      <c r="B71" s="873" t="s">
        <v>589</v>
      </c>
      <c r="C71" s="874"/>
      <c r="D71" s="874"/>
      <c r="E71" s="874"/>
      <c r="F71" s="874"/>
      <c r="G71" s="874"/>
      <c r="H71" s="874"/>
      <c r="I71" s="874"/>
      <c r="J71" s="874"/>
      <c r="K71" s="874"/>
      <c r="L71" s="874"/>
      <c r="M71" s="874"/>
      <c r="N71" s="874"/>
      <c r="O71" s="874"/>
      <c r="P71" s="875"/>
      <c r="Q71" s="876">
        <v>643</v>
      </c>
      <c r="R71" s="830"/>
      <c r="S71" s="830"/>
      <c r="T71" s="830"/>
      <c r="U71" s="830"/>
      <c r="V71" s="830">
        <v>628</v>
      </c>
      <c r="W71" s="830"/>
      <c r="X71" s="830"/>
      <c r="Y71" s="830"/>
      <c r="Z71" s="830"/>
      <c r="AA71" s="830">
        <v>15</v>
      </c>
      <c r="AB71" s="830"/>
      <c r="AC71" s="830"/>
      <c r="AD71" s="830"/>
      <c r="AE71" s="830"/>
      <c r="AF71" s="830">
        <v>15</v>
      </c>
      <c r="AG71" s="830"/>
      <c r="AH71" s="830"/>
      <c r="AI71" s="830"/>
      <c r="AJ71" s="830"/>
      <c r="AK71" s="830" t="s">
        <v>592</v>
      </c>
      <c r="AL71" s="830"/>
      <c r="AM71" s="830"/>
      <c r="AN71" s="830"/>
      <c r="AO71" s="830"/>
      <c r="AP71" s="830">
        <v>1256</v>
      </c>
      <c r="AQ71" s="830"/>
      <c r="AR71" s="830"/>
      <c r="AS71" s="830"/>
      <c r="AT71" s="830"/>
      <c r="AU71" s="830" t="s">
        <v>592</v>
      </c>
      <c r="AV71" s="830"/>
      <c r="AW71" s="830"/>
      <c r="AX71" s="830"/>
      <c r="AY71" s="830"/>
      <c r="AZ71" s="832"/>
      <c r="BA71" s="832"/>
      <c r="BB71" s="832"/>
      <c r="BC71" s="832"/>
      <c r="BD71" s="833"/>
      <c r="BE71" s="239"/>
      <c r="BF71" s="239"/>
      <c r="BG71" s="239"/>
      <c r="BH71" s="239"/>
      <c r="BI71" s="239"/>
      <c r="BJ71" s="239"/>
      <c r="BK71" s="239"/>
      <c r="BL71" s="239"/>
      <c r="BM71" s="239"/>
      <c r="BN71" s="239"/>
      <c r="BO71" s="239"/>
      <c r="BP71" s="239"/>
      <c r="BQ71" s="236">
        <v>65</v>
      </c>
      <c r="BR71" s="241"/>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8"/>
    </row>
    <row r="72" spans="1:131" ht="26.25" customHeight="1">
      <c r="A72" s="236">
        <v>5</v>
      </c>
      <c r="B72" s="873" t="s">
        <v>590</v>
      </c>
      <c r="C72" s="874"/>
      <c r="D72" s="874"/>
      <c r="E72" s="874"/>
      <c r="F72" s="874"/>
      <c r="G72" s="874"/>
      <c r="H72" s="874"/>
      <c r="I72" s="874"/>
      <c r="J72" s="874"/>
      <c r="K72" s="874"/>
      <c r="L72" s="874"/>
      <c r="M72" s="874"/>
      <c r="N72" s="874"/>
      <c r="O72" s="874"/>
      <c r="P72" s="875"/>
      <c r="Q72" s="876">
        <v>254</v>
      </c>
      <c r="R72" s="830"/>
      <c r="S72" s="830"/>
      <c r="T72" s="830"/>
      <c r="U72" s="830"/>
      <c r="V72" s="830">
        <v>245</v>
      </c>
      <c r="W72" s="830"/>
      <c r="X72" s="830"/>
      <c r="Y72" s="830"/>
      <c r="Z72" s="830"/>
      <c r="AA72" s="830">
        <v>9</v>
      </c>
      <c r="AB72" s="830"/>
      <c r="AC72" s="830"/>
      <c r="AD72" s="830"/>
      <c r="AE72" s="830"/>
      <c r="AF72" s="830">
        <v>9</v>
      </c>
      <c r="AG72" s="830"/>
      <c r="AH72" s="830"/>
      <c r="AI72" s="830"/>
      <c r="AJ72" s="830"/>
      <c r="AK72" s="830" t="s">
        <v>592</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39"/>
      <c r="BF72" s="239"/>
      <c r="BG72" s="239"/>
      <c r="BH72" s="239"/>
      <c r="BI72" s="239"/>
      <c r="BJ72" s="239"/>
      <c r="BK72" s="239"/>
      <c r="BL72" s="239"/>
      <c r="BM72" s="239"/>
      <c r="BN72" s="239"/>
      <c r="BO72" s="239"/>
      <c r="BP72" s="239"/>
      <c r="BQ72" s="236">
        <v>66</v>
      </c>
      <c r="BR72" s="241"/>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8"/>
    </row>
    <row r="73" spans="1:131" ht="26.25" customHeight="1">
      <c r="A73" s="236">
        <v>6</v>
      </c>
      <c r="B73" s="873" t="s">
        <v>591</v>
      </c>
      <c r="C73" s="874"/>
      <c r="D73" s="874"/>
      <c r="E73" s="874"/>
      <c r="F73" s="874"/>
      <c r="G73" s="874"/>
      <c r="H73" s="874"/>
      <c r="I73" s="874"/>
      <c r="J73" s="874"/>
      <c r="K73" s="874"/>
      <c r="L73" s="874"/>
      <c r="M73" s="874"/>
      <c r="N73" s="874"/>
      <c r="O73" s="874"/>
      <c r="P73" s="875"/>
      <c r="Q73" s="876">
        <v>305293</v>
      </c>
      <c r="R73" s="830"/>
      <c r="S73" s="830"/>
      <c r="T73" s="830"/>
      <c r="U73" s="830"/>
      <c r="V73" s="830">
        <v>294817</v>
      </c>
      <c r="W73" s="830"/>
      <c r="X73" s="830"/>
      <c r="Y73" s="830"/>
      <c r="Z73" s="830"/>
      <c r="AA73" s="830">
        <v>10476</v>
      </c>
      <c r="AB73" s="830"/>
      <c r="AC73" s="830"/>
      <c r="AD73" s="830"/>
      <c r="AE73" s="830"/>
      <c r="AF73" s="830">
        <v>6371</v>
      </c>
      <c r="AG73" s="830"/>
      <c r="AH73" s="830"/>
      <c r="AI73" s="830"/>
      <c r="AJ73" s="830"/>
      <c r="AK73" s="830" t="s">
        <v>592</v>
      </c>
      <c r="AL73" s="830"/>
      <c r="AM73" s="830"/>
      <c r="AN73" s="830"/>
      <c r="AO73" s="830"/>
      <c r="AP73" s="830" t="s">
        <v>592</v>
      </c>
      <c r="AQ73" s="830"/>
      <c r="AR73" s="830"/>
      <c r="AS73" s="830"/>
      <c r="AT73" s="830"/>
      <c r="AU73" s="830" t="s">
        <v>592</v>
      </c>
      <c r="AV73" s="830"/>
      <c r="AW73" s="830"/>
      <c r="AX73" s="830"/>
      <c r="AY73" s="830"/>
      <c r="AZ73" s="832"/>
      <c r="BA73" s="832"/>
      <c r="BB73" s="832"/>
      <c r="BC73" s="832"/>
      <c r="BD73" s="833"/>
      <c r="BE73" s="239"/>
      <c r="BF73" s="239"/>
      <c r="BG73" s="239"/>
      <c r="BH73" s="239"/>
      <c r="BI73" s="239"/>
      <c r="BJ73" s="239"/>
      <c r="BK73" s="239"/>
      <c r="BL73" s="239"/>
      <c r="BM73" s="239"/>
      <c r="BN73" s="239"/>
      <c r="BO73" s="239"/>
      <c r="BP73" s="239"/>
      <c r="BQ73" s="236">
        <v>67</v>
      </c>
      <c r="BR73" s="241"/>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8"/>
    </row>
    <row r="74" spans="1:131" ht="26.25" customHeight="1">
      <c r="A74" s="236">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39"/>
      <c r="BF74" s="239"/>
      <c r="BG74" s="239"/>
      <c r="BH74" s="239"/>
      <c r="BI74" s="239"/>
      <c r="BJ74" s="239"/>
      <c r="BK74" s="239"/>
      <c r="BL74" s="239"/>
      <c r="BM74" s="239"/>
      <c r="BN74" s="239"/>
      <c r="BO74" s="239"/>
      <c r="BP74" s="239"/>
      <c r="BQ74" s="236">
        <v>68</v>
      </c>
      <c r="BR74" s="241"/>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8"/>
    </row>
    <row r="75" spans="1:131" ht="26.25" customHeight="1">
      <c r="A75" s="236">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39"/>
      <c r="BF75" s="239"/>
      <c r="BG75" s="239"/>
      <c r="BH75" s="239"/>
      <c r="BI75" s="239"/>
      <c r="BJ75" s="239"/>
      <c r="BK75" s="239"/>
      <c r="BL75" s="239"/>
      <c r="BM75" s="239"/>
      <c r="BN75" s="239"/>
      <c r="BO75" s="239"/>
      <c r="BP75" s="239"/>
      <c r="BQ75" s="236">
        <v>69</v>
      </c>
      <c r="BR75" s="241"/>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8"/>
    </row>
    <row r="76" spans="1:131" ht="26.25" customHeight="1">
      <c r="A76" s="236">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9"/>
      <c r="BF76" s="239"/>
      <c r="BG76" s="239"/>
      <c r="BH76" s="239"/>
      <c r="BI76" s="239"/>
      <c r="BJ76" s="239"/>
      <c r="BK76" s="239"/>
      <c r="BL76" s="239"/>
      <c r="BM76" s="239"/>
      <c r="BN76" s="239"/>
      <c r="BO76" s="239"/>
      <c r="BP76" s="239"/>
      <c r="BQ76" s="236">
        <v>70</v>
      </c>
      <c r="BR76" s="241"/>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8"/>
    </row>
    <row r="77" spans="1:131" ht="26.25" customHeight="1">
      <c r="A77" s="236">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9"/>
      <c r="BF77" s="239"/>
      <c r="BG77" s="239"/>
      <c r="BH77" s="239"/>
      <c r="BI77" s="239"/>
      <c r="BJ77" s="239"/>
      <c r="BK77" s="239"/>
      <c r="BL77" s="239"/>
      <c r="BM77" s="239"/>
      <c r="BN77" s="239"/>
      <c r="BO77" s="239"/>
      <c r="BP77" s="239"/>
      <c r="BQ77" s="236">
        <v>71</v>
      </c>
      <c r="BR77" s="241"/>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8"/>
    </row>
    <row r="78" spans="1:131" ht="26.25" customHeight="1">
      <c r="A78" s="236">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9"/>
      <c r="BF78" s="239"/>
      <c r="BG78" s="239"/>
      <c r="BH78" s="239"/>
      <c r="BI78" s="239"/>
      <c r="BJ78" s="228"/>
      <c r="BK78" s="228"/>
      <c r="BL78" s="228"/>
      <c r="BM78" s="228"/>
      <c r="BN78" s="228"/>
      <c r="BO78" s="239"/>
      <c r="BP78" s="239"/>
      <c r="BQ78" s="236">
        <v>72</v>
      </c>
      <c r="BR78" s="241"/>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8"/>
    </row>
    <row r="79" spans="1:131" ht="26.25" customHeight="1">
      <c r="A79" s="236">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9"/>
      <c r="BF79" s="239"/>
      <c r="BG79" s="239"/>
      <c r="BH79" s="239"/>
      <c r="BI79" s="239"/>
      <c r="BJ79" s="228"/>
      <c r="BK79" s="228"/>
      <c r="BL79" s="228"/>
      <c r="BM79" s="228"/>
      <c r="BN79" s="228"/>
      <c r="BO79" s="239"/>
      <c r="BP79" s="239"/>
      <c r="BQ79" s="236">
        <v>73</v>
      </c>
      <c r="BR79" s="241"/>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8"/>
    </row>
    <row r="80" spans="1:131" ht="26.25" customHeight="1">
      <c r="A80" s="236">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9"/>
      <c r="BF80" s="239"/>
      <c r="BG80" s="239"/>
      <c r="BH80" s="239"/>
      <c r="BI80" s="239"/>
      <c r="BJ80" s="239"/>
      <c r="BK80" s="239"/>
      <c r="BL80" s="239"/>
      <c r="BM80" s="239"/>
      <c r="BN80" s="239"/>
      <c r="BO80" s="239"/>
      <c r="BP80" s="239"/>
      <c r="BQ80" s="236">
        <v>74</v>
      </c>
      <c r="BR80" s="241"/>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8"/>
    </row>
    <row r="81" spans="1:131" ht="26.25" customHeight="1">
      <c r="A81" s="236">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9"/>
      <c r="BF81" s="239"/>
      <c r="BG81" s="239"/>
      <c r="BH81" s="239"/>
      <c r="BI81" s="239"/>
      <c r="BJ81" s="239"/>
      <c r="BK81" s="239"/>
      <c r="BL81" s="239"/>
      <c r="BM81" s="239"/>
      <c r="BN81" s="239"/>
      <c r="BO81" s="239"/>
      <c r="BP81" s="239"/>
      <c r="BQ81" s="236">
        <v>75</v>
      </c>
      <c r="BR81" s="241"/>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8"/>
    </row>
    <row r="82" spans="1:131" ht="26.25" customHeight="1">
      <c r="A82" s="236">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9"/>
      <c r="BF82" s="239"/>
      <c r="BG82" s="239"/>
      <c r="BH82" s="239"/>
      <c r="BI82" s="239"/>
      <c r="BJ82" s="239"/>
      <c r="BK82" s="239"/>
      <c r="BL82" s="239"/>
      <c r="BM82" s="239"/>
      <c r="BN82" s="239"/>
      <c r="BO82" s="239"/>
      <c r="BP82" s="239"/>
      <c r="BQ82" s="236">
        <v>76</v>
      </c>
      <c r="BR82" s="241"/>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8"/>
    </row>
    <row r="83" spans="1:131" ht="26.25" customHeight="1">
      <c r="A83" s="236">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9"/>
      <c r="BF83" s="239"/>
      <c r="BG83" s="239"/>
      <c r="BH83" s="239"/>
      <c r="BI83" s="239"/>
      <c r="BJ83" s="239"/>
      <c r="BK83" s="239"/>
      <c r="BL83" s="239"/>
      <c r="BM83" s="239"/>
      <c r="BN83" s="239"/>
      <c r="BO83" s="239"/>
      <c r="BP83" s="239"/>
      <c r="BQ83" s="236">
        <v>77</v>
      </c>
      <c r="BR83" s="241"/>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8"/>
    </row>
    <row r="84" spans="1:131" ht="26.25" customHeight="1">
      <c r="A84" s="236">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9"/>
      <c r="BF84" s="239"/>
      <c r="BG84" s="239"/>
      <c r="BH84" s="239"/>
      <c r="BI84" s="239"/>
      <c r="BJ84" s="239"/>
      <c r="BK84" s="239"/>
      <c r="BL84" s="239"/>
      <c r="BM84" s="239"/>
      <c r="BN84" s="239"/>
      <c r="BO84" s="239"/>
      <c r="BP84" s="239"/>
      <c r="BQ84" s="236">
        <v>78</v>
      </c>
      <c r="BR84" s="241"/>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8"/>
    </row>
    <row r="85" spans="1:131" ht="26.25" customHeight="1">
      <c r="A85" s="236">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9"/>
      <c r="BF85" s="239"/>
      <c r="BG85" s="239"/>
      <c r="BH85" s="239"/>
      <c r="BI85" s="239"/>
      <c r="BJ85" s="239"/>
      <c r="BK85" s="239"/>
      <c r="BL85" s="239"/>
      <c r="BM85" s="239"/>
      <c r="BN85" s="239"/>
      <c r="BO85" s="239"/>
      <c r="BP85" s="239"/>
      <c r="BQ85" s="236">
        <v>79</v>
      </c>
      <c r="BR85" s="241"/>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8"/>
    </row>
    <row r="86" spans="1:131" ht="26.25" customHeight="1">
      <c r="A86" s="236">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9"/>
      <c r="BF86" s="239"/>
      <c r="BG86" s="239"/>
      <c r="BH86" s="239"/>
      <c r="BI86" s="239"/>
      <c r="BJ86" s="239"/>
      <c r="BK86" s="239"/>
      <c r="BL86" s="239"/>
      <c r="BM86" s="239"/>
      <c r="BN86" s="239"/>
      <c r="BO86" s="239"/>
      <c r="BP86" s="239"/>
      <c r="BQ86" s="236">
        <v>80</v>
      </c>
      <c r="BR86" s="241"/>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8"/>
    </row>
    <row r="87" spans="1:131" ht="26.25" customHeight="1">
      <c r="A87" s="242">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9"/>
      <c r="BF87" s="239"/>
      <c r="BG87" s="239"/>
      <c r="BH87" s="239"/>
      <c r="BI87" s="239"/>
      <c r="BJ87" s="239"/>
      <c r="BK87" s="239"/>
      <c r="BL87" s="239"/>
      <c r="BM87" s="239"/>
      <c r="BN87" s="239"/>
      <c r="BO87" s="239"/>
      <c r="BP87" s="239"/>
      <c r="BQ87" s="236">
        <v>81</v>
      </c>
      <c r="BR87" s="241"/>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8"/>
    </row>
    <row r="88" spans="1:131" ht="26.25" customHeight="1" thickBot="1">
      <c r="A88" s="238" t="s">
        <v>391</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39"/>
      <c r="BF88" s="239"/>
      <c r="BG88" s="239"/>
      <c r="BH88" s="239"/>
      <c r="BI88" s="239"/>
      <c r="BJ88" s="239"/>
      <c r="BK88" s="239"/>
      <c r="BL88" s="239"/>
      <c r="BM88" s="239"/>
      <c r="BN88" s="239"/>
      <c r="BO88" s="239"/>
      <c r="BP88" s="239"/>
      <c r="BQ88" s="236">
        <v>82</v>
      </c>
      <c r="BR88" s="241"/>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8"/>
    </row>
    <row r="89" spans="1:131" ht="26.25" hidden="1" customHeight="1">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8"/>
    </row>
    <row r="90" spans="1:131" ht="26.25" hidden="1" customHeight="1">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8"/>
    </row>
    <row r="91" spans="1:131" ht="26.25" hidden="1" customHeight="1">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8"/>
    </row>
    <row r="92" spans="1:131" ht="26.25" hidden="1" customHeight="1">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8"/>
    </row>
    <row r="93" spans="1:131" ht="26.25" hidden="1" customHeight="1">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8"/>
    </row>
    <row r="94" spans="1:131" ht="26.25" hidden="1" customHeight="1">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8"/>
    </row>
    <row r="95" spans="1:131" ht="26.25" hidden="1" customHeight="1">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8"/>
    </row>
    <row r="96" spans="1:131" ht="26.25" hidden="1" customHeight="1">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8"/>
    </row>
    <row r="97" spans="1:131" ht="26.25" hidden="1" customHeight="1">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8"/>
    </row>
    <row r="98" spans="1:131" ht="26.25" hidden="1" customHeight="1">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8"/>
    </row>
    <row r="99" spans="1:131" ht="26.25" hidden="1" customHeight="1">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8"/>
    </row>
    <row r="100" spans="1:131" ht="26.25" hidden="1" customHeight="1">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8"/>
    </row>
    <row r="101" spans="1:131" ht="26.25" hidden="1" customHeight="1">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8"/>
    </row>
    <row r="102" spans="1:131" ht="26.25" customHeight="1" thickBot="1">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391</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8"/>
    </row>
    <row r="103" spans="1:131" ht="26.25" customHeight="1">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8"/>
    </row>
    <row r="104" spans="1:131" ht="26.25" customHeight="1">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8"/>
    </row>
    <row r="105" spans="1:131" ht="11.25" customHeight="1">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c r="A107" s="247" t="s">
        <v>428</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429</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8" customFormat="1" ht="26.25" customHeight="1">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28" customFormat="1" ht="26.25" customHeight="1">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583764</v>
      </c>
      <c r="AB110" s="900"/>
      <c r="AC110" s="900"/>
      <c r="AD110" s="900"/>
      <c r="AE110" s="901"/>
      <c r="AF110" s="902">
        <v>601256</v>
      </c>
      <c r="AG110" s="900"/>
      <c r="AH110" s="900"/>
      <c r="AI110" s="900"/>
      <c r="AJ110" s="901"/>
      <c r="AK110" s="902">
        <v>630493</v>
      </c>
      <c r="AL110" s="900"/>
      <c r="AM110" s="900"/>
      <c r="AN110" s="900"/>
      <c r="AO110" s="901"/>
      <c r="AP110" s="903">
        <v>17.399999999999999</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5658164</v>
      </c>
      <c r="BR110" s="931"/>
      <c r="BS110" s="931"/>
      <c r="BT110" s="931"/>
      <c r="BU110" s="931"/>
      <c r="BV110" s="931">
        <v>5751432</v>
      </c>
      <c r="BW110" s="931"/>
      <c r="BX110" s="931"/>
      <c r="BY110" s="931"/>
      <c r="BZ110" s="931"/>
      <c r="CA110" s="931">
        <v>6315625</v>
      </c>
      <c r="CB110" s="931"/>
      <c r="CC110" s="931"/>
      <c r="CD110" s="931"/>
      <c r="CE110" s="931"/>
      <c r="CF110" s="944">
        <v>174.2</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393</v>
      </c>
      <c r="DM110" s="931"/>
      <c r="DN110" s="931"/>
      <c r="DO110" s="931"/>
      <c r="DP110" s="931"/>
      <c r="DQ110" s="931" t="s">
        <v>442</v>
      </c>
      <c r="DR110" s="931"/>
      <c r="DS110" s="931"/>
      <c r="DT110" s="931"/>
      <c r="DU110" s="931"/>
      <c r="DV110" s="932" t="s">
        <v>441</v>
      </c>
      <c r="DW110" s="932"/>
      <c r="DX110" s="932"/>
      <c r="DY110" s="932"/>
      <c r="DZ110" s="933"/>
    </row>
    <row r="111" spans="1:131" s="228" customFormat="1" ht="26.25" customHeight="1">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393</v>
      </c>
      <c r="AG111" s="938"/>
      <c r="AH111" s="938"/>
      <c r="AI111" s="938"/>
      <c r="AJ111" s="939"/>
      <c r="AK111" s="940" t="s">
        <v>393</v>
      </c>
      <c r="AL111" s="938"/>
      <c r="AM111" s="938"/>
      <c r="AN111" s="938"/>
      <c r="AO111" s="939"/>
      <c r="AP111" s="941" t="s">
        <v>393</v>
      </c>
      <c r="AQ111" s="942"/>
      <c r="AR111" s="942"/>
      <c r="AS111" s="942"/>
      <c r="AT111" s="943"/>
      <c r="AU111" s="908"/>
      <c r="AV111" s="909"/>
      <c r="AW111" s="909"/>
      <c r="AX111" s="909"/>
      <c r="AY111" s="909"/>
      <c r="AZ111" s="922" t="s">
        <v>445</v>
      </c>
      <c r="BA111" s="923"/>
      <c r="BB111" s="923"/>
      <c r="BC111" s="923"/>
      <c r="BD111" s="923"/>
      <c r="BE111" s="923"/>
      <c r="BF111" s="923"/>
      <c r="BG111" s="923"/>
      <c r="BH111" s="923"/>
      <c r="BI111" s="923"/>
      <c r="BJ111" s="923"/>
      <c r="BK111" s="923"/>
      <c r="BL111" s="923"/>
      <c r="BM111" s="923"/>
      <c r="BN111" s="923"/>
      <c r="BO111" s="923"/>
      <c r="BP111" s="924"/>
      <c r="BQ111" s="925">
        <v>224192</v>
      </c>
      <c r="BR111" s="926"/>
      <c r="BS111" s="926"/>
      <c r="BT111" s="926"/>
      <c r="BU111" s="926"/>
      <c r="BV111" s="926">
        <v>197348</v>
      </c>
      <c r="BW111" s="926"/>
      <c r="BX111" s="926"/>
      <c r="BY111" s="926"/>
      <c r="BZ111" s="926"/>
      <c r="CA111" s="926">
        <v>196699</v>
      </c>
      <c r="CB111" s="926"/>
      <c r="CC111" s="926"/>
      <c r="CD111" s="926"/>
      <c r="CE111" s="926"/>
      <c r="CF111" s="920">
        <v>5.4</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447</v>
      </c>
      <c r="DH111" s="926"/>
      <c r="DI111" s="926"/>
      <c r="DJ111" s="926"/>
      <c r="DK111" s="926"/>
      <c r="DL111" s="926" t="s">
        <v>441</v>
      </c>
      <c r="DM111" s="926"/>
      <c r="DN111" s="926"/>
      <c r="DO111" s="926"/>
      <c r="DP111" s="926"/>
      <c r="DQ111" s="926" t="s">
        <v>442</v>
      </c>
      <c r="DR111" s="926"/>
      <c r="DS111" s="926"/>
      <c r="DT111" s="926"/>
      <c r="DU111" s="926"/>
      <c r="DV111" s="927" t="s">
        <v>448</v>
      </c>
      <c r="DW111" s="927"/>
      <c r="DX111" s="927"/>
      <c r="DY111" s="927"/>
      <c r="DZ111" s="928"/>
    </row>
    <row r="112" spans="1:131" s="228" customFormat="1" ht="26.25" customHeight="1">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444</v>
      </c>
      <c r="AG112" s="959"/>
      <c r="AH112" s="959"/>
      <c r="AI112" s="959"/>
      <c r="AJ112" s="960"/>
      <c r="AK112" s="961" t="s">
        <v>441</v>
      </c>
      <c r="AL112" s="959"/>
      <c r="AM112" s="959"/>
      <c r="AN112" s="959"/>
      <c r="AO112" s="960"/>
      <c r="AP112" s="962" t="s">
        <v>444</v>
      </c>
      <c r="AQ112" s="963"/>
      <c r="AR112" s="963"/>
      <c r="AS112" s="963"/>
      <c r="AT112" s="964"/>
      <c r="AU112" s="908"/>
      <c r="AV112" s="909"/>
      <c r="AW112" s="909"/>
      <c r="AX112" s="909"/>
      <c r="AY112" s="909"/>
      <c r="AZ112" s="922" t="s">
        <v>451</v>
      </c>
      <c r="BA112" s="923"/>
      <c r="BB112" s="923"/>
      <c r="BC112" s="923"/>
      <c r="BD112" s="923"/>
      <c r="BE112" s="923"/>
      <c r="BF112" s="923"/>
      <c r="BG112" s="923"/>
      <c r="BH112" s="923"/>
      <c r="BI112" s="923"/>
      <c r="BJ112" s="923"/>
      <c r="BK112" s="923"/>
      <c r="BL112" s="923"/>
      <c r="BM112" s="923"/>
      <c r="BN112" s="923"/>
      <c r="BO112" s="923"/>
      <c r="BP112" s="924"/>
      <c r="BQ112" s="925">
        <v>1434864</v>
      </c>
      <c r="BR112" s="926"/>
      <c r="BS112" s="926"/>
      <c r="BT112" s="926"/>
      <c r="BU112" s="926"/>
      <c r="BV112" s="926">
        <v>1300950</v>
      </c>
      <c r="BW112" s="926"/>
      <c r="BX112" s="926"/>
      <c r="BY112" s="926"/>
      <c r="BZ112" s="926"/>
      <c r="CA112" s="926">
        <v>1195401</v>
      </c>
      <c r="CB112" s="926"/>
      <c r="CC112" s="926"/>
      <c r="CD112" s="926"/>
      <c r="CE112" s="926"/>
      <c r="CF112" s="920">
        <v>33</v>
      </c>
      <c r="CG112" s="921"/>
      <c r="CH112" s="921"/>
      <c r="CI112" s="921"/>
      <c r="CJ112" s="921"/>
      <c r="CK112" s="948"/>
      <c r="CL112" s="949"/>
      <c r="CM112" s="922" t="s">
        <v>452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441</v>
      </c>
      <c r="DM112" s="926"/>
      <c r="DN112" s="926"/>
      <c r="DO112" s="926"/>
      <c r="DP112" s="926"/>
      <c r="DQ112" s="926" t="s">
        <v>444</v>
      </c>
      <c r="DR112" s="926"/>
      <c r="DS112" s="926"/>
      <c r="DT112" s="926"/>
      <c r="DU112" s="926"/>
      <c r="DV112" s="927" t="s">
        <v>448</v>
      </c>
      <c r="DW112" s="927"/>
      <c r="DX112" s="927"/>
      <c r="DY112" s="927"/>
      <c r="DZ112" s="928"/>
    </row>
    <row r="113" spans="1:130" s="228" customFormat="1" ht="26.25" customHeight="1">
      <c r="A113" s="954"/>
      <c r="B113" s="955"/>
      <c r="C113" s="923" t="s">
        <v>453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165346</v>
      </c>
      <c r="AB113" s="938"/>
      <c r="AC113" s="938"/>
      <c r="AD113" s="938"/>
      <c r="AE113" s="939"/>
      <c r="AF113" s="940">
        <v>163921</v>
      </c>
      <c r="AG113" s="938"/>
      <c r="AH113" s="938"/>
      <c r="AI113" s="938"/>
      <c r="AJ113" s="939"/>
      <c r="AK113" s="940">
        <v>159247</v>
      </c>
      <c r="AL113" s="938"/>
      <c r="AM113" s="938"/>
      <c r="AN113" s="938"/>
      <c r="AO113" s="939"/>
      <c r="AP113" s="941">
        <v>4.4000000000000004</v>
      </c>
      <c r="AQ113" s="942"/>
      <c r="AR113" s="942"/>
      <c r="AS113" s="942"/>
      <c r="AT113" s="943"/>
      <c r="AU113" s="908"/>
      <c r="AV113" s="909"/>
      <c r="AW113" s="909"/>
      <c r="AX113" s="909"/>
      <c r="AY113" s="909"/>
      <c r="AZ113" s="922" t="s">
        <v>454</v>
      </c>
      <c r="BA113" s="923"/>
      <c r="BB113" s="923"/>
      <c r="BC113" s="923"/>
      <c r="BD113" s="923"/>
      <c r="BE113" s="923"/>
      <c r="BF113" s="923"/>
      <c r="BG113" s="923"/>
      <c r="BH113" s="923"/>
      <c r="BI113" s="923"/>
      <c r="BJ113" s="923"/>
      <c r="BK113" s="923"/>
      <c r="BL113" s="923"/>
      <c r="BM113" s="923"/>
      <c r="BN113" s="923"/>
      <c r="BO113" s="923"/>
      <c r="BP113" s="924"/>
      <c r="BQ113" s="925">
        <v>1061585</v>
      </c>
      <c r="BR113" s="926"/>
      <c r="BS113" s="926"/>
      <c r="BT113" s="926"/>
      <c r="BU113" s="926"/>
      <c r="BV113" s="926">
        <v>900931</v>
      </c>
      <c r="BW113" s="926"/>
      <c r="BX113" s="926"/>
      <c r="BY113" s="926"/>
      <c r="BZ113" s="926"/>
      <c r="CA113" s="926">
        <v>900410</v>
      </c>
      <c r="CB113" s="926"/>
      <c r="CC113" s="926"/>
      <c r="CD113" s="926"/>
      <c r="CE113" s="926"/>
      <c r="CF113" s="920">
        <v>24.8</v>
      </c>
      <c r="CG113" s="921"/>
      <c r="CH113" s="921"/>
      <c r="CI113" s="921"/>
      <c r="CJ113" s="921"/>
      <c r="CK113" s="948"/>
      <c r="CL113" s="949"/>
      <c r="CM113" s="922" t="s">
        <v>455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448</v>
      </c>
      <c r="DM113" s="959"/>
      <c r="DN113" s="959"/>
      <c r="DO113" s="959"/>
      <c r="DP113" s="960"/>
      <c r="DQ113" s="961" t="s">
        <v>393</v>
      </c>
      <c r="DR113" s="959"/>
      <c r="DS113" s="959"/>
      <c r="DT113" s="959"/>
      <c r="DU113" s="960"/>
      <c r="DV113" s="962" t="s">
        <v>441</v>
      </c>
      <c r="DW113" s="963"/>
      <c r="DX113" s="963"/>
      <c r="DY113" s="963"/>
      <c r="DZ113" s="964"/>
    </row>
    <row r="114" spans="1:130" s="228" customFormat="1" ht="26.25" customHeight="1">
      <c r="A114" s="954"/>
      <c r="B114" s="955"/>
      <c r="C114" s="923" t="s">
        <v>456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100575</v>
      </c>
      <c r="AB114" s="959"/>
      <c r="AC114" s="959"/>
      <c r="AD114" s="959"/>
      <c r="AE114" s="960"/>
      <c r="AF114" s="961">
        <v>117421</v>
      </c>
      <c r="AG114" s="959"/>
      <c r="AH114" s="959"/>
      <c r="AI114" s="959"/>
      <c r="AJ114" s="960"/>
      <c r="AK114" s="961">
        <v>107831</v>
      </c>
      <c r="AL114" s="959"/>
      <c r="AM114" s="959"/>
      <c r="AN114" s="959"/>
      <c r="AO114" s="960"/>
      <c r="AP114" s="962">
        <v>3</v>
      </c>
      <c r="AQ114" s="963"/>
      <c r="AR114" s="963"/>
      <c r="AS114" s="963"/>
      <c r="AT114" s="964"/>
      <c r="AU114" s="908"/>
      <c r="AV114" s="909"/>
      <c r="AW114" s="909"/>
      <c r="AX114" s="909"/>
      <c r="AY114" s="909"/>
      <c r="AZ114" s="922" t="s">
        <v>457</v>
      </c>
      <c r="BA114" s="923"/>
      <c r="BB114" s="923"/>
      <c r="BC114" s="923"/>
      <c r="BD114" s="923"/>
      <c r="BE114" s="923"/>
      <c r="BF114" s="923"/>
      <c r="BG114" s="923"/>
      <c r="BH114" s="923"/>
      <c r="BI114" s="923"/>
      <c r="BJ114" s="923"/>
      <c r="BK114" s="923"/>
      <c r="BL114" s="923"/>
      <c r="BM114" s="923"/>
      <c r="BN114" s="923"/>
      <c r="BO114" s="923"/>
      <c r="BP114" s="924"/>
      <c r="BQ114" s="925">
        <v>1298548</v>
      </c>
      <c r="BR114" s="926"/>
      <c r="BS114" s="926"/>
      <c r="BT114" s="926"/>
      <c r="BU114" s="926"/>
      <c r="BV114" s="926">
        <v>1227620</v>
      </c>
      <c r="BW114" s="926"/>
      <c r="BX114" s="926"/>
      <c r="BY114" s="926"/>
      <c r="BZ114" s="926"/>
      <c r="CA114" s="926">
        <v>1184373</v>
      </c>
      <c r="CB114" s="926"/>
      <c r="CC114" s="926"/>
      <c r="CD114" s="926"/>
      <c r="CE114" s="926"/>
      <c r="CF114" s="920">
        <v>32.700000000000003</v>
      </c>
      <c r="CG114" s="921"/>
      <c r="CH114" s="921"/>
      <c r="CI114" s="921"/>
      <c r="CJ114" s="921"/>
      <c r="CK114" s="948"/>
      <c r="CL114" s="949"/>
      <c r="CM114" s="922" t="s">
        <v>458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442</v>
      </c>
      <c r="DM114" s="959"/>
      <c r="DN114" s="959"/>
      <c r="DO114" s="959"/>
      <c r="DP114" s="960"/>
      <c r="DQ114" s="961" t="s">
        <v>448</v>
      </c>
      <c r="DR114" s="959"/>
      <c r="DS114" s="959"/>
      <c r="DT114" s="959"/>
      <c r="DU114" s="960"/>
      <c r="DV114" s="962" t="s">
        <v>444</v>
      </c>
      <c r="DW114" s="963"/>
      <c r="DX114" s="963"/>
      <c r="DY114" s="963"/>
      <c r="DZ114" s="964"/>
    </row>
    <row r="115" spans="1:130" s="228" customFormat="1" ht="26.25" customHeight="1">
      <c r="A115" s="954"/>
      <c r="B115" s="955"/>
      <c r="C115" s="923" t="s">
        <v>459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25109</v>
      </c>
      <c r="AB115" s="938"/>
      <c r="AC115" s="938"/>
      <c r="AD115" s="938"/>
      <c r="AE115" s="939"/>
      <c r="AF115" s="940">
        <v>15676</v>
      </c>
      <c r="AG115" s="938"/>
      <c r="AH115" s="938"/>
      <c r="AI115" s="938"/>
      <c r="AJ115" s="939"/>
      <c r="AK115" s="940">
        <v>18020</v>
      </c>
      <c r="AL115" s="938"/>
      <c r="AM115" s="938"/>
      <c r="AN115" s="938"/>
      <c r="AO115" s="939"/>
      <c r="AP115" s="941">
        <v>0.5</v>
      </c>
      <c r="AQ115" s="942"/>
      <c r="AR115" s="942"/>
      <c r="AS115" s="942"/>
      <c r="AT115" s="943"/>
      <c r="AU115" s="908"/>
      <c r="AV115" s="909"/>
      <c r="AW115" s="909"/>
      <c r="AX115" s="909"/>
      <c r="AY115" s="909"/>
      <c r="AZ115" s="922" t="s">
        <v>460</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447</v>
      </c>
      <c r="BW115" s="926"/>
      <c r="BX115" s="926"/>
      <c r="BY115" s="926"/>
      <c r="BZ115" s="926"/>
      <c r="CA115" s="926" t="s">
        <v>442</v>
      </c>
      <c r="CB115" s="926"/>
      <c r="CC115" s="926"/>
      <c r="CD115" s="926"/>
      <c r="CE115" s="926"/>
      <c r="CF115" s="920" t="s">
        <v>447</v>
      </c>
      <c r="CG115" s="921"/>
      <c r="CH115" s="921"/>
      <c r="CI115" s="921"/>
      <c r="CJ115" s="921"/>
      <c r="CK115" s="948"/>
      <c r="CL115" s="949"/>
      <c r="CM115" s="922" t="s">
        <v>461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444</v>
      </c>
      <c r="DH115" s="959"/>
      <c r="DI115" s="959"/>
      <c r="DJ115" s="959"/>
      <c r="DK115" s="960"/>
      <c r="DL115" s="961" t="s">
        <v>442</v>
      </c>
      <c r="DM115" s="959"/>
      <c r="DN115" s="959"/>
      <c r="DO115" s="959"/>
      <c r="DP115" s="960"/>
      <c r="DQ115" s="961" t="s">
        <v>444</v>
      </c>
      <c r="DR115" s="959"/>
      <c r="DS115" s="959"/>
      <c r="DT115" s="959"/>
      <c r="DU115" s="960"/>
      <c r="DV115" s="962" t="s">
        <v>442</v>
      </c>
      <c r="DW115" s="963"/>
      <c r="DX115" s="963"/>
      <c r="DY115" s="963"/>
      <c r="DZ115" s="964"/>
    </row>
    <row r="116" spans="1:130" s="228" customFormat="1" ht="26.25" customHeight="1">
      <c r="A116" s="956"/>
      <c r="B116" s="957"/>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444</v>
      </c>
      <c r="AG116" s="959"/>
      <c r="AH116" s="959"/>
      <c r="AI116" s="959"/>
      <c r="AJ116" s="960"/>
      <c r="AK116" s="961" t="s">
        <v>441</v>
      </c>
      <c r="AL116" s="959"/>
      <c r="AM116" s="959"/>
      <c r="AN116" s="959"/>
      <c r="AO116" s="960"/>
      <c r="AP116" s="962" t="s">
        <v>444</v>
      </c>
      <c r="AQ116" s="963"/>
      <c r="AR116" s="963"/>
      <c r="AS116" s="963"/>
      <c r="AT116" s="964"/>
      <c r="AU116" s="908"/>
      <c r="AV116" s="909"/>
      <c r="AW116" s="909"/>
      <c r="AX116" s="909"/>
      <c r="AY116" s="909"/>
      <c r="AZ116" s="967" t="s">
        <v>463</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442</v>
      </c>
      <c r="BW116" s="926"/>
      <c r="BX116" s="926"/>
      <c r="BY116" s="926"/>
      <c r="BZ116" s="926"/>
      <c r="CA116" s="926" t="s">
        <v>441</v>
      </c>
      <c r="CB116" s="926"/>
      <c r="CC116" s="926"/>
      <c r="CD116" s="926"/>
      <c r="CE116" s="926"/>
      <c r="CF116" s="920" t="s">
        <v>444</v>
      </c>
      <c r="CG116" s="921"/>
      <c r="CH116" s="921"/>
      <c r="CI116" s="921"/>
      <c r="CJ116" s="921"/>
      <c r="CK116" s="948"/>
      <c r="CL116" s="949"/>
      <c r="CM116" s="922" t="s">
        <v>464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441</v>
      </c>
      <c r="DM116" s="959"/>
      <c r="DN116" s="959"/>
      <c r="DO116" s="959"/>
      <c r="DP116" s="960"/>
      <c r="DQ116" s="961" t="s">
        <v>441</v>
      </c>
      <c r="DR116" s="959"/>
      <c r="DS116" s="959"/>
      <c r="DT116" s="959"/>
      <c r="DU116" s="960"/>
      <c r="DV116" s="962" t="s">
        <v>444</v>
      </c>
      <c r="DW116" s="963"/>
      <c r="DX116" s="963"/>
      <c r="DY116" s="963"/>
      <c r="DZ116" s="964"/>
    </row>
    <row r="117" spans="1:130" s="228"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465</v>
      </c>
      <c r="Z117" s="894"/>
      <c r="AA117" s="978">
        <v>874794</v>
      </c>
      <c r="AB117" s="979"/>
      <c r="AC117" s="979"/>
      <c r="AD117" s="979"/>
      <c r="AE117" s="980"/>
      <c r="AF117" s="981">
        <v>898274</v>
      </c>
      <c r="AG117" s="979"/>
      <c r="AH117" s="979"/>
      <c r="AI117" s="979"/>
      <c r="AJ117" s="980"/>
      <c r="AK117" s="981">
        <v>915591</v>
      </c>
      <c r="AL117" s="979"/>
      <c r="AM117" s="979"/>
      <c r="AN117" s="979"/>
      <c r="AO117" s="980"/>
      <c r="AP117" s="982"/>
      <c r="AQ117" s="983"/>
      <c r="AR117" s="983"/>
      <c r="AS117" s="983"/>
      <c r="AT117" s="984"/>
      <c r="AU117" s="908"/>
      <c r="AV117" s="909"/>
      <c r="AW117" s="909"/>
      <c r="AX117" s="909"/>
      <c r="AY117" s="909"/>
      <c r="AZ117" s="974" t="s">
        <v>466</v>
      </c>
      <c r="BA117" s="975"/>
      <c r="BB117" s="975"/>
      <c r="BC117" s="975"/>
      <c r="BD117" s="975"/>
      <c r="BE117" s="975"/>
      <c r="BF117" s="975"/>
      <c r="BG117" s="975"/>
      <c r="BH117" s="975"/>
      <c r="BI117" s="975"/>
      <c r="BJ117" s="975"/>
      <c r="BK117" s="975"/>
      <c r="BL117" s="975"/>
      <c r="BM117" s="975"/>
      <c r="BN117" s="975"/>
      <c r="BO117" s="975"/>
      <c r="BP117" s="976"/>
      <c r="BQ117" s="925" t="s">
        <v>393</v>
      </c>
      <c r="BR117" s="926"/>
      <c r="BS117" s="926"/>
      <c r="BT117" s="926"/>
      <c r="BU117" s="926"/>
      <c r="BV117" s="926" t="s">
        <v>393</v>
      </c>
      <c r="BW117" s="926"/>
      <c r="BX117" s="926"/>
      <c r="BY117" s="926"/>
      <c r="BZ117" s="926"/>
      <c r="CA117" s="926" t="s">
        <v>444</v>
      </c>
      <c r="CB117" s="926"/>
      <c r="CC117" s="926"/>
      <c r="CD117" s="926"/>
      <c r="CE117" s="926"/>
      <c r="CF117" s="920" t="s">
        <v>444</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447</v>
      </c>
      <c r="DH117" s="959"/>
      <c r="DI117" s="959"/>
      <c r="DJ117" s="959"/>
      <c r="DK117" s="960"/>
      <c r="DL117" s="961" t="s">
        <v>444</v>
      </c>
      <c r="DM117" s="959"/>
      <c r="DN117" s="959"/>
      <c r="DO117" s="959"/>
      <c r="DP117" s="960"/>
      <c r="DQ117" s="961" t="s">
        <v>444</v>
      </c>
      <c r="DR117" s="959"/>
      <c r="DS117" s="959"/>
      <c r="DT117" s="959"/>
      <c r="DU117" s="960"/>
      <c r="DV117" s="962" t="s">
        <v>393</v>
      </c>
      <c r="DW117" s="963"/>
      <c r="DX117" s="963"/>
      <c r="DY117" s="963"/>
      <c r="DZ117" s="964"/>
    </row>
    <row r="118" spans="1:130" s="228" customFormat="1" ht="26.25" customHeight="1">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444</v>
      </c>
      <c r="BR118" s="1000"/>
      <c r="BS118" s="1000"/>
      <c r="BT118" s="1000"/>
      <c r="BU118" s="1000"/>
      <c r="BV118" s="1000" t="s">
        <v>444</v>
      </c>
      <c r="BW118" s="1000"/>
      <c r="BX118" s="1000"/>
      <c r="BY118" s="1000"/>
      <c r="BZ118" s="1000"/>
      <c r="CA118" s="1000" t="s">
        <v>441</v>
      </c>
      <c r="CB118" s="1000"/>
      <c r="CC118" s="1000"/>
      <c r="CD118" s="1000"/>
      <c r="CE118" s="1000"/>
      <c r="CF118" s="920" t="s">
        <v>447</v>
      </c>
      <c r="CG118" s="921"/>
      <c r="CH118" s="921"/>
      <c r="CI118" s="921"/>
      <c r="CJ118" s="921"/>
      <c r="CK118" s="948"/>
      <c r="CL118" s="949"/>
      <c r="CM118" s="922" t="s">
        <v>469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444</v>
      </c>
      <c r="DH118" s="959"/>
      <c r="DI118" s="959"/>
      <c r="DJ118" s="959"/>
      <c r="DK118" s="960"/>
      <c r="DL118" s="961" t="s">
        <v>393</v>
      </c>
      <c r="DM118" s="959"/>
      <c r="DN118" s="959"/>
      <c r="DO118" s="959"/>
      <c r="DP118" s="960"/>
      <c r="DQ118" s="961" t="s">
        <v>441</v>
      </c>
      <c r="DR118" s="959"/>
      <c r="DS118" s="959"/>
      <c r="DT118" s="959"/>
      <c r="DU118" s="960"/>
      <c r="DV118" s="962" t="s">
        <v>447</v>
      </c>
      <c r="DW118" s="963"/>
      <c r="DX118" s="963"/>
      <c r="DY118" s="963"/>
      <c r="DZ118" s="964"/>
    </row>
    <row r="119" spans="1:130" s="228" customFormat="1" ht="26.25" customHeight="1">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393</v>
      </c>
      <c r="AG119" s="900"/>
      <c r="AH119" s="900"/>
      <c r="AI119" s="900"/>
      <c r="AJ119" s="901"/>
      <c r="AK119" s="902" t="s">
        <v>441</v>
      </c>
      <c r="AL119" s="900"/>
      <c r="AM119" s="900"/>
      <c r="AN119" s="900"/>
      <c r="AO119" s="901"/>
      <c r="AP119" s="903" t="s">
        <v>447</v>
      </c>
      <c r="AQ119" s="904"/>
      <c r="AR119" s="904"/>
      <c r="AS119" s="904"/>
      <c r="AT119" s="905"/>
      <c r="AU119" s="910"/>
      <c r="AV119" s="911"/>
      <c r="AW119" s="911"/>
      <c r="AX119" s="911"/>
      <c r="AY119" s="911"/>
      <c r="AZ119" s="249" t="s">
        <v>189</v>
      </c>
      <c r="BA119" s="249"/>
      <c r="BB119" s="249"/>
      <c r="BC119" s="249"/>
      <c r="BD119" s="249"/>
      <c r="BE119" s="249"/>
      <c r="BF119" s="249"/>
      <c r="BG119" s="249"/>
      <c r="BH119" s="249"/>
      <c r="BI119" s="249"/>
      <c r="BJ119" s="249"/>
      <c r="BK119" s="249"/>
      <c r="BL119" s="249"/>
      <c r="BM119" s="249"/>
      <c r="BN119" s="249"/>
      <c r="BO119" s="977" t="s">
        <v>470</v>
      </c>
      <c r="BP119" s="1005"/>
      <c r="BQ119" s="999">
        <v>9677353</v>
      </c>
      <c r="BR119" s="1000"/>
      <c r="BS119" s="1000"/>
      <c r="BT119" s="1000"/>
      <c r="BU119" s="1000"/>
      <c r="BV119" s="1000">
        <v>9378281</v>
      </c>
      <c r="BW119" s="1000"/>
      <c r="BX119" s="1000"/>
      <c r="BY119" s="1000"/>
      <c r="BZ119" s="1000"/>
      <c r="CA119" s="1000">
        <v>9792508</v>
      </c>
      <c r="CB119" s="1000"/>
      <c r="CC119" s="1000"/>
      <c r="CD119" s="1000"/>
      <c r="CE119" s="1000"/>
      <c r="CF119" s="1001"/>
      <c r="CG119" s="1002"/>
      <c r="CH119" s="1002"/>
      <c r="CI119" s="1002"/>
      <c r="CJ119" s="1003"/>
      <c r="CK119" s="950"/>
      <c r="CL119" s="951"/>
      <c r="CM119" s="973" t="s">
        <v>471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224192</v>
      </c>
      <c r="DH119" s="986"/>
      <c r="DI119" s="986"/>
      <c r="DJ119" s="986"/>
      <c r="DK119" s="987"/>
      <c r="DL119" s="985">
        <v>197348</v>
      </c>
      <c r="DM119" s="986"/>
      <c r="DN119" s="986"/>
      <c r="DO119" s="986"/>
      <c r="DP119" s="987"/>
      <c r="DQ119" s="985">
        <v>196699</v>
      </c>
      <c r="DR119" s="986"/>
      <c r="DS119" s="986"/>
      <c r="DT119" s="986"/>
      <c r="DU119" s="987"/>
      <c r="DV119" s="988">
        <v>5.4</v>
      </c>
      <c r="DW119" s="989"/>
      <c r="DX119" s="989"/>
      <c r="DY119" s="989"/>
      <c r="DZ119" s="990"/>
    </row>
    <row r="120" spans="1:130" s="228" customFormat="1" ht="26.25" customHeight="1">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441</v>
      </c>
      <c r="AB120" s="959"/>
      <c r="AC120" s="959"/>
      <c r="AD120" s="959"/>
      <c r="AE120" s="960"/>
      <c r="AF120" s="961" t="s">
        <v>444</v>
      </c>
      <c r="AG120" s="959"/>
      <c r="AH120" s="959"/>
      <c r="AI120" s="959"/>
      <c r="AJ120" s="960"/>
      <c r="AK120" s="961" t="s">
        <v>447</v>
      </c>
      <c r="AL120" s="959"/>
      <c r="AM120" s="959"/>
      <c r="AN120" s="959"/>
      <c r="AO120" s="960"/>
      <c r="AP120" s="962" t="s">
        <v>441</v>
      </c>
      <c r="AQ120" s="963"/>
      <c r="AR120" s="963"/>
      <c r="AS120" s="963"/>
      <c r="AT120" s="964"/>
      <c r="AU120" s="991" t="s">
        <v>472</v>
      </c>
      <c r="AV120" s="992"/>
      <c r="AW120" s="992"/>
      <c r="AX120" s="992"/>
      <c r="AY120" s="993"/>
      <c r="AZ120" s="929" t="s">
        <v>473</v>
      </c>
      <c r="BA120" s="897"/>
      <c r="BB120" s="897"/>
      <c r="BC120" s="897"/>
      <c r="BD120" s="897"/>
      <c r="BE120" s="897"/>
      <c r="BF120" s="897"/>
      <c r="BG120" s="897"/>
      <c r="BH120" s="897"/>
      <c r="BI120" s="897"/>
      <c r="BJ120" s="897"/>
      <c r="BK120" s="897"/>
      <c r="BL120" s="897"/>
      <c r="BM120" s="897"/>
      <c r="BN120" s="897"/>
      <c r="BO120" s="897"/>
      <c r="BP120" s="898"/>
      <c r="BQ120" s="930">
        <v>2977222</v>
      </c>
      <c r="BR120" s="931"/>
      <c r="BS120" s="931"/>
      <c r="BT120" s="931"/>
      <c r="BU120" s="931"/>
      <c r="BV120" s="931">
        <v>3338491</v>
      </c>
      <c r="BW120" s="931"/>
      <c r="BX120" s="931"/>
      <c r="BY120" s="931"/>
      <c r="BZ120" s="931"/>
      <c r="CA120" s="931">
        <v>3896380</v>
      </c>
      <c r="CB120" s="931"/>
      <c r="CC120" s="931"/>
      <c r="CD120" s="931"/>
      <c r="CE120" s="931"/>
      <c r="CF120" s="944">
        <v>107.5</v>
      </c>
      <c r="CG120" s="945"/>
      <c r="CH120" s="945"/>
      <c r="CI120" s="945"/>
      <c r="CJ120" s="945"/>
      <c r="CK120" s="1006" t="s">
        <v>474</v>
      </c>
      <c r="CL120" s="1007"/>
      <c r="CM120" s="1007"/>
      <c r="CN120" s="1007"/>
      <c r="CO120" s="1008"/>
      <c r="CP120" s="1014" t="s">
        <v>475</v>
      </c>
      <c r="CQ120" s="1015"/>
      <c r="CR120" s="1015"/>
      <c r="CS120" s="1015"/>
      <c r="CT120" s="1015"/>
      <c r="CU120" s="1015"/>
      <c r="CV120" s="1015"/>
      <c r="CW120" s="1015"/>
      <c r="CX120" s="1015"/>
      <c r="CY120" s="1015"/>
      <c r="CZ120" s="1015"/>
      <c r="DA120" s="1015"/>
      <c r="DB120" s="1015"/>
      <c r="DC120" s="1015"/>
      <c r="DD120" s="1015"/>
      <c r="DE120" s="1015"/>
      <c r="DF120" s="1016"/>
      <c r="DG120" s="930">
        <v>1434864</v>
      </c>
      <c r="DH120" s="931"/>
      <c r="DI120" s="931"/>
      <c r="DJ120" s="931"/>
      <c r="DK120" s="931"/>
      <c r="DL120" s="931">
        <v>1300950</v>
      </c>
      <c r="DM120" s="931"/>
      <c r="DN120" s="931"/>
      <c r="DO120" s="931"/>
      <c r="DP120" s="931"/>
      <c r="DQ120" s="931">
        <v>1195401</v>
      </c>
      <c r="DR120" s="931"/>
      <c r="DS120" s="931"/>
      <c r="DT120" s="931"/>
      <c r="DU120" s="931"/>
      <c r="DV120" s="932">
        <v>33</v>
      </c>
      <c r="DW120" s="932"/>
      <c r="DX120" s="932"/>
      <c r="DY120" s="932"/>
      <c r="DZ120" s="933"/>
    </row>
    <row r="121" spans="1:130" s="228" customFormat="1" ht="26.25" customHeight="1">
      <c r="A121" s="1063"/>
      <c r="B121" s="949"/>
      <c r="C121" s="974" t="s">
        <v>476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393</v>
      </c>
      <c r="AG121" s="959"/>
      <c r="AH121" s="959"/>
      <c r="AI121" s="959"/>
      <c r="AJ121" s="960"/>
      <c r="AK121" s="961" t="s">
        <v>444</v>
      </c>
      <c r="AL121" s="959"/>
      <c r="AM121" s="959"/>
      <c r="AN121" s="959"/>
      <c r="AO121" s="960"/>
      <c r="AP121" s="962" t="s">
        <v>441</v>
      </c>
      <c r="AQ121" s="963"/>
      <c r="AR121" s="963"/>
      <c r="AS121" s="963"/>
      <c r="AT121" s="964"/>
      <c r="AU121" s="994"/>
      <c r="AV121" s="995"/>
      <c r="AW121" s="995"/>
      <c r="AX121" s="995"/>
      <c r="AY121" s="996"/>
      <c r="AZ121" s="922" t="s">
        <v>477</v>
      </c>
      <c r="BA121" s="923"/>
      <c r="BB121" s="923"/>
      <c r="BC121" s="923"/>
      <c r="BD121" s="923"/>
      <c r="BE121" s="923"/>
      <c r="BF121" s="923"/>
      <c r="BG121" s="923"/>
      <c r="BH121" s="923"/>
      <c r="BI121" s="923"/>
      <c r="BJ121" s="923"/>
      <c r="BK121" s="923"/>
      <c r="BL121" s="923"/>
      <c r="BM121" s="923"/>
      <c r="BN121" s="923"/>
      <c r="BO121" s="923"/>
      <c r="BP121" s="924"/>
      <c r="BQ121" s="925">
        <v>88179</v>
      </c>
      <c r="BR121" s="926"/>
      <c r="BS121" s="926"/>
      <c r="BT121" s="926"/>
      <c r="BU121" s="926"/>
      <c r="BV121" s="926">
        <v>77486</v>
      </c>
      <c r="BW121" s="926"/>
      <c r="BX121" s="926"/>
      <c r="BY121" s="926"/>
      <c r="BZ121" s="926"/>
      <c r="CA121" s="926">
        <v>66668</v>
      </c>
      <c r="CB121" s="926"/>
      <c r="CC121" s="926"/>
      <c r="CD121" s="926"/>
      <c r="CE121" s="926"/>
      <c r="CF121" s="920">
        <v>1.8</v>
      </c>
      <c r="CG121" s="921"/>
      <c r="CH121" s="921"/>
      <c r="CI121" s="921"/>
      <c r="CJ121" s="921"/>
      <c r="CK121" s="1009"/>
      <c r="CL121" s="1010"/>
      <c r="CM121" s="1010"/>
      <c r="CN121" s="1010"/>
      <c r="CO121" s="1011"/>
      <c r="CP121" s="1019" t="s">
        <v>478</v>
      </c>
      <c r="CQ121" s="1020"/>
      <c r="CR121" s="1020"/>
      <c r="CS121" s="1020"/>
      <c r="CT121" s="1020"/>
      <c r="CU121" s="1020"/>
      <c r="CV121" s="1020"/>
      <c r="CW121" s="1020"/>
      <c r="CX121" s="1020"/>
      <c r="CY121" s="1020"/>
      <c r="CZ121" s="1020"/>
      <c r="DA121" s="1020"/>
      <c r="DB121" s="1020"/>
      <c r="DC121" s="1020"/>
      <c r="DD121" s="1020"/>
      <c r="DE121" s="1020"/>
      <c r="DF121" s="1021"/>
      <c r="DG121" s="925" t="s">
        <v>444</v>
      </c>
      <c r="DH121" s="926"/>
      <c r="DI121" s="926"/>
      <c r="DJ121" s="926"/>
      <c r="DK121" s="926"/>
      <c r="DL121" s="926" t="s">
        <v>393</v>
      </c>
      <c r="DM121" s="926"/>
      <c r="DN121" s="926"/>
      <c r="DO121" s="926"/>
      <c r="DP121" s="926"/>
      <c r="DQ121" s="926" t="s">
        <v>393</v>
      </c>
      <c r="DR121" s="926"/>
      <c r="DS121" s="926"/>
      <c r="DT121" s="926"/>
      <c r="DU121" s="926"/>
      <c r="DV121" s="927" t="s">
        <v>393</v>
      </c>
      <c r="DW121" s="927"/>
      <c r="DX121" s="927"/>
      <c r="DY121" s="927"/>
      <c r="DZ121" s="928"/>
    </row>
    <row r="122" spans="1:130" s="228" customFormat="1" ht="26.25" customHeight="1">
      <c r="A122" s="1063"/>
      <c r="B122" s="949"/>
      <c r="C122" s="922" t="s">
        <v>458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444</v>
      </c>
      <c r="AB122" s="959"/>
      <c r="AC122" s="959"/>
      <c r="AD122" s="959"/>
      <c r="AE122" s="960"/>
      <c r="AF122" s="961" t="s">
        <v>393</v>
      </c>
      <c r="AG122" s="959"/>
      <c r="AH122" s="959"/>
      <c r="AI122" s="959"/>
      <c r="AJ122" s="960"/>
      <c r="AK122" s="961" t="s">
        <v>393</v>
      </c>
      <c r="AL122" s="959"/>
      <c r="AM122" s="959"/>
      <c r="AN122" s="959"/>
      <c r="AO122" s="960"/>
      <c r="AP122" s="962" t="s">
        <v>444</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5544512</v>
      </c>
      <c r="BR122" s="1000"/>
      <c r="BS122" s="1000"/>
      <c r="BT122" s="1000"/>
      <c r="BU122" s="1000"/>
      <c r="BV122" s="1000">
        <v>5838657</v>
      </c>
      <c r="BW122" s="1000"/>
      <c r="BX122" s="1000"/>
      <c r="BY122" s="1000"/>
      <c r="BZ122" s="1000"/>
      <c r="CA122" s="1000">
        <v>6055612</v>
      </c>
      <c r="CB122" s="1000"/>
      <c r="CC122" s="1000"/>
      <c r="CD122" s="1000"/>
      <c r="CE122" s="1000"/>
      <c r="CF122" s="1017">
        <v>167</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t="s">
        <v>447</v>
      </c>
      <c r="DH122" s="926"/>
      <c r="DI122" s="926"/>
      <c r="DJ122" s="926"/>
      <c r="DK122" s="926"/>
      <c r="DL122" s="926" t="s">
        <v>444</v>
      </c>
      <c r="DM122" s="926"/>
      <c r="DN122" s="926"/>
      <c r="DO122" s="926"/>
      <c r="DP122" s="926"/>
      <c r="DQ122" s="926" t="s">
        <v>444</v>
      </c>
      <c r="DR122" s="926"/>
      <c r="DS122" s="926"/>
      <c r="DT122" s="926"/>
      <c r="DU122" s="926"/>
      <c r="DV122" s="927" t="s">
        <v>444</v>
      </c>
      <c r="DW122" s="927"/>
      <c r="DX122" s="927"/>
      <c r="DY122" s="927"/>
      <c r="DZ122" s="928"/>
    </row>
    <row r="123" spans="1:130" s="228" customFormat="1" ht="26.25" customHeight="1">
      <c r="A123" s="1063"/>
      <c r="B123" s="949"/>
      <c r="C123" s="922" t="s">
        <v>464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447</v>
      </c>
      <c r="AB123" s="959"/>
      <c r="AC123" s="959"/>
      <c r="AD123" s="959"/>
      <c r="AE123" s="960"/>
      <c r="AF123" s="961" t="s">
        <v>393</v>
      </c>
      <c r="AG123" s="959"/>
      <c r="AH123" s="959"/>
      <c r="AI123" s="959"/>
      <c r="AJ123" s="960"/>
      <c r="AK123" s="961" t="s">
        <v>444</v>
      </c>
      <c r="AL123" s="959"/>
      <c r="AM123" s="959"/>
      <c r="AN123" s="959"/>
      <c r="AO123" s="960"/>
      <c r="AP123" s="962" t="s">
        <v>444</v>
      </c>
      <c r="AQ123" s="963"/>
      <c r="AR123" s="963"/>
      <c r="AS123" s="963"/>
      <c r="AT123" s="964"/>
      <c r="AU123" s="997"/>
      <c r="AV123" s="998"/>
      <c r="AW123" s="998"/>
      <c r="AX123" s="998"/>
      <c r="AY123" s="998"/>
      <c r="AZ123" s="249" t="s">
        <v>189</v>
      </c>
      <c r="BA123" s="249"/>
      <c r="BB123" s="249"/>
      <c r="BC123" s="249"/>
      <c r="BD123" s="249"/>
      <c r="BE123" s="249"/>
      <c r="BF123" s="249"/>
      <c r="BG123" s="249"/>
      <c r="BH123" s="249"/>
      <c r="BI123" s="249"/>
      <c r="BJ123" s="249"/>
      <c r="BK123" s="249"/>
      <c r="BL123" s="249"/>
      <c r="BM123" s="249"/>
      <c r="BN123" s="249"/>
      <c r="BO123" s="977" t="s">
        <v>481</v>
      </c>
      <c r="BP123" s="1005"/>
      <c r="BQ123" s="1035">
        <v>8609913</v>
      </c>
      <c r="BR123" s="1036"/>
      <c r="BS123" s="1036"/>
      <c r="BT123" s="1036"/>
      <c r="BU123" s="1036"/>
      <c r="BV123" s="1036">
        <v>9254634</v>
      </c>
      <c r="BW123" s="1036"/>
      <c r="BX123" s="1036"/>
      <c r="BY123" s="1036"/>
      <c r="BZ123" s="1036"/>
      <c r="CA123" s="1036">
        <v>10018660</v>
      </c>
      <c r="CB123" s="1036"/>
      <c r="CC123" s="1036"/>
      <c r="CD123" s="1036"/>
      <c r="CE123" s="1036"/>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t="s">
        <v>444</v>
      </c>
      <c r="DH123" s="959"/>
      <c r="DI123" s="959"/>
      <c r="DJ123" s="959"/>
      <c r="DK123" s="960"/>
      <c r="DL123" s="961" t="s">
        <v>441</v>
      </c>
      <c r="DM123" s="959"/>
      <c r="DN123" s="959"/>
      <c r="DO123" s="959"/>
      <c r="DP123" s="960"/>
      <c r="DQ123" s="961" t="s">
        <v>441</v>
      </c>
      <c r="DR123" s="959"/>
      <c r="DS123" s="959"/>
      <c r="DT123" s="959"/>
      <c r="DU123" s="960"/>
      <c r="DV123" s="962" t="s">
        <v>447</v>
      </c>
      <c r="DW123" s="963"/>
      <c r="DX123" s="963"/>
      <c r="DY123" s="963"/>
      <c r="DZ123" s="964"/>
    </row>
    <row r="124" spans="1:130" s="228" customFormat="1" ht="26.25" customHeight="1" thickBot="1">
      <c r="A124" s="1063"/>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447</v>
      </c>
      <c r="AL124" s="959"/>
      <c r="AM124" s="959"/>
      <c r="AN124" s="959"/>
      <c r="AO124" s="960"/>
      <c r="AP124" s="962" t="s">
        <v>447</v>
      </c>
      <c r="AQ124" s="963"/>
      <c r="AR124" s="963"/>
      <c r="AS124" s="963"/>
      <c r="AT124" s="964"/>
      <c r="AU124" s="1031" t="s">
        <v>483</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31.3</v>
      </c>
      <c r="BR124" s="1027"/>
      <c r="BS124" s="1027"/>
      <c r="BT124" s="1027"/>
      <c r="BU124" s="1027"/>
      <c r="BV124" s="1027">
        <v>3.3</v>
      </c>
      <c r="BW124" s="1027"/>
      <c r="BX124" s="1027"/>
      <c r="BY124" s="1027"/>
      <c r="BZ124" s="1027"/>
      <c r="CA124" s="1027" t="s">
        <v>441</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t="s">
        <v>485</v>
      </c>
      <c r="DH124" s="986"/>
      <c r="DI124" s="986"/>
      <c r="DJ124" s="986"/>
      <c r="DK124" s="987"/>
      <c r="DL124" s="985" t="s">
        <v>441</v>
      </c>
      <c r="DM124" s="986"/>
      <c r="DN124" s="986"/>
      <c r="DO124" s="986"/>
      <c r="DP124" s="987"/>
      <c r="DQ124" s="985" t="s">
        <v>441</v>
      </c>
      <c r="DR124" s="986"/>
      <c r="DS124" s="986"/>
      <c r="DT124" s="986"/>
      <c r="DU124" s="987"/>
      <c r="DV124" s="988" t="s">
        <v>441</v>
      </c>
      <c r="DW124" s="989"/>
      <c r="DX124" s="989"/>
      <c r="DY124" s="989"/>
      <c r="DZ124" s="990"/>
    </row>
    <row r="125" spans="1:130" s="228" customFormat="1" ht="26.25" customHeight="1">
      <c r="A125" s="1063"/>
      <c r="B125" s="949"/>
      <c r="C125" s="922" t="s">
        <v>469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486</v>
      </c>
      <c r="AB125" s="959"/>
      <c r="AC125" s="959"/>
      <c r="AD125" s="959"/>
      <c r="AE125" s="960"/>
      <c r="AF125" s="961" t="s">
        <v>447</v>
      </c>
      <c r="AG125" s="959"/>
      <c r="AH125" s="959"/>
      <c r="AI125" s="959"/>
      <c r="AJ125" s="960"/>
      <c r="AK125" s="961" t="s">
        <v>487</v>
      </c>
      <c r="AL125" s="959"/>
      <c r="AM125" s="959"/>
      <c r="AN125" s="959"/>
      <c r="AO125" s="960"/>
      <c r="AP125" s="962" t="s">
        <v>486</v>
      </c>
      <c r="AQ125" s="963"/>
      <c r="AR125" s="963"/>
      <c r="AS125" s="963"/>
      <c r="AT125" s="96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447</v>
      </c>
      <c r="DH125" s="931"/>
      <c r="DI125" s="931"/>
      <c r="DJ125" s="931"/>
      <c r="DK125" s="931"/>
      <c r="DL125" s="931" t="s">
        <v>447</v>
      </c>
      <c r="DM125" s="931"/>
      <c r="DN125" s="931"/>
      <c r="DO125" s="931"/>
      <c r="DP125" s="931"/>
      <c r="DQ125" s="931" t="s">
        <v>441</v>
      </c>
      <c r="DR125" s="931"/>
      <c r="DS125" s="931"/>
      <c r="DT125" s="931"/>
      <c r="DU125" s="931"/>
      <c r="DV125" s="932" t="s">
        <v>487</v>
      </c>
      <c r="DW125" s="932"/>
      <c r="DX125" s="932"/>
      <c r="DY125" s="932"/>
      <c r="DZ125" s="933"/>
    </row>
    <row r="126" spans="1:130" s="228" customFormat="1" ht="26.25" customHeight="1" thickBot="1">
      <c r="A126" s="1063"/>
      <c r="B126" s="949"/>
      <c r="C126" s="922" t="s">
        <v>471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11181</v>
      </c>
      <c r="AB126" s="959"/>
      <c r="AC126" s="959"/>
      <c r="AD126" s="959"/>
      <c r="AE126" s="960"/>
      <c r="AF126" s="961" t="s">
        <v>487</v>
      </c>
      <c r="AG126" s="959"/>
      <c r="AH126" s="959"/>
      <c r="AI126" s="959"/>
      <c r="AJ126" s="960"/>
      <c r="AK126" s="961">
        <v>4096</v>
      </c>
      <c r="AL126" s="959"/>
      <c r="AM126" s="959"/>
      <c r="AN126" s="959"/>
      <c r="AO126" s="960"/>
      <c r="AP126" s="962">
        <v>0.1</v>
      </c>
      <c r="AQ126" s="963"/>
      <c r="AR126" s="963"/>
      <c r="AS126" s="963"/>
      <c r="AT126" s="96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447</v>
      </c>
      <c r="DH126" s="926"/>
      <c r="DI126" s="926"/>
      <c r="DJ126" s="926"/>
      <c r="DK126" s="926"/>
      <c r="DL126" s="926" t="s">
        <v>487</v>
      </c>
      <c r="DM126" s="926"/>
      <c r="DN126" s="926"/>
      <c r="DO126" s="926"/>
      <c r="DP126" s="926"/>
      <c r="DQ126" s="926" t="s">
        <v>487</v>
      </c>
      <c r="DR126" s="926"/>
      <c r="DS126" s="926"/>
      <c r="DT126" s="926"/>
      <c r="DU126" s="926"/>
      <c r="DV126" s="927" t="s">
        <v>441</v>
      </c>
      <c r="DW126" s="927"/>
      <c r="DX126" s="927"/>
      <c r="DY126" s="927"/>
      <c r="DZ126" s="928"/>
    </row>
    <row r="127" spans="1:130" s="228" customFormat="1" ht="26.25" customHeight="1">
      <c r="A127" s="1064"/>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13928</v>
      </c>
      <c r="AB127" s="959"/>
      <c r="AC127" s="959"/>
      <c r="AD127" s="959"/>
      <c r="AE127" s="960"/>
      <c r="AF127" s="961">
        <v>15676</v>
      </c>
      <c r="AG127" s="959"/>
      <c r="AH127" s="959"/>
      <c r="AI127" s="959"/>
      <c r="AJ127" s="960"/>
      <c r="AK127" s="961">
        <v>13924</v>
      </c>
      <c r="AL127" s="959"/>
      <c r="AM127" s="959"/>
      <c r="AN127" s="959"/>
      <c r="AO127" s="960"/>
      <c r="AP127" s="962">
        <v>0.4</v>
      </c>
      <c r="AQ127" s="963"/>
      <c r="AR127" s="963"/>
      <c r="AS127" s="963"/>
      <c r="AT127" s="964"/>
      <c r="AU127" s="230"/>
      <c r="AV127" s="230"/>
      <c r="AW127" s="230"/>
      <c r="AX127" s="1037" t="s">
        <v>492</v>
      </c>
      <c r="AY127" s="1038"/>
      <c r="AZ127" s="1038"/>
      <c r="BA127" s="1038"/>
      <c r="BB127" s="1038"/>
      <c r="BC127" s="1038"/>
      <c r="BD127" s="1038"/>
      <c r="BE127" s="1039"/>
      <c r="BF127" s="1040" t="s">
        <v>493</v>
      </c>
      <c r="BG127" s="1038"/>
      <c r="BH127" s="1038"/>
      <c r="BI127" s="1038"/>
      <c r="BJ127" s="1038"/>
      <c r="BK127" s="1038"/>
      <c r="BL127" s="1039"/>
      <c r="BM127" s="1040" t="s">
        <v>494</v>
      </c>
      <c r="BN127" s="1038"/>
      <c r="BO127" s="1038"/>
      <c r="BP127" s="1038"/>
      <c r="BQ127" s="1038"/>
      <c r="BR127" s="1038"/>
      <c r="BS127" s="1039"/>
      <c r="BT127" s="1040" t="s">
        <v>495</v>
      </c>
      <c r="BU127" s="1038"/>
      <c r="BV127" s="1038"/>
      <c r="BW127" s="1038"/>
      <c r="BX127" s="1038"/>
      <c r="BY127" s="1038"/>
      <c r="BZ127" s="1061"/>
      <c r="CA127" s="230"/>
      <c r="CB127" s="230"/>
      <c r="CC127" s="230"/>
      <c r="CD127" s="253"/>
      <c r="CE127" s="253"/>
      <c r="CF127" s="253"/>
      <c r="CG127" s="230"/>
      <c r="CH127" s="230"/>
      <c r="CI127" s="230"/>
      <c r="CJ127" s="252"/>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497</v>
      </c>
      <c r="DH127" s="926"/>
      <c r="DI127" s="926"/>
      <c r="DJ127" s="926"/>
      <c r="DK127" s="926"/>
      <c r="DL127" s="926" t="s">
        <v>485</v>
      </c>
      <c r="DM127" s="926"/>
      <c r="DN127" s="926"/>
      <c r="DO127" s="926"/>
      <c r="DP127" s="926"/>
      <c r="DQ127" s="926" t="s">
        <v>441</v>
      </c>
      <c r="DR127" s="926"/>
      <c r="DS127" s="926"/>
      <c r="DT127" s="926"/>
      <c r="DU127" s="926"/>
      <c r="DV127" s="927" t="s">
        <v>441</v>
      </c>
      <c r="DW127" s="927"/>
      <c r="DX127" s="927"/>
      <c r="DY127" s="927"/>
      <c r="DZ127" s="928"/>
    </row>
    <row r="128" spans="1:130" s="228" customFormat="1" ht="26.25" customHeight="1" thickBot="1">
      <c r="A128" s="1047" t="s">
        <v>498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499</v>
      </c>
      <c r="X128" s="1049"/>
      <c r="Y128" s="1049"/>
      <c r="Z128" s="1050"/>
      <c r="AA128" s="1051">
        <v>19488</v>
      </c>
      <c r="AB128" s="1052"/>
      <c r="AC128" s="1052"/>
      <c r="AD128" s="1052"/>
      <c r="AE128" s="1053"/>
      <c r="AF128" s="1054">
        <v>11635</v>
      </c>
      <c r="AG128" s="1052"/>
      <c r="AH128" s="1052"/>
      <c r="AI128" s="1052"/>
      <c r="AJ128" s="1053"/>
      <c r="AK128" s="1054">
        <v>11635</v>
      </c>
      <c r="AL128" s="1052"/>
      <c r="AM128" s="1052"/>
      <c r="AN128" s="1052"/>
      <c r="AO128" s="1053"/>
      <c r="AP128" s="1055"/>
      <c r="AQ128" s="1056"/>
      <c r="AR128" s="1056"/>
      <c r="AS128" s="1056"/>
      <c r="AT128" s="1057"/>
      <c r="AU128" s="230"/>
      <c r="AV128" s="230"/>
      <c r="AW128" s="230"/>
      <c r="AX128" s="896" t="s">
        <v>500</v>
      </c>
      <c r="AY128" s="897"/>
      <c r="AZ128" s="897"/>
      <c r="BA128" s="897"/>
      <c r="BB128" s="897"/>
      <c r="BC128" s="897"/>
      <c r="BD128" s="897"/>
      <c r="BE128" s="898"/>
      <c r="BF128" s="1058" t="s">
        <v>441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3"/>
      <c r="CB128" s="253"/>
      <c r="CC128" s="253"/>
      <c r="CD128" s="253"/>
      <c r="CE128" s="253"/>
      <c r="CF128" s="253"/>
      <c r="CG128" s="230"/>
      <c r="CH128" s="230"/>
      <c r="CI128" s="230"/>
      <c r="CJ128" s="252"/>
      <c r="CK128" s="1024"/>
      <c r="CL128" s="1025"/>
      <c r="CM128" s="1025"/>
      <c r="CN128" s="1025"/>
      <c r="CO128" s="1026"/>
      <c r="CP128" s="1041" t="s">
        <v>501</v>
      </c>
      <c r="CQ128" s="740"/>
      <c r="CR128" s="740"/>
      <c r="CS128" s="740"/>
      <c r="CT128" s="740"/>
      <c r="CU128" s="740"/>
      <c r="CV128" s="740"/>
      <c r="CW128" s="740"/>
      <c r="CX128" s="740"/>
      <c r="CY128" s="740"/>
      <c r="CZ128" s="740"/>
      <c r="DA128" s="740"/>
      <c r="DB128" s="740"/>
      <c r="DC128" s="740"/>
      <c r="DD128" s="740"/>
      <c r="DE128" s="740"/>
      <c r="DF128" s="1042"/>
      <c r="DG128" s="1043" t="s">
        <v>487</v>
      </c>
      <c r="DH128" s="1044"/>
      <c r="DI128" s="1044"/>
      <c r="DJ128" s="1044"/>
      <c r="DK128" s="1044"/>
      <c r="DL128" s="1044" t="s">
        <v>441</v>
      </c>
      <c r="DM128" s="1044"/>
      <c r="DN128" s="1044"/>
      <c r="DO128" s="1044"/>
      <c r="DP128" s="1044"/>
      <c r="DQ128" s="1044" t="s">
        <v>447</v>
      </c>
      <c r="DR128" s="1044"/>
      <c r="DS128" s="1044"/>
      <c r="DT128" s="1044"/>
      <c r="DU128" s="1044"/>
      <c r="DV128" s="1045" t="s">
        <v>487</v>
      </c>
      <c r="DW128" s="1045"/>
      <c r="DX128" s="1045"/>
      <c r="DY128" s="1045"/>
      <c r="DZ128" s="1046"/>
    </row>
    <row r="129" spans="1:131" s="228"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4001737</v>
      </c>
      <c r="AB129" s="959"/>
      <c r="AC129" s="959"/>
      <c r="AD129" s="959"/>
      <c r="AE129" s="960"/>
      <c r="AF129" s="961">
        <v>4265404</v>
      </c>
      <c r="AG129" s="959"/>
      <c r="AH129" s="959"/>
      <c r="AI129" s="959"/>
      <c r="AJ129" s="960"/>
      <c r="AK129" s="961">
        <v>4194466</v>
      </c>
      <c r="AL129" s="959"/>
      <c r="AM129" s="959"/>
      <c r="AN129" s="959"/>
      <c r="AO129" s="960"/>
      <c r="AP129" s="1073"/>
      <c r="AQ129" s="1074"/>
      <c r="AR129" s="1074"/>
      <c r="AS129" s="1074"/>
      <c r="AT129" s="1075"/>
      <c r="AU129" s="231"/>
      <c r="AV129" s="231"/>
      <c r="AW129" s="231"/>
      <c r="AX129" s="1065" t="s">
        <v>503</v>
      </c>
      <c r="AY129" s="923"/>
      <c r="AZ129" s="923"/>
      <c r="BA129" s="923"/>
      <c r="BB129" s="923"/>
      <c r="BC129" s="923"/>
      <c r="BD129" s="923"/>
      <c r="BE129" s="924"/>
      <c r="BF129" s="1066" t="s">
        <v>487</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591416</v>
      </c>
      <c r="AB130" s="959"/>
      <c r="AC130" s="959"/>
      <c r="AD130" s="959"/>
      <c r="AE130" s="960"/>
      <c r="AF130" s="961">
        <v>569397</v>
      </c>
      <c r="AG130" s="959"/>
      <c r="AH130" s="959"/>
      <c r="AI130" s="959"/>
      <c r="AJ130" s="960"/>
      <c r="AK130" s="961">
        <v>568302</v>
      </c>
      <c r="AL130" s="959"/>
      <c r="AM130" s="959"/>
      <c r="AN130" s="959"/>
      <c r="AO130" s="960"/>
      <c r="AP130" s="1073"/>
      <c r="AQ130" s="1074"/>
      <c r="AR130" s="1074"/>
      <c r="AS130" s="1074"/>
      <c r="AT130" s="1075"/>
      <c r="AU130" s="231"/>
      <c r="AV130" s="231"/>
      <c r="AW130" s="231"/>
      <c r="AX130" s="1065" t="s">
        <v>506</v>
      </c>
      <c r="AY130" s="923"/>
      <c r="AZ130" s="923"/>
      <c r="BA130" s="923"/>
      <c r="BB130" s="923"/>
      <c r="BC130" s="923"/>
      <c r="BD130" s="923"/>
      <c r="BE130" s="924"/>
      <c r="BF130" s="1101">
        <v>8.5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3410321</v>
      </c>
      <c r="AB131" s="986"/>
      <c r="AC131" s="986"/>
      <c r="AD131" s="986"/>
      <c r="AE131" s="987"/>
      <c r="AF131" s="985">
        <v>3696007</v>
      </c>
      <c r="AG131" s="986"/>
      <c r="AH131" s="986"/>
      <c r="AI131" s="986"/>
      <c r="AJ131" s="987"/>
      <c r="AK131" s="985">
        <v>3626164</v>
      </c>
      <c r="AL131" s="986"/>
      <c r="AM131" s="986"/>
      <c r="AN131" s="986"/>
      <c r="AO131" s="987"/>
      <c r="AP131" s="1110"/>
      <c r="AQ131" s="1111"/>
      <c r="AR131" s="1111"/>
      <c r="AS131" s="1111"/>
      <c r="AT131" s="1112"/>
      <c r="AU131" s="231"/>
      <c r="AV131" s="231"/>
      <c r="AW131" s="231"/>
      <c r="AX131" s="1083" t="s">
        <v>508</v>
      </c>
      <c r="AY131" s="740"/>
      <c r="AZ131" s="740"/>
      <c r="BA131" s="740"/>
      <c r="BB131" s="740"/>
      <c r="BC131" s="740"/>
      <c r="BD131" s="740"/>
      <c r="BE131" s="1042"/>
      <c r="BF131" s="1084" t="s">
        <v>447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7.737981263</v>
      </c>
      <c r="AB132" s="1097"/>
      <c r="AC132" s="1097"/>
      <c r="AD132" s="1097"/>
      <c r="AE132" s="1098"/>
      <c r="AF132" s="1099">
        <v>8.5833711899999994</v>
      </c>
      <c r="AG132" s="1097"/>
      <c r="AH132" s="1097"/>
      <c r="AI132" s="1097"/>
      <c r="AJ132" s="1098"/>
      <c r="AK132" s="1099">
        <v>9.2564484119999992</v>
      </c>
      <c r="AL132" s="1097"/>
      <c r="AM132" s="1097"/>
      <c r="AN132" s="1097"/>
      <c r="AO132" s="1098"/>
      <c r="AP132" s="1001"/>
      <c r="AQ132" s="1002"/>
      <c r="AR132" s="1002"/>
      <c r="AS132" s="1002"/>
      <c r="AT132" s="110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8</v>
      </c>
      <c r="AB133" s="1080"/>
      <c r="AC133" s="1080"/>
      <c r="AD133" s="1080"/>
      <c r="AE133" s="1081"/>
      <c r="AF133" s="1079">
        <v>7.8</v>
      </c>
      <c r="AG133" s="1080"/>
      <c r="AH133" s="1080"/>
      <c r="AI133" s="1080"/>
      <c r="AJ133" s="1081"/>
      <c r="AK133" s="1079">
        <v>8.5</v>
      </c>
      <c r="AL133" s="1080"/>
      <c r="AM133" s="1080"/>
      <c r="AN133" s="1080"/>
      <c r="AO133" s="1081"/>
      <c r="AP133" s="1028"/>
      <c r="AQ133" s="1029"/>
      <c r="AR133" s="1029"/>
      <c r="AS133" s="1029"/>
      <c r="AT133" s="1082"/>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9tsRguVWWg3YxlQNfH1x8jeri4hq4H8J1Ws+jLhhItAdMOFA+QwnMGyd+EbHb68BDcVJiv5kyw9/Aj2aMH47jQ==" saltValue="5FX0a5JN9wOU23sBiNX0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2" zoomScale="85" zoomScaleNormal="85" zoomScaleSheetLayoutView="85" workbookViewId="0">
      <selection activeCell="BA31" sqref="BA31"/>
    </sheetView>
  </sheetViews>
  <sheetFormatPr defaultColWidth="0" defaultRowHeight="13.5" customHeight="1" zeroHeight="1"/>
  <cols>
    <col min="1" max="120" width="2.7265625" style="258" customWidth="1"/>
    <col min="121" max="121" width="0" style="257" hidden="1" customWidth="1"/>
    <col min="122" max="16384" width="9" style="257" hidden="1"/>
  </cols>
  <sheetData>
    <row r="1" spans="1:120" ht="13">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7"/>
    </row>
    <row r="17" spans="119:120" ht="13">
      <c r="DP17" s="257"/>
    </row>
    <row r="18" spans="119:120" ht="13"/>
    <row r="19" spans="119:120" ht="13"/>
    <row r="20" spans="119:120" ht="13">
      <c r="DO20" s="257"/>
      <c r="DP20" s="257"/>
    </row>
    <row r="21" spans="119:120" ht="13">
      <c r="DP21" s="257"/>
    </row>
    <row r="22" spans="119:120" ht="13"/>
    <row r="23" spans="119:120" ht="13">
      <c r="DO23" s="257"/>
      <c r="DP23" s="257"/>
    </row>
    <row r="24" spans="119:120" ht="13">
      <c r="DP24" s="257"/>
    </row>
    <row r="25" spans="119:120" ht="13">
      <c r="DP25" s="257"/>
    </row>
    <row r="26" spans="119:120" ht="13">
      <c r="DO26" s="257"/>
      <c r="DP26" s="257"/>
    </row>
    <row r="27" spans="119:120" ht="13"/>
    <row r="28" spans="119:120" ht="13">
      <c r="DO28" s="257"/>
      <c r="DP28" s="257"/>
    </row>
    <row r="29" spans="119:120" ht="13">
      <c r="DP29" s="257"/>
    </row>
    <row r="30" spans="119:120" ht="13"/>
    <row r="31" spans="119:120" ht="13">
      <c r="DO31" s="257"/>
      <c r="DP31" s="257"/>
    </row>
    <row r="32" spans="119:120" ht="13"/>
    <row r="33" spans="98:120" ht="13">
      <c r="DO33" s="257"/>
      <c r="DP33" s="257"/>
    </row>
    <row r="34" spans="98:120" ht="13">
      <c r="DM34" s="257"/>
    </row>
    <row r="35" spans="98:120" ht="13">
      <c r="CT35" s="257"/>
      <c r="CU35" s="257"/>
      <c r="CV35" s="257"/>
      <c r="CY35" s="257"/>
      <c r="CZ35" s="257"/>
      <c r="DA35" s="257"/>
      <c r="DD35" s="257"/>
      <c r="DE35" s="257"/>
      <c r="DF35" s="257"/>
      <c r="DI35" s="257"/>
      <c r="DJ35" s="257"/>
      <c r="DK35" s="257"/>
      <c r="DM35" s="257"/>
      <c r="DN35" s="257"/>
      <c r="DO35" s="257"/>
      <c r="DP35" s="257"/>
    </row>
    <row r="36" spans="98:120" ht="13"/>
    <row r="37" spans="98:120" ht="13">
      <c r="CW37" s="257"/>
      <c r="DB37" s="257"/>
      <c r="DG37" s="257"/>
      <c r="DL37" s="257"/>
      <c r="DP37" s="257"/>
    </row>
    <row r="38" spans="98:120" ht="13">
      <c r="CT38" s="257"/>
      <c r="CU38" s="257"/>
      <c r="CV38" s="257"/>
      <c r="CW38" s="257"/>
      <c r="CY38" s="257"/>
      <c r="CZ38" s="257"/>
      <c r="DA38" s="257"/>
      <c r="DB38" s="257"/>
      <c r="DD38" s="257"/>
      <c r="DE38" s="257"/>
      <c r="DF38" s="257"/>
      <c r="DG38" s="257"/>
      <c r="DI38" s="257"/>
      <c r="DJ38" s="257"/>
      <c r="DK38" s="257"/>
      <c r="DL38" s="257"/>
      <c r="DN38" s="257"/>
      <c r="DO38" s="257"/>
      <c r="DP38" s="257"/>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7"/>
      <c r="DO49" s="257"/>
      <c r="DP49" s="257"/>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7"/>
      <c r="CS63" s="257"/>
      <c r="CX63" s="257"/>
      <c r="DC63" s="257"/>
      <c r="DH63" s="257"/>
    </row>
    <row r="64" spans="22:120" ht="13">
      <c r="V64" s="257"/>
    </row>
    <row r="65" spans="15:120" ht="13">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
      <c r="Q66" s="257"/>
      <c r="S66" s="257"/>
      <c r="U66" s="257"/>
      <c r="DM66" s="257"/>
    </row>
    <row r="67" spans="15:120" ht="13">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
    <row r="69" spans="15:120" ht="13"/>
    <row r="70" spans="15:120" ht="13"/>
    <row r="71" spans="15:120" ht="13"/>
    <row r="72" spans="15:120" ht="13">
      <c r="DP72" s="257"/>
    </row>
    <row r="73" spans="15:120" ht="13">
      <c r="DP73" s="257"/>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7"/>
      <c r="CX96" s="257"/>
      <c r="DC96" s="257"/>
      <c r="DH96" s="257"/>
    </row>
    <row r="97" spans="24:120" ht="13">
      <c r="CS97" s="257"/>
      <c r="CX97" s="257"/>
      <c r="DC97" s="257"/>
      <c r="DH97" s="257"/>
      <c r="DP97" s="258" t="s">
        <v>512</v>
      </c>
    </row>
    <row r="98" spans="24:120" ht="13" hidden="1">
      <c r="CS98" s="257"/>
      <c r="CX98" s="257"/>
      <c r="DC98" s="257"/>
      <c r="DH98" s="257"/>
    </row>
    <row r="99" spans="24:120" ht="13" hidden="1">
      <c r="CS99" s="257"/>
      <c r="CX99" s="257"/>
      <c r="DC99" s="257"/>
      <c r="DH99" s="257"/>
    </row>
    <row r="101" spans="24:120" ht="12" hidden="1" customHeight="1">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c r="CU102" s="257"/>
      <c r="CZ102" s="257"/>
      <c r="DE102" s="257"/>
      <c r="DJ102" s="257"/>
      <c r="DM102" s="257"/>
    </row>
    <row r="103" spans="24:120" ht="13" hidden="1">
      <c r="CT103" s="257"/>
      <c r="CV103" s="257"/>
      <c r="CW103" s="257"/>
      <c r="CY103" s="257"/>
      <c r="DA103" s="257"/>
      <c r="DB103" s="257"/>
      <c r="DD103" s="257"/>
      <c r="DF103" s="257"/>
      <c r="DG103" s="257"/>
      <c r="DI103" s="257"/>
      <c r="DK103" s="257"/>
      <c r="DL103" s="257"/>
      <c r="DM103" s="257"/>
      <c r="DN103" s="257"/>
      <c r="DO103" s="257"/>
      <c r="DP103" s="257"/>
    </row>
    <row r="104" spans="24:120" ht="13" hidden="1">
      <c r="CV104" s="257"/>
      <c r="CW104" s="257"/>
      <c r="DA104" s="257"/>
      <c r="DB104" s="257"/>
      <c r="DF104" s="257"/>
      <c r="DG104" s="257"/>
      <c r="DK104" s="257"/>
      <c r="DL104" s="257"/>
      <c r="DN104" s="257"/>
      <c r="DO104" s="257"/>
      <c r="DP104" s="257"/>
    </row>
    <row r="105" spans="24:120" ht="12.75" hidden="1" customHeight="1"/>
  </sheetData>
  <sheetProtection algorithmName="SHA-512" hashValue="PcB2Q6I9iCV9+o/fnRifgi4b0Blbkh/vuJncn+yMPQKr4624OqpU2Rf++ufz+wC/htkWCr8Pl+aLLQ0tYl81Ww==" saltValue="38kwBWjxtDjjNNEksaan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U43" zoomScaleNormal="100" zoomScaleSheetLayoutView="55" workbookViewId="0"/>
  </sheetViews>
  <sheetFormatPr defaultColWidth="0" defaultRowHeight="13.5" customHeight="1" zeroHeight="1"/>
  <cols>
    <col min="1" max="116" width="2.6328125" style="258" customWidth="1"/>
    <col min="117" max="16384" width="9" style="257" hidden="1"/>
  </cols>
  <sheetData>
    <row r="1" spans="2:116" ht="13">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row r="3" spans="2:116" ht="13"/>
    <row r="4" spans="2:116" ht="13">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
    <row r="20" spans="9:116" ht="13"/>
    <row r="21" spans="9:116" ht="13">
      <c r="DL21" s="257"/>
    </row>
    <row r="22" spans="9:116" ht="13">
      <c r="DI22" s="257"/>
      <c r="DJ22" s="257"/>
      <c r="DK22" s="257"/>
      <c r="DL22" s="257"/>
    </row>
    <row r="23" spans="9:116" ht="13">
      <c r="CY23" s="257"/>
      <c r="CZ23" s="257"/>
      <c r="DA23" s="257"/>
      <c r="DB23" s="257"/>
      <c r="DC23" s="257"/>
      <c r="DD23" s="257"/>
      <c r="DE23" s="257"/>
      <c r="DF23" s="257"/>
      <c r="DG23" s="257"/>
      <c r="DH23" s="257"/>
      <c r="DI23" s="257"/>
      <c r="DJ23" s="257"/>
      <c r="DK23" s="257"/>
      <c r="DL23" s="257"/>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7"/>
      <c r="DA35" s="257"/>
      <c r="DB35" s="257"/>
      <c r="DC35" s="257"/>
      <c r="DD35" s="257"/>
      <c r="DE35" s="257"/>
      <c r="DF35" s="257"/>
      <c r="DG35" s="257"/>
      <c r="DH35" s="257"/>
      <c r="DI35" s="257"/>
      <c r="DJ35" s="257"/>
      <c r="DK35" s="257"/>
      <c r="DL35" s="257"/>
    </row>
    <row r="36" spans="15:116" ht="13"/>
    <row r="37" spans="15:116" ht="13">
      <c r="DL37" s="257"/>
    </row>
    <row r="38" spans="15:116" ht="13">
      <c r="DI38" s="257"/>
      <c r="DJ38" s="257"/>
      <c r="DK38" s="257"/>
      <c r="DL38" s="257"/>
    </row>
    <row r="39" spans="15:116" ht="13"/>
    <row r="40" spans="15:116" ht="13"/>
    <row r="41" spans="15:116" ht="13"/>
    <row r="42" spans="15:116" ht="13"/>
    <row r="43" spans="15:116" ht="13">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
      <c r="DL44" s="257"/>
    </row>
    <row r="45" spans="15:116" ht="13"/>
    <row r="46" spans="15:116" ht="13">
      <c r="DA46" s="257"/>
      <c r="DB46" s="257"/>
      <c r="DC46" s="257"/>
      <c r="DD46" s="257"/>
      <c r="DE46" s="257"/>
      <c r="DF46" s="257"/>
      <c r="DG46" s="257"/>
      <c r="DH46" s="257"/>
      <c r="DI46" s="257"/>
      <c r="DJ46" s="257"/>
      <c r="DK46" s="257"/>
      <c r="DL46" s="257"/>
    </row>
    <row r="47" spans="15:116" ht="13"/>
    <row r="48" spans="15:116" ht="13"/>
    <row r="49" spans="104:116" ht="13"/>
    <row r="50" spans="104:116" ht="13">
      <c r="CZ50" s="257"/>
      <c r="DA50" s="257"/>
      <c r="DB50" s="257"/>
      <c r="DC50" s="257"/>
      <c r="DD50" s="257"/>
      <c r="DE50" s="257"/>
      <c r="DF50" s="257"/>
      <c r="DG50" s="257"/>
      <c r="DH50" s="257"/>
      <c r="DI50" s="257"/>
      <c r="DJ50" s="257"/>
      <c r="DK50" s="257"/>
      <c r="DL50" s="257"/>
    </row>
    <row r="51" spans="104:116" ht="13"/>
    <row r="52" spans="104:116" ht="13"/>
    <row r="53" spans="104:116" ht="13">
      <c r="DL53" s="257"/>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7"/>
      <c r="DD67" s="257"/>
      <c r="DE67" s="257"/>
      <c r="DF67" s="257"/>
      <c r="DG67" s="257"/>
      <c r="DH67" s="257"/>
      <c r="DI67" s="257"/>
      <c r="DJ67" s="257"/>
      <c r="DK67" s="257"/>
      <c r="DL67" s="257"/>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hK2cs+rS0Y9T18nvvGDM9GCaFWbBrabyd1GMr/GLBWqX4AA3A4fIgDi82cY+Bn6xrIRhpagHi6ER+q2HLo+ekw==" saltValue="AwEK4481+9oK6re8wXPV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c r="AS1" s="260"/>
      <c r="AT1" s="260"/>
    </row>
    <row r="2" spans="1:46" ht="13">
      <c r="AS2" s="260"/>
      <c r="AT2" s="260"/>
    </row>
    <row r="3" spans="1:46" ht="13">
      <c r="AS3" s="260"/>
      <c r="AT3" s="260"/>
    </row>
    <row r="4" spans="1:46" ht="13">
      <c r="AS4" s="260"/>
      <c r="AT4" s="260"/>
    </row>
    <row r="5" spans="1:46" ht="16.5">
      <c r="A5" s="261" t="s">
        <v>513</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514</v>
      </c>
      <c r="AL6" s="265"/>
      <c r="AM6" s="265"/>
      <c r="AN6" s="265"/>
      <c r="AO6" s="260"/>
      <c r="AP6" s="260"/>
      <c r="AQ6" s="260"/>
      <c r="AR6" s="260"/>
    </row>
    <row r="7" spans="1:46" ht="13.5" customHeight="1">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4" t="s">
        <v>515</v>
      </c>
      <c r="AP7" s="270"/>
      <c r="AQ7" s="271" t="s">
        <v>516</v>
      </c>
      <c r="AR7" s="272"/>
    </row>
    <row r="8" spans="1:46" ht="13">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5"/>
      <c r="AP8" s="276" t="s">
        <v>517</v>
      </c>
      <c r="AQ8" s="277" t="s">
        <v>518</v>
      </c>
      <c r="AR8" s="278" t="s">
        <v>519</v>
      </c>
    </row>
    <row r="9" spans="1:46" ht="13">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16" t="s">
        <v>520</v>
      </c>
      <c r="AL9" s="1117"/>
      <c r="AM9" s="1117"/>
      <c r="AN9" s="1118"/>
      <c r="AO9" s="279">
        <v>980005</v>
      </c>
      <c r="AP9" s="279">
        <v>111011</v>
      </c>
      <c r="AQ9" s="280">
        <v>166998</v>
      </c>
      <c r="AR9" s="281">
        <v>-33.5</v>
      </c>
    </row>
    <row r="10" spans="1:46" ht="13.5" customHeight="1">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16" t="s">
        <v>521</v>
      </c>
      <c r="AL10" s="1117"/>
      <c r="AM10" s="1117"/>
      <c r="AN10" s="1118"/>
      <c r="AO10" s="282">
        <v>149350</v>
      </c>
      <c r="AP10" s="282">
        <v>16918</v>
      </c>
      <c r="AQ10" s="283">
        <v>26170</v>
      </c>
      <c r="AR10" s="284">
        <v>-35.4</v>
      </c>
    </row>
    <row r="11" spans="1:46" ht="13.5" customHeight="1">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16" t="s">
        <v>522</v>
      </c>
      <c r="AL11" s="1117"/>
      <c r="AM11" s="1117"/>
      <c r="AN11" s="1118"/>
      <c r="AO11" s="282" t="s">
        <v>523</v>
      </c>
      <c r="AP11" s="282" t="s">
        <v>523</v>
      </c>
      <c r="AQ11" s="283">
        <v>5047</v>
      </c>
      <c r="AR11" s="284" t="s">
        <v>523</v>
      </c>
    </row>
    <row r="12" spans="1:46" ht="13.5" customHeight="1">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16" t="s">
        <v>524</v>
      </c>
      <c r="AL12" s="1117"/>
      <c r="AM12" s="1117"/>
      <c r="AN12" s="1118"/>
      <c r="AO12" s="282" t="s">
        <v>523</v>
      </c>
      <c r="AP12" s="282" t="s">
        <v>523</v>
      </c>
      <c r="AQ12" s="283" t="s">
        <v>523</v>
      </c>
      <c r="AR12" s="284" t="s">
        <v>523</v>
      </c>
    </row>
    <row r="13" spans="1:46" ht="13.5" customHeight="1">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16" t="s">
        <v>525</v>
      </c>
      <c r="AL13" s="1117"/>
      <c r="AM13" s="1117"/>
      <c r="AN13" s="1118"/>
      <c r="AO13" s="282">
        <v>74101</v>
      </c>
      <c r="AP13" s="282">
        <v>8394</v>
      </c>
      <c r="AQ13" s="283">
        <v>6466</v>
      </c>
      <c r="AR13" s="284">
        <v>29.8</v>
      </c>
    </row>
    <row r="14" spans="1:46" ht="13.5" customHeight="1">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16" t="s">
        <v>526</v>
      </c>
      <c r="AL14" s="1117"/>
      <c r="AM14" s="1117"/>
      <c r="AN14" s="1118"/>
      <c r="AO14" s="282">
        <v>24964</v>
      </c>
      <c r="AP14" s="282">
        <v>2828</v>
      </c>
      <c r="AQ14" s="283">
        <v>3589</v>
      </c>
      <c r="AR14" s="284">
        <v>-21.2</v>
      </c>
    </row>
    <row r="15" spans="1:46" ht="13.5" customHeight="1">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19" t="s">
        <v>527</v>
      </c>
      <c r="AL15" s="1120"/>
      <c r="AM15" s="1120"/>
      <c r="AN15" s="1121"/>
      <c r="AO15" s="282">
        <v>-81406</v>
      </c>
      <c r="AP15" s="282">
        <v>-9221</v>
      </c>
      <c r="AQ15" s="283">
        <v>-12920</v>
      </c>
      <c r="AR15" s="284">
        <v>-28.6</v>
      </c>
    </row>
    <row r="16" spans="1:46" ht="13">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19" t="s">
        <v>189</v>
      </c>
      <c r="AL16" s="1120"/>
      <c r="AM16" s="1120"/>
      <c r="AN16" s="1121"/>
      <c r="AO16" s="282">
        <v>1147014</v>
      </c>
      <c r="AP16" s="282">
        <v>129929</v>
      </c>
      <c r="AQ16" s="283">
        <v>195349</v>
      </c>
      <c r="AR16" s="284">
        <v>-33.5</v>
      </c>
    </row>
    <row r="17" spans="1:46" ht="13">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528</v>
      </c>
      <c r="AL19" s="260"/>
      <c r="AM19" s="260"/>
      <c r="AN19" s="260"/>
      <c r="AO19" s="260"/>
      <c r="AP19" s="260"/>
      <c r="AQ19" s="260"/>
      <c r="AR19" s="260"/>
    </row>
    <row r="20" spans="1:46" ht="13">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529</v>
      </c>
      <c r="AP20" s="291" t="s">
        <v>530</v>
      </c>
      <c r="AQ20" s="292" t="s">
        <v>531</v>
      </c>
      <c r="AR20" s="293"/>
    </row>
    <row r="21" spans="1:46" s="299" customFormat="1" ht="13">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22" t="s">
        <v>532</v>
      </c>
      <c r="AL21" s="1123"/>
      <c r="AM21" s="1123"/>
      <c r="AN21" s="1124"/>
      <c r="AO21" s="295">
        <v>11.67</v>
      </c>
      <c r="AP21" s="296">
        <v>16.600000000000001</v>
      </c>
      <c r="AQ21" s="297">
        <v>-4.93</v>
      </c>
      <c r="AR21" s="265"/>
      <c r="AS21" s="298"/>
      <c r="AT21" s="294"/>
    </row>
    <row r="22" spans="1:46" s="299" customFormat="1" ht="13">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22" t="s">
        <v>533</v>
      </c>
      <c r="AL22" s="1123"/>
      <c r="AM22" s="1123"/>
      <c r="AN22" s="1124"/>
      <c r="AO22" s="300">
        <v>96</v>
      </c>
      <c r="AP22" s="301">
        <v>95.6</v>
      </c>
      <c r="AQ22" s="302">
        <v>0.4</v>
      </c>
      <c r="AR22" s="286"/>
      <c r="AS22" s="298"/>
      <c r="AT22" s="294"/>
    </row>
    <row r="23" spans="1:46" s="299" customFormat="1" ht="13">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5"/>
    </row>
    <row r="27" spans="1:46" ht="13">
      <c r="A27" s="307"/>
      <c r="AO27" s="260"/>
      <c r="AP27" s="260"/>
      <c r="AQ27" s="260"/>
      <c r="AR27" s="260"/>
      <c r="AS27" s="260"/>
      <c r="AT27" s="260"/>
    </row>
    <row r="28" spans="1:46" ht="16.5">
      <c r="A28" s="261" t="s">
        <v>535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536</v>
      </c>
      <c r="AL29" s="265"/>
      <c r="AM29" s="265"/>
      <c r="AN29" s="265"/>
      <c r="AO29" s="260"/>
      <c r="AP29" s="260"/>
      <c r="AQ29" s="260"/>
      <c r="AR29" s="260"/>
      <c r="AS29" s="309"/>
    </row>
    <row r="30" spans="1:46" ht="13.5" customHeight="1">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4" t="s">
        <v>515</v>
      </c>
      <c r="AP30" s="270"/>
      <c r="AQ30" s="271" t="s">
        <v>516</v>
      </c>
      <c r="AR30" s="272"/>
    </row>
    <row r="31" spans="1:46" ht="13">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5"/>
      <c r="AP31" s="276" t="s">
        <v>517</v>
      </c>
      <c r="AQ31" s="277" t="s">
        <v>518</v>
      </c>
      <c r="AR31" s="278" t="s">
        <v>519</v>
      </c>
    </row>
    <row r="32" spans="1:46" ht="27" customHeight="1">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30" t="s">
        <v>537</v>
      </c>
      <c r="AL32" s="1131"/>
      <c r="AM32" s="1131"/>
      <c r="AN32" s="1132"/>
      <c r="AO32" s="310">
        <v>630493</v>
      </c>
      <c r="AP32" s="310">
        <v>71420</v>
      </c>
      <c r="AQ32" s="311">
        <v>125145</v>
      </c>
      <c r="AR32" s="312">
        <v>-42.9</v>
      </c>
    </row>
    <row r="33" spans="1:46" ht="13.5" customHeight="1">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30" t="s">
        <v>538</v>
      </c>
      <c r="AL33" s="1131"/>
      <c r="AM33" s="1131"/>
      <c r="AN33" s="1132"/>
      <c r="AO33" s="310" t="s">
        <v>523</v>
      </c>
      <c r="AP33" s="310" t="s">
        <v>523</v>
      </c>
      <c r="AQ33" s="311">
        <v>142</v>
      </c>
      <c r="AR33" s="312" t="s">
        <v>523</v>
      </c>
    </row>
    <row r="34" spans="1:46" ht="27" customHeight="1">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30" t="s">
        <v>539</v>
      </c>
      <c r="AL34" s="1131"/>
      <c r="AM34" s="1131"/>
      <c r="AN34" s="1132"/>
      <c r="AO34" s="310" t="s">
        <v>523</v>
      </c>
      <c r="AP34" s="310" t="s">
        <v>523</v>
      </c>
      <c r="AQ34" s="311">
        <v>186</v>
      </c>
      <c r="AR34" s="312" t="s">
        <v>523</v>
      </c>
    </row>
    <row r="35" spans="1:46" ht="27" customHeight="1">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30" t="s">
        <v>540</v>
      </c>
      <c r="AL35" s="1131"/>
      <c r="AM35" s="1131"/>
      <c r="AN35" s="1132"/>
      <c r="AO35" s="310">
        <v>159247</v>
      </c>
      <c r="AP35" s="310">
        <v>18039</v>
      </c>
      <c r="AQ35" s="311">
        <v>24116</v>
      </c>
      <c r="AR35" s="312">
        <v>-25.2</v>
      </c>
    </row>
    <row r="36" spans="1:46" ht="27" customHeight="1">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30" t="s">
        <v>541</v>
      </c>
      <c r="AL36" s="1131"/>
      <c r="AM36" s="1131"/>
      <c r="AN36" s="1132"/>
      <c r="AO36" s="310">
        <v>107831</v>
      </c>
      <c r="AP36" s="310">
        <v>12215</v>
      </c>
      <c r="AQ36" s="311">
        <v>3945</v>
      </c>
      <c r="AR36" s="312">
        <v>209.6</v>
      </c>
    </row>
    <row r="37" spans="1:46" ht="13.5" customHeight="1">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30" t="s">
        <v>542</v>
      </c>
      <c r="AL37" s="1131"/>
      <c r="AM37" s="1131"/>
      <c r="AN37" s="1132"/>
      <c r="AO37" s="310">
        <v>18020</v>
      </c>
      <c r="AP37" s="310">
        <v>2041</v>
      </c>
      <c r="AQ37" s="311">
        <v>817</v>
      </c>
      <c r="AR37" s="312">
        <v>149.80000000000001</v>
      </c>
    </row>
    <row r="38" spans="1:46" ht="27" customHeight="1">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33" t="s">
        <v>543</v>
      </c>
      <c r="AL38" s="1134"/>
      <c r="AM38" s="1134"/>
      <c r="AN38" s="1135"/>
      <c r="AO38" s="313" t="s">
        <v>523</v>
      </c>
      <c r="AP38" s="313" t="s">
        <v>523</v>
      </c>
      <c r="AQ38" s="314">
        <v>16</v>
      </c>
      <c r="AR38" s="302" t="s">
        <v>523</v>
      </c>
      <c r="AS38" s="309"/>
    </row>
    <row r="39" spans="1:46" ht="13">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33" t="s">
        <v>544</v>
      </c>
      <c r="AL39" s="1134"/>
      <c r="AM39" s="1134"/>
      <c r="AN39" s="1135"/>
      <c r="AO39" s="310">
        <v>-11635</v>
      </c>
      <c r="AP39" s="310">
        <v>-1318</v>
      </c>
      <c r="AQ39" s="311">
        <v>-6780</v>
      </c>
      <c r="AR39" s="312">
        <v>-80.599999999999994</v>
      </c>
      <c r="AS39" s="309"/>
    </row>
    <row r="40" spans="1:46" ht="27" customHeight="1">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30" t="s">
        <v>545</v>
      </c>
      <c r="AL40" s="1131"/>
      <c r="AM40" s="1131"/>
      <c r="AN40" s="1132"/>
      <c r="AO40" s="310">
        <v>-568302</v>
      </c>
      <c r="AP40" s="310">
        <v>-64375</v>
      </c>
      <c r="AQ40" s="311">
        <v>-98746</v>
      </c>
      <c r="AR40" s="312">
        <v>-34.799999999999997</v>
      </c>
      <c r="AS40" s="309"/>
    </row>
    <row r="41" spans="1:46" ht="13">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36" t="s">
        <v>301</v>
      </c>
      <c r="AL41" s="1137"/>
      <c r="AM41" s="1137"/>
      <c r="AN41" s="1138"/>
      <c r="AO41" s="310">
        <v>335654</v>
      </c>
      <c r="AP41" s="310">
        <v>38022</v>
      </c>
      <c r="AQ41" s="311">
        <v>48842</v>
      </c>
      <c r="AR41" s="312">
        <v>-22.2</v>
      </c>
      <c r="AS41" s="309"/>
    </row>
    <row r="42" spans="1:46" ht="13">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546</v>
      </c>
      <c r="AL42" s="260"/>
      <c r="AM42" s="260"/>
      <c r="AN42" s="260"/>
      <c r="AO42" s="260"/>
      <c r="AP42" s="260"/>
      <c r="AQ42" s="286"/>
      <c r="AR42" s="286"/>
      <c r="AS42" s="309"/>
    </row>
    <row r="43" spans="1:46" ht="13">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c r="A47" s="319" t="s">
        <v>547</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548</v>
      </c>
      <c r="AL48" s="320"/>
      <c r="AM48" s="320"/>
      <c r="AN48" s="320"/>
      <c r="AO48" s="320"/>
      <c r="AP48" s="320"/>
      <c r="AQ48" s="321"/>
      <c r="AR48" s="320"/>
    </row>
    <row r="49" spans="1:44" ht="13.5" customHeight="1">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25" t="s">
        <v>515</v>
      </c>
      <c r="AN49" s="1127" t="s">
        <v>549</v>
      </c>
      <c r="AO49" s="1128"/>
      <c r="AP49" s="1128"/>
      <c r="AQ49" s="1128"/>
      <c r="AR49" s="1129"/>
    </row>
    <row r="50" spans="1:44" ht="13">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26"/>
      <c r="AN50" s="326" t="s">
        <v>550</v>
      </c>
      <c r="AO50" s="327" t="s">
        <v>551</v>
      </c>
      <c r="AP50" s="328" t="s">
        <v>552</v>
      </c>
      <c r="AQ50" s="329" t="s">
        <v>553</v>
      </c>
      <c r="AR50" s="330" t="s">
        <v>554</v>
      </c>
    </row>
    <row r="51" spans="1:44" ht="13">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555</v>
      </c>
      <c r="AL51" s="323"/>
      <c r="AM51" s="331">
        <v>588161</v>
      </c>
      <c r="AN51" s="332">
        <v>61324</v>
      </c>
      <c r="AO51" s="333">
        <v>-24.1</v>
      </c>
      <c r="AP51" s="334">
        <v>167497</v>
      </c>
      <c r="AQ51" s="335">
        <v>-17.399999999999999</v>
      </c>
      <c r="AR51" s="336">
        <v>-6.7</v>
      </c>
    </row>
    <row r="52" spans="1:44" ht="13">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556</v>
      </c>
      <c r="AM52" s="339">
        <v>335770</v>
      </c>
      <c r="AN52" s="340">
        <v>35009</v>
      </c>
      <c r="AO52" s="341">
        <v>3.1</v>
      </c>
      <c r="AP52" s="342">
        <v>82571</v>
      </c>
      <c r="AQ52" s="343">
        <v>3.6</v>
      </c>
      <c r="AR52" s="344">
        <v>-0.5</v>
      </c>
    </row>
    <row r="53" spans="1:44" ht="13">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557</v>
      </c>
      <c r="AL53" s="323"/>
      <c r="AM53" s="331">
        <v>954751</v>
      </c>
      <c r="AN53" s="332">
        <v>101257</v>
      </c>
      <c r="AO53" s="333">
        <v>65.099999999999994</v>
      </c>
      <c r="AP53" s="334">
        <v>190274</v>
      </c>
      <c r="AQ53" s="335">
        <v>13.6</v>
      </c>
      <c r="AR53" s="336">
        <v>51.5</v>
      </c>
    </row>
    <row r="54" spans="1:44" ht="13">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556</v>
      </c>
      <c r="AM54" s="339">
        <v>542604</v>
      </c>
      <c r="AN54" s="340">
        <v>57546</v>
      </c>
      <c r="AO54" s="341">
        <v>64.400000000000006</v>
      </c>
      <c r="AP54" s="342">
        <v>88584</v>
      </c>
      <c r="AQ54" s="343">
        <v>7.3</v>
      </c>
      <c r="AR54" s="344">
        <v>57.1</v>
      </c>
    </row>
    <row r="55" spans="1:44" ht="13">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558</v>
      </c>
      <c r="AL55" s="323"/>
      <c r="AM55" s="331">
        <v>858183</v>
      </c>
      <c r="AN55" s="332">
        <v>93008</v>
      </c>
      <c r="AO55" s="333">
        <v>-8.1</v>
      </c>
      <c r="AP55" s="334">
        <v>200194</v>
      </c>
      <c r="AQ55" s="335">
        <v>5.2</v>
      </c>
      <c r="AR55" s="336">
        <v>-13.3</v>
      </c>
    </row>
    <row r="56" spans="1:44" ht="13">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556</v>
      </c>
      <c r="AM56" s="339">
        <v>548772</v>
      </c>
      <c r="AN56" s="340">
        <v>59475</v>
      </c>
      <c r="AO56" s="341">
        <v>3.4</v>
      </c>
      <c r="AP56" s="342">
        <v>106422</v>
      </c>
      <c r="AQ56" s="343">
        <v>20.100000000000001</v>
      </c>
      <c r="AR56" s="344">
        <v>-16.7</v>
      </c>
    </row>
    <row r="57" spans="1:44" ht="13">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559</v>
      </c>
      <c r="AL57" s="323"/>
      <c r="AM57" s="331">
        <v>1496136</v>
      </c>
      <c r="AN57" s="332">
        <v>164973</v>
      </c>
      <c r="AO57" s="333">
        <v>77.400000000000006</v>
      </c>
      <c r="AP57" s="334">
        <v>196914</v>
      </c>
      <c r="AQ57" s="335">
        <v>-1.6</v>
      </c>
      <c r="AR57" s="336">
        <v>79</v>
      </c>
    </row>
    <row r="58" spans="1:44" ht="13">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556</v>
      </c>
      <c r="AM58" s="339">
        <v>391767</v>
      </c>
      <c r="AN58" s="340">
        <v>43198</v>
      </c>
      <c r="AO58" s="341">
        <v>-27.4</v>
      </c>
      <c r="AP58" s="342">
        <v>98966</v>
      </c>
      <c r="AQ58" s="343">
        <v>-7</v>
      </c>
      <c r="AR58" s="344">
        <v>-20.399999999999999</v>
      </c>
    </row>
    <row r="59" spans="1:44" ht="13">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560</v>
      </c>
      <c r="AL59" s="323"/>
      <c r="AM59" s="331">
        <v>1118440</v>
      </c>
      <c r="AN59" s="332">
        <v>126692</v>
      </c>
      <c r="AO59" s="333">
        <v>-23.2</v>
      </c>
      <c r="AP59" s="334">
        <v>204757</v>
      </c>
      <c r="AQ59" s="335">
        <v>4</v>
      </c>
      <c r="AR59" s="336">
        <v>-27.2</v>
      </c>
    </row>
    <row r="60" spans="1:44" ht="13">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556</v>
      </c>
      <c r="AM60" s="339">
        <v>270546</v>
      </c>
      <c r="AN60" s="340">
        <v>30646</v>
      </c>
      <c r="AO60" s="341">
        <v>-29.1</v>
      </c>
      <c r="AP60" s="342">
        <v>106071</v>
      </c>
      <c r="AQ60" s="343">
        <v>7.2</v>
      </c>
      <c r="AR60" s="344">
        <v>-36.299999999999997</v>
      </c>
    </row>
    <row r="61" spans="1:44" ht="13">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561</v>
      </c>
      <c r="AL61" s="345"/>
      <c r="AM61" s="346">
        <v>1003134</v>
      </c>
      <c r="AN61" s="347">
        <v>109451</v>
      </c>
      <c r="AO61" s="348">
        <v>17.399999999999999</v>
      </c>
      <c r="AP61" s="349">
        <v>191927</v>
      </c>
      <c r="AQ61" s="350">
        <v>0.8</v>
      </c>
      <c r="AR61" s="336">
        <v>16.600000000000001</v>
      </c>
    </row>
    <row r="62" spans="1:44" ht="13">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556</v>
      </c>
      <c r="AM62" s="339">
        <v>417892</v>
      </c>
      <c r="AN62" s="340">
        <v>45175</v>
      </c>
      <c r="AO62" s="341">
        <v>2.9</v>
      </c>
      <c r="AP62" s="342">
        <v>96523</v>
      </c>
      <c r="AQ62" s="343">
        <v>6.2</v>
      </c>
      <c r="AR62" s="344">
        <v>-3.3</v>
      </c>
    </row>
    <row r="63" spans="1:44" ht="13">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c r="AK67" s="260"/>
      <c r="AL67" s="260"/>
      <c r="AM67" s="260"/>
      <c r="AN67" s="260"/>
      <c r="AO67" s="260"/>
      <c r="AP67" s="260"/>
      <c r="AQ67" s="260"/>
      <c r="AR67" s="260"/>
      <c r="AS67" s="260"/>
      <c r="AT67" s="260"/>
    </row>
    <row r="68" spans="1:46" ht="13.5" hidden="1" customHeight="1">
      <c r="AK68" s="260"/>
      <c r="AL68" s="260"/>
      <c r="AM68" s="260"/>
      <c r="AN68" s="260"/>
      <c r="AO68" s="260"/>
      <c r="AP68" s="260"/>
      <c r="AQ68" s="260"/>
      <c r="AR68" s="260"/>
    </row>
    <row r="69" spans="1:46" ht="13.5" hidden="1" customHeight="1">
      <c r="AK69" s="260"/>
      <c r="AL69" s="260"/>
      <c r="AM69" s="260"/>
      <c r="AN69" s="260"/>
      <c r="AO69" s="260"/>
      <c r="AP69" s="260"/>
      <c r="AQ69" s="260"/>
      <c r="AR69" s="260"/>
    </row>
    <row r="70" spans="1:46" ht="13" hidden="1">
      <c r="AK70" s="260"/>
      <c r="AL70" s="260"/>
      <c r="AM70" s="260"/>
      <c r="AN70" s="260"/>
      <c r="AO70" s="260"/>
      <c r="AP70" s="260"/>
      <c r="AQ70" s="260"/>
      <c r="AR70" s="260"/>
    </row>
    <row r="71" spans="1:46" ht="13" hidden="1">
      <c r="AK71" s="260"/>
      <c r="AL71" s="260"/>
      <c r="AM71" s="260"/>
      <c r="AN71" s="260"/>
      <c r="AO71" s="260"/>
      <c r="AP71" s="260"/>
      <c r="AQ71" s="260"/>
      <c r="AR71" s="260"/>
    </row>
    <row r="72" spans="1:46" ht="13" hidden="1">
      <c r="AK72" s="260"/>
      <c r="AL72" s="260"/>
      <c r="AM72" s="260"/>
      <c r="AN72" s="260"/>
      <c r="AO72" s="260"/>
      <c r="AP72" s="260"/>
      <c r="AQ72" s="260"/>
      <c r="AR72" s="260"/>
    </row>
    <row r="73" spans="1:46" ht="13" hidden="1">
      <c r="AK73" s="260"/>
      <c r="AL73" s="260"/>
      <c r="AM73" s="260"/>
      <c r="AN73" s="260"/>
      <c r="AO73" s="260"/>
      <c r="AP73" s="260"/>
      <c r="AQ73" s="260"/>
      <c r="AR73" s="260"/>
    </row>
  </sheetData>
  <sheetProtection algorithmName="SHA-512" hashValue="3A32U8vwjwKfga7UDAaGvCV2cseatsLI/7u+WzZlFcc972HS8VNfLJCD7kMj4iTLNj6SQ504hvK5GqwpCZo2Og==" saltValue="clVaAqr1/RW2eYWHqWQD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5" zoomScale="85" zoomScaleNormal="85" zoomScaleSheetLayoutView="55" workbookViewId="0">
      <selection activeCell="BH73" sqref="BH73"/>
    </sheetView>
  </sheetViews>
  <sheetFormatPr defaultColWidth="0" defaultRowHeight="13.5" customHeight="1" zeroHeight="1"/>
  <cols>
    <col min="1" max="125" width="2.453125" style="258" customWidth="1"/>
    <col min="126" max="16384" width="9" style="257" hidden="1"/>
  </cols>
  <sheetData>
    <row r="1" spans="2:125" ht="13.5" customHeight="1">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
      <c r="B2" s="257"/>
      <c r="DG2" s="257"/>
    </row>
    <row r="3" spans="2:125" ht="13">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
    <row r="5" spans="2:125" ht="13"/>
    <row r="6" spans="2:125" ht="13"/>
    <row r="7" spans="2:125" ht="13"/>
    <row r="8" spans="2:125" ht="13"/>
    <row r="9" spans="2:125" ht="13">
      <c r="DU9" s="257"/>
    </row>
    <row r="10" spans="2:125" ht="13"/>
    <row r="11" spans="2:125" ht="13"/>
    <row r="12" spans="2:125" ht="13"/>
    <row r="13" spans="2:125" ht="13"/>
    <row r="14" spans="2:125" ht="13"/>
    <row r="15" spans="2:125" ht="13"/>
    <row r="16" spans="2:125" ht="13"/>
    <row r="17" spans="125:125" ht="13">
      <c r="DU17" s="257"/>
    </row>
    <row r="18" spans="125:125" ht="13"/>
    <row r="19" spans="125:125" ht="13"/>
    <row r="20" spans="125:125" ht="13">
      <c r="DU20" s="257"/>
    </row>
    <row r="21" spans="125:125" ht="13">
      <c r="DU21" s="257"/>
    </row>
    <row r="22" spans="125:125" ht="13"/>
    <row r="23" spans="125:125" ht="13"/>
    <row r="24" spans="125:125" ht="13"/>
    <row r="25" spans="125:125" ht="13"/>
    <row r="26" spans="125:125" ht="13"/>
    <row r="27" spans="125:125" ht="13"/>
    <row r="28" spans="125:125" ht="13">
      <c r="DU28" s="257"/>
    </row>
    <row r="29" spans="125:125" ht="13"/>
    <row r="30" spans="125:125" ht="13"/>
    <row r="31" spans="125:125" ht="13"/>
    <row r="32" spans="125:125" ht="13"/>
    <row r="33" spans="2:125" ht="13">
      <c r="B33" s="257"/>
      <c r="G33" s="257"/>
      <c r="I33" s="257"/>
    </row>
    <row r="34" spans="2:125" ht="13">
      <c r="C34" s="257"/>
      <c r="P34" s="257"/>
      <c r="DE34" s="257"/>
      <c r="DH34" s="257"/>
    </row>
    <row r="35" spans="2:125" ht="13">
      <c r="D35" s="257"/>
      <c r="E35" s="257"/>
      <c r="DG35" s="257"/>
      <c r="DJ35" s="257"/>
      <c r="DP35" s="257"/>
      <c r="DQ35" s="257"/>
      <c r="DR35" s="257"/>
      <c r="DS35" s="257"/>
      <c r="DT35" s="257"/>
      <c r="DU35" s="257"/>
    </row>
    <row r="36" spans="2:125" ht="13">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
      <c r="DU37" s="257"/>
    </row>
    <row r="38" spans="2:125" ht="13">
      <c r="DT38" s="257"/>
      <c r="DU38" s="257"/>
    </row>
    <row r="39" spans="2:125" ht="13"/>
    <row r="40" spans="2:125" ht="13">
      <c r="DH40" s="257"/>
    </row>
    <row r="41" spans="2:125" ht="13">
      <c r="DE41" s="257"/>
    </row>
    <row r="42" spans="2:125" ht="13">
      <c r="DG42" s="257"/>
      <c r="DJ42" s="257"/>
    </row>
    <row r="43" spans="2:125" ht="13">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
      <c r="DU44" s="257"/>
    </row>
    <row r="45" spans="2:125" ht="13"/>
    <row r="46" spans="2:125" ht="13"/>
    <row r="47" spans="2:125" ht="13"/>
    <row r="48" spans="2:125" ht="13">
      <c r="DT48" s="257"/>
      <c r="DU48" s="257"/>
    </row>
    <row r="49" spans="120:125" ht="13">
      <c r="DU49" s="257"/>
    </row>
    <row r="50" spans="120:125" ht="13">
      <c r="DU50" s="257"/>
    </row>
    <row r="51" spans="120:125" ht="13">
      <c r="DP51" s="257"/>
      <c r="DQ51" s="257"/>
      <c r="DR51" s="257"/>
      <c r="DS51" s="257"/>
      <c r="DT51" s="257"/>
      <c r="DU51" s="257"/>
    </row>
    <row r="52" spans="120:125" ht="13"/>
    <row r="53" spans="120:125" ht="13"/>
    <row r="54" spans="120:125" ht="13">
      <c r="DU54" s="257"/>
    </row>
    <row r="55" spans="120:125" ht="13"/>
    <row r="56" spans="120:125" ht="13"/>
    <row r="57" spans="120:125" ht="13"/>
    <row r="58" spans="120:125" ht="13">
      <c r="DU58" s="257"/>
    </row>
    <row r="59" spans="120:125" ht="13"/>
    <row r="60" spans="120:125" ht="13"/>
    <row r="61" spans="120:125" ht="13"/>
    <row r="62" spans="120:125" ht="13"/>
    <row r="63" spans="120:125" ht="13">
      <c r="DU63" s="257"/>
    </row>
    <row r="64" spans="120:125" ht="13">
      <c r="DT64" s="257"/>
      <c r="DU64" s="257"/>
    </row>
    <row r="65" spans="123:125" ht="13"/>
    <row r="66" spans="123:125" ht="13"/>
    <row r="67" spans="123:125" ht="13"/>
    <row r="68" spans="123:125" ht="13"/>
    <row r="69" spans="123:125" ht="13">
      <c r="DS69" s="257"/>
      <c r="DT69" s="257"/>
      <c r="DU69" s="257"/>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7"/>
    </row>
    <row r="83" spans="116:125" ht="13">
      <c r="DM83" s="257"/>
      <c r="DN83" s="257"/>
      <c r="DO83" s="257"/>
      <c r="DP83" s="257"/>
      <c r="DQ83" s="257"/>
      <c r="DR83" s="257"/>
      <c r="DS83" s="257"/>
      <c r="DT83" s="257"/>
      <c r="DU83" s="257"/>
    </row>
    <row r="84" spans="116:125" ht="13"/>
    <row r="85" spans="116:125" ht="13"/>
    <row r="86" spans="116:125" ht="13"/>
    <row r="87" spans="116:125" ht="13"/>
    <row r="88" spans="116:125" ht="13">
      <c r="DU88" s="257"/>
    </row>
    <row r="89" spans="116:125" ht="13"/>
    <row r="90" spans="116:125" ht="13"/>
    <row r="91" spans="116:125" ht="13"/>
    <row r="92" spans="116:125" ht="13.5" customHeight="1"/>
    <row r="93" spans="116:125" ht="13.5" customHeight="1"/>
    <row r="94" spans="116:125" ht="13.5" customHeight="1">
      <c r="DS94" s="257"/>
      <c r="DT94" s="257"/>
      <c r="DU94" s="257"/>
    </row>
    <row r="95" spans="116:125" ht="13.5" customHeight="1">
      <c r="DU95" s="257"/>
    </row>
    <row r="96" spans="116:125" ht="13.5" customHeight="1"/>
    <row r="97" spans="124:125" ht="13.5" customHeight="1"/>
    <row r="98" spans="124:125" ht="13.5" customHeight="1"/>
    <row r="99" spans="124:125" ht="13.5" customHeight="1"/>
    <row r="100" spans="124:125" ht="13.5" customHeight="1"/>
    <row r="101" spans="124:125" ht="13.5" customHeight="1">
      <c r="DU101" s="257"/>
    </row>
    <row r="102" spans="124:125" ht="13.5" customHeight="1"/>
    <row r="103" spans="124:125" ht="13.5" customHeight="1"/>
    <row r="104" spans="124:125" ht="13.5" customHeight="1">
      <c r="DT104" s="257"/>
      <c r="DU104" s="25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7" t="s">
        <v>563</v>
      </c>
    </row>
    <row r="121" spans="125:125" ht="13.5" hidden="1" customHeight="1">
      <c r="DU121" s="257"/>
    </row>
  </sheetData>
  <sheetProtection algorithmName="SHA-512" hashValue="+Fb1wLQd4ZozR5rRVl2Z8Bp4uKVwAqm0mscZDUIi3UU2UDMRRIiu/zdZb6tZjoFoaoX3c/ZVMlPv8uBWwR6OXQ==" saltValue="PhofdWdpD5E5+FuQvm0K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Normal="100" zoomScaleSheetLayoutView="55" workbookViewId="0">
      <selection activeCell="AE84" sqref="AE84"/>
    </sheetView>
  </sheetViews>
  <sheetFormatPr defaultColWidth="0" defaultRowHeight="13.5" customHeight="1" zeroHeight="1"/>
  <cols>
    <col min="1" max="125" width="2.453125" style="258" customWidth="1"/>
    <col min="126" max="142" width="0" style="257" hidden="1" customWidth="1"/>
    <col min="143" max="16384" width="9" style="257" hidden="1"/>
  </cols>
  <sheetData>
    <row r="1" spans="1:125" ht="13.5" customHeight="1">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c r="B2" s="257"/>
      <c r="T2" s="257"/>
    </row>
    <row r="3" spans="1:125" ht="13">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7"/>
      <c r="G33" s="257"/>
      <c r="I33" s="257"/>
    </row>
    <row r="34" spans="2:125" ht="13">
      <c r="C34" s="257"/>
      <c r="P34" s="257"/>
      <c r="R34" s="257"/>
      <c r="U34" s="257"/>
    </row>
    <row r="35" spans="2:125" ht="13">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
      <c r="F36" s="257"/>
      <c r="H36" s="257"/>
      <c r="J36" s="257"/>
      <c r="K36" s="257"/>
      <c r="L36" s="257"/>
      <c r="M36" s="257"/>
      <c r="N36" s="257"/>
      <c r="O36" s="257"/>
      <c r="Q36" s="257"/>
      <c r="S36" s="257"/>
      <c r="V36" s="257"/>
    </row>
    <row r="37" spans="2:125" ht="13"/>
    <row r="38" spans="2:125" ht="13"/>
    <row r="39" spans="2:125" ht="13"/>
    <row r="40" spans="2:125" ht="13">
      <c r="U40" s="257"/>
    </row>
    <row r="41" spans="2:125" ht="13">
      <c r="R41" s="257"/>
    </row>
    <row r="42" spans="2:125" ht="13">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
      <c r="Q43" s="257"/>
      <c r="S43" s="257"/>
      <c r="V43" s="257"/>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8" t="s">
        <v>564</v>
      </c>
    </row>
  </sheetData>
  <sheetProtection algorithmName="SHA-512" hashValue="KeHJe8ojLJOhl4v/sgAw92dI1cM54CnPePzGHYJJugj1/wL7Dhvk7xkLHvKQnsiDDh0shURC+SwmUdEUb5dmfA==" saltValue="F/UMEUlydN00aLQER7xJ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3"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39" t="s">
        <v>3</v>
      </c>
      <c r="D47" s="1139"/>
      <c r="E47" s="1140"/>
      <c r="F47" s="11">
        <v>27.54</v>
      </c>
      <c r="G47" s="12">
        <v>27.64</v>
      </c>
      <c r="H47" s="12">
        <v>26.98</v>
      </c>
      <c r="I47" s="12">
        <v>25.35</v>
      </c>
      <c r="J47" s="13">
        <v>25.9</v>
      </c>
    </row>
    <row r="48" spans="2:10" ht="57.75" customHeight="1">
      <c r="B48" s="14"/>
      <c r="C48" s="1141" t="s">
        <v>4</v>
      </c>
      <c r="D48" s="1141"/>
      <c r="E48" s="1142"/>
      <c r="F48" s="15">
        <v>8.33</v>
      </c>
      <c r="G48" s="16">
        <v>8.44</v>
      </c>
      <c r="H48" s="16">
        <v>8.31</v>
      </c>
      <c r="I48" s="16">
        <v>10.97</v>
      </c>
      <c r="J48" s="17">
        <v>10.93</v>
      </c>
    </row>
    <row r="49" spans="2:10" ht="57.75" customHeight="1" thickBot="1">
      <c r="B49" s="18"/>
      <c r="C49" s="1143" t="s">
        <v>5</v>
      </c>
      <c r="D49" s="1143"/>
      <c r="E49" s="1144"/>
      <c r="F49" s="19">
        <v>8.36</v>
      </c>
      <c r="G49" s="20">
        <v>0.12</v>
      </c>
      <c r="H49" s="20">
        <v>0.13</v>
      </c>
      <c r="I49" s="20">
        <v>3.2</v>
      </c>
      <c r="J49" s="21">
        <v>0.27</v>
      </c>
    </row>
    <row r="50" spans="2:10" ht="13"/>
  </sheetData>
  <sheetProtection algorithmName="SHA-512" hashValue="6gsxEQhyNMXtwA5MDpV1jz1FvjnczFaae9gNttlNYLSwcpJDBn2TvTdVgYVwTxdOrltNdb8qV8yqqp0TzO+ocQ==" saltValue="pY/5SQk//UlGW202iFyF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2024-03-18T02:23:11Z</cp:lastPrinted>
  <dcterms:created xsi:type="dcterms:W3CDTF">2024-03-14T04:43:47Z</dcterms:created>
  <dcterms:modified xsi:type="dcterms:W3CDTF">2024-03-19T00:31:39Z</dcterms:modified>
  <cp:category/>
</cp:coreProperties>
</file>