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10.1.1.156\share\10703_水道課\データ\0620_各種調査・照会・通知等_水道\040_財政課関係調査\0040_経営比較分析調査\R05調査(R4決算経営比較分析表)\02_提出\"/>
    </mc:Choice>
  </mc:AlternateContent>
  <xr:revisionPtr revIDLastSave="0" documentId="13_ncr:1_{6A288C50-DB00-43F8-99F4-E08F3A2629A7}" xr6:coauthVersionLast="47" xr6:coauthVersionMax="47" xr10:uidLastSave="{00000000-0000-0000-0000-000000000000}"/>
  <workbookProtection workbookAlgorithmName="SHA-512" workbookHashValue="9BlheCBcbOrxPhtKUHJ68lBtbYx2MTuCJ44PgwWM7yTcsrQhM8MSn3iTfr0GTA8e8RJZcUiP7d51K2pjW6wx4A==" workbookSaltValue="Qfe59VSA7mkU0aPRpWzlUA==" workbookSpinCount="100000" lockStructure="1"/>
  <bookViews>
    <workbookView xWindow="-108" yWindow="-108" windowWidth="23256" windowHeight="12576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L10" i="4" s="1"/>
  <c r="T6" i="5"/>
  <c r="S6" i="5"/>
  <c r="R6" i="5"/>
  <c r="Q6" i="5"/>
  <c r="W10" i="4" s="1"/>
  <c r="P6" i="5"/>
  <c r="P10" i="4" s="1"/>
  <c r="O6" i="5"/>
  <c r="I10" i="4" s="1"/>
  <c r="N6" i="5"/>
  <c r="B10" i="4" s="1"/>
  <c r="M6" i="5"/>
  <c r="L6" i="5"/>
  <c r="K6" i="5"/>
  <c r="J6" i="5"/>
  <c r="I6" i="5"/>
  <c r="B8" i="4" s="1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85" i="4"/>
  <c r="L85" i="4"/>
  <c r="F85" i="4"/>
  <c r="BB10" i="4"/>
  <c r="AT10" i="4"/>
  <c r="BB8" i="4"/>
  <c r="AT8" i="4"/>
  <c r="AL8" i="4"/>
  <c r="AD8" i="4"/>
  <c r="W8" i="4"/>
  <c r="P8" i="4"/>
  <c r="I8" i="4"/>
</calcChain>
</file>

<file path=xl/sharedStrings.xml><?xml version="1.0" encoding="utf-8"?>
<sst xmlns="http://schemas.openxmlformats.org/spreadsheetml/2006/main" count="228" uniqueCount="115">
  <si>
    <t>経営比較分析表（令和4年度決算）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</si>
  <si>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</si>
  <si>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</si>
  <si>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</si>
  <si>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</si>
  <si>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</si>
  <si>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</si>
  <si>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</si>
  <si>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</si>
  <si>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</si>
  <si>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</si>
  <si>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</si>
  <si>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</si>
  <si>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</si>
  <si>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</si>
  <si>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</si>
  <si>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</si>
  <si>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</si>
  <si>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</si>
  <si>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</si>
  <si>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</si>
  <si>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</si>
  <si>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</si>
  <si>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</si>
  <si>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</si>
  <si>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</si>
  <si>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</si>
  <si>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</si>
  <si>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</si>
  <si>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</si>
  <si>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</si>
  <si>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</si>
  <si>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</si>
  <si>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</si>
  <si>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</si>
  <si>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</si>
  <si>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</si>
  <si>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</si>
  <si>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</si>
  <si>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</si>
  <si>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</si>
  <si>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</si>
  <si>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</si>
  <si>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</si>
  <si>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</si>
  <si>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</si>
  <si>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</si>
  <si>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</si>
  <si>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</si>
  <si>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</si>
  <si>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</si>
  <si>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</si>
  <si>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</si>
  <si>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</si>
  <si>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</si>
  <si>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</si>
  <si>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</si>
  <si>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</si>
  <si>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</si>
  <si>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</si>
  <si>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</si>
  <si>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</si>
  <si>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</si>
  <si>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</si>
  <si>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</si>
  <si>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</si>
  <si>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</si>
  <si>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</si>
  <si>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</si>
  <si>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</si>
  <si>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</si>
  <si>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</si>
  <si>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</si>
  <si>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</si>
  <si>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</si>
  <si>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</si>
  <si>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</si>
  <si>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</si>
  <si>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</si>
  <si>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</si>
  <si>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</si>
  <si>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</si>
  <si>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</si>
  <si>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</si>
  <si>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</si>
  <si>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</si>
  <si>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</si>
  <si>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</si>
  <si>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</si>
  <si>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</si>
  <si>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</si>
  <si>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</si>
  <si>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</si>
  <si>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合志市</t>
  </si>
  <si>
    <t>法適用</t>
  </si>
  <si>
    <t>水道事業</t>
  </si>
  <si>
    <t>末端給水事業</t>
  </si>
  <si>
    <t>A4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</si>
  <si>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</si>
  <si>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</si>
  <si>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</si>
  <si>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</si>
  <si>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</si>
  <si>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</si>
  <si>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</si>
  <si>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</si>
  <si>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</si>
  <si>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</si>
  <si>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</si>
  <si>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</si>
  <si>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</si>
  <si>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</si>
  <si>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①経常収支比率：100％以上を維持し、類似団体と比較しても高い水準にあり、良好な経営状態と考えられます。
②累積欠損金比率：累積欠損金は発生しておりません。
③流動比率：類似団体平均値を上回り、短期的な支払能力は備わっていると考えられます。
④企業債残高対給水収益比率：平成30年度以降企業債の借入を行っていないため、減少傾向にあると考えられます。
⑤料金回収率：100％を上回っており、給水に係る費用を給水収益で十分で賄えていると考えられます。
⑥給水原価：類似団体と比較しても低い水準であり、動力費等の経常費用の増加に伴い、昨年度より数値が増加しています。
⑦施設利用率：類似団体平均値を上回っており、有効に施設利用ができていると考えられます。
⑧有収率：類似団体より低い水準のため、継続して漏水修繕等に取り組み改善していく必要があります。</t>
    <rPh sb="258" eb="260">
      <t>ゾウカ</t>
    </rPh>
    <rPh sb="272" eb="274">
      <t>ゾウカ</t>
    </rPh>
    <phoneticPr fontId="4"/>
  </si>
  <si>
    <t>①有形固定資産減価償却率：順次更新を行っており、近年では類似団体平均値を下回っています。
②管路経年化率：法定耐用年数を経過した管路はありません。
③管路更新率：類似団体平均値を上回っていますが、今後も計画的に更新を行っていく必要があります。</t>
  </si>
  <si>
    <t>　近年は概ね安定した経営状態にあると考えられます。全体的に現在の数値を維持していくとともに、さらなる高い水準を目指していかなければならないと思われます。有収率については、類似団体よりも低い水準にあるため、まずは同様の水準を目指します。
　また、令和元年度に策定した経営戦略をもとに、経営基盤の強化、老朽化に伴う施設の更新等の実施に向けて取り組んでいきます。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</si>
</sst>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0.8</c:v>
                </c:pt>
                <c:pt idx="1">
                  <c:v>0.83</c:v>
                </c:pt>
                <c:pt idx="2">
                  <c:v>0.85</c:v>
                </c:pt>
                <c:pt idx="3">
                  <c:v>1.04</c:v>
                </c:pt>
                <c:pt idx="4">
                  <c:v>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2B-4524-8CF3-D7445CA1A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0.63</c:v>
                </c:pt>
                <c:pt idx="1">
                  <c:v>0.63</c:v>
                </c:pt>
                <c:pt idx="2">
                  <c:v>0.6</c:v>
                </c:pt>
                <c:pt idx="3">
                  <c:v>0.56000000000000005</c:v>
                </c:pt>
                <c:pt idx="4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2B-4524-8CF3-D7445CA1A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135.97999999999999</c:v>
                </c:pt>
                <c:pt idx="1">
                  <c:v>121.81</c:v>
                </c:pt>
                <c:pt idx="2">
                  <c:v>129.52000000000001</c:v>
                </c:pt>
                <c:pt idx="3">
                  <c:v>120.45</c:v>
                </c:pt>
                <c:pt idx="4">
                  <c:v>117.78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A-44A9-94E9-2A4489859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111.44</c:v>
                </c:pt>
                <c:pt idx="1">
                  <c:v>111.17</c:v>
                </c:pt>
                <c:pt idx="2">
                  <c:v>110.91</c:v>
                </c:pt>
                <c:pt idx="3">
                  <c:v>111.49</c:v>
                </c:pt>
                <c:pt idx="4">
                  <c:v>109.09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0A-44A9-94E9-2A4489859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42.99</c:v>
                </c:pt>
                <c:pt idx="1">
                  <c:v>44.33</c:v>
                </c:pt>
                <c:pt idx="2">
                  <c:v>45.47</c:v>
                </c:pt>
                <c:pt idx="3">
                  <c:v>46.3</c:v>
                </c:pt>
                <c:pt idx="4">
                  <c:v>45.95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6-4F8E-A474-FCBC0C9DC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47.62</c:v>
                </c:pt>
                <c:pt idx="1">
                  <c:v>48.55</c:v>
                </c:pt>
                <c:pt idx="2">
                  <c:v>49.2</c:v>
                </c:pt>
                <c:pt idx="3">
                  <c:v>50.01</c:v>
                </c:pt>
                <c:pt idx="4">
                  <c:v>50.99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D6-4F8E-A474-FCBC0C9DC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4-4332-B8DA-EA34AA0A1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16.27</c:v>
                </c:pt>
                <c:pt idx="1">
                  <c:v>17.11</c:v>
                </c:pt>
                <c:pt idx="2">
                  <c:v>18.329999999999998</c:v>
                </c:pt>
                <c:pt idx="3">
                  <c:v>20.27</c:v>
                </c:pt>
                <c:pt idx="4">
                  <c:v>21.69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B4-4332-B8DA-EA34AA0A1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85-4BB6-9078-1389E5204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1.03</c:v>
                </c:pt>
                <c:pt idx="1">
                  <c:v>0.78</c:v>
                </c:pt>
                <c:pt idx="2">
                  <c:v>0.92</c:v>
                </c:pt>
                <c:pt idx="3">
                  <c:v>0.87</c:v>
                </c:pt>
                <c:pt idx="4">
                  <c:v>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5-4BB6-9078-1389E5204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279.14999999999998</c:v>
                </c:pt>
                <c:pt idx="1">
                  <c:v>654.47</c:v>
                </c:pt>
                <c:pt idx="2">
                  <c:v>873.92</c:v>
                </c:pt>
                <c:pt idx="3">
                  <c:v>701.27</c:v>
                </c:pt>
                <c:pt idx="4">
                  <c:v>426.5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8-49FE-A6F9-945AC9A65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349.83</c:v>
                </c:pt>
                <c:pt idx="1">
                  <c:v>360.86</c:v>
                </c:pt>
                <c:pt idx="2">
                  <c:v>350.79</c:v>
                </c:pt>
                <c:pt idx="3">
                  <c:v>354.57</c:v>
                </c:pt>
                <c:pt idx="4">
                  <c:v>357.74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E8-49FE-A6F9-945AC9A65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447.22</c:v>
                </c:pt>
                <c:pt idx="1">
                  <c:v>430.01</c:v>
                </c:pt>
                <c:pt idx="2">
                  <c:v>420.7</c:v>
                </c:pt>
                <c:pt idx="3">
                  <c:v>379.62</c:v>
                </c:pt>
                <c:pt idx="4">
                  <c:v>355.73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5D-4DD2-8645-9E873D4FF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314.87</c:v>
                </c:pt>
                <c:pt idx="1">
                  <c:v>309.27999999999997</c:v>
                </c:pt>
                <c:pt idx="2">
                  <c:v>322.92</c:v>
                </c:pt>
                <c:pt idx="3">
                  <c:v>303.45999999999998</c:v>
                </c:pt>
                <c:pt idx="4">
                  <c:v>307.27999999999997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5D-4DD2-8645-9E873D4FF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130.63</c:v>
                </c:pt>
                <c:pt idx="1">
                  <c:v>115.81</c:v>
                </c:pt>
                <c:pt idx="2">
                  <c:v>114.92</c:v>
                </c:pt>
                <c:pt idx="3">
                  <c:v>114.04</c:v>
                </c:pt>
                <c:pt idx="4">
                  <c:v>111.31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BC-4DF0-B873-FF0EDE850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103.54</c:v>
                </c:pt>
                <c:pt idx="1">
                  <c:v>103.32</c:v>
                </c:pt>
                <c:pt idx="2">
                  <c:v>100.85</c:v>
                </c:pt>
                <c:pt idx="3">
                  <c:v>103.79</c:v>
                </c:pt>
                <c:pt idx="4">
                  <c:v>98.3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BC-4DF0-B873-FF0EDE850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95.87</c:v>
                </c:pt>
                <c:pt idx="1">
                  <c:v>108.21</c:v>
                </c:pt>
                <c:pt idx="2">
                  <c:v>102.53</c:v>
                </c:pt>
                <c:pt idx="3">
                  <c:v>109.53</c:v>
                </c:pt>
                <c:pt idx="4">
                  <c:v>112.61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8-4355-A44D-D75D212B3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167.46</c:v>
                </c:pt>
                <c:pt idx="1">
                  <c:v>168.56</c:v>
                </c:pt>
                <c:pt idx="2">
                  <c:v>167.1</c:v>
                </c:pt>
                <c:pt idx="3">
                  <c:v>167.86</c:v>
                </c:pt>
                <c:pt idx="4">
                  <c:v>173.68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78-4355-A44D-D75D212B3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74.64</c:v>
                </c:pt>
                <c:pt idx="1">
                  <c:v>75.650000000000006</c:v>
                </c:pt>
                <c:pt idx="2">
                  <c:v>78.569999999999993</c:v>
                </c:pt>
                <c:pt idx="3">
                  <c:v>77.959999999999994</c:v>
                </c:pt>
                <c:pt idx="4">
                  <c:v>78.05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7-4130-B018-FEA6D1C8D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59.46</c:v>
                </c:pt>
                <c:pt idx="1">
                  <c:v>59.51</c:v>
                </c:pt>
                <c:pt idx="2">
                  <c:v>59.91</c:v>
                </c:pt>
                <c:pt idx="3">
                  <c:v>59.4</c:v>
                </c:pt>
                <c:pt idx="4">
                  <c:v>59.24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A7-4130-B018-FEA6D1C8D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84.9</c:v>
                </c:pt>
                <c:pt idx="1">
                  <c:v>83.43</c:v>
                </c:pt>
                <c:pt idx="2">
                  <c:v>83.46</c:v>
                </c:pt>
                <c:pt idx="3">
                  <c:v>83.53</c:v>
                </c:pt>
                <c:pt idx="4">
                  <c:v>83.9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5-45CE-9EFA-866747E05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87.41</c:v>
                </c:pt>
                <c:pt idx="1">
                  <c:v>87.08</c:v>
                </c:pt>
                <c:pt idx="2">
                  <c:v>87.26</c:v>
                </c:pt>
                <c:pt idx="3">
                  <c:v>87.57</c:v>
                </c:pt>
                <c:pt idx="4">
                  <c:v>87.26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25-45CE-9EFA-866747E05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【252.29】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70" zoomScaleNormal="70" workbookViewId="0">
      <selection activeCell="BL66" sqref="BL66:BZ82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</row>
    <row r="3" spans="1:78" ht="9.75" customHeight="1" x14ac:dyDescent="0.2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</row>
    <row r="4" spans="1:78" ht="9.75" customHeight="1" x14ac:dyDescent="0.2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80" t="str">
        <f>データ!H6</f>
        <v>熊本県　合志市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1"/>
      <c r="AE6" s="81"/>
      <c r="AF6" s="81"/>
      <c r="AG6" s="8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62" t="s">
        <v>1</v>
      </c>
      <c r="C7" s="63"/>
      <c r="D7" s="63"/>
      <c r="E7" s="63"/>
      <c r="F7" s="63"/>
      <c r="G7" s="63"/>
      <c r="H7" s="63"/>
      <c r="I7" s="62" t="s">
        <v>2</v>
      </c>
      <c r="J7" s="63"/>
      <c r="K7" s="63"/>
      <c r="L7" s="63"/>
      <c r="M7" s="63"/>
      <c r="N7" s="63"/>
      <c r="O7" s="64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2"/>
      <c r="AL7" s="65" t="s">
        <v>6</v>
      </c>
      <c r="AM7" s="65"/>
      <c r="AN7" s="65"/>
      <c r="AO7" s="65"/>
      <c r="AP7" s="65"/>
      <c r="AQ7" s="65"/>
      <c r="AR7" s="65"/>
      <c r="AS7" s="65"/>
      <c r="AT7" s="62" t="s">
        <v>7</v>
      </c>
      <c r="AU7" s="63"/>
      <c r="AV7" s="63"/>
      <c r="AW7" s="63"/>
      <c r="AX7" s="63"/>
      <c r="AY7" s="63"/>
      <c r="AZ7" s="63"/>
      <c r="BA7" s="63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70" t="s">
        <v>9</v>
      </c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2"/>
    </row>
    <row r="8" spans="1:78" ht="18.75" customHeight="1" x14ac:dyDescent="0.2">
      <c r="A8" s="2"/>
      <c r="B8" s="73" t="str">
        <f>データ!$I$6</f>
        <v>法適用</v>
      </c>
      <c r="C8" s="74"/>
      <c r="D8" s="74"/>
      <c r="E8" s="74"/>
      <c r="F8" s="74"/>
      <c r="G8" s="74"/>
      <c r="H8" s="74"/>
      <c r="I8" s="73" t="str">
        <f>データ!$J$6</f>
        <v>水道事業</v>
      </c>
      <c r="J8" s="74"/>
      <c r="K8" s="74"/>
      <c r="L8" s="74"/>
      <c r="M8" s="74"/>
      <c r="N8" s="74"/>
      <c r="O8" s="75"/>
      <c r="P8" s="76" t="str">
        <f>データ!$K$6</f>
        <v>末端給水事業</v>
      </c>
      <c r="Q8" s="76"/>
      <c r="R8" s="76"/>
      <c r="S8" s="76"/>
      <c r="T8" s="76"/>
      <c r="U8" s="76"/>
      <c r="V8" s="76"/>
      <c r="W8" s="76" t="str">
        <f>データ!$L$6</f>
        <v>A4</v>
      </c>
      <c r="X8" s="76"/>
      <c r="Y8" s="76"/>
      <c r="Z8" s="76"/>
      <c r="AA8" s="76"/>
      <c r="AB8" s="76"/>
      <c r="AC8" s="76"/>
      <c r="AD8" s="76" t="str">
        <f>データ!$M$6</f>
        <v>非設置</v>
      </c>
      <c r="AE8" s="76"/>
      <c r="AF8" s="76"/>
      <c r="AG8" s="76"/>
      <c r="AH8" s="76"/>
      <c r="AI8" s="76"/>
      <c r="AJ8" s="76"/>
      <c r="AK8" s="2"/>
      <c r="AL8" s="59">
        <f>データ!$R$6</f>
        <v>64474</v>
      </c>
      <c r="AM8" s="59"/>
      <c r="AN8" s="59"/>
      <c r="AO8" s="59"/>
      <c r="AP8" s="59"/>
      <c r="AQ8" s="59"/>
      <c r="AR8" s="59"/>
      <c r="AS8" s="59"/>
      <c r="AT8" s="56">
        <f>データ!$S$6</f>
        <v>53.19</v>
      </c>
      <c r="AU8" s="57"/>
      <c r="AV8" s="57"/>
      <c r="AW8" s="57"/>
      <c r="AX8" s="57"/>
      <c r="AY8" s="57"/>
      <c r="AZ8" s="57"/>
      <c r="BA8" s="57"/>
      <c r="BB8" s="46">
        <f>データ!$T$6</f>
        <v>1212.1500000000001</v>
      </c>
      <c r="BC8" s="46"/>
      <c r="BD8" s="46"/>
      <c r="BE8" s="46"/>
      <c r="BF8" s="46"/>
      <c r="BG8" s="46"/>
      <c r="BH8" s="46"/>
      <c r="BI8" s="46"/>
      <c r="BJ8" s="3"/>
      <c r="BK8" s="3"/>
      <c r="BL8" s="77" t="s">
        <v>10</v>
      </c>
      <c r="BM8" s="78"/>
      <c r="BN8" s="60" t="s">
        <v>11</v>
      </c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1"/>
    </row>
    <row r="9" spans="1:78" ht="18.75" customHeight="1" x14ac:dyDescent="0.2">
      <c r="A9" s="2"/>
      <c r="B9" s="62" t="s">
        <v>12</v>
      </c>
      <c r="C9" s="63"/>
      <c r="D9" s="63"/>
      <c r="E9" s="63"/>
      <c r="F9" s="63"/>
      <c r="G9" s="63"/>
      <c r="H9" s="63"/>
      <c r="I9" s="62" t="s">
        <v>13</v>
      </c>
      <c r="J9" s="63"/>
      <c r="K9" s="63"/>
      <c r="L9" s="63"/>
      <c r="M9" s="63"/>
      <c r="N9" s="63"/>
      <c r="O9" s="64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2"/>
      <c r="AE9" s="2"/>
      <c r="AF9" s="2"/>
      <c r="AG9" s="2"/>
      <c r="AH9" s="2"/>
      <c r="AI9" s="2"/>
      <c r="AJ9" s="2"/>
      <c r="AK9" s="2"/>
      <c r="AL9" s="65" t="s">
        <v>16</v>
      </c>
      <c r="AM9" s="65"/>
      <c r="AN9" s="65"/>
      <c r="AO9" s="65"/>
      <c r="AP9" s="65"/>
      <c r="AQ9" s="65"/>
      <c r="AR9" s="65"/>
      <c r="AS9" s="65"/>
      <c r="AT9" s="62" t="s">
        <v>17</v>
      </c>
      <c r="AU9" s="63"/>
      <c r="AV9" s="63"/>
      <c r="AW9" s="63"/>
      <c r="AX9" s="63"/>
      <c r="AY9" s="63"/>
      <c r="AZ9" s="63"/>
      <c r="BA9" s="63"/>
      <c r="BB9" s="65" t="s">
        <v>18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19</v>
      </c>
      <c r="BM9" s="67"/>
      <c r="BN9" s="68" t="s">
        <v>20</v>
      </c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9"/>
    </row>
    <row r="10" spans="1:78" ht="18.75" customHeight="1" x14ac:dyDescent="0.2">
      <c r="A10" s="2"/>
      <c r="B10" s="56" t="str">
        <f>データ!$N$6</f>
        <v>-</v>
      </c>
      <c r="C10" s="57"/>
      <c r="D10" s="57"/>
      <c r="E10" s="57"/>
      <c r="F10" s="57"/>
      <c r="G10" s="57"/>
      <c r="H10" s="57"/>
      <c r="I10" s="56">
        <f>データ!$O$6</f>
        <v>72.22</v>
      </c>
      <c r="J10" s="57"/>
      <c r="K10" s="57"/>
      <c r="L10" s="57"/>
      <c r="M10" s="57"/>
      <c r="N10" s="57"/>
      <c r="O10" s="58"/>
      <c r="P10" s="46">
        <f>データ!$P$6</f>
        <v>99.08</v>
      </c>
      <c r="Q10" s="46"/>
      <c r="R10" s="46"/>
      <c r="S10" s="46"/>
      <c r="T10" s="46"/>
      <c r="U10" s="46"/>
      <c r="V10" s="46"/>
      <c r="W10" s="59">
        <f>データ!$Q$6</f>
        <v>2460</v>
      </c>
      <c r="X10" s="59"/>
      <c r="Y10" s="59"/>
      <c r="Z10" s="59"/>
      <c r="AA10" s="59"/>
      <c r="AB10" s="59"/>
      <c r="AC10" s="59"/>
      <c r="AD10" s="2"/>
      <c r="AE10" s="2"/>
      <c r="AF10" s="2"/>
      <c r="AG10" s="2"/>
      <c r="AH10" s="2"/>
      <c r="AI10" s="2"/>
      <c r="AJ10" s="2"/>
      <c r="AK10" s="2"/>
      <c r="AL10" s="59">
        <f>データ!$U$6</f>
        <v>63858</v>
      </c>
      <c r="AM10" s="59"/>
      <c r="AN10" s="59"/>
      <c r="AO10" s="59"/>
      <c r="AP10" s="59"/>
      <c r="AQ10" s="59"/>
      <c r="AR10" s="59"/>
      <c r="AS10" s="59"/>
      <c r="AT10" s="56">
        <f>データ!$V$6</f>
        <v>38.729999999999997</v>
      </c>
      <c r="AU10" s="57"/>
      <c r="AV10" s="57"/>
      <c r="AW10" s="57"/>
      <c r="AX10" s="57"/>
      <c r="AY10" s="57"/>
      <c r="AZ10" s="57"/>
      <c r="BA10" s="57"/>
      <c r="BB10" s="46">
        <f>データ!$W$6</f>
        <v>1648.8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21</v>
      </c>
      <c r="BM10" s="48"/>
      <c r="BN10" s="49" t="s">
        <v>22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1" t="s">
        <v>23</v>
      </c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</row>
    <row r="14" spans="1:78" ht="13.5" customHeight="1" x14ac:dyDescent="0.2">
      <c r="A14" s="2"/>
      <c r="B14" s="53" t="s">
        <v>24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5"/>
      <c r="BK14" s="2"/>
      <c r="BL14" s="34" t="s">
        <v>25</v>
      </c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6"/>
    </row>
    <row r="15" spans="1:78" ht="13.5" customHeight="1" x14ac:dyDescent="0.2">
      <c r="A15" s="2"/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2"/>
      <c r="BK15" s="2"/>
      <c r="BL15" s="37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9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1" t="s">
        <v>112</v>
      </c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3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1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3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1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3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1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3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1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3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1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3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1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3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1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3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1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3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1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3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1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3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1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3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1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3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1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3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1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3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1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3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1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3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1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3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1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3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1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3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1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3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1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3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1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3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1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3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1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3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1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3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1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3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1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3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4" t="s">
        <v>26</v>
      </c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6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7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9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1" t="s">
        <v>113</v>
      </c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3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1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3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1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3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1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3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1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3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1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3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1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3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1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3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1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3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1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3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1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3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1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3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1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3"/>
    </row>
    <row r="60" spans="1:78" ht="13.5" customHeight="1" x14ac:dyDescent="0.2">
      <c r="A60" s="2"/>
      <c r="B60" s="40" t="s">
        <v>27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2"/>
      <c r="BK60" s="2"/>
      <c r="BL60" s="31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3"/>
    </row>
    <row r="61" spans="1:78" ht="13.5" customHeight="1" x14ac:dyDescent="0.2">
      <c r="A61" s="2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2"/>
      <c r="BK61" s="2"/>
      <c r="BL61" s="31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3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1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3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4" t="s">
        <v>28</v>
      </c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6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7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9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1" t="s">
        <v>114</v>
      </c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3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1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3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1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3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1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3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1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3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1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3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1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3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1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3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1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3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1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3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1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3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1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3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1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3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1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3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1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3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1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3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43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5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【108.70】</v>
      </c>
      <c r="F85" s="13" t="str">
        <f>データ!AS6</f>
        <v>【1.34】</v>
      </c>
      <c r="G85" s="13" t="str">
        <f>データ!BD6</f>
        <v>【252.29】</v>
      </c>
      <c r="H85" s="13" t="str">
        <f>データ!BO6</f>
        <v>【268.07】</v>
      </c>
      <c r="I85" s="13" t="str">
        <f>データ!BZ6</f>
        <v>【97.47】</v>
      </c>
      <c r="J85" s="13" t="str">
        <f>データ!CK6</f>
        <v>【174.75】</v>
      </c>
      <c r="K85" s="13" t="str">
        <f>データ!CV6</f>
        <v>【59.97】</v>
      </c>
      <c r="L85" s="13" t="str">
        <f>データ!DG6</f>
        <v>【89.76】</v>
      </c>
      <c r="M85" s="13" t="str">
        <f>データ!DR6</f>
        <v>【51.51】</v>
      </c>
      <c r="N85" s="13" t="str">
        <f>データ!EC6</f>
        <v>【23.75】</v>
      </c>
      <c r="O85" s="13" t="str">
        <f>データ!EN6</f>
        <v>【0.67】</v>
      </c>
    </row>
  </sheetData>
  <sheetProtection algorithmName="SHA-512" hashValue="JpxT0W744HqpOiXWIZkd90VzGmL3tc2VToqxIAQnw1HvrfUPNY0vIKuhHgGToqYddwsMWln4vy/H9jpQIQBWLw==" saltValue="XVpsvSx6TNhrpqGxq8hbJA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AT10:BA10"/>
    <mergeCell ref="BL16:BZ44"/>
    <mergeCell ref="BL45:BZ46"/>
    <mergeCell ref="BL47:BZ63"/>
    <mergeCell ref="B60:BJ61"/>
    <mergeCell ref="BL64:BZ65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">
      <c r="A6" s="15" t="s">
        <v>92</v>
      </c>
      <c r="B6" s="20">
        <f>B7</f>
        <v>2022</v>
      </c>
      <c r="C6" s="20">
        <f t="shared" ref="C6:W6" si="3">C7</f>
        <v>432164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熊本県　合志市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A4</v>
      </c>
      <c r="M6" s="20" t="str">
        <f t="shared" si="3"/>
        <v>非設置</v>
      </c>
      <c r="N6" s="21" t="str">
        <f t="shared" si="3"/>
        <v>-</v>
      </c>
      <c r="O6" s="21">
        <f t="shared" si="3"/>
        <v>72.22</v>
      </c>
      <c r="P6" s="21">
        <f t="shared" si="3"/>
        <v>99.08</v>
      </c>
      <c r="Q6" s="21">
        <f t="shared" si="3"/>
        <v>2460</v>
      </c>
      <c r="R6" s="21">
        <f t="shared" si="3"/>
        <v>64474</v>
      </c>
      <c r="S6" s="21">
        <f t="shared" si="3"/>
        <v>53.19</v>
      </c>
      <c r="T6" s="21">
        <f t="shared" si="3"/>
        <v>1212.1500000000001</v>
      </c>
      <c r="U6" s="21">
        <f t="shared" si="3"/>
        <v>63858</v>
      </c>
      <c r="V6" s="21">
        <f t="shared" si="3"/>
        <v>38.729999999999997</v>
      </c>
      <c r="W6" s="21">
        <f t="shared" si="3"/>
        <v>1648.8</v>
      </c>
      <c r="X6" s="22">
        <f>IF(X7="",NA(),X7)</f>
        <v>135.97999999999999</v>
      </c>
      <c r="Y6" s="22">
        <f t="shared" ref="Y6:AG6" si="4">IF(Y7="",NA(),Y7)</f>
        <v>121.81</v>
      </c>
      <c r="Z6" s="22">
        <f t="shared" si="4"/>
        <v>129.52000000000001</v>
      </c>
      <c r="AA6" s="22">
        <f t="shared" si="4"/>
        <v>120.45</v>
      </c>
      <c r="AB6" s="22">
        <f t="shared" si="4"/>
        <v>117.78</v>
      </c>
      <c r="AC6" s="22">
        <f t="shared" si="4"/>
        <v>111.44</v>
      </c>
      <c r="AD6" s="22">
        <f t="shared" si="4"/>
        <v>111.17</v>
      </c>
      <c r="AE6" s="22">
        <f t="shared" si="4"/>
        <v>110.91</v>
      </c>
      <c r="AF6" s="22">
        <f t="shared" si="4"/>
        <v>111.49</v>
      </c>
      <c r="AG6" s="22">
        <f t="shared" si="4"/>
        <v>109.09</v>
      </c>
      <c r="AH6" s="21" t="str">
        <f>IF(AH7="","",IF(AH7="-","【-】","【"&amp;SUBSTITUTE(TEXT(AH7,"#,##0.00"),"-","△")&amp;"】"))</f>
        <v>【108.70】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1.03</v>
      </c>
      <c r="AO6" s="22">
        <f t="shared" si="5"/>
        <v>0.78</v>
      </c>
      <c r="AP6" s="22">
        <f t="shared" si="5"/>
        <v>0.92</v>
      </c>
      <c r="AQ6" s="22">
        <f t="shared" si="5"/>
        <v>0.87</v>
      </c>
      <c r="AR6" s="22">
        <f t="shared" si="5"/>
        <v>0.93</v>
      </c>
      <c r="AS6" s="21" t="str">
        <f>IF(AS7="","",IF(AS7="-","【-】","【"&amp;SUBSTITUTE(TEXT(AS7,"#,##0.00"),"-","△")&amp;"】"))</f>
        <v>【1.34】</v>
      </c>
      <c r="AT6" s="22">
        <f>IF(AT7="",NA(),AT7)</f>
        <v>279.14999999999998</v>
      </c>
      <c r="AU6" s="22">
        <f t="shared" ref="AU6:BC6" si="6">IF(AU7="",NA(),AU7)</f>
        <v>654.47</v>
      </c>
      <c r="AV6" s="22">
        <f t="shared" si="6"/>
        <v>873.92</v>
      </c>
      <c r="AW6" s="22">
        <f t="shared" si="6"/>
        <v>701.27</v>
      </c>
      <c r="AX6" s="22">
        <f t="shared" si="6"/>
        <v>426.5</v>
      </c>
      <c r="AY6" s="22">
        <f t="shared" si="6"/>
        <v>349.83</v>
      </c>
      <c r="AZ6" s="22">
        <f t="shared" si="6"/>
        <v>360.86</v>
      </c>
      <c r="BA6" s="22">
        <f t="shared" si="6"/>
        <v>350.79</v>
      </c>
      <c r="BB6" s="22">
        <f t="shared" si="6"/>
        <v>354.57</v>
      </c>
      <c r="BC6" s="22">
        <f t="shared" si="6"/>
        <v>357.74</v>
      </c>
      <c r="BD6" s="21" t="str">
        <f>IF(BD7="","",IF(BD7="-","【-】","【"&amp;SUBSTITUTE(TEXT(BD7,"#,##0.00"),"-","△")&amp;"】"))</f>
        <v>【252.29】</v>
      </c>
      <c r="BE6" s="22">
        <f>IF(BE7="",NA(),BE7)</f>
        <v>447.22</v>
      </c>
      <c r="BF6" s="22">
        <f t="shared" ref="BF6:BN6" si="7">IF(BF7="",NA(),BF7)</f>
        <v>430.01</v>
      </c>
      <c r="BG6" s="22">
        <f t="shared" si="7"/>
        <v>420.7</v>
      </c>
      <c r="BH6" s="22">
        <f t="shared" si="7"/>
        <v>379.62</v>
      </c>
      <c r="BI6" s="22">
        <f t="shared" si="7"/>
        <v>355.73</v>
      </c>
      <c r="BJ6" s="22">
        <f t="shared" si="7"/>
        <v>314.87</v>
      </c>
      <c r="BK6" s="22">
        <f t="shared" si="7"/>
        <v>309.27999999999997</v>
      </c>
      <c r="BL6" s="22">
        <f t="shared" si="7"/>
        <v>322.92</v>
      </c>
      <c r="BM6" s="22">
        <f t="shared" si="7"/>
        <v>303.45999999999998</v>
      </c>
      <c r="BN6" s="22">
        <f t="shared" si="7"/>
        <v>307.27999999999997</v>
      </c>
      <c r="BO6" s="21" t="str">
        <f>IF(BO7="","",IF(BO7="-","【-】","【"&amp;SUBSTITUTE(TEXT(BO7,"#,##0.00"),"-","△")&amp;"】"))</f>
        <v>【268.07】</v>
      </c>
      <c r="BP6" s="22">
        <f>IF(BP7="",NA(),BP7)</f>
        <v>130.63</v>
      </c>
      <c r="BQ6" s="22">
        <f t="shared" ref="BQ6:BY6" si="8">IF(BQ7="",NA(),BQ7)</f>
        <v>115.81</v>
      </c>
      <c r="BR6" s="22">
        <f t="shared" si="8"/>
        <v>114.92</v>
      </c>
      <c r="BS6" s="22">
        <f t="shared" si="8"/>
        <v>114.04</v>
      </c>
      <c r="BT6" s="22">
        <f t="shared" si="8"/>
        <v>111.31</v>
      </c>
      <c r="BU6" s="22">
        <f t="shared" si="8"/>
        <v>103.54</v>
      </c>
      <c r="BV6" s="22">
        <f t="shared" si="8"/>
        <v>103.32</v>
      </c>
      <c r="BW6" s="22">
        <f t="shared" si="8"/>
        <v>100.85</v>
      </c>
      <c r="BX6" s="22">
        <f t="shared" si="8"/>
        <v>103.79</v>
      </c>
      <c r="BY6" s="22">
        <f t="shared" si="8"/>
        <v>98.3</v>
      </c>
      <c r="BZ6" s="21" t="str">
        <f>IF(BZ7="","",IF(BZ7="-","【-】","【"&amp;SUBSTITUTE(TEXT(BZ7,"#,##0.00"),"-","△")&amp;"】"))</f>
        <v>【97.47】</v>
      </c>
      <c r="CA6" s="22">
        <f>IF(CA7="",NA(),CA7)</f>
        <v>95.87</v>
      </c>
      <c r="CB6" s="22">
        <f t="shared" ref="CB6:CJ6" si="9">IF(CB7="",NA(),CB7)</f>
        <v>108.21</v>
      </c>
      <c r="CC6" s="22">
        <f t="shared" si="9"/>
        <v>102.53</v>
      </c>
      <c r="CD6" s="22">
        <f t="shared" si="9"/>
        <v>109.53</v>
      </c>
      <c r="CE6" s="22">
        <f t="shared" si="9"/>
        <v>112.61</v>
      </c>
      <c r="CF6" s="22">
        <f t="shared" si="9"/>
        <v>167.46</v>
      </c>
      <c r="CG6" s="22">
        <f t="shared" si="9"/>
        <v>168.56</v>
      </c>
      <c r="CH6" s="22">
        <f t="shared" si="9"/>
        <v>167.1</v>
      </c>
      <c r="CI6" s="22">
        <f t="shared" si="9"/>
        <v>167.86</v>
      </c>
      <c r="CJ6" s="22">
        <f t="shared" si="9"/>
        <v>173.68</v>
      </c>
      <c r="CK6" s="21" t="str">
        <f>IF(CK7="","",IF(CK7="-","【-】","【"&amp;SUBSTITUTE(TEXT(CK7,"#,##0.00"),"-","△")&amp;"】"))</f>
        <v>【174.75】</v>
      </c>
      <c r="CL6" s="22">
        <f>IF(CL7="",NA(),CL7)</f>
        <v>74.64</v>
      </c>
      <c r="CM6" s="22">
        <f t="shared" ref="CM6:CU6" si="10">IF(CM7="",NA(),CM7)</f>
        <v>75.650000000000006</v>
      </c>
      <c r="CN6" s="22">
        <f t="shared" si="10"/>
        <v>78.569999999999993</v>
      </c>
      <c r="CO6" s="22">
        <f t="shared" si="10"/>
        <v>77.959999999999994</v>
      </c>
      <c r="CP6" s="22">
        <f t="shared" si="10"/>
        <v>78.05</v>
      </c>
      <c r="CQ6" s="22">
        <f t="shared" si="10"/>
        <v>59.46</v>
      </c>
      <c r="CR6" s="22">
        <f t="shared" si="10"/>
        <v>59.51</v>
      </c>
      <c r="CS6" s="22">
        <f t="shared" si="10"/>
        <v>59.91</v>
      </c>
      <c r="CT6" s="22">
        <f t="shared" si="10"/>
        <v>59.4</v>
      </c>
      <c r="CU6" s="22">
        <f t="shared" si="10"/>
        <v>59.24</v>
      </c>
      <c r="CV6" s="21" t="str">
        <f>IF(CV7="","",IF(CV7="-","【-】","【"&amp;SUBSTITUTE(TEXT(CV7,"#,##0.00"),"-","△")&amp;"】"))</f>
        <v>【59.97】</v>
      </c>
      <c r="CW6" s="22">
        <f>IF(CW7="",NA(),CW7)</f>
        <v>84.9</v>
      </c>
      <c r="CX6" s="22">
        <f t="shared" ref="CX6:DF6" si="11">IF(CX7="",NA(),CX7)</f>
        <v>83.43</v>
      </c>
      <c r="CY6" s="22">
        <f t="shared" si="11"/>
        <v>83.46</v>
      </c>
      <c r="CZ6" s="22">
        <f t="shared" si="11"/>
        <v>83.53</v>
      </c>
      <c r="DA6" s="22">
        <f t="shared" si="11"/>
        <v>83.9</v>
      </c>
      <c r="DB6" s="22">
        <f t="shared" si="11"/>
        <v>87.41</v>
      </c>
      <c r="DC6" s="22">
        <f t="shared" si="11"/>
        <v>87.08</v>
      </c>
      <c r="DD6" s="22">
        <f t="shared" si="11"/>
        <v>87.26</v>
      </c>
      <c r="DE6" s="22">
        <f t="shared" si="11"/>
        <v>87.57</v>
      </c>
      <c r="DF6" s="22">
        <f t="shared" si="11"/>
        <v>87.26</v>
      </c>
      <c r="DG6" s="21" t="str">
        <f>IF(DG7="","",IF(DG7="-","【-】","【"&amp;SUBSTITUTE(TEXT(DG7,"#,##0.00"),"-","△")&amp;"】"))</f>
        <v>【89.76】</v>
      </c>
      <c r="DH6" s="22">
        <f>IF(DH7="",NA(),DH7)</f>
        <v>42.99</v>
      </c>
      <c r="DI6" s="22">
        <f t="shared" ref="DI6:DQ6" si="12">IF(DI7="",NA(),DI7)</f>
        <v>44.33</v>
      </c>
      <c r="DJ6" s="22">
        <f t="shared" si="12"/>
        <v>45.47</v>
      </c>
      <c r="DK6" s="22">
        <f t="shared" si="12"/>
        <v>46.3</v>
      </c>
      <c r="DL6" s="22">
        <f t="shared" si="12"/>
        <v>45.95</v>
      </c>
      <c r="DM6" s="22">
        <f t="shared" si="12"/>
        <v>47.62</v>
      </c>
      <c r="DN6" s="22">
        <f t="shared" si="12"/>
        <v>48.55</v>
      </c>
      <c r="DO6" s="22">
        <f t="shared" si="12"/>
        <v>49.2</v>
      </c>
      <c r="DP6" s="22">
        <f t="shared" si="12"/>
        <v>50.01</v>
      </c>
      <c r="DQ6" s="22">
        <f t="shared" si="12"/>
        <v>50.99</v>
      </c>
      <c r="DR6" s="21" t="str">
        <f>IF(DR7="","",IF(DR7="-","【-】","【"&amp;SUBSTITUTE(TEXT(DR7,"#,##0.00"),"-","△")&amp;"】"))</f>
        <v>【51.51】</v>
      </c>
      <c r="DS6" s="21">
        <f>IF(DS7="",NA(),DS7)</f>
        <v>0</v>
      </c>
      <c r="DT6" s="21">
        <f t="shared" ref="DT6:EB6" si="13">IF(DT7="",NA(),DT7)</f>
        <v>0</v>
      </c>
      <c r="DU6" s="21">
        <f t="shared" si="13"/>
        <v>0</v>
      </c>
      <c r="DV6" s="21">
        <f t="shared" si="13"/>
        <v>0</v>
      </c>
      <c r="DW6" s="21">
        <f t="shared" si="13"/>
        <v>0</v>
      </c>
      <c r="DX6" s="22">
        <f t="shared" si="13"/>
        <v>16.27</v>
      </c>
      <c r="DY6" s="22">
        <f t="shared" si="13"/>
        <v>17.11</v>
      </c>
      <c r="DZ6" s="22">
        <f t="shared" si="13"/>
        <v>18.329999999999998</v>
      </c>
      <c r="EA6" s="22">
        <f t="shared" si="13"/>
        <v>20.27</v>
      </c>
      <c r="EB6" s="22">
        <f t="shared" si="13"/>
        <v>21.69</v>
      </c>
      <c r="EC6" s="21" t="str">
        <f>IF(EC7="","",IF(EC7="-","【-】","【"&amp;SUBSTITUTE(TEXT(EC7,"#,##0.00"),"-","△")&amp;"】"))</f>
        <v>【23.75】</v>
      </c>
      <c r="ED6" s="22">
        <f>IF(ED7="",NA(),ED7)</f>
        <v>0.8</v>
      </c>
      <c r="EE6" s="22">
        <f t="shared" ref="EE6:EM6" si="14">IF(EE7="",NA(),EE7)</f>
        <v>0.83</v>
      </c>
      <c r="EF6" s="22">
        <f t="shared" si="14"/>
        <v>0.85</v>
      </c>
      <c r="EG6" s="22">
        <f t="shared" si="14"/>
        <v>1.04</v>
      </c>
      <c r="EH6" s="22">
        <f t="shared" si="14"/>
        <v>0.82</v>
      </c>
      <c r="EI6" s="22">
        <f t="shared" si="14"/>
        <v>0.63</v>
      </c>
      <c r="EJ6" s="22">
        <f t="shared" si="14"/>
        <v>0.63</v>
      </c>
      <c r="EK6" s="22">
        <f t="shared" si="14"/>
        <v>0.6</v>
      </c>
      <c r="EL6" s="22">
        <f t="shared" si="14"/>
        <v>0.56000000000000005</v>
      </c>
      <c r="EM6" s="22">
        <f t="shared" si="14"/>
        <v>0.6</v>
      </c>
      <c r="EN6" s="21" t="str">
        <f>IF(EN7="","",IF(EN7="-","【-】","【"&amp;SUBSTITUTE(TEXT(EN7,"#,##0.00"),"-","△")&amp;"】"))</f>
        <v>【0.67】</v>
      </c>
    </row>
    <row r="7" spans="1:144" s="23" customFormat="1" x14ac:dyDescent="0.2">
      <c r="A7" s="15"/>
      <c r="B7" s="24">
        <v>2022</v>
      </c>
      <c r="C7" s="24">
        <v>432164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72.22</v>
      </c>
      <c r="P7" s="25">
        <v>99.08</v>
      </c>
      <c r="Q7" s="25">
        <v>2460</v>
      </c>
      <c r="R7" s="25">
        <v>64474</v>
      </c>
      <c r="S7" s="25">
        <v>53.19</v>
      </c>
      <c r="T7" s="25">
        <v>1212.1500000000001</v>
      </c>
      <c r="U7" s="25">
        <v>63858</v>
      </c>
      <c r="V7" s="25">
        <v>38.729999999999997</v>
      </c>
      <c r="W7" s="25">
        <v>1648.8</v>
      </c>
      <c r="X7" s="25">
        <v>135.97999999999999</v>
      </c>
      <c r="Y7" s="25">
        <v>121.81</v>
      </c>
      <c r="Z7" s="25">
        <v>129.52000000000001</v>
      </c>
      <c r="AA7" s="25">
        <v>120.45</v>
      </c>
      <c r="AB7" s="25">
        <v>117.78</v>
      </c>
      <c r="AC7" s="25">
        <v>111.44</v>
      </c>
      <c r="AD7" s="25">
        <v>111.17</v>
      </c>
      <c r="AE7" s="25">
        <v>110.91</v>
      </c>
      <c r="AF7" s="25">
        <v>111.49</v>
      </c>
      <c r="AG7" s="25">
        <v>109.09</v>
      </c>
      <c r="AH7" s="25">
        <v>108.7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1.03</v>
      </c>
      <c r="AO7" s="25">
        <v>0.78</v>
      </c>
      <c r="AP7" s="25">
        <v>0.92</v>
      </c>
      <c r="AQ7" s="25">
        <v>0.87</v>
      </c>
      <c r="AR7" s="25">
        <v>0.93</v>
      </c>
      <c r="AS7" s="25">
        <v>1.34</v>
      </c>
      <c r="AT7" s="25">
        <v>279.14999999999998</v>
      </c>
      <c r="AU7" s="25">
        <v>654.47</v>
      </c>
      <c r="AV7" s="25">
        <v>873.92</v>
      </c>
      <c r="AW7" s="25">
        <v>701.27</v>
      </c>
      <c r="AX7" s="25">
        <v>426.5</v>
      </c>
      <c r="AY7" s="25">
        <v>349.83</v>
      </c>
      <c r="AZ7" s="25">
        <v>360.86</v>
      </c>
      <c r="BA7" s="25">
        <v>350.79</v>
      </c>
      <c r="BB7" s="25">
        <v>354.57</v>
      </c>
      <c r="BC7" s="25">
        <v>357.74</v>
      </c>
      <c r="BD7" s="25">
        <v>252.29</v>
      </c>
      <c r="BE7" s="25">
        <v>447.22</v>
      </c>
      <c r="BF7" s="25">
        <v>430.01</v>
      </c>
      <c r="BG7" s="25">
        <v>420.7</v>
      </c>
      <c r="BH7" s="25">
        <v>379.62</v>
      </c>
      <c r="BI7" s="25">
        <v>355.73</v>
      </c>
      <c r="BJ7" s="25">
        <v>314.87</v>
      </c>
      <c r="BK7" s="25">
        <v>309.27999999999997</v>
      </c>
      <c r="BL7" s="25">
        <v>322.92</v>
      </c>
      <c r="BM7" s="25">
        <v>303.45999999999998</v>
      </c>
      <c r="BN7" s="25">
        <v>307.27999999999997</v>
      </c>
      <c r="BO7" s="25">
        <v>268.07</v>
      </c>
      <c r="BP7" s="25">
        <v>130.63</v>
      </c>
      <c r="BQ7" s="25">
        <v>115.81</v>
      </c>
      <c r="BR7" s="25">
        <v>114.92</v>
      </c>
      <c r="BS7" s="25">
        <v>114.04</v>
      </c>
      <c r="BT7" s="25">
        <v>111.31</v>
      </c>
      <c r="BU7" s="25">
        <v>103.54</v>
      </c>
      <c r="BV7" s="25">
        <v>103.32</v>
      </c>
      <c r="BW7" s="25">
        <v>100.85</v>
      </c>
      <c r="BX7" s="25">
        <v>103.79</v>
      </c>
      <c r="BY7" s="25">
        <v>98.3</v>
      </c>
      <c r="BZ7" s="25">
        <v>97.47</v>
      </c>
      <c r="CA7" s="25">
        <v>95.87</v>
      </c>
      <c r="CB7" s="25">
        <v>108.21</v>
      </c>
      <c r="CC7" s="25">
        <v>102.53</v>
      </c>
      <c r="CD7" s="25">
        <v>109.53</v>
      </c>
      <c r="CE7" s="25">
        <v>112.61</v>
      </c>
      <c r="CF7" s="25">
        <v>167.46</v>
      </c>
      <c r="CG7" s="25">
        <v>168.56</v>
      </c>
      <c r="CH7" s="25">
        <v>167.1</v>
      </c>
      <c r="CI7" s="25">
        <v>167.86</v>
      </c>
      <c r="CJ7" s="25">
        <v>173.68</v>
      </c>
      <c r="CK7" s="25">
        <v>174.75</v>
      </c>
      <c r="CL7" s="25">
        <v>74.64</v>
      </c>
      <c r="CM7" s="25">
        <v>75.650000000000006</v>
      </c>
      <c r="CN7" s="25">
        <v>78.569999999999993</v>
      </c>
      <c r="CO7" s="25">
        <v>77.959999999999994</v>
      </c>
      <c r="CP7" s="25">
        <v>78.05</v>
      </c>
      <c r="CQ7" s="25">
        <v>59.46</v>
      </c>
      <c r="CR7" s="25">
        <v>59.51</v>
      </c>
      <c r="CS7" s="25">
        <v>59.91</v>
      </c>
      <c r="CT7" s="25">
        <v>59.4</v>
      </c>
      <c r="CU7" s="25">
        <v>59.24</v>
      </c>
      <c r="CV7" s="25">
        <v>59.97</v>
      </c>
      <c r="CW7" s="25">
        <v>84.9</v>
      </c>
      <c r="CX7" s="25">
        <v>83.43</v>
      </c>
      <c r="CY7" s="25">
        <v>83.46</v>
      </c>
      <c r="CZ7" s="25">
        <v>83.53</v>
      </c>
      <c r="DA7" s="25">
        <v>83.9</v>
      </c>
      <c r="DB7" s="25">
        <v>87.41</v>
      </c>
      <c r="DC7" s="25">
        <v>87.08</v>
      </c>
      <c r="DD7" s="25">
        <v>87.26</v>
      </c>
      <c r="DE7" s="25">
        <v>87.57</v>
      </c>
      <c r="DF7" s="25">
        <v>87.26</v>
      </c>
      <c r="DG7" s="25">
        <v>89.76</v>
      </c>
      <c r="DH7" s="25">
        <v>42.99</v>
      </c>
      <c r="DI7" s="25">
        <v>44.33</v>
      </c>
      <c r="DJ7" s="25">
        <v>45.47</v>
      </c>
      <c r="DK7" s="25">
        <v>46.3</v>
      </c>
      <c r="DL7" s="25">
        <v>45.95</v>
      </c>
      <c r="DM7" s="25">
        <v>47.62</v>
      </c>
      <c r="DN7" s="25">
        <v>48.55</v>
      </c>
      <c r="DO7" s="25">
        <v>49.2</v>
      </c>
      <c r="DP7" s="25">
        <v>50.01</v>
      </c>
      <c r="DQ7" s="25">
        <v>50.99</v>
      </c>
      <c r="DR7" s="25">
        <v>51.51</v>
      </c>
      <c r="DS7" s="25">
        <v>0</v>
      </c>
      <c r="DT7" s="25">
        <v>0</v>
      </c>
      <c r="DU7" s="25">
        <v>0</v>
      </c>
      <c r="DV7" s="25">
        <v>0</v>
      </c>
      <c r="DW7" s="25">
        <v>0</v>
      </c>
      <c r="DX7" s="25">
        <v>16.27</v>
      </c>
      <c r="DY7" s="25">
        <v>17.11</v>
      </c>
      <c r="DZ7" s="25">
        <v>18.329999999999998</v>
      </c>
      <c r="EA7" s="25">
        <v>20.27</v>
      </c>
      <c r="EB7" s="25">
        <v>21.69</v>
      </c>
      <c r="EC7" s="25">
        <v>23.75</v>
      </c>
      <c r="ED7" s="25">
        <v>0.8</v>
      </c>
      <c r="EE7" s="25">
        <v>0.83</v>
      </c>
      <c r="EF7" s="25">
        <v>0.85</v>
      </c>
      <c r="EG7" s="25">
        <v>1.04</v>
      </c>
      <c r="EH7" s="25">
        <v>0.82</v>
      </c>
      <c r="EI7" s="25">
        <v>0.63</v>
      </c>
      <c r="EJ7" s="25">
        <v>0.63</v>
      </c>
      <c r="EK7" s="25">
        <v>0.6</v>
      </c>
      <c r="EL7" s="25">
        <v>0.56000000000000005</v>
      </c>
      <c r="EM7" s="25">
        <v>0.6</v>
      </c>
      <c r="EN7" s="25">
        <v>0.67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>DATEVALUE($B7+12-B11&amp;"/1/"&amp;B12)</f>
        <v>47484</v>
      </c>
      <c r="C10" s="30">
        <f>DATEVALUE($B7+12-C11&amp;"/1/"&amp;C12)</f>
        <v>47849</v>
      </c>
      <c r="D10" s="30">
        <f>DATEVALUE($B7+12-D11&amp;"/1/"&amp;D12)</f>
        <v>48215</v>
      </c>
      <c r="E10" s="30">
        <f>DATEVALUE($B7+12-E11&amp;"/1/"&amp;E12)</f>
        <v>48582</v>
      </c>
      <c r="F10" s="30">
        <f>DATEVALUE($B7+12-F11&amp;"/1/"&amp;F12)</f>
        <v>48948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106</v>
      </c>
    </row>
    <row r="13" spans="1:144" x14ac:dyDescent="0.2">
      <c r="B13" t="s">
        <v>107</v>
      </c>
      <c r="C13" t="s">
        <v>108</v>
      </c>
      <c r="D13" t="s">
        <v>109</v>
      </c>
      <c r="E13" t="s">
        <v>110</v>
      </c>
      <c r="F13" t="s">
        <v>109</v>
      </c>
      <c r="G13" t="s">
        <v>111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津留　京弥</cp:lastModifiedBy>
  <cp:lastPrinted>2024-01-19T04:18:51Z</cp:lastPrinted>
  <dcterms:created xsi:type="dcterms:W3CDTF">2023-12-05T01:01:55Z</dcterms:created>
  <dcterms:modified xsi:type="dcterms:W3CDTF">2024-01-19T04:18:52Z</dcterms:modified>
  <cp:category/>
</cp:coreProperties>
</file>