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R2.01.14 公営企業に係る経営比較分析表(H30年度決算分析）\★病院（提出用）\"/>
    </mc:Choice>
  </mc:AlternateContent>
  <xr:revisionPtr revIDLastSave="0" documentId="13_ncr:1_{12DB4B8C-2132-4DB4-BAA3-BBAD7C6CA2DC}" xr6:coauthVersionLast="43" xr6:coauthVersionMax="43" xr10:uidLastSave="{00000000-0000-0000-0000-000000000000}"/>
  <workbookProtection workbookAlgorithmName="SHA-512" workbookHashValue="prfNxKTn5LJ7dBIJCMdHMM1oxHXl3Qg+865v3j5R73W4Xrk1MLaCbj6nHFrDSnFvL/j97/a3OXHSSDrP+LXY+g==" workbookSaltValue="lZJXTpUcvIMCTLoh3MpZiw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LO79" i="4" s="1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HM79" i="4" s="1"/>
  <c r="EF7" i="5"/>
  <c r="EE7" i="5"/>
  <c r="ED7" i="5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LP10" i="4" s="1"/>
  <c r="AC6" i="5"/>
  <c r="AB6" i="5"/>
  <c r="AA6" i="5"/>
  <c r="Z6" i="5"/>
  <c r="JW8" i="4" s="1"/>
  <c r="Y6" i="5"/>
  <c r="X6" i="5"/>
  <c r="W6" i="5"/>
  <c r="V6" i="5"/>
  <c r="AU12" i="4" s="1"/>
  <c r="U6" i="5"/>
  <c r="T6" i="5"/>
  <c r="S6" i="5"/>
  <c r="R6" i="5"/>
  <c r="CN10" i="4" s="1"/>
  <c r="Q6" i="5"/>
  <c r="P6" i="5"/>
  <c r="O6" i="5"/>
  <c r="N6" i="5"/>
  <c r="EG8" i="4" s="1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G90" i="4"/>
  <c r="F90" i="4"/>
  <c r="E90" i="4"/>
  <c r="B90" i="4"/>
  <c r="MH80" i="4"/>
  <c r="LO80" i="4"/>
  <c r="KV80" i="4"/>
  <c r="KC80" i="4"/>
  <c r="JJ80" i="4"/>
  <c r="GA80" i="4"/>
  <c r="FH80" i="4"/>
  <c r="CS80" i="4"/>
  <c r="BZ80" i="4"/>
  <c r="U80" i="4"/>
  <c r="MH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GR56" i="4"/>
  <c r="EH56" i="4"/>
  <c r="DS56" i="4"/>
  <c r="BX56" i="4"/>
  <c r="BI56" i="4"/>
  <c r="AT56" i="4"/>
  <c r="P56" i="4"/>
  <c r="LY55" i="4"/>
  <c r="LJ55" i="4"/>
  <c r="IZ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GR34" i="4"/>
  <c r="EH34" i="4"/>
  <c r="DS34" i="4"/>
  <c r="BX34" i="4"/>
  <c r="BI34" i="4"/>
  <c r="AT34" i="4"/>
  <c r="P34" i="4"/>
  <c r="LY33" i="4"/>
  <c r="LJ33" i="4"/>
  <c r="IZ33" i="4"/>
  <c r="HG33" i="4"/>
  <c r="GR33" i="4"/>
  <c r="EW33" i="4"/>
  <c r="EH33" i="4"/>
  <c r="DS33" i="4"/>
  <c r="BX33" i="4"/>
  <c r="BI33" i="4"/>
  <c r="AT33" i="4"/>
  <c r="AE33" i="4"/>
  <c r="P33" i="4"/>
  <c r="LP12" i="4"/>
  <c r="JW12" i="4"/>
  <c r="EG12" i="4"/>
  <c r="CN12" i="4"/>
  <c r="B12" i="4"/>
  <c r="JW10" i="4"/>
  <c r="ID10" i="4"/>
  <c r="FZ10" i="4"/>
  <c r="EG10" i="4"/>
  <c r="AU10" i="4"/>
  <c r="B10" i="4"/>
  <c r="LP8" i="4"/>
  <c r="ID8" i="4"/>
  <c r="FZ8" i="4"/>
  <c r="CN8" i="4"/>
  <c r="AU8" i="4"/>
  <c r="MH78" i="4" l="1"/>
  <c r="IZ54" i="4"/>
  <c r="IZ32" i="4"/>
  <c r="HM78" i="4"/>
  <c r="FL54" i="4"/>
  <c r="FL32" i="4"/>
  <c r="MN54" i="4"/>
  <c r="CS78" i="4"/>
  <c r="BX54" i="4"/>
  <c r="BX32" i="4"/>
  <c r="MN32" i="4"/>
  <c r="C11" i="5"/>
  <c r="D11" i="5"/>
  <c r="E11" i="5"/>
  <c r="B11" i="5"/>
  <c r="FH78" i="4" l="1"/>
  <c r="DS54" i="4"/>
  <c r="DS32" i="4"/>
  <c r="AE32" i="4"/>
  <c r="KC78" i="4"/>
  <c r="HG54" i="4"/>
  <c r="AN78" i="4"/>
  <c r="AE54" i="4"/>
  <c r="HG32" i="4"/>
  <c r="KU54" i="4"/>
  <c r="KU32" i="4"/>
  <c r="JJ78" i="4"/>
  <c r="GR54" i="4"/>
  <c r="GR32" i="4"/>
  <c r="DD54" i="4"/>
  <c r="DD32" i="4"/>
  <c r="EO78" i="4"/>
  <c r="U78" i="4"/>
  <c r="P54" i="4"/>
  <c r="P32" i="4"/>
  <c r="KF54" i="4"/>
  <c r="KF32" i="4"/>
  <c r="LY54" i="4"/>
  <c r="LY32" i="4"/>
  <c r="IK54" i="4"/>
  <c r="IK32" i="4"/>
  <c r="BI54" i="4"/>
  <c r="LO78" i="4"/>
  <c r="GT78" i="4"/>
  <c r="EW54" i="4"/>
  <c r="EW32" i="4"/>
  <c r="BZ78" i="4"/>
  <c r="BI32" i="4"/>
  <c r="BG78" i="4"/>
  <c r="AT54" i="4"/>
  <c r="AT32" i="4"/>
  <c r="LJ32" i="4"/>
  <c r="GA78" i="4"/>
  <c r="EH32" i="4"/>
  <c r="LJ54" i="4"/>
  <c r="KV78" i="4"/>
  <c r="HV54" i="4"/>
  <c r="HV32" i="4"/>
  <c r="EH54" i="4"/>
</calcChain>
</file>

<file path=xl/sharedStrings.xml><?xml version="1.0" encoding="utf-8"?>
<sst xmlns="http://schemas.openxmlformats.org/spreadsheetml/2006/main" count="322" uniqueCount="182">
  <si>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</si>
  <si>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</si>
  <si>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</si>
  <si>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</si>
  <si>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</si>
  <si>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</si>
  <si>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</si>
  <si>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</si>
  <si>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</si>
  <si>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</si>
  <si>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</si>
  <si>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</si>
  <si>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</si>
  <si>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</si>
  <si>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</si>
  <si>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</si>
  <si>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</si>
  <si>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</si>
  <si>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</si>
  <si>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</si>
  <si>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</si>
  <si>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</si>
  <si>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</si>
  <si>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</si>
  <si>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</si>
  <si>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</si>
  <si>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</si>
  <si>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</si>
  <si>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</si>
  <si>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</si>
  <si>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</si>
  <si>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</si>
  <si>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</si>
  <si>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</si>
  <si>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</si>
  <si>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</si>
  <si>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</si>
  <si>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</si>
  <si>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</si>
  <si>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</si>
  <si>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</si>
  <si>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</si>
  <si>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</si>
  <si>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</si>
  <si>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</si>
  <si>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</si>
  <si>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</si>
  <si>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</si>
  <si>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</si>
  <si>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</si>
  <si>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</si>
  <si>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</si>
  <si>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</si>
  <si>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</si>
  <si>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</si>
  <si>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</si>
  <si>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</si>
  <si>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</si>
  <si>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</si>
  <si>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</si>
  <si>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</si>
  <si>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</si>
  <si>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</si>
  <si>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</si>
  <si>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</si>
  <si>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</si>
  <si>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</si>
  <si>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</si>
  <si>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</si>
  <si>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</si>
  <si>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</si>
  <si>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</si>
  <si>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</si>
  <si>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</si>
  <si>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</si>
  <si>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</si>
  <si>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</si>
  <si>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</si>
  <si>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</si>
  <si>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</si>
  <si>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</si>
  <si>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</si>
  <si>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</si>
  <si>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</si>
  <si>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</si>
  <si>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</si>
  <si>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</si>
  <si>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</si>
  <si>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</si>
  <si>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</si>
  <si>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</si>
  <si>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</si>
  <si>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</si>
  <si>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</si>
  <si>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</si>
  <si>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</si>
  <si>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</si>
  <si>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</si>
  <si>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</si>
  <si>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</si>
  <si>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</si>
  <si>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</si>
  <si>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</si>
  <si>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</si>
  <si>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</si>
  <si>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</si>
  <si>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</si>
  <si>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</si>
  <si>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</si>
  <si>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</si>
  <si>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</si>
  <si>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</si>
  <si>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</si>
  <si>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</si>
  <si>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</si>
  <si>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</si>
  <si>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</si>
  <si>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</si>
  <si>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</si>
  <si>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</si>
  <si>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</si>
  <si>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</si>
  <si>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</si>
  <si>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</si>
  <si>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</si>
  <si>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</si>
  <si>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</si>
  <si>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</si>
  <si>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</si>
  <si>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</si>
  <si>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</si>
  <si>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</si>
  <si>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</si>
  <si>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</si>
  <si>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</si>
  <si>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</si>
  <si>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</si>
  <si>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</si>
  <si>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</si>
  <si>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</si>
  <si>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</si>
  <si>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</si>
  <si>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</si>
  <si>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</si>
  <si>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</si>
  <si>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</si>
  <si>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</si>
  <si>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</si>
  <si>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</si>
  <si>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</si>
  <si>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</si>
  <si>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</si>
  <si>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</si>
  <si>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当該値(N-2)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</si>
  <si>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</si>
  <si>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</si>
  <si>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</si>
  <si>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</si>
  <si>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</si>
  <si>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熊本県</t>
  </si>
  <si>
    <t>天草市</t>
  </si>
  <si>
    <t>国民健康保険　天草市立　新和病院</t>
  </si>
  <si>
    <t>条例全部</t>
  </si>
  <si>
    <t>病院事業</t>
  </si>
  <si>
    <t>一般病院</t>
  </si>
  <si>
    <t>50床未満</t>
  </si>
  <si>
    <t>自治体職員 民間企業出身</t>
  </si>
  <si>
    <t>直営</t>
  </si>
  <si>
    <t>訓</t>
  </si>
  <si>
    <t>救</t>
  </si>
  <si>
    <t>第２種該当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</si>
  <si>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</si>
  <si>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</si>
  <si>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</si>
  <si>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</si>
  <si>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</si>
  <si>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</si>
  <si>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</si>
  <si>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新和町地域における初期医療・救急医療・回復期医療を担う（地域で唯一の医療施設）。
施設健診事業を実施。
各種介護サービス事業を実施。</t>
    <phoneticPr fontId="5"/>
  </si>
  <si>
    <t>平成9年建設で、築21年が経過した。
空調設備等の設備改修を順次行っている。
機械備品減価償却率は、更新サイクルが遅いため、平均値より高い水準であるが、30年度はＣＴの更新を行ったため、同水準となった。</t>
    <rPh sb="70" eb="72">
      <t>スイジュン</t>
    </rPh>
    <rPh sb="79" eb="81">
      <t>ネンド</t>
    </rPh>
    <rPh sb="85" eb="87">
      <t>コウシン</t>
    </rPh>
    <rPh sb="88" eb="89">
      <t>オコナ</t>
    </rPh>
    <rPh sb="94" eb="97">
      <t>ドウスイジュン</t>
    </rPh>
    <phoneticPr fontId="5"/>
  </si>
  <si>
    <t xml:space="preserve">地域で唯一の医療施設であるため、医療機能は必要である。
地域医療構想の病床機能において、慢性期が過剰で回復期が不足していることから、31年1月より病床40を療養から一般へ転換し、回復期機能を担うこととした。
地域医療構想及び将来の人口減少を踏まえ、病床数削減に取り組む必要がある。
</t>
    <rPh sb="28" eb="30">
      <t>チイキ</t>
    </rPh>
    <rPh sb="30" eb="32">
      <t>イリョウ</t>
    </rPh>
    <rPh sb="32" eb="34">
      <t>コウソウ</t>
    </rPh>
    <rPh sb="35" eb="37">
      <t>ビョウショウ</t>
    </rPh>
    <rPh sb="37" eb="39">
      <t>キノウ</t>
    </rPh>
    <rPh sb="44" eb="47">
      <t>マンセイキ</t>
    </rPh>
    <rPh sb="48" eb="50">
      <t>カジョウ</t>
    </rPh>
    <rPh sb="51" eb="53">
      <t>カイフク</t>
    </rPh>
    <rPh sb="53" eb="54">
      <t>キ</t>
    </rPh>
    <rPh sb="55" eb="57">
      <t>フソク</t>
    </rPh>
    <rPh sb="73" eb="75">
      <t>ビョウショウ</t>
    </rPh>
    <rPh sb="92" eb="94">
      <t>キノウ</t>
    </rPh>
    <rPh sb="95" eb="96">
      <t>ニナ</t>
    </rPh>
    <rPh sb="131" eb="132">
      <t>ト</t>
    </rPh>
    <rPh sb="133" eb="134">
      <t>ク</t>
    </rPh>
    <phoneticPr fontId="5"/>
  </si>
  <si>
    <t>経常収支について、外来患者数減少に伴う収益減で、30年度は赤字となった。
患者1人1日当たり収益は、療養病床で単価が低く手術がないこと、外来は再診が多いことから、平均値より低いと考える。
職員給与費比率は、類似団体より収益単価が低く、さらに外来収益が減少したことから、30年度は平均値を大きく上回る結果となった。</t>
    <rPh sb="0" eb="2">
      <t>ケイジョウ</t>
    </rPh>
    <rPh sb="2" eb="4">
      <t>シュウシ</t>
    </rPh>
    <rPh sb="9" eb="11">
      <t>ガイライ</t>
    </rPh>
    <rPh sb="11" eb="13">
      <t>カンジャ</t>
    </rPh>
    <rPh sb="13" eb="14">
      <t>スウ</t>
    </rPh>
    <rPh sb="14" eb="16">
      <t>ゲンショウ</t>
    </rPh>
    <rPh sb="17" eb="18">
      <t>トモナ</t>
    </rPh>
    <rPh sb="29" eb="31">
      <t>アカジ</t>
    </rPh>
    <rPh sb="55" eb="57">
      <t>タンカ</t>
    </rPh>
    <rPh sb="58" eb="59">
      <t>ヒク</t>
    </rPh>
    <rPh sb="81" eb="84">
      <t>ヘイキンチ</t>
    </rPh>
    <rPh sb="120" eb="122">
      <t>ガイライ</t>
    </rPh>
    <rPh sb="122" eb="124">
      <t>シュウエキ</t>
    </rPh>
    <rPh sb="125" eb="127">
      <t>ゲンショウ</t>
    </rPh>
    <rPh sb="136" eb="138">
      <t>ネンド</t>
    </rPh>
    <rPh sb="139" eb="142">
      <t>ヘイキンチ</t>
    </rPh>
    <rPh sb="143" eb="144">
      <t>オオ</t>
    </rPh>
    <rPh sb="146" eb="148">
      <t>ウワマワ</t>
    </rPh>
    <rPh sb="149" eb="151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</si>
</sst>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94.8</c:v>
                </c:pt>
                <c:pt idx="1">
                  <c:v>95.2</c:v>
                </c:pt>
                <c:pt idx="2">
                  <c:v>94.5</c:v>
                </c:pt>
                <c:pt idx="3">
                  <c:v>96.6</c:v>
                </c:pt>
                <c:pt idx="4">
                  <c:v>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1-4502-923D-A5FF1486B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63.9</c:v>
                </c:pt>
                <c:pt idx="1">
                  <c:v>64.900000000000006</c:v>
                </c:pt>
                <c:pt idx="2">
                  <c:v>63.4</c:v>
                </c:pt>
                <c:pt idx="3">
                  <c:v>62.3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1-4502-923D-A5FF1486B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5798</c:v>
                </c:pt>
                <c:pt idx="1">
                  <c:v>5641</c:v>
                </c:pt>
                <c:pt idx="2">
                  <c:v>5766</c:v>
                </c:pt>
                <c:pt idx="3">
                  <c:v>6188</c:v>
                </c:pt>
                <c:pt idx="4">
                  <c:v>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2-4F22-825E-6ACFB4A90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7997</c:v>
                </c:pt>
                <c:pt idx="1">
                  <c:v>8159</c:v>
                </c:pt>
                <c:pt idx="2">
                  <c:v>8000</c:v>
                </c:pt>
                <c:pt idx="3">
                  <c:v>8023</c:v>
                </c:pt>
                <c:pt idx="4">
                  <c:v>8109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2-4F22-825E-6ACFB4A90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15959</c:v>
                </c:pt>
                <c:pt idx="1">
                  <c:v>16242</c:v>
                </c:pt>
                <c:pt idx="2">
                  <c:v>15853</c:v>
                </c:pt>
                <c:pt idx="3">
                  <c:v>16636</c:v>
                </c:pt>
                <c:pt idx="4">
                  <c:v>17068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6-4676-9C7B-60B8928BE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24767</c:v>
                </c:pt>
                <c:pt idx="1">
                  <c:v>25920</c:v>
                </c:pt>
                <c:pt idx="2">
                  <c:v>24479</c:v>
                </c:pt>
                <c:pt idx="3">
                  <c:v>25136</c:v>
                </c:pt>
                <c:pt idx="4">
                  <c:v>26485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6-4676-9C7B-60B8928BE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B-4608-ABDF-DD95DAEB8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154.80000000000001</c:v>
                </c:pt>
                <c:pt idx="1">
                  <c:v>139.9</c:v>
                </c:pt>
                <c:pt idx="2">
                  <c:v>156.6</c:v>
                </c:pt>
                <c:pt idx="3">
                  <c:v>106</c:v>
                </c:pt>
                <c:pt idx="4">
                  <c:v>118.7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B-4608-ABDF-DD95DAEB8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93.9</c:v>
                </c:pt>
                <c:pt idx="2">
                  <c:v>89.8</c:v>
                </c:pt>
                <c:pt idx="3">
                  <c:v>87.8</c:v>
                </c:pt>
                <c:pt idx="4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7-4B13-8D01-807C9887A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72.2</c:v>
                </c:pt>
                <c:pt idx="2">
                  <c:v>69.5</c:v>
                </c:pt>
                <c:pt idx="3">
                  <c:v>67.7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7-4B13-8D01-807C9887A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108.5</c:v>
                </c:pt>
                <c:pt idx="1">
                  <c:v>105.1</c:v>
                </c:pt>
                <c:pt idx="2">
                  <c:v>101</c:v>
                </c:pt>
                <c:pt idx="3">
                  <c:v>101</c:v>
                </c:pt>
                <c:pt idx="4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1-4142-AE57-218FA0F1F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96.5</c:v>
                </c:pt>
                <c:pt idx="1">
                  <c:v>97.7</c:v>
                </c:pt>
                <c:pt idx="2">
                  <c:v>96.2</c:v>
                </c:pt>
                <c:pt idx="3">
                  <c:v>94.8</c:v>
                </c:pt>
                <c:pt idx="4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21-4142-AE57-218FA0F1F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43.6</c:v>
                </c:pt>
                <c:pt idx="1">
                  <c:v>45.2</c:v>
                </c:pt>
                <c:pt idx="2">
                  <c:v>46</c:v>
                </c:pt>
                <c:pt idx="3">
                  <c:v>47</c:v>
                </c:pt>
                <c:pt idx="4">
                  <c:v>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9-4BE6-9BED-103A0B698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47.3</c:v>
                </c:pt>
                <c:pt idx="1">
                  <c:v>50.2</c:v>
                </c:pt>
                <c:pt idx="2">
                  <c:v>52.7</c:v>
                </c:pt>
                <c:pt idx="3">
                  <c:v>52.8</c:v>
                </c:pt>
                <c:pt idx="4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9-4BE6-9BED-103A0B698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86.4</c:v>
                </c:pt>
                <c:pt idx="1">
                  <c:v>85.5</c:v>
                </c:pt>
                <c:pt idx="2">
                  <c:v>80.599999999999994</c:v>
                </c:pt>
                <c:pt idx="3">
                  <c:v>81.400000000000006</c:v>
                </c:pt>
                <c:pt idx="4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F-4FC0-B3DC-039492D0B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66.7</c:v>
                </c:pt>
                <c:pt idx="1">
                  <c:v>67.2</c:v>
                </c:pt>
                <c:pt idx="2">
                  <c:v>70.5</c:v>
                </c:pt>
                <c:pt idx="3">
                  <c:v>68.900000000000006</c:v>
                </c:pt>
                <c:pt idx="4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F-4FC0-B3DC-039492D0B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30196750</c:v>
                </c:pt>
                <c:pt idx="1">
                  <c:v>30265175</c:v>
                </c:pt>
                <c:pt idx="2">
                  <c:v>30444925</c:v>
                </c:pt>
                <c:pt idx="3">
                  <c:v>31193350</c:v>
                </c:pt>
                <c:pt idx="4">
                  <c:v>30917450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F-4803-9176-194BE9584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37994115</c:v>
                </c:pt>
                <c:pt idx="1">
                  <c:v>42228890</c:v>
                </c:pt>
                <c:pt idx="2">
                  <c:v>41785853</c:v>
                </c:pt>
                <c:pt idx="3">
                  <c:v>44571078</c:v>
                </c:pt>
                <c:pt idx="4">
                  <c:v>45346697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F-4803-9176-194BE9584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11.7</c:v>
                </c:pt>
                <c:pt idx="1">
                  <c:v>11.7</c:v>
                </c:pt>
                <c:pt idx="2">
                  <c:v>11.5</c:v>
                </c:pt>
                <c:pt idx="3">
                  <c:v>12.2</c:v>
                </c:pt>
                <c:pt idx="4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6-4727-9A2F-E6966A88F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19.100000000000001</c:v>
                </c:pt>
                <c:pt idx="1">
                  <c:v>19.3</c:v>
                </c:pt>
                <c:pt idx="2">
                  <c:v>17.600000000000001</c:v>
                </c:pt>
                <c:pt idx="3">
                  <c:v>17.399999999999999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6-4727-9A2F-E6966A88F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76.099999999999994</c:v>
                </c:pt>
                <c:pt idx="2">
                  <c:v>81.5</c:v>
                </c:pt>
                <c:pt idx="3">
                  <c:v>80.7</c:v>
                </c:pt>
                <c:pt idx="4">
                  <c:v>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8-4E7D-966E-AD48C5A53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73.400000000000006</c:v>
                </c:pt>
                <c:pt idx="1">
                  <c:v>75.2</c:v>
                </c:pt>
                <c:pt idx="2">
                  <c:v>79.5</c:v>
                </c:pt>
                <c:pt idx="3">
                  <c:v>81.099999999999994</c:v>
                </c:pt>
                <c:pt idx="4">
                  <c:v>81.599999999999994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8-4E7D-966E-AD48C5A53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E91"/>
  <sheetViews>
    <sheetView showGridLines="0" tabSelected="1" topLeftCell="GZ35" zoomScaleNormal="100" zoomScaleSheetLayoutView="70" workbookViewId="0">
      <selection activeCell="NJ52" sqref="NJ52:NX53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熊本県天草市　国民健康保険　天草市立　新和病院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条例全部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50床未満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自治体職員 民間企業出身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40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5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-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訓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40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>
        <f>データ!U6</f>
        <v>81177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3140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第２種該当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１５：１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40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40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177</v>
      </c>
      <c r="NN18" s="124"/>
      <c r="NO18" s="119" t="s">
        <v>38</v>
      </c>
      <c r="NP18" s="120"/>
      <c r="NQ18" s="120"/>
      <c r="NR18" s="123" t="s">
        <v>177</v>
      </c>
      <c r="NS18" s="124"/>
      <c r="NT18" s="119" t="s">
        <v>38</v>
      </c>
      <c r="NU18" s="120"/>
      <c r="NV18" s="120"/>
      <c r="NW18" s="123" t="s">
        <v>177</v>
      </c>
      <c r="NX18" s="124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178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108.5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105.1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101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101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96.9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97.2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93.9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89.8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87.8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84.2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0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0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0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0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0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94.8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95.2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94.5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96.6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95.3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96.5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97.7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96.2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94.8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96.1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70.5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72.2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69.5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67.7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66.8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154.80000000000001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139.9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156.6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106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118.7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63.9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64.900000000000006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63.4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62.3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59.4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181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179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15959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16242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15853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16636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17068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5798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5641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5766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6188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6186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72.3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76.099999999999994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81.5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80.7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86.6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11.7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11.7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11.5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12.2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12.1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24767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25920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24479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25136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26485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7997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8159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8000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8023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8109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73.400000000000006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75.2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79.5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81.099999999999994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81.599999999999994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19.100000000000001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19.3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17.600000000000001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17.399999999999999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16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180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43.6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45.2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46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47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46.3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86.4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85.5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80.599999999999994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81.400000000000006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70.400000000000006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30196750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30265175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30444925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31193350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30917450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47.3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50.2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52.7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52.8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54.2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66.7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67.2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70.5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68.900000000000006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70.2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37994115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42228890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41785853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44571078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45346697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90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jh4QobREZt5NttSrdCivnH0+9lFFVcJmUFM8JgAcGzHStu3vrBw8dyOJ5AIegCNTaXeAbbdahkJJqZZgTztPLg==" saltValue="pKTMfVkHtBmgenKKgPoK8w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 xr:uid="{00000000-0002-0000-0000-000000000000}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103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104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105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106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107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108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109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110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111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112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113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148</v>
      </c>
      <c r="AT5" s="64" t="s">
        <v>149</v>
      </c>
      <c r="AU5" s="64" t="s">
        <v>139</v>
      </c>
      <c r="AV5" s="64" t="s">
        <v>140</v>
      </c>
      <c r="AW5" s="64" t="s">
        <v>150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151</v>
      </c>
      <c r="BE5" s="64" t="s">
        <v>149</v>
      </c>
      <c r="BF5" s="64" t="s">
        <v>139</v>
      </c>
      <c r="BG5" s="64" t="s">
        <v>152</v>
      </c>
      <c r="BH5" s="64" t="s">
        <v>150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138</v>
      </c>
      <c r="BQ5" s="64" t="s">
        <v>139</v>
      </c>
      <c r="BR5" s="64" t="s">
        <v>152</v>
      </c>
      <c r="BS5" s="64" t="s">
        <v>141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137</v>
      </c>
      <c r="CA5" s="64" t="s">
        <v>149</v>
      </c>
      <c r="CB5" s="64" t="s">
        <v>153</v>
      </c>
      <c r="CC5" s="64" t="s">
        <v>152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148</v>
      </c>
      <c r="CL5" s="64" t="s">
        <v>149</v>
      </c>
      <c r="CM5" s="64" t="s">
        <v>153</v>
      </c>
      <c r="CN5" s="64" t="s">
        <v>140</v>
      </c>
      <c r="CO5" s="64" t="s">
        <v>141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137</v>
      </c>
      <c r="CW5" s="64" t="s">
        <v>138</v>
      </c>
      <c r="CX5" s="64" t="s">
        <v>139</v>
      </c>
      <c r="CY5" s="64" t="s">
        <v>152</v>
      </c>
      <c r="CZ5" s="64" t="s">
        <v>154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151</v>
      </c>
      <c r="DH5" s="64" t="s">
        <v>138</v>
      </c>
      <c r="DI5" s="64" t="s">
        <v>153</v>
      </c>
      <c r="DJ5" s="64" t="s">
        <v>140</v>
      </c>
      <c r="DK5" s="64" t="s">
        <v>150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148</v>
      </c>
      <c r="DS5" s="64" t="s">
        <v>149</v>
      </c>
      <c r="DT5" s="64" t="s">
        <v>139</v>
      </c>
      <c r="DU5" s="64" t="s">
        <v>152</v>
      </c>
      <c r="DV5" s="64" t="s">
        <v>150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148</v>
      </c>
      <c r="ED5" s="64" t="s">
        <v>149</v>
      </c>
      <c r="EE5" s="64" t="s">
        <v>139</v>
      </c>
      <c r="EF5" s="64" t="s">
        <v>155</v>
      </c>
      <c r="EG5" s="64" t="s">
        <v>154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156</v>
      </c>
      <c r="EN5" s="64" t="s">
        <v>151</v>
      </c>
      <c r="EO5" s="64" t="s">
        <v>138</v>
      </c>
      <c r="EP5" s="64" t="s">
        <v>139</v>
      </c>
      <c r="EQ5" s="64" t="s">
        <v>140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>
      <c r="A6" s="50" t="s">
        <v>157</v>
      </c>
      <c r="B6" s="65">
        <f>B8</f>
        <v>2018</v>
      </c>
      <c r="C6" s="65">
        <f t="shared" ref="C6:M6" si="2">C8</f>
        <v>432156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3</v>
      </c>
      <c r="H6" s="160" t="str">
        <f>IF(H8&lt;&gt;I8,H8,"")&amp;IF(I8&lt;&gt;J8,I8,"")&amp;"　"&amp;J8</f>
        <v>熊本県天草市　国民健康保険　天草市立　新和病院</v>
      </c>
      <c r="I6" s="161"/>
      <c r="J6" s="162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50床未満</v>
      </c>
      <c r="O6" s="65" t="str">
        <f>O8</f>
        <v>自治体職員 民間企業出身</v>
      </c>
      <c r="P6" s="65" t="str">
        <f>P8</f>
        <v>直営</v>
      </c>
      <c r="Q6" s="66">
        <f t="shared" ref="Q6:AG6" si="3">Q8</f>
        <v>5</v>
      </c>
      <c r="R6" s="65" t="str">
        <f t="shared" si="3"/>
        <v>-</v>
      </c>
      <c r="S6" s="65" t="str">
        <f t="shared" si="3"/>
        <v>訓</v>
      </c>
      <c r="T6" s="65" t="str">
        <f t="shared" si="3"/>
        <v>救</v>
      </c>
      <c r="U6" s="66">
        <f>U8</f>
        <v>81177</v>
      </c>
      <c r="V6" s="66">
        <f>V8</f>
        <v>3140</v>
      </c>
      <c r="W6" s="65" t="str">
        <f>W8</f>
        <v>第２種該当</v>
      </c>
      <c r="X6" s="65" t="str">
        <f t="shared" si="3"/>
        <v>１５：１</v>
      </c>
      <c r="Y6" s="66">
        <f t="shared" si="3"/>
        <v>40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40</v>
      </c>
      <c r="AE6" s="66">
        <f t="shared" si="3"/>
        <v>40</v>
      </c>
      <c r="AF6" s="66" t="str">
        <f t="shared" si="3"/>
        <v>-</v>
      </c>
      <c r="AG6" s="66">
        <f t="shared" si="3"/>
        <v>40</v>
      </c>
      <c r="AH6" s="67">
        <f>IF(AH8="-",NA(),AH8)</f>
        <v>108.5</v>
      </c>
      <c r="AI6" s="67">
        <f t="shared" ref="AI6:AQ6" si="4">IF(AI8="-",NA(),AI8)</f>
        <v>105.1</v>
      </c>
      <c r="AJ6" s="67">
        <f t="shared" si="4"/>
        <v>101</v>
      </c>
      <c r="AK6" s="67">
        <f t="shared" si="4"/>
        <v>101</v>
      </c>
      <c r="AL6" s="67">
        <f t="shared" si="4"/>
        <v>96.9</v>
      </c>
      <c r="AM6" s="67">
        <f t="shared" si="4"/>
        <v>96.5</v>
      </c>
      <c r="AN6" s="67">
        <f t="shared" si="4"/>
        <v>97.7</v>
      </c>
      <c r="AO6" s="67">
        <f t="shared" si="4"/>
        <v>96.2</v>
      </c>
      <c r="AP6" s="67">
        <f t="shared" si="4"/>
        <v>94.8</v>
      </c>
      <c r="AQ6" s="67">
        <f t="shared" si="4"/>
        <v>96.1</v>
      </c>
      <c r="AR6" s="67" t="str">
        <f>IF(AR8="-","【-】","【"&amp;SUBSTITUTE(TEXT(AR8,"#,##0.0"),"-","△")&amp;"】")</f>
        <v>【98.8】</v>
      </c>
      <c r="AS6" s="67">
        <f>IF(AS8="-",NA(),AS8)</f>
        <v>97.2</v>
      </c>
      <c r="AT6" s="67">
        <f t="shared" ref="AT6:BB6" si="5">IF(AT8="-",NA(),AT8)</f>
        <v>93.9</v>
      </c>
      <c r="AU6" s="67">
        <f t="shared" si="5"/>
        <v>89.8</v>
      </c>
      <c r="AV6" s="67">
        <f t="shared" si="5"/>
        <v>87.8</v>
      </c>
      <c r="AW6" s="67">
        <f t="shared" si="5"/>
        <v>84.2</v>
      </c>
      <c r="AX6" s="67">
        <f t="shared" si="5"/>
        <v>70.5</v>
      </c>
      <c r="AY6" s="67">
        <f t="shared" si="5"/>
        <v>72.2</v>
      </c>
      <c r="AZ6" s="67">
        <f t="shared" si="5"/>
        <v>69.5</v>
      </c>
      <c r="BA6" s="67">
        <f t="shared" si="5"/>
        <v>67.7</v>
      </c>
      <c r="BB6" s="67">
        <f t="shared" si="5"/>
        <v>66.8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154.80000000000001</v>
      </c>
      <c r="BJ6" s="67">
        <f t="shared" si="6"/>
        <v>139.9</v>
      </c>
      <c r="BK6" s="67">
        <f t="shared" si="6"/>
        <v>156.6</v>
      </c>
      <c r="BL6" s="67">
        <f t="shared" si="6"/>
        <v>106</v>
      </c>
      <c r="BM6" s="67">
        <f t="shared" si="6"/>
        <v>118.7</v>
      </c>
      <c r="BN6" s="67" t="str">
        <f>IF(BN8="-","【-】","【"&amp;SUBSTITUTE(TEXT(BN8,"#,##0.0"),"-","△")&amp;"】")</f>
        <v>【64.1】</v>
      </c>
      <c r="BO6" s="67">
        <f>IF(BO8="-",NA(),BO8)</f>
        <v>94.8</v>
      </c>
      <c r="BP6" s="67">
        <f t="shared" ref="BP6:BX6" si="7">IF(BP8="-",NA(),BP8)</f>
        <v>95.2</v>
      </c>
      <c r="BQ6" s="67">
        <f t="shared" si="7"/>
        <v>94.5</v>
      </c>
      <c r="BR6" s="67">
        <f t="shared" si="7"/>
        <v>96.6</v>
      </c>
      <c r="BS6" s="67">
        <f t="shared" si="7"/>
        <v>95.3</v>
      </c>
      <c r="BT6" s="67">
        <f t="shared" si="7"/>
        <v>63.9</v>
      </c>
      <c r="BU6" s="67">
        <f t="shared" si="7"/>
        <v>64.900000000000006</v>
      </c>
      <c r="BV6" s="67">
        <f t="shared" si="7"/>
        <v>63.4</v>
      </c>
      <c r="BW6" s="67">
        <f t="shared" si="7"/>
        <v>62.3</v>
      </c>
      <c r="BX6" s="67">
        <f t="shared" si="7"/>
        <v>59.4</v>
      </c>
      <c r="BY6" s="67" t="str">
        <f>IF(BY8="-","【-】","【"&amp;SUBSTITUTE(TEXT(BY8,"#,##0.0"),"-","△")&amp;"】")</f>
        <v>【74.9】</v>
      </c>
      <c r="BZ6" s="68">
        <f>IF(BZ8="-",NA(),BZ8)</f>
        <v>15959</v>
      </c>
      <c r="CA6" s="68">
        <f t="shared" ref="CA6:CI6" si="8">IF(CA8="-",NA(),CA8)</f>
        <v>16242</v>
      </c>
      <c r="CB6" s="68">
        <f t="shared" si="8"/>
        <v>15853</v>
      </c>
      <c r="CC6" s="68">
        <f t="shared" si="8"/>
        <v>16636</v>
      </c>
      <c r="CD6" s="68">
        <f t="shared" si="8"/>
        <v>17068</v>
      </c>
      <c r="CE6" s="68">
        <f t="shared" si="8"/>
        <v>24767</v>
      </c>
      <c r="CF6" s="68">
        <f t="shared" si="8"/>
        <v>25920</v>
      </c>
      <c r="CG6" s="68">
        <f t="shared" si="8"/>
        <v>24479</v>
      </c>
      <c r="CH6" s="68">
        <f t="shared" si="8"/>
        <v>25136</v>
      </c>
      <c r="CI6" s="68">
        <f t="shared" si="8"/>
        <v>26485</v>
      </c>
      <c r="CJ6" s="67" t="str">
        <f>IF(CJ8="-","【-】","【"&amp;SUBSTITUTE(TEXT(CJ8,"#,##0"),"-","△")&amp;"】")</f>
        <v>【52,412】</v>
      </c>
      <c r="CK6" s="68">
        <f>IF(CK8="-",NA(),CK8)</f>
        <v>5798</v>
      </c>
      <c r="CL6" s="68">
        <f t="shared" ref="CL6:CT6" si="9">IF(CL8="-",NA(),CL8)</f>
        <v>5641</v>
      </c>
      <c r="CM6" s="68">
        <f t="shared" si="9"/>
        <v>5766</v>
      </c>
      <c r="CN6" s="68">
        <f t="shared" si="9"/>
        <v>6188</v>
      </c>
      <c r="CO6" s="68">
        <f t="shared" si="9"/>
        <v>6186</v>
      </c>
      <c r="CP6" s="68">
        <f t="shared" si="9"/>
        <v>7997</v>
      </c>
      <c r="CQ6" s="68">
        <f t="shared" si="9"/>
        <v>8159</v>
      </c>
      <c r="CR6" s="68">
        <f t="shared" si="9"/>
        <v>8000</v>
      </c>
      <c r="CS6" s="68">
        <f t="shared" si="9"/>
        <v>8023</v>
      </c>
      <c r="CT6" s="68">
        <f t="shared" si="9"/>
        <v>8109</v>
      </c>
      <c r="CU6" s="67" t="str">
        <f>IF(CU8="-","【-】","【"&amp;SUBSTITUTE(TEXT(CU8,"#,##0"),"-","△")&amp;"】")</f>
        <v>【14,708】</v>
      </c>
      <c r="CV6" s="67">
        <f>IF(CV8="-",NA(),CV8)</f>
        <v>72.3</v>
      </c>
      <c r="CW6" s="67">
        <f t="shared" ref="CW6:DE6" si="10">IF(CW8="-",NA(),CW8)</f>
        <v>76.099999999999994</v>
      </c>
      <c r="CX6" s="67">
        <f t="shared" si="10"/>
        <v>81.5</v>
      </c>
      <c r="CY6" s="67">
        <f t="shared" si="10"/>
        <v>80.7</v>
      </c>
      <c r="CZ6" s="67">
        <f t="shared" si="10"/>
        <v>86.6</v>
      </c>
      <c r="DA6" s="67">
        <f t="shared" si="10"/>
        <v>73.400000000000006</v>
      </c>
      <c r="DB6" s="67">
        <f t="shared" si="10"/>
        <v>75.2</v>
      </c>
      <c r="DC6" s="67">
        <f t="shared" si="10"/>
        <v>79.5</v>
      </c>
      <c r="DD6" s="67">
        <f t="shared" si="10"/>
        <v>81.099999999999994</v>
      </c>
      <c r="DE6" s="67">
        <f t="shared" si="10"/>
        <v>81.599999999999994</v>
      </c>
      <c r="DF6" s="67" t="str">
        <f>IF(DF8="-","【-】","【"&amp;SUBSTITUTE(TEXT(DF8,"#,##0.0"),"-","△")&amp;"】")</f>
        <v>【54.8】</v>
      </c>
      <c r="DG6" s="67">
        <f>IF(DG8="-",NA(),DG8)</f>
        <v>11.7</v>
      </c>
      <c r="DH6" s="67">
        <f t="shared" ref="DH6:DP6" si="11">IF(DH8="-",NA(),DH8)</f>
        <v>11.7</v>
      </c>
      <c r="DI6" s="67">
        <f t="shared" si="11"/>
        <v>11.5</v>
      </c>
      <c r="DJ6" s="67">
        <f t="shared" si="11"/>
        <v>12.2</v>
      </c>
      <c r="DK6" s="67">
        <f t="shared" si="11"/>
        <v>12.1</v>
      </c>
      <c r="DL6" s="67">
        <f t="shared" si="11"/>
        <v>19.100000000000001</v>
      </c>
      <c r="DM6" s="67">
        <f t="shared" si="11"/>
        <v>19.3</v>
      </c>
      <c r="DN6" s="67">
        <f t="shared" si="11"/>
        <v>17.600000000000001</v>
      </c>
      <c r="DO6" s="67">
        <f t="shared" si="11"/>
        <v>17.399999999999999</v>
      </c>
      <c r="DP6" s="67">
        <f t="shared" si="11"/>
        <v>16</v>
      </c>
      <c r="DQ6" s="67" t="str">
        <f>IF(DQ8="-","【-】","【"&amp;SUBSTITUTE(TEXT(DQ8,"#,##0.0"),"-","△")&amp;"】")</f>
        <v>【24.3】</v>
      </c>
      <c r="DR6" s="67">
        <f>IF(DR8="-",NA(),DR8)</f>
        <v>43.6</v>
      </c>
      <c r="DS6" s="67">
        <f t="shared" ref="DS6:EA6" si="12">IF(DS8="-",NA(),DS8)</f>
        <v>45.2</v>
      </c>
      <c r="DT6" s="67">
        <f t="shared" si="12"/>
        <v>46</v>
      </c>
      <c r="DU6" s="67">
        <f t="shared" si="12"/>
        <v>47</v>
      </c>
      <c r="DV6" s="67">
        <f t="shared" si="12"/>
        <v>46.3</v>
      </c>
      <c r="DW6" s="67">
        <f t="shared" si="12"/>
        <v>47.3</v>
      </c>
      <c r="DX6" s="67">
        <f t="shared" si="12"/>
        <v>50.2</v>
      </c>
      <c r="DY6" s="67">
        <f t="shared" si="12"/>
        <v>52.7</v>
      </c>
      <c r="DZ6" s="67">
        <f t="shared" si="12"/>
        <v>52.8</v>
      </c>
      <c r="EA6" s="67">
        <f t="shared" si="12"/>
        <v>54.2</v>
      </c>
      <c r="EB6" s="67" t="str">
        <f>IF(EB8="-","【-】","【"&amp;SUBSTITUTE(TEXT(EB8,"#,##0.0"),"-","△")&amp;"】")</f>
        <v>【52.5】</v>
      </c>
      <c r="EC6" s="67">
        <f>IF(EC8="-",NA(),EC8)</f>
        <v>86.4</v>
      </c>
      <c r="ED6" s="67">
        <f t="shared" ref="ED6:EL6" si="13">IF(ED8="-",NA(),ED8)</f>
        <v>85.5</v>
      </c>
      <c r="EE6" s="67">
        <f t="shared" si="13"/>
        <v>80.599999999999994</v>
      </c>
      <c r="EF6" s="67">
        <f t="shared" si="13"/>
        <v>81.400000000000006</v>
      </c>
      <c r="EG6" s="67">
        <f t="shared" si="13"/>
        <v>70.400000000000006</v>
      </c>
      <c r="EH6" s="67">
        <f t="shared" si="13"/>
        <v>66.7</v>
      </c>
      <c r="EI6" s="67">
        <f t="shared" si="13"/>
        <v>67.2</v>
      </c>
      <c r="EJ6" s="67">
        <f t="shared" si="13"/>
        <v>70.5</v>
      </c>
      <c r="EK6" s="67">
        <f t="shared" si="13"/>
        <v>68.900000000000006</v>
      </c>
      <c r="EL6" s="67">
        <f t="shared" si="13"/>
        <v>70.2</v>
      </c>
      <c r="EM6" s="67" t="str">
        <f>IF(EM8="-","【-】","【"&amp;SUBSTITUTE(TEXT(EM8,"#,##0.0"),"-","△")&amp;"】")</f>
        <v>【68.8】</v>
      </c>
      <c r="EN6" s="68">
        <f>IF(EN8="-",NA(),EN8)</f>
        <v>30196750</v>
      </c>
      <c r="EO6" s="68">
        <f t="shared" ref="EO6:EW6" si="14">IF(EO8="-",NA(),EO8)</f>
        <v>30265175</v>
      </c>
      <c r="EP6" s="68">
        <f t="shared" si="14"/>
        <v>30444925</v>
      </c>
      <c r="EQ6" s="68">
        <f t="shared" si="14"/>
        <v>31193350</v>
      </c>
      <c r="ER6" s="68">
        <f t="shared" si="14"/>
        <v>30917450</v>
      </c>
      <c r="ES6" s="68">
        <f t="shared" si="14"/>
        <v>37994115</v>
      </c>
      <c r="ET6" s="68">
        <f t="shared" si="14"/>
        <v>42228890</v>
      </c>
      <c r="EU6" s="68">
        <f t="shared" si="14"/>
        <v>41785853</v>
      </c>
      <c r="EV6" s="68">
        <f t="shared" si="14"/>
        <v>44571078</v>
      </c>
      <c r="EW6" s="68">
        <f t="shared" si="14"/>
        <v>45346697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158</v>
      </c>
      <c r="B7" s="65">
        <f t="shared" ref="B7:AG7" si="15">B8</f>
        <v>2018</v>
      </c>
      <c r="C7" s="65">
        <f t="shared" si="15"/>
        <v>432156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3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50床未満</v>
      </c>
      <c r="O7" s="65" t="str">
        <f>O8</f>
        <v>自治体職員 民間企業出身</v>
      </c>
      <c r="P7" s="65" t="str">
        <f>P8</f>
        <v>直営</v>
      </c>
      <c r="Q7" s="66">
        <f t="shared" si="15"/>
        <v>5</v>
      </c>
      <c r="R7" s="65" t="str">
        <f t="shared" si="15"/>
        <v>-</v>
      </c>
      <c r="S7" s="65" t="str">
        <f t="shared" si="15"/>
        <v>訓</v>
      </c>
      <c r="T7" s="65" t="str">
        <f t="shared" si="15"/>
        <v>救</v>
      </c>
      <c r="U7" s="66">
        <f>U8</f>
        <v>81177</v>
      </c>
      <c r="V7" s="66">
        <f>V8</f>
        <v>3140</v>
      </c>
      <c r="W7" s="65" t="str">
        <f>W8</f>
        <v>第２種該当</v>
      </c>
      <c r="X7" s="65" t="str">
        <f t="shared" si="15"/>
        <v>１５：１</v>
      </c>
      <c r="Y7" s="66">
        <f t="shared" si="15"/>
        <v>40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40</v>
      </c>
      <c r="AE7" s="66">
        <f t="shared" si="15"/>
        <v>40</v>
      </c>
      <c r="AF7" s="66" t="str">
        <f t="shared" si="15"/>
        <v>-</v>
      </c>
      <c r="AG7" s="66">
        <f t="shared" si="15"/>
        <v>40</v>
      </c>
      <c r="AH7" s="67">
        <f>AH8</f>
        <v>108.5</v>
      </c>
      <c r="AI7" s="67">
        <f t="shared" ref="AI7:AQ7" si="16">AI8</f>
        <v>105.1</v>
      </c>
      <c r="AJ7" s="67">
        <f t="shared" si="16"/>
        <v>101</v>
      </c>
      <c r="AK7" s="67">
        <f t="shared" si="16"/>
        <v>101</v>
      </c>
      <c r="AL7" s="67">
        <f t="shared" si="16"/>
        <v>96.9</v>
      </c>
      <c r="AM7" s="67">
        <f t="shared" si="16"/>
        <v>96.5</v>
      </c>
      <c r="AN7" s="67">
        <f t="shared" si="16"/>
        <v>97.7</v>
      </c>
      <c r="AO7" s="67">
        <f t="shared" si="16"/>
        <v>96.2</v>
      </c>
      <c r="AP7" s="67">
        <f t="shared" si="16"/>
        <v>94.8</v>
      </c>
      <c r="AQ7" s="67">
        <f t="shared" si="16"/>
        <v>96.1</v>
      </c>
      <c r="AR7" s="67"/>
      <c r="AS7" s="67">
        <f>AS8</f>
        <v>97.2</v>
      </c>
      <c r="AT7" s="67">
        <f t="shared" ref="AT7:BB7" si="17">AT8</f>
        <v>93.9</v>
      </c>
      <c r="AU7" s="67">
        <f t="shared" si="17"/>
        <v>89.8</v>
      </c>
      <c r="AV7" s="67">
        <f t="shared" si="17"/>
        <v>87.8</v>
      </c>
      <c r="AW7" s="67">
        <f t="shared" si="17"/>
        <v>84.2</v>
      </c>
      <c r="AX7" s="67">
        <f t="shared" si="17"/>
        <v>70.5</v>
      </c>
      <c r="AY7" s="67">
        <f t="shared" si="17"/>
        <v>72.2</v>
      </c>
      <c r="AZ7" s="67">
        <f t="shared" si="17"/>
        <v>69.5</v>
      </c>
      <c r="BA7" s="67">
        <f t="shared" si="17"/>
        <v>67.7</v>
      </c>
      <c r="BB7" s="67">
        <f t="shared" si="17"/>
        <v>66.8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154.80000000000001</v>
      </c>
      <c r="BJ7" s="67">
        <f t="shared" si="18"/>
        <v>139.9</v>
      </c>
      <c r="BK7" s="67">
        <f t="shared" si="18"/>
        <v>156.6</v>
      </c>
      <c r="BL7" s="67">
        <f t="shared" si="18"/>
        <v>106</v>
      </c>
      <c r="BM7" s="67">
        <f t="shared" si="18"/>
        <v>118.7</v>
      </c>
      <c r="BN7" s="67"/>
      <c r="BO7" s="67">
        <f>BO8</f>
        <v>94.8</v>
      </c>
      <c r="BP7" s="67">
        <f t="shared" ref="BP7:BX7" si="19">BP8</f>
        <v>95.2</v>
      </c>
      <c r="BQ7" s="67">
        <f t="shared" si="19"/>
        <v>94.5</v>
      </c>
      <c r="BR7" s="67">
        <f t="shared" si="19"/>
        <v>96.6</v>
      </c>
      <c r="BS7" s="67">
        <f t="shared" si="19"/>
        <v>95.3</v>
      </c>
      <c r="BT7" s="67">
        <f t="shared" si="19"/>
        <v>63.9</v>
      </c>
      <c r="BU7" s="67">
        <f t="shared" si="19"/>
        <v>64.900000000000006</v>
      </c>
      <c r="BV7" s="67">
        <f t="shared" si="19"/>
        <v>63.4</v>
      </c>
      <c r="BW7" s="67">
        <f t="shared" si="19"/>
        <v>62.3</v>
      </c>
      <c r="BX7" s="67">
        <f t="shared" si="19"/>
        <v>59.4</v>
      </c>
      <c r="BY7" s="67"/>
      <c r="BZ7" s="68">
        <f>BZ8</f>
        <v>15959</v>
      </c>
      <c r="CA7" s="68">
        <f t="shared" ref="CA7:CI7" si="20">CA8</f>
        <v>16242</v>
      </c>
      <c r="CB7" s="68">
        <f t="shared" si="20"/>
        <v>15853</v>
      </c>
      <c r="CC7" s="68">
        <f t="shared" si="20"/>
        <v>16636</v>
      </c>
      <c r="CD7" s="68">
        <f t="shared" si="20"/>
        <v>17068</v>
      </c>
      <c r="CE7" s="68">
        <f t="shared" si="20"/>
        <v>24767</v>
      </c>
      <c r="CF7" s="68">
        <f t="shared" si="20"/>
        <v>25920</v>
      </c>
      <c r="CG7" s="68">
        <f t="shared" si="20"/>
        <v>24479</v>
      </c>
      <c r="CH7" s="68">
        <f t="shared" si="20"/>
        <v>25136</v>
      </c>
      <c r="CI7" s="68">
        <f t="shared" si="20"/>
        <v>26485</v>
      </c>
      <c r="CJ7" s="67"/>
      <c r="CK7" s="68">
        <f>CK8</f>
        <v>5798</v>
      </c>
      <c r="CL7" s="68">
        <f t="shared" ref="CL7:CT7" si="21">CL8</f>
        <v>5641</v>
      </c>
      <c r="CM7" s="68">
        <f t="shared" si="21"/>
        <v>5766</v>
      </c>
      <c r="CN7" s="68">
        <f t="shared" si="21"/>
        <v>6188</v>
      </c>
      <c r="CO7" s="68">
        <f t="shared" si="21"/>
        <v>6186</v>
      </c>
      <c r="CP7" s="68">
        <f t="shared" si="21"/>
        <v>7997</v>
      </c>
      <c r="CQ7" s="68">
        <f t="shared" si="21"/>
        <v>8159</v>
      </c>
      <c r="CR7" s="68">
        <f t="shared" si="21"/>
        <v>8000</v>
      </c>
      <c r="CS7" s="68">
        <f t="shared" si="21"/>
        <v>8023</v>
      </c>
      <c r="CT7" s="68">
        <f t="shared" si="21"/>
        <v>8109</v>
      </c>
      <c r="CU7" s="67"/>
      <c r="CV7" s="67">
        <f>CV8</f>
        <v>72.3</v>
      </c>
      <c r="CW7" s="67">
        <f t="shared" ref="CW7:DE7" si="22">CW8</f>
        <v>76.099999999999994</v>
      </c>
      <c r="CX7" s="67">
        <f t="shared" si="22"/>
        <v>81.5</v>
      </c>
      <c r="CY7" s="67">
        <f t="shared" si="22"/>
        <v>80.7</v>
      </c>
      <c r="CZ7" s="67">
        <f t="shared" si="22"/>
        <v>86.6</v>
      </c>
      <c r="DA7" s="67">
        <f t="shared" si="22"/>
        <v>73.400000000000006</v>
      </c>
      <c r="DB7" s="67">
        <f t="shared" si="22"/>
        <v>75.2</v>
      </c>
      <c r="DC7" s="67">
        <f t="shared" si="22"/>
        <v>79.5</v>
      </c>
      <c r="DD7" s="67">
        <f t="shared" si="22"/>
        <v>81.099999999999994</v>
      </c>
      <c r="DE7" s="67">
        <f t="shared" si="22"/>
        <v>81.599999999999994</v>
      </c>
      <c r="DF7" s="67"/>
      <c r="DG7" s="67">
        <f>DG8</f>
        <v>11.7</v>
      </c>
      <c r="DH7" s="67">
        <f t="shared" ref="DH7:DP7" si="23">DH8</f>
        <v>11.7</v>
      </c>
      <c r="DI7" s="67">
        <f t="shared" si="23"/>
        <v>11.5</v>
      </c>
      <c r="DJ7" s="67">
        <f t="shared" si="23"/>
        <v>12.2</v>
      </c>
      <c r="DK7" s="67">
        <f t="shared" si="23"/>
        <v>12.1</v>
      </c>
      <c r="DL7" s="67">
        <f t="shared" si="23"/>
        <v>19.100000000000001</v>
      </c>
      <c r="DM7" s="67">
        <f t="shared" si="23"/>
        <v>19.3</v>
      </c>
      <c r="DN7" s="67">
        <f t="shared" si="23"/>
        <v>17.600000000000001</v>
      </c>
      <c r="DO7" s="67">
        <f t="shared" si="23"/>
        <v>17.399999999999999</v>
      </c>
      <c r="DP7" s="67">
        <f t="shared" si="23"/>
        <v>16</v>
      </c>
      <c r="DQ7" s="67"/>
      <c r="DR7" s="67">
        <f>DR8</f>
        <v>43.6</v>
      </c>
      <c r="DS7" s="67">
        <f t="shared" ref="DS7:EA7" si="24">DS8</f>
        <v>45.2</v>
      </c>
      <c r="DT7" s="67">
        <f t="shared" si="24"/>
        <v>46</v>
      </c>
      <c r="DU7" s="67">
        <f t="shared" si="24"/>
        <v>47</v>
      </c>
      <c r="DV7" s="67">
        <f t="shared" si="24"/>
        <v>46.3</v>
      </c>
      <c r="DW7" s="67">
        <f t="shared" si="24"/>
        <v>47.3</v>
      </c>
      <c r="DX7" s="67">
        <f t="shared" si="24"/>
        <v>50.2</v>
      </c>
      <c r="DY7" s="67">
        <f t="shared" si="24"/>
        <v>52.7</v>
      </c>
      <c r="DZ7" s="67">
        <f t="shared" si="24"/>
        <v>52.8</v>
      </c>
      <c r="EA7" s="67">
        <f t="shared" si="24"/>
        <v>54.2</v>
      </c>
      <c r="EB7" s="67"/>
      <c r="EC7" s="67">
        <f>EC8</f>
        <v>86.4</v>
      </c>
      <c r="ED7" s="67">
        <f t="shared" ref="ED7:EL7" si="25">ED8</f>
        <v>85.5</v>
      </c>
      <c r="EE7" s="67">
        <f t="shared" si="25"/>
        <v>80.599999999999994</v>
      </c>
      <c r="EF7" s="67">
        <f t="shared" si="25"/>
        <v>81.400000000000006</v>
      </c>
      <c r="EG7" s="67">
        <f t="shared" si="25"/>
        <v>70.400000000000006</v>
      </c>
      <c r="EH7" s="67">
        <f t="shared" si="25"/>
        <v>66.7</v>
      </c>
      <c r="EI7" s="67">
        <f t="shared" si="25"/>
        <v>67.2</v>
      </c>
      <c r="EJ7" s="67">
        <f t="shared" si="25"/>
        <v>70.5</v>
      </c>
      <c r="EK7" s="67">
        <f t="shared" si="25"/>
        <v>68.900000000000006</v>
      </c>
      <c r="EL7" s="67">
        <f t="shared" si="25"/>
        <v>70.2</v>
      </c>
      <c r="EM7" s="67"/>
      <c r="EN7" s="68">
        <f>EN8</f>
        <v>30196750</v>
      </c>
      <c r="EO7" s="68">
        <f t="shared" ref="EO7:EW7" si="26">EO8</f>
        <v>30265175</v>
      </c>
      <c r="EP7" s="68">
        <f t="shared" si="26"/>
        <v>30444925</v>
      </c>
      <c r="EQ7" s="68">
        <f t="shared" si="26"/>
        <v>31193350</v>
      </c>
      <c r="ER7" s="68">
        <f t="shared" si="26"/>
        <v>30917450</v>
      </c>
      <c r="ES7" s="68">
        <f t="shared" si="26"/>
        <v>37994115</v>
      </c>
      <c r="ET7" s="68">
        <f t="shared" si="26"/>
        <v>42228890</v>
      </c>
      <c r="EU7" s="68">
        <f t="shared" si="26"/>
        <v>41785853</v>
      </c>
      <c r="EV7" s="68">
        <f t="shared" si="26"/>
        <v>44571078</v>
      </c>
      <c r="EW7" s="68">
        <f t="shared" si="26"/>
        <v>45346697</v>
      </c>
      <c r="EX7" s="68"/>
    </row>
    <row r="8" spans="1:154" s="69" customFormat="1">
      <c r="A8" s="50"/>
      <c r="B8" s="70">
        <v>2018</v>
      </c>
      <c r="C8" s="70">
        <v>432156</v>
      </c>
      <c r="D8" s="70">
        <v>46</v>
      </c>
      <c r="E8" s="70">
        <v>6</v>
      </c>
      <c r="F8" s="70">
        <v>0</v>
      </c>
      <c r="G8" s="70">
        <v>3</v>
      </c>
      <c r="H8" s="70" t="s">
        <v>159</v>
      </c>
      <c r="I8" s="70" t="s">
        <v>160</v>
      </c>
      <c r="J8" s="70" t="s">
        <v>161</v>
      </c>
      <c r="K8" s="70" t="s">
        <v>162</v>
      </c>
      <c r="L8" s="70" t="s">
        <v>163</v>
      </c>
      <c r="M8" s="70" t="s">
        <v>164</v>
      </c>
      <c r="N8" s="70" t="s">
        <v>165</v>
      </c>
      <c r="O8" s="70" t="s">
        <v>166</v>
      </c>
      <c r="P8" s="70" t="s">
        <v>167</v>
      </c>
      <c r="Q8" s="71">
        <v>5</v>
      </c>
      <c r="R8" s="70" t="s">
        <v>38</v>
      </c>
      <c r="S8" s="70" t="s">
        <v>168</v>
      </c>
      <c r="T8" s="70" t="s">
        <v>169</v>
      </c>
      <c r="U8" s="71">
        <v>81177</v>
      </c>
      <c r="V8" s="71">
        <v>3140</v>
      </c>
      <c r="W8" s="70" t="s">
        <v>170</v>
      </c>
      <c r="X8" s="72" t="s">
        <v>171</v>
      </c>
      <c r="Y8" s="71">
        <v>40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40</v>
      </c>
      <c r="AE8" s="71">
        <v>40</v>
      </c>
      <c r="AF8" s="71" t="s">
        <v>38</v>
      </c>
      <c r="AG8" s="71">
        <v>40</v>
      </c>
      <c r="AH8" s="73">
        <v>108.5</v>
      </c>
      <c r="AI8" s="73">
        <v>105.1</v>
      </c>
      <c r="AJ8" s="73">
        <v>101</v>
      </c>
      <c r="AK8" s="73">
        <v>101</v>
      </c>
      <c r="AL8" s="73">
        <v>96.9</v>
      </c>
      <c r="AM8" s="73">
        <v>96.5</v>
      </c>
      <c r="AN8" s="73">
        <v>97.7</v>
      </c>
      <c r="AO8" s="73">
        <v>96.2</v>
      </c>
      <c r="AP8" s="73">
        <v>94.8</v>
      </c>
      <c r="AQ8" s="73">
        <v>96.1</v>
      </c>
      <c r="AR8" s="73">
        <v>98.8</v>
      </c>
      <c r="AS8" s="73">
        <v>97.2</v>
      </c>
      <c r="AT8" s="73">
        <v>93.9</v>
      </c>
      <c r="AU8" s="73">
        <v>89.8</v>
      </c>
      <c r="AV8" s="73">
        <v>87.8</v>
      </c>
      <c r="AW8" s="73">
        <v>84.2</v>
      </c>
      <c r="AX8" s="73">
        <v>70.5</v>
      </c>
      <c r="AY8" s="73">
        <v>72.2</v>
      </c>
      <c r="AZ8" s="73">
        <v>69.5</v>
      </c>
      <c r="BA8" s="73">
        <v>67.7</v>
      </c>
      <c r="BB8" s="73">
        <v>66.8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154.80000000000001</v>
      </c>
      <c r="BJ8" s="74">
        <v>139.9</v>
      </c>
      <c r="BK8" s="74">
        <v>156.6</v>
      </c>
      <c r="BL8" s="74">
        <v>106</v>
      </c>
      <c r="BM8" s="74">
        <v>118.7</v>
      </c>
      <c r="BN8" s="74">
        <v>64.099999999999994</v>
      </c>
      <c r="BO8" s="73">
        <v>94.8</v>
      </c>
      <c r="BP8" s="73">
        <v>95.2</v>
      </c>
      <c r="BQ8" s="73">
        <v>94.5</v>
      </c>
      <c r="BR8" s="73">
        <v>96.6</v>
      </c>
      <c r="BS8" s="73">
        <v>95.3</v>
      </c>
      <c r="BT8" s="73">
        <v>63.9</v>
      </c>
      <c r="BU8" s="73">
        <v>64.900000000000006</v>
      </c>
      <c r="BV8" s="73">
        <v>63.4</v>
      </c>
      <c r="BW8" s="73">
        <v>62.3</v>
      </c>
      <c r="BX8" s="73">
        <v>59.4</v>
      </c>
      <c r="BY8" s="73">
        <v>74.900000000000006</v>
      </c>
      <c r="BZ8" s="74">
        <v>15959</v>
      </c>
      <c r="CA8" s="74">
        <v>16242</v>
      </c>
      <c r="CB8" s="74">
        <v>15853</v>
      </c>
      <c r="CC8" s="74">
        <v>16636</v>
      </c>
      <c r="CD8" s="74">
        <v>17068</v>
      </c>
      <c r="CE8" s="74">
        <v>24767</v>
      </c>
      <c r="CF8" s="74">
        <v>25920</v>
      </c>
      <c r="CG8" s="74">
        <v>24479</v>
      </c>
      <c r="CH8" s="74">
        <v>25136</v>
      </c>
      <c r="CI8" s="74">
        <v>26485</v>
      </c>
      <c r="CJ8" s="73">
        <v>52412</v>
      </c>
      <c r="CK8" s="74">
        <v>5798</v>
      </c>
      <c r="CL8" s="74">
        <v>5641</v>
      </c>
      <c r="CM8" s="74">
        <v>5766</v>
      </c>
      <c r="CN8" s="74">
        <v>6188</v>
      </c>
      <c r="CO8" s="74">
        <v>6186</v>
      </c>
      <c r="CP8" s="74">
        <v>7997</v>
      </c>
      <c r="CQ8" s="74">
        <v>8159</v>
      </c>
      <c r="CR8" s="74">
        <v>8000</v>
      </c>
      <c r="CS8" s="74">
        <v>8023</v>
      </c>
      <c r="CT8" s="74">
        <v>8109</v>
      </c>
      <c r="CU8" s="73">
        <v>14708</v>
      </c>
      <c r="CV8" s="74">
        <v>72.3</v>
      </c>
      <c r="CW8" s="74">
        <v>76.099999999999994</v>
      </c>
      <c r="CX8" s="74">
        <v>81.5</v>
      </c>
      <c r="CY8" s="74">
        <v>80.7</v>
      </c>
      <c r="CZ8" s="74">
        <v>86.6</v>
      </c>
      <c r="DA8" s="74">
        <v>73.400000000000006</v>
      </c>
      <c r="DB8" s="74">
        <v>75.2</v>
      </c>
      <c r="DC8" s="74">
        <v>79.5</v>
      </c>
      <c r="DD8" s="74">
        <v>81.099999999999994</v>
      </c>
      <c r="DE8" s="74">
        <v>81.599999999999994</v>
      </c>
      <c r="DF8" s="74">
        <v>54.8</v>
      </c>
      <c r="DG8" s="74">
        <v>11.7</v>
      </c>
      <c r="DH8" s="74">
        <v>11.7</v>
      </c>
      <c r="DI8" s="74">
        <v>11.5</v>
      </c>
      <c r="DJ8" s="74">
        <v>12.2</v>
      </c>
      <c r="DK8" s="74">
        <v>12.1</v>
      </c>
      <c r="DL8" s="74">
        <v>19.100000000000001</v>
      </c>
      <c r="DM8" s="74">
        <v>19.3</v>
      </c>
      <c r="DN8" s="74">
        <v>17.600000000000001</v>
      </c>
      <c r="DO8" s="74">
        <v>17.399999999999999</v>
      </c>
      <c r="DP8" s="74">
        <v>16</v>
      </c>
      <c r="DQ8" s="74">
        <v>24.3</v>
      </c>
      <c r="DR8" s="73">
        <v>43.6</v>
      </c>
      <c r="DS8" s="73">
        <v>45.2</v>
      </c>
      <c r="DT8" s="73">
        <v>46</v>
      </c>
      <c r="DU8" s="73">
        <v>47</v>
      </c>
      <c r="DV8" s="73">
        <v>46.3</v>
      </c>
      <c r="DW8" s="73">
        <v>47.3</v>
      </c>
      <c r="DX8" s="73">
        <v>50.2</v>
      </c>
      <c r="DY8" s="73">
        <v>52.7</v>
      </c>
      <c r="DZ8" s="73">
        <v>52.8</v>
      </c>
      <c r="EA8" s="73">
        <v>54.2</v>
      </c>
      <c r="EB8" s="73">
        <v>52.5</v>
      </c>
      <c r="EC8" s="73">
        <v>86.4</v>
      </c>
      <c r="ED8" s="73">
        <v>85.5</v>
      </c>
      <c r="EE8" s="73">
        <v>80.599999999999994</v>
      </c>
      <c r="EF8" s="73">
        <v>81.400000000000006</v>
      </c>
      <c r="EG8" s="73">
        <v>70.400000000000006</v>
      </c>
      <c r="EH8" s="73">
        <v>66.7</v>
      </c>
      <c r="EI8" s="73">
        <v>67.2</v>
      </c>
      <c r="EJ8" s="73">
        <v>70.5</v>
      </c>
      <c r="EK8" s="73">
        <v>68.900000000000006</v>
      </c>
      <c r="EL8" s="73">
        <v>70.2</v>
      </c>
      <c r="EM8" s="73">
        <v>68.8</v>
      </c>
      <c r="EN8" s="74">
        <v>30196750</v>
      </c>
      <c r="EO8" s="74">
        <v>30265175</v>
      </c>
      <c r="EP8" s="74">
        <v>30444925</v>
      </c>
      <c r="EQ8" s="74">
        <v>31193350</v>
      </c>
      <c r="ER8" s="74">
        <v>30917450</v>
      </c>
      <c r="ES8" s="74">
        <v>37994115</v>
      </c>
      <c r="ET8" s="74">
        <v>42228890</v>
      </c>
      <c r="EU8" s="74">
        <v>41785853</v>
      </c>
      <c r="EV8" s="74">
        <v>44571078</v>
      </c>
      <c r="EW8" s="74">
        <v>45346697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172</v>
      </c>
      <c r="C10" s="79" t="s">
        <v>173</v>
      </c>
      <c r="D10" s="79" t="s">
        <v>174</v>
      </c>
      <c r="E10" s="79" t="s">
        <v>175</v>
      </c>
      <c r="F10" s="79" t="s">
        <v>176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177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2020-01-27T05:03:40Z</cp:lastPrinted>
  <dcterms:created xsi:type="dcterms:W3CDTF">2019-12-05T07:44:13Z</dcterms:created>
  <dcterms:modified xsi:type="dcterms:W3CDTF">2020-01-27T05:03:51Z</dcterms:modified>
  <cp:category/>
</cp:coreProperties>
</file>