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令和3年度\財政係\09　決算統計\〆1.26　Ｒ2公営企業に係る経営比較分析表\提出\"/>
    </mc:Choice>
  </mc:AlternateContent>
  <workbookProtection workbookAlgorithmName="SHA-512" workbookHashValue="SxWDmp35HiEMWDl+BYuOdUs74dQhwFQ9Q1mFU03p67qOcmvsSYmZ9dLCvuOmt1BIISA3ZrnOD8Snm+36+ao1kQ==" workbookSaltValue="lVHNntFh7MCNOQPp+2mZ6g==" workbookSpinCount="100000" lockStructure="1"/>
  <bookViews>
    <workbookView xWindow="0" yWindow="0" windowWidth="20490" windowHeight="709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GK81" i="4"/>
  <c r="DB81" i="4"/>
  <c r="CA81" i="4"/>
  <c r="AZ81" i="4"/>
  <c r="RA80" i="4"/>
  <c r="OY80" i="4"/>
  <c r="NX80" i="4"/>
  <c r="MW80" i="4"/>
  <c r="KO80" i="4"/>
  <c r="JN80" i="4"/>
  <c r="HL80" i="4"/>
  <c r="GK80" i="4"/>
  <c r="EC80" i="4"/>
  <c r="DB80" i="4"/>
  <c r="CA80" i="4"/>
  <c r="Y80" i="4"/>
  <c r="RA79" i="4"/>
  <c r="PZ79" i="4"/>
  <c r="OY79" i="4"/>
  <c r="NX79" i="4"/>
  <c r="MW79" i="4"/>
  <c r="KO79" i="4"/>
  <c r="JN79" i="4"/>
  <c r="IM79" i="4"/>
  <c r="HL79" i="4"/>
  <c r="GK79" i="4"/>
  <c r="EC79" i="4"/>
  <c r="DB79" i="4"/>
  <c r="CA79" i="4"/>
  <c r="Y79" i="4"/>
  <c r="RH56" i="4"/>
  <c r="PT56" i="4"/>
  <c r="OZ56" i="4"/>
  <c r="OF56" i="4"/>
  <c r="MN56" i="4"/>
  <c r="LT56" i="4"/>
  <c r="KF56" i="4"/>
  <c r="JL56" i="4"/>
  <c r="HT56" i="4"/>
  <c r="GZ56" i="4"/>
  <c r="GF56" i="4"/>
  <c r="ER56" i="4"/>
  <c r="CF56" i="4"/>
  <c r="BL56" i="4"/>
  <c r="AR56" i="4"/>
  <c r="RH55" i="4"/>
  <c r="QN55" i="4"/>
  <c r="PT55" i="4"/>
  <c r="OZ55" i="4"/>
  <c r="OF55" i="4"/>
  <c r="MN55" i="4"/>
  <c r="KZ55" i="4"/>
  <c r="KF55" i="4"/>
  <c r="JL55" i="4"/>
  <c r="HT55" i="4"/>
  <c r="GZ55" i="4"/>
  <c r="GF55" i="4"/>
  <c r="FL55" i="4"/>
  <c r="ER55" i="4"/>
  <c r="CZ55" i="4"/>
  <c r="CF55" i="4"/>
  <c r="BL55" i="4"/>
  <c r="X55" i="4"/>
  <c r="RH54" i="4"/>
  <c r="QN54" i="4"/>
  <c r="PT54" i="4"/>
  <c r="OF54" i="4"/>
  <c r="MN54" i="4"/>
  <c r="LT54" i="4"/>
  <c r="KZ54" i="4"/>
  <c r="KF54" i="4"/>
  <c r="JL54" i="4"/>
  <c r="HT54" i="4"/>
  <c r="GZ54" i="4"/>
  <c r="GF54" i="4"/>
  <c r="FL54" i="4"/>
  <c r="ER54" i="4"/>
  <c r="CZ54" i="4"/>
  <c r="CF54" i="4"/>
  <c r="BL54" i="4"/>
  <c r="X54" i="4"/>
  <c r="RH33" i="4"/>
  <c r="PT33" i="4"/>
  <c r="OZ33" i="4"/>
  <c r="OF33" i="4"/>
  <c r="MN33" i="4"/>
  <c r="LT33" i="4"/>
  <c r="KF33" i="4"/>
  <c r="JL33" i="4"/>
  <c r="HT33" i="4"/>
  <c r="GZ33" i="4"/>
  <c r="GF33" i="4"/>
  <c r="ER33" i="4"/>
  <c r="CF33" i="4"/>
  <c r="BL33" i="4"/>
  <c r="AR33" i="4"/>
  <c r="RH32" i="4"/>
  <c r="QN32" i="4"/>
  <c r="PT32" i="4"/>
  <c r="OZ32" i="4"/>
  <c r="OF32" i="4"/>
  <c r="MN32" i="4"/>
  <c r="KZ32" i="4"/>
  <c r="KF32" i="4"/>
  <c r="JL32" i="4"/>
  <c r="HT32" i="4"/>
  <c r="GZ32" i="4"/>
  <c r="GF32" i="4"/>
  <c r="FL32" i="4"/>
  <c r="ER32" i="4"/>
  <c r="CZ32" i="4"/>
  <c r="CF32" i="4"/>
  <c r="BL32" i="4"/>
  <c r="X32" i="4"/>
  <c r="RH31" i="4"/>
  <c r="QN31" i="4"/>
  <c r="PT31" i="4"/>
  <c r="OF31" i="4"/>
  <c r="MN31" i="4"/>
  <c r="LT31" i="4"/>
  <c r="KZ31" i="4"/>
  <c r="KF31" i="4"/>
  <c r="JL31" i="4"/>
  <c r="HT31" i="4"/>
  <c r="GZ31" i="4"/>
  <c r="GF31" i="4"/>
  <c r="FL31" i="4"/>
  <c r="ER31" i="4"/>
  <c r="CZ31" i="4"/>
  <c r="CF31" i="4"/>
  <c r="BL31" i="4"/>
  <c r="X31" i="4"/>
  <c r="LZ10" i="4"/>
  <c r="IT10" i="4"/>
  <c r="FN10" i="4"/>
  <c r="CH10" i="4"/>
  <c r="B10" i="4"/>
  <c r="PF8" i="4"/>
  <c r="LZ8" i="4"/>
  <c r="IT8" i="4"/>
  <c r="FN8" i="4"/>
  <c r="CH8" i="4"/>
  <c r="B8" i="4"/>
  <c r="B5" i="4"/>
  <c r="OZ31" i="4" l="1"/>
  <c r="X33" i="4"/>
  <c r="CZ33" i="4"/>
  <c r="KZ33" i="4"/>
  <c r="OZ54" i="4"/>
  <c r="X56" i="4"/>
  <c r="CZ56" i="4"/>
  <c r="KZ56" i="4"/>
  <c r="AZ80" i="4"/>
  <c r="PZ80" i="4"/>
  <c r="HL81" i="4"/>
  <c r="AR31" i="4"/>
  <c r="AR32" i="4"/>
  <c r="LT32" i="4"/>
  <c r="AR54" i="4"/>
  <c r="AR55" i="4"/>
  <c r="LT55" i="4"/>
  <c r="AZ79" i="4"/>
  <c r="FL33" i="4"/>
  <c r="QN33" i="4"/>
  <c r="FL56" i="4"/>
  <c r="QN56" i="4"/>
  <c r="IM80" i="4"/>
  <c r="Y81" i="4"/>
  <c r="EC81" i="4"/>
  <c r="OY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<sst xmlns="http://schemas.openxmlformats.org/spreadsheetml/2006/main" count="262" uniqueCount="107">
  <si>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</si>
  <si>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</si>
  <si>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</si>
  <si>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</si>
  <si>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</si>
  <si>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</si>
  <si>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</si>
  <si>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</si>
  <si>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</si>
  <si>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</si>
  <si>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</si>
  <si>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</si>
  <si>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</si>
  <si>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</si>
  <si>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</si>
  <si>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</si>
  <si>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</si>
  <si>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</si>
  <si>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</si>
  <si>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</si>
  <si>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</si>
  <si>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</si>
  <si>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</si>
  <si>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</si>
  <si>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</si>
  <si>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</si>
  <si>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</si>
  <si>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</si>
  <si>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</si>
  <si>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</si>
  <si>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</si>
  <si>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</si>
  <si>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</si>
  <si>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</si>
  <si>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</si>
  <si>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</si>
  <si>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</si>
  <si>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</si>
  <si>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</si>
  <si>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</si>
  <si>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</si>
  <si>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</si>
  <si>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</si>
  <si>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</si>
  <si>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</si>
  <si>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</si>
  <si>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</si>
  <si>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</si>
  <si>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</si>
  <si>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</si>
  <si>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</si>
  <si>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</si>
  <si>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</si>
  <si>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</si>
  <si>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</si>
  <si>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</si>
  <si>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</si>
  <si>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</si>
  <si>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</si>
  <si>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</si>
  <si>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</si>
  <si>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</si>
  <si>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</si>
  <si>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</si>
  <si>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</si>
  <si>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</si>
  <si>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</si>
  <si>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</si>
  <si>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</si>
  <si>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</si>
  <si>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</si>
  <si>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</si>
  <si>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</si>
  <si>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</si>
  <si>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</si>
  <si>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</si>
  <si>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</si>
  <si>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</si>
  <si>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</si>
  <si>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</si>
  <si>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</si>
  <si>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</si>
  <si>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</si>
  <si>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</si>
  <si>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</si>
  <si>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</si>
  <si>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</si>
  <si>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</si>
  <si>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434035</t>
  </si>
  <si>
    <t>46</t>
  </si>
  <si>
    <t>02</t>
  </si>
  <si>
    <t>0</t>
  </si>
  <si>
    <t>000</t>
  </si>
  <si>
    <t>熊本県　大津町</t>
  </si>
  <si>
    <t>法適用</t>
  </si>
  <si>
    <t>工業用水道事業</t>
  </si>
  <si>
    <t>極小規模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</si>
  <si>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</si>
  <si>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</si>
  <si>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</si>
  <si>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</si>
  <si>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</si>
  <si>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</si>
  <si>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</si>
  <si>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令和元年度に新たな水源地整備に投資したことにより減価償却費が上昇したが、経常収支比率は100％以上であり良好です。　　　　　　　　　　　　　　　　　　
②累積欠損金比率
　累積欠損金は発生しておりません。　　　　　　　　　　　　　　　　　　　　　　　　　③流動比率
　類似団体と比較しても大幅に高い数値を示しており、短期的な支払能力は十分備わっています。
④企業債残高対給水収益比率
　平成13年度を最後に借入を行っておらず、また、その償還が進んできていることから類似団体と比較しても大幅に低い数値となっています。今後は経営戦略計画に基づいて企業債の借入を行う予定であり、有効に活用していくこととしています。
⑤料金回収率
　100％以上であり、給水に係る費用を給水収益で賄えています。　　　　　　　　　　　　　　　　　　　　　　　　　　　　　　　　　　　　　　　　　⑥給水原価
　良質な地下水を水源としており、類似団体と比較しても低い水準で推移しています。
⑦施設利用率
　類似団体と比較しても高い数値となっており、有効に施設利用ができています。　
⑧契約率
　類似団体と比較しても高い数値となっており、有効な契約率となっています。</t>
    <rPh sb="9" eb="11">
      <t>レイワ</t>
    </rPh>
    <rPh sb="11" eb="13">
      <t>ガンネン</t>
    </rPh>
    <rPh sb="13" eb="14">
      <t>ド</t>
    </rPh>
    <rPh sb="15" eb="16">
      <t>アラ</t>
    </rPh>
    <rPh sb="18" eb="21">
      <t>スイゲンチ</t>
    </rPh>
    <rPh sb="21" eb="23">
      <t>セイビ</t>
    </rPh>
    <rPh sb="24" eb="26">
      <t>トウシ</t>
    </rPh>
    <rPh sb="33" eb="35">
      <t>ゲンカ</t>
    </rPh>
    <rPh sb="35" eb="37">
      <t>ショウキャク</t>
    </rPh>
    <rPh sb="37" eb="38">
      <t>ヒ</t>
    </rPh>
    <rPh sb="39" eb="41">
      <t>ジョウショウ</t>
    </rPh>
    <rPh sb="45" eb="47">
      <t>ケイジョウ</t>
    </rPh>
    <rPh sb="47" eb="49">
      <t>シュウシ</t>
    </rPh>
    <rPh sb="49" eb="51">
      <t>ヒリツ</t>
    </rPh>
    <rPh sb="143" eb="145">
      <t>ルイジ</t>
    </rPh>
    <rPh sb="145" eb="147">
      <t>ダンタイ</t>
    </rPh>
    <rPh sb="148" eb="150">
      <t>ヒカク</t>
    </rPh>
    <rPh sb="153" eb="155">
      <t>オオハバ</t>
    </rPh>
    <rPh sb="156" eb="157">
      <t>タカ</t>
    </rPh>
    <rPh sb="158" eb="160">
      <t>スウチ</t>
    </rPh>
    <rPh sb="161" eb="162">
      <t>シメ</t>
    </rPh>
    <rPh sb="167" eb="169">
      <t>タンキ</t>
    </rPh>
    <rPh sb="169" eb="170">
      <t>テキ</t>
    </rPh>
    <rPh sb="171" eb="173">
      <t>シハラ</t>
    </rPh>
    <rPh sb="173" eb="175">
      <t>ノウリョク</t>
    </rPh>
    <rPh sb="176" eb="178">
      <t>ジュウブン</t>
    </rPh>
    <rPh sb="178" eb="179">
      <t>ソナ</t>
    </rPh>
    <phoneticPr fontId="5"/>
  </si>
  <si>
    <t>①有形固定資産減価償却率
　新たな水源地整備の投資により、R1年度に率は低下したが、償却資産の老朽化が進んできており、経営戦略や更新計画を基に更新を行っていく必要があります。　　　　　　
②管路経年化率
　現在のところ法定耐用年数を経過した管路はありませんが、経営戦略を基に更新を行っていく必要があります。
③管路更新率
　当該年度に更新した管路はありませんでした。</t>
    <rPh sb="64" eb="66">
      <t>コウシン</t>
    </rPh>
    <rPh sb="66" eb="68">
      <t>ケイカク</t>
    </rPh>
    <rPh sb="155" eb="157">
      <t>カンロ</t>
    </rPh>
    <rPh sb="157" eb="159">
      <t>コウシン</t>
    </rPh>
    <rPh sb="159" eb="160">
      <t>リツ</t>
    </rPh>
    <rPh sb="162" eb="164">
      <t>トウガイ</t>
    </rPh>
    <rPh sb="164" eb="166">
      <t>ネンド</t>
    </rPh>
    <rPh sb="167" eb="169">
      <t>コウシン</t>
    </rPh>
    <rPh sb="171" eb="173">
      <t>カンロ</t>
    </rPh>
    <phoneticPr fontId="5"/>
  </si>
  <si>
    <t>１．経営の健全性・効率性に係る指標を分析すると、概ね健全な経営ができています。新たな水源地の整備が完了したため企業からの給水量増の要望にも応えることができ、施設利用率や契約率の向上が期待できます。
２．資産の老朽化が進んでおり、経営戦略等に基づいた更新を行っていく必要があります。　　　　　　　　　　　　　　　　３．引き続き、給水収益で効果的な事業運営を行うとともに、企業債の活用も検討しながら、施設・管路の更新を図り、健全で効率的な経営を目指します。</t>
    <rPh sb="39" eb="40">
      <t>アラ</t>
    </rPh>
    <rPh sb="49" eb="51">
      <t>カンリョウ</t>
    </rPh>
    <rPh sb="118" eb="119">
      <t>トウ</t>
    </rPh>
    <rPh sb="158" eb="159">
      <t>ヒ</t>
    </rPh>
    <rPh sb="160" eb="161">
      <t>ツヅ</t>
    </rPh>
    <rPh sb="191" eb="19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</si>
</sst>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60</c:v>
                </c:pt>
                <c:pt idx="1">
                  <c:v>62.13</c:v>
                </c:pt>
                <c:pt idx="2">
                  <c:v>63.65</c:v>
                </c:pt>
                <c:pt idx="3">
                  <c:v>44.76</c:v>
                </c:pt>
                <c:pt idx="4">
                  <c:v>45.91</c:v>
                </c:pt>
              </c:numCache>
            </c:numRef>
          </c:val>
          <c:extLst>
            <c:ext xmlns:c16="http://schemas.microsoft.com/office/drawing/2014/chart" uri="{C3380CC4-5D6E-409C-BE32-E72D297353CC}">
              <c16:uniqueId val="{00000000-03B4-4507-86BA-B41751829DE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03B4-4507-86BA-B41751829DE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B3-4A48-A54A-67C4A7F125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E7B3-4A48-A54A-67C4A7F125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119.62</c:v>
                </c:pt>
                <c:pt idx="1">
                  <c:v>152.27000000000001</c:v>
                </c:pt>
                <c:pt idx="2">
                  <c:v>145.99</c:v>
                </c:pt>
                <c:pt idx="3">
                  <c:v>109.71</c:v>
                </c:pt>
                <c:pt idx="4">
                  <c:v>106.23</c:v>
                </c:pt>
              </c:numCache>
            </c:numRef>
          </c:val>
          <c:extLst>
            <c:ext xmlns:c16="http://schemas.microsoft.com/office/drawing/2014/chart" uri="{C3380CC4-5D6E-409C-BE32-E72D297353CC}">
              <c16:uniqueId val="{00000000-A3DD-40C2-9533-11BA03FEEA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A3DD-40C2-9533-11BA03FEEA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8-473E-8F73-D2E56A26F9F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9E28-473E-8F73-D2E56A26F9F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50-4F65-B726-2EA1579757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2050-4F65-B726-2EA1579757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3042.88</c:v>
                </c:pt>
                <c:pt idx="1">
                  <c:v>3090.74</c:v>
                </c:pt>
                <c:pt idx="2">
                  <c:v>3114.05</c:v>
                </c:pt>
                <c:pt idx="3">
                  <c:v>233.23</c:v>
                </c:pt>
                <c:pt idx="4">
                  <c:v>1708.84</c:v>
                </c:pt>
              </c:numCache>
            </c:numRef>
          </c:val>
          <c:extLst>
            <c:ext xmlns:c16="http://schemas.microsoft.com/office/drawing/2014/chart" uri="{C3380CC4-5D6E-409C-BE32-E72D297353CC}">
              <c16:uniqueId val="{00000000-DF2D-4BC5-8982-CFB69F16EC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DF2D-4BC5-8982-CFB69F16EC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14.17</c:v>
                </c:pt>
                <c:pt idx="1">
                  <c:v>7.59</c:v>
                </c:pt>
                <c:pt idx="2">
                  <c:v>5.0199999999999996</c:v>
                </c:pt>
                <c:pt idx="3">
                  <c:v>4.5599999999999996</c:v>
                </c:pt>
                <c:pt idx="4">
                  <c:v>4.1100000000000003</c:v>
                </c:pt>
              </c:numCache>
            </c:numRef>
          </c:val>
          <c:extLst>
            <c:ext xmlns:c16="http://schemas.microsoft.com/office/drawing/2014/chart" uri="{C3380CC4-5D6E-409C-BE32-E72D297353CC}">
              <c16:uniqueId val="{00000000-2A2F-4392-8BA0-B33083056A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2A2F-4392-8BA0-B33083056A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120.32</c:v>
                </c:pt>
                <c:pt idx="1">
                  <c:v>153.59</c:v>
                </c:pt>
                <c:pt idx="2">
                  <c:v>147.61000000000001</c:v>
                </c:pt>
                <c:pt idx="3">
                  <c:v>109.92</c:v>
                </c:pt>
                <c:pt idx="4">
                  <c:v>106.39</c:v>
                </c:pt>
              </c:numCache>
            </c:numRef>
          </c:val>
          <c:extLst>
            <c:ext xmlns:c16="http://schemas.microsoft.com/office/drawing/2014/chart" uri="{C3380CC4-5D6E-409C-BE32-E72D297353CC}">
              <c16:uniqueId val="{00000000-AB0D-49B1-B062-9159355AFD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AB0D-49B1-B062-9159355AFD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40.520000000000003</c:v>
                </c:pt>
                <c:pt idx="1">
                  <c:v>31.91</c:v>
                </c:pt>
                <c:pt idx="2">
                  <c:v>32.56</c:v>
                </c:pt>
                <c:pt idx="3">
                  <c:v>41.69</c:v>
                </c:pt>
                <c:pt idx="4">
                  <c:v>43.43</c:v>
                </c:pt>
              </c:numCache>
            </c:numRef>
          </c:val>
          <c:extLst>
            <c:ext xmlns:c16="http://schemas.microsoft.com/office/drawing/2014/chart" uri="{C3380CC4-5D6E-409C-BE32-E72D297353CC}">
              <c16:uniqueId val="{00000000-991C-4482-9E58-E037AE0D11A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991C-4482-9E58-E037AE0D11A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58.63</c:v>
                </c:pt>
                <c:pt idx="1">
                  <c:v>79.099999999999994</c:v>
                </c:pt>
                <c:pt idx="2">
                  <c:v>77.05</c:v>
                </c:pt>
                <c:pt idx="3">
                  <c:v>77.53</c:v>
                </c:pt>
                <c:pt idx="4">
                  <c:v>64.11</c:v>
                </c:pt>
              </c:numCache>
            </c:numRef>
          </c:val>
          <c:extLst>
            <c:ext xmlns:c16="http://schemas.microsoft.com/office/drawing/2014/chart" uri="{C3380CC4-5D6E-409C-BE32-E72D297353CC}">
              <c16:uniqueId val="{00000000-DCB9-42AB-854A-7442D13896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DCB9-42AB-854A-7442D13896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89.5</c:v>
                </c:pt>
                <c:pt idx="1">
                  <c:v>95.75</c:v>
                </c:pt>
                <c:pt idx="2">
                  <c:v>96.75</c:v>
                </c:pt>
                <c:pt idx="3">
                  <c:v>96.75</c:v>
                </c:pt>
                <c:pt idx="4">
                  <c:v>82.34</c:v>
                </c:pt>
              </c:numCache>
            </c:numRef>
          </c:val>
          <c:extLst>
            <c:ext xmlns:c16="http://schemas.microsoft.com/office/drawing/2014/chart" uri="{C3380CC4-5D6E-409C-BE32-E72D297353CC}">
              <c16:uniqueId val="{00000000-84FF-4417-A58A-21AB4FFF63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84FF-4417-A58A-21AB4FFF63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5" zoomScale="85" zoomScaleNormal="85"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熊本県　大津町</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4700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3013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97.4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3870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119.62</v>
      </c>
      <c r="Y32" s="129"/>
      <c r="Z32" s="129"/>
      <c r="AA32" s="129"/>
      <c r="AB32" s="129"/>
      <c r="AC32" s="129"/>
      <c r="AD32" s="129"/>
      <c r="AE32" s="129"/>
      <c r="AF32" s="129"/>
      <c r="AG32" s="129"/>
      <c r="AH32" s="129"/>
      <c r="AI32" s="129"/>
      <c r="AJ32" s="129"/>
      <c r="AK32" s="129"/>
      <c r="AL32" s="129"/>
      <c r="AM32" s="129"/>
      <c r="AN32" s="129"/>
      <c r="AO32" s="129"/>
      <c r="AP32" s="129"/>
      <c r="AQ32" s="130"/>
      <c r="AR32" s="128">
        <f>データ!U6</f>
        <v>152.27000000000001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145.99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109.71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106.23</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3042.88</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3090.74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3114.05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233.23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1708.84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14.17</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7.59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5.0199999999999996</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4.5599999999999996</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4.1100000000000003</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120</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115.82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549.77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536.28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120.32</v>
      </c>
      <c r="Y55" s="129"/>
      <c r="Z55" s="129"/>
      <c r="AA55" s="129"/>
      <c r="AB55" s="129"/>
      <c r="AC55" s="129"/>
      <c r="AD55" s="129"/>
      <c r="AE55" s="129"/>
      <c r="AF55" s="129"/>
      <c r="AG55" s="129"/>
      <c r="AH55" s="129"/>
      <c r="AI55" s="129"/>
      <c r="AJ55" s="129"/>
      <c r="AK55" s="129"/>
      <c r="AL55" s="129"/>
      <c r="AM55" s="129"/>
      <c r="AN55" s="129"/>
      <c r="AO55" s="129"/>
      <c r="AP55" s="129"/>
      <c r="AQ55" s="130"/>
      <c r="AR55" s="128">
        <f>データ!BM6</f>
        <v>153.59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147.61000000000001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109.92</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106.39</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40.520000000000003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31.91</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32.56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41.69</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43.43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58.63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79.099999999999994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77.05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77.53</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64.11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89.5</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95.75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96.75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96.75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82.34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100.54</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42.19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35.54</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50.81</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60</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62.13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63.65</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44.76</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45.91</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53.32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53.4</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53.49</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54.3</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55.32</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3.56</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3.46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3.28</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4.66</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7.35</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0.06</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0.13</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0.02</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0.06</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0.09</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KbD7jmD9Ej/85+xKQ6fp2YFgPvm/Ib0/S5AHJvahF8K3X6DBopfzUobxmhTPWrtzAIp0Cm0zkO2pv7IcFYDcA==" saltValue="Iz/poPLaXQc8S/2FZDdojA=="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119.62</v>
      </c>
      <c r="U6" s="52">
        <f>U7</f>
        <v>152.27000000000001</v>
      </c>
      <c r="V6" s="52">
        <f>V7</f>
        <v>145.99</v>
      </c>
      <c r="W6" s="52">
        <f>W7</f>
        <v>109.71</v>
      </c>
      <c r="X6" s="52">
        <f t="shared" si="3"/>
        <v>106.23</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3042.88</v>
      </c>
      <c r="AQ6" s="52">
        <f>AQ7</f>
        <v>3090.74</v>
      </c>
      <c r="AR6" s="52">
        <f>AR7</f>
        <v>3114.05</v>
      </c>
      <c r="AS6" s="52">
        <f>AS7</f>
        <v>233.23</v>
      </c>
      <c r="AT6" s="52">
        <f t="shared" si="3"/>
        <v>1708.84</v>
      </c>
      <c r="AU6" s="52">
        <f t="shared" si="3"/>
        <v>549.77</v>
      </c>
      <c r="AV6" s="52">
        <f t="shared" si="3"/>
        <v>730.25</v>
      </c>
      <c r="AW6" s="52">
        <f t="shared" si="3"/>
        <v>868.31</v>
      </c>
      <c r="AX6" s="52">
        <f t="shared" si="3"/>
        <v>732.52</v>
      </c>
      <c r="AY6" s="52">
        <f t="shared" si="3"/>
        <v>819.73</v>
      </c>
      <c r="AZ6" s="50" t="str">
        <f>IF(AZ7="-","【-】","【"&amp;SUBSTITUTE(TEXT(AZ7,"#,##0.00"),"-","△")&amp;"】")</f>
        <v>【436.32】</v>
      </c>
      <c r="BA6" s="52">
        <f t="shared" si="3"/>
        <v>14.17</v>
      </c>
      <c r="BB6" s="52">
        <f>BB7</f>
        <v>7.59</v>
      </c>
      <c r="BC6" s="52">
        <f>BC7</f>
        <v>5.0199999999999996</v>
      </c>
      <c r="BD6" s="52">
        <f>BD7</f>
        <v>4.5599999999999996</v>
      </c>
      <c r="BE6" s="52">
        <f t="shared" si="3"/>
        <v>4.1100000000000003</v>
      </c>
      <c r="BF6" s="52">
        <f t="shared" si="3"/>
        <v>536.28</v>
      </c>
      <c r="BG6" s="52">
        <f t="shared" si="3"/>
        <v>514.66</v>
      </c>
      <c r="BH6" s="52">
        <f t="shared" si="3"/>
        <v>504.81</v>
      </c>
      <c r="BI6" s="52">
        <f t="shared" si="3"/>
        <v>498.01</v>
      </c>
      <c r="BJ6" s="52">
        <f t="shared" si="3"/>
        <v>490.39</v>
      </c>
      <c r="BK6" s="50" t="str">
        <f>IF(BK7="-","【-】","【"&amp;SUBSTITUTE(TEXT(BK7,"#,##0.00"),"-","△")&amp;"】")</f>
        <v>【238.21】</v>
      </c>
      <c r="BL6" s="52">
        <f t="shared" si="3"/>
        <v>120.32</v>
      </c>
      <c r="BM6" s="52">
        <f>BM7</f>
        <v>153.59</v>
      </c>
      <c r="BN6" s="52">
        <f>BN7</f>
        <v>147.61000000000001</v>
      </c>
      <c r="BO6" s="52">
        <f>BO7</f>
        <v>109.92</v>
      </c>
      <c r="BP6" s="52">
        <f t="shared" si="3"/>
        <v>106.39</v>
      </c>
      <c r="BQ6" s="52">
        <f t="shared" si="3"/>
        <v>100.54</v>
      </c>
      <c r="BR6" s="52">
        <f t="shared" si="3"/>
        <v>95.99</v>
      </c>
      <c r="BS6" s="52">
        <f t="shared" si="3"/>
        <v>94.91</v>
      </c>
      <c r="BT6" s="52">
        <f t="shared" si="3"/>
        <v>90.22</v>
      </c>
      <c r="BU6" s="52">
        <f t="shared" si="3"/>
        <v>90.8</v>
      </c>
      <c r="BV6" s="50" t="str">
        <f>IF(BV7="-","【-】","【"&amp;SUBSTITUTE(TEXT(BV7,"#,##0.00"),"-","△")&amp;"】")</f>
        <v>【113.30】</v>
      </c>
      <c r="BW6" s="52">
        <f t="shared" si="3"/>
        <v>40.520000000000003</v>
      </c>
      <c r="BX6" s="52">
        <f>BX7</f>
        <v>31.91</v>
      </c>
      <c r="BY6" s="52">
        <f>BY7</f>
        <v>32.56</v>
      </c>
      <c r="BZ6" s="52">
        <f>BZ7</f>
        <v>41.69</v>
      </c>
      <c r="CA6" s="52">
        <f t="shared" si="3"/>
        <v>43.43</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58.63</v>
      </c>
      <c r="CI6" s="52">
        <f>CI7</f>
        <v>79.099999999999994</v>
      </c>
      <c r="CJ6" s="52">
        <f>CJ7</f>
        <v>77.05</v>
      </c>
      <c r="CK6" s="52">
        <f>CK7</f>
        <v>77.53</v>
      </c>
      <c r="CL6" s="52">
        <f t="shared" si="5"/>
        <v>64.11</v>
      </c>
      <c r="CM6" s="52">
        <f t="shared" si="5"/>
        <v>35.54</v>
      </c>
      <c r="CN6" s="52">
        <f t="shared" si="5"/>
        <v>35.24</v>
      </c>
      <c r="CO6" s="52">
        <f t="shared" si="5"/>
        <v>35.22</v>
      </c>
      <c r="CP6" s="52">
        <f t="shared" si="5"/>
        <v>34.92</v>
      </c>
      <c r="CQ6" s="52">
        <f t="shared" si="5"/>
        <v>34.19</v>
      </c>
      <c r="CR6" s="50" t="str">
        <f>IF(CR7="-","【-】","【"&amp;SUBSTITUTE(TEXT(CR7,"#,##0.00"),"-","△")&amp;"】")</f>
        <v>【53.39】</v>
      </c>
      <c r="CS6" s="52">
        <f t="shared" ref="CS6:DB6" si="6">CS7</f>
        <v>89.5</v>
      </c>
      <c r="CT6" s="52">
        <f>CT7</f>
        <v>95.75</v>
      </c>
      <c r="CU6" s="52">
        <f>CU7</f>
        <v>96.75</v>
      </c>
      <c r="CV6" s="52">
        <f>CV7</f>
        <v>96.75</v>
      </c>
      <c r="CW6" s="52">
        <f t="shared" si="6"/>
        <v>82.34</v>
      </c>
      <c r="CX6" s="52">
        <f t="shared" si="6"/>
        <v>50.81</v>
      </c>
      <c r="CY6" s="52">
        <f t="shared" si="6"/>
        <v>50.28</v>
      </c>
      <c r="CZ6" s="52">
        <f t="shared" si="6"/>
        <v>51.42</v>
      </c>
      <c r="DA6" s="52">
        <f t="shared" si="6"/>
        <v>50.9</v>
      </c>
      <c r="DB6" s="52">
        <f t="shared" si="6"/>
        <v>49.05</v>
      </c>
      <c r="DC6" s="50" t="str">
        <f>IF(DC7="-","【-】","【"&amp;SUBSTITUTE(TEXT(DC7,"#,##0.00"),"-","△")&amp;"】")</f>
        <v>【76.89】</v>
      </c>
      <c r="DD6" s="52">
        <f t="shared" ref="DD6:DM6" si="7">DD7</f>
        <v>60</v>
      </c>
      <c r="DE6" s="52">
        <f>DE7</f>
        <v>62.13</v>
      </c>
      <c r="DF6" s="52">
        <f>DF7</f>
        <v>63.65</v>
      </c>
      <c r="DG6" s="52">
        <f>DG7</f>
        <v>44.76</v>
      </c>
      <c r="DH6" s="52">
        <f t="shared" si="7"/>
        <v>45.91</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4700</v>
      </c>
      <c r="L7" s="54" t="s">
        <v>96</v>
      </c>
      <c r="M7" s="55">
        <v>1</v>
      </c>
      <c r="N7" s="55">
        <v>3013</v>
      </c>
      <c r="O7" s="56" t="s">
        <v>97</v>
      </c>
      <c r="P7" s="56">
        <v>97.4</v>
      </c>
      <c r="Q7" s="55">
        <v>6</v>
      </c>
      <c r="R7" s="55">
        <v>3870</v>
      </c>
      <c r="S7" s="54" t="s">
        <v>98</v>
      </c>
      <c r="T7" s="57">
        <v>119.62</v>
      </c>
      <c r="U7" s="57">
        <v>152.27000000000001</v>
      </c>
      <c r="V7" s="57">
        <v>145.99</v>
      </c>
      <c r="W7" s="57">
        <v>109.71</v>
      </c>
      <c r="X7" s="57">
        <v>106.23</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3042.88</v>
      </c>
      <c r="AQ7" s="57">
        <v>3090.74</v>
      </c>
      <c r="AR7" s="57">
        <v>3114.05</v>
      </c>
      <c r="AS7" s="57">
        <v>233.23</v>
      </c>
      <c r="AT7" s="57">
        <v>1708.84</v>
      </c>
      <c r="AU7" s="57">
        <v>549.77</v>
      </c>
      <c r="AV7" s="57">
        <v>730.25</v>
      </c>
      <c r="AW7" s="57">
        <v>868.31</v>
      </c>
      <c r="AX7" s="57">
        <v>732.52</v>
      </c>
      <c r="AY7" s="57">
        <v>819.73</v>
      </c>
      <c r="AZ7" s="57">
        <v>436.32</v>
      </c>
      <c r="BA7" s="57">
        <v>14.17</v>
      </c>
      <c r="BB7" s="57">
        <v>7.59</v>
      </c>
      <c r="BC7" s="57">
        <v>5.0199999999999996</v>
      </c>
      <c r="BD7" s="57">
        <v>4.5599999999999996</v>
      </c>
      <c r="BE7" s="57">
        <v>4.1100000000000003</v>
      </c>
      <c r="BF7" s="57">
        <v>536.28</v>
      </c>
      <c r="BG7" s="57">
        <v>514.66</v>
      </c>
      <c r="BH7" s="57">
        <v>504.81</v>
      </c>
      <c r="BI7" s="57">
        <v>498.01</v>
      </c>
      <c r="BJ7" s="57">
        <v>490.39</v>
      </c>
      <c r="BK7" s="57">
        <v>238.21</v>
      </c>
      <c r="BL7" s="57">
        <v>120.32</v>
      </c>
      <c r="BM7" s="57">
        <v>153.59</v>
      </c>
      <c r="BN7" s="57">
        <v>147.61000000000001</v>
      </c>
      <c r="BO7" s="57">
        <v>109.92</v>
      </c>
      <c r="BP7" s="57">
        <v>106.39</v>
      </c>
      <c r="BQ7" s="57">
        <v>100.54</v>
      </c>
      <c r="BR7" s="57">
        <v>95.99</v>
      </c>
      <c r="BS7" s="57">
        <v>94.91</v>
      </c>
      <c r="BT7" s="57">
        <v>90.22</v>
      </c>
      <c r="BU7" s="57">
        <v>90.8</v>
      </c>
      <c r="BV7" s="57">
        <v>113.3</v>
      </c>
      <c r="BW7" s="57">
        <v>40.520000000000003</v>
      </c>
      <c r="BX7" s="57">
        <v>31.91</v>
      </c>
      <c r="BY7" s="57">
        <v>32.56</v>
      </c>
      <c r="BZ7" s="57">
        <v>41.69</v>
      </c>
      <c r="CA7" s="57">
        <v>43.43</v>
      </c>
      <c r="CB7" s="57">
        <v>42.19</v>
      </c>
      <c r="CC7" s="57">
        <v>44.55</v>
      </c>
      <c r="CD7" s="57">
        <v>47.36</v>
      </c>
      <c r="CE7" s="57">
        <v>49.94</v>
      </c>
      <c r="CF7" s="57">
        <v>50.56</v>
      </c>
      <c r="CG7" s="57">
        <v>18.87</v>
      </c>
      <c r="CH7" s="57">
        <v>58.63</v>
      </c>
      <c r="CI7" s="57">
        <v>79.099999999999994</v>
      </c>
      <c r="CJ7" s="57">
        <v>77.05</v>
      </c>
      <c r="CK7" s="57">
        <v>77.53</v>
      </c>
      <c r="CL7" s="57">
        <v>64.11</v>
      </c>
      <c r="CM7" s="57">
        <v>35.54</v>
      </c>
      <c r="CN7" s="57">
        <v>35.24</v>
      </c>
      <c r="CO7" s="57">
        <v>35.22</v>
      </c>
      <c r="CP7" s="57">
        <v>34.92</v>
      </c>
      <c r="CQ7" s="57">
        <v>34.19</v>
      </c>
      <c r="CR7" s="57">
        <v>53.39</v>
      </c>
      <c r="CS7" s="57">
        <v>89.5</v>
      </c>
      <c r="CT7" s="57">
        <v>95.75</v>
      </c>
      <c r="CU7" s="57">
        <v>96.75</v>
      </c>
      <c r="CV7" s="57">
        <v>96.75</v>
      </c>
      <c r="CW7" s="57">
        <v>82.34</v>
      </c>
      <c r="CX7" s="57">
        <v>50.81</v>
      </c>
      <c r="CY7" s="57">
        <v>50.28</v>
      </c>
      <c r="CZ7" s="57">
        <v>51.42</v>
      </c>
      <c r="DA7" s="57">
        <v>50.9</v>
      </c>
      <c r="DB7" s="57">
        <v>49.05</v>
      </c>
      <c r="DC7" s="57">
        <v>76.89</v>
      </c>
      <c r="DD7" s="57">
        <v>60</v>
      </c>
      <c r="DE7" s="57">
        <v>62.13</v>
      </c>
      <c r="DF7" s="57">
        <v>63.65</v>
      </c>
      <c r="DG7" s="57">
        <v>44.76</v>
      </c>
      <c r="DH7" s="57">
        <v>45.91</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119.62</v>
      </c>
      <c r="V11" s="65">
        <f>IF(U6="-",NA(),U6)</f>
        <v>152.27000000000001</v>
      </c>
      <c r="W11" s="65">
        <f>IF(V6="-",NA(),V6)</f>
        <v>145.99</v>
      </c>
      <c r="X11" s="65">
        <f>IF(W6="-",NA(),W6)</f>
        <v>109.71</v>
      </c>
      <c r="Y11" s="65">
        <f>IF(X6="-",NA(),X6)</f>
        <v>106.23</v>
      </c>
      <c r="AE11" s="64" t="s">
        <v>23</v>
      </c>
      <c r="AF11" s="65">
        <f>IF(AE6="-",NA(),AE6)</f>
        <v>0</v>
      </c>
      <c r="AG11" s="65">
        <f>IF(AF6="-",NA(),AF6)</f>
        <v>0</v>
      </c>
      <c r="AH11" s="65">
        <f>IF(AG6="-",NA(),AG6)</f>
        <v>0</v>
      </c>
      <c r="AI11" s="65">
        <f>IF(AH6="-",NA(),AH6)</f>
        <v>0</v>
      </c>
      <c r="AJ11" s="65">
        <f>IF(AI6="-",NA(),AI6)</f>
        <v>0</v>
      </c>
      <c r="AP11" s="64" t="s">
        <v>23</v>
      </c>
      <c r="AQ11" s="65">
        <f>IF(AP6="-",NA(),AP6)</f>
        <v>3042.88</v>
      </c>
      <c r="AR11" s="65">
        <f>IF(AQ6="-",NA(),AQ6)</f>
        <v>3090.74</v>
      </c>
      <c r="AS11" s="65">
        <f>IF(AR6="-",NA(),AR6)</f>
        <v>3114.05</v>
      </c>
      <c r="AT11" s="65">
        <f>IF(AS6="-",NA(),AS6)</f>
        <v>233.23</v>
      </c>
      <c r="AU11" s="65">
        <f>IF(AT6="-",NA(),AT6)</f>
        <v>1708.84</v>
      </c>
      <c r="BA11" s="64" t="s">
        <v>23</v>
      </c>
      <c r="BB11" s="65">
        <f>IF(BA6="-",NA(),BA6)</f>
        <v>14.17</v>
      </c>
      <c r="BC11" s="65">
        <f>IF(BB6="-",NA(),BB6)</f>
        <v>7.59</v>
      </c>
      <c r="BD11" s="65">
        <f>IF(BC6="-",NA(),BC6)</f>
        <v>5.0199999999999996</v>
      </c>
      <c r="BE11" s="65">
        <f>IF(BD6="-",NA(),BD6)</f>
        <v>4.5599999999999996</v>
      </c>
      <c r="BF11" s="65">
        <f>IF(BE6="-",NA(),BE6)</f>
        <v>4.1100000000000003</v>
      </c>
      <c r="BL11" s="64" t="s">
        <v>23</v>
      </c>
      <c r="BM11" s="65">
        <f>IF(BL6="-",NA(),BL6)</f>
        <v>120.32</v>
      </c>
      <c r="BN11" s="65">
        <f>IF(BM6="-",NA(),BM6)</f>
        <v>153.59</v>
      </c>
      <c r="BO11" s="65">
        <f>IF(BN6="-",NA(),BN6)</f>
        <v>147.61000000000001</v>
      </c>
      <c r="BP11" s="65">
        <f>IF(BO6="-",NA(),BO6)</f>
        <v>109.92</v>
      </c>
      <c r="BQ11" s="65">
        <f>IF(BP6="-",NA(),BP6)</f>
        <v>106.39</v>
      </c>
      <c r="BW11" s="64" t="s">
        <v>23</v>
      </c>
      <c r="BX11" s="65">
        <f>IF(BW6="-",NA(),BW6)</f>
        <v>40.520000000000003</v>
      </c>
      <c r="BY11" s="65">
        <f>IF(BX6="-",NA(),BX6)</f>
        <v>31.91</v>
      </c>
      <c r="BZ11" s="65">
        <f>IF(BY6="-",NA(),BY6)</f>
        <v>32.56</v>
      </c>
      <c r="CA11" s="65">
        <f>IF(BZ6="-",NA(),BZ6)</f>
        <v>41.69</v>
      </c>
      <c r="CB11" s="65">
        <f>IF(CA6="-",NA(),CA6)</f>
        <v>43.43</v>
      </c>
      <c r="CH11" s="64" t="s">
        <v>23</v>
      </c>
      <c r="CI11" s="65">
        <f>IF(CH6="-",NA(),CH6)</f>
        <v>58.63</v>
      </c>
      <c r="CJ11" s="65">
        <f>IF(CI6="-",NA(),CI6)</f>
        <v>79.099999999999994</v>
      </c>
      <c r="CK11" s="65">
        <f>IF(CJ6="-",NA(),CJ6)</f>
        <v>77.05</v>
      </c>
      <c r="CL11" s="65">
        <f>IF(CK6="-",NA(),CK6)</f>
        <v>77.53</v>
      </c>
      <c r="CM11" s="65">
        <f>IF(CL6="-",NA(),CL6)</f>
        <v>64.11</v>
      </c>
      <c r="CS11" s="64" t="s">
        <v>23</v>
      </c>
      <c r="CT11" s="65">
        <f>IF(CS6="-",NA(),CS6)</f>
        <v>89.5</v>
      </c>
      <c r="CU11" s="65">
        <f>IF(CT6="-",NA(),CT6)</f>
        <v>95.75</v>
      </c>
      <c r="CV11" s="65">
        <f>IF(CU6="-",NA(),CU6)</f>
        <v>96.75</v>
      </c>
      <c r="CW11" s="65">
        <f>IF(CV6="-",NA(),CV6)</f>
        <v>96.75</v>
      </c>
      <c r="CX11" s="65">
        <f>IF(CW6="-",NA(),CW6)</f>
        <v>82.34</v>
      </c>
      <c r="DD11" s="64" t="s">
        <v>23</v>
      </c>
      <c r="DE11" s="65">
        <f>IF(DD6="-",NA(),DD6)</f>
        <v>60</v>
      </c>
      <c r="DF11" s="65">
        <f>IF(DE6="-",NA(),DE6)</f>
        <v>62.13</v>
      </c>
      <c r="DG11" s="65">
        <f>IF(DF6="-",NA(),DF6)</f>
        <v>63.65</v>
      </c>
      <c r="DH11" s="65">
        <f>IF(DG6="-",NA(),DG6)</f>
        <v>44.76</v>
      </c>
      <c r="DI11" s="65">
        <f>IF(DH6="-",NA(),DH6)</f>
        <v>45.91</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2021-12-03T09:00:21Z</dcterms:created>
  <dcterms:modified xsi:type="dcterms:W3CDTF">2022-02-04T09:19:48Z</dcterms:modified>
  <cp:category/>
</cp:coreProperties>
</file>