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共用\市町村民経済計算\Ｈ３１年度\11公表関係(県HPほか)\ホームページ\R01年度事務\01経年グラフ作成ツール\HP掲載用リンクなし\"/>
    </mc:Choice>
  </mc:AlternateContent>
  <bookViews>
    <workbookView xWindow="0" yWindow="0" windowWidth="20490" windowHeight="7575"/>
  </bookViews>
  <sheets>
    <sheet name="分配（一人当たり）" sheetId="53" r:id="rId1"/>
    <sheet name="分配（構成比）" sheetId="54" r:id="rId2"/>
    <sheet name="分配（増加率）" sheetId="55" r:id="rId3"/>
    <sheet name="H29分配" sheetId="70" r:id="rId4"/>
    <sheet name="H28分配" sheetId="59" r:id="rId5"/>
    <sheet name="H27分配" sheetId="60" r:id="rId6"/>
    <sheet name="H26分配" sheetId="61" r:id="rId7"/>
    <sheet name="H25分配" sheetId="62" r:id="rId8"/>
    <sheet name="H24分配" sheetId="63" r:id="rId9"/>
    <sheet name="H23分配" sheetId="64" r:id="rId10"/>
    <sheet name="H22分配" sheetId="65" r:id="rId11"/>
    <sheet name="H21分配" sheetId="66" r:id="rId12"/>
    <sheet name="H20分配" sheetId="67" r:id="rId13"/>
    <sheet name="H19分配" sheetId="68" r:id="rId14"/>
    <sheet name="H18分配" sheetId="69" r:id="rId15"/>
  </sheets>
  <definedNames>
    <definedName name="_xlnm._FilterDatabase" localSheetId="0" hidden="1">'分配（一人当たり）'!$E$2:$E$3</definedName>
    <definedName name="_xlnm.Print_Area" localSheetId="14">H18分配!$P$1:$CQ$54</definedName>
    <definedName name="_xlnm.Print_Area" localSheetId="13">H19分配!$P$1:$EE$54</definedName>
    <definedName name="_xlnm.Print_Area" localSheetId="12">H20分配!$P$1:$EE$53</definedName>
    <definedName name="_xlnm.Print_Area" localSheetId="11">H21分配!$O$1:$EE$51</definedName>
    <definedName name="_xlnm.Print_Area" localSheetId="10">H22分配!$O$1:$EE$51</definedName>
    <definedName name="_xlnm.Print_Area" localSheetId="9">H23分配!$O$1:$EE$51</definedName>
    <definedName name="_xlnm.Print_Area" localSheetId="8">H24分配!$O$1:$EE$51</definedName>
    <definedName name="_xlnm.Print_Area" localSheetId="7">H25分配!$O$1:$EE$51</definedName>
    <definedName name="_xlnm.Print_Area" localSheetId="6">H26分配!$O$1:$EE$51</definedName>
    <definedName name="_xlnm.Print_Area" localSheetId="5">H27分配!$O$1:$EE$51</definedName>
    <definedName name="_xlnm.Print_Area" localSheetId="4">H28分配!$O$1:$EE$51</definedName>
    <definedName name="_xlnm.Print_Area" localSheetId="3">H29分配!$O$1:$EE$51</definedName>
    <definedName name="_xlnm.Print_Area" localSheetId="0">'分配（一人当たり）'!$A$1:$N$90</definedName>
    <definedName name="_xlnm.Print_Area" localSheetId="1">'分配（構成比）'!$A$1:$Q$82</definedName>
    <definedName name="_xlnm.Print_Area" localSheetId="2">'分配（増加率）'!$A$1:$N$125</definedName>
  </definedNames>
  <calcPr calcId="162913"/>
</workbook>
</file>

<file path=xl/calcChain.xml><?xml version="1.0" encoding="utf-8"?>
<calcChain xmlns="http://schemas.openxmlformats.org/spreadsheetml/2006/main">
  <c r="C7" i="55" l="1"/>
  <c r="C38" i="55" l="1"/>
  <c r="B125" i="55"/>
  <c r="B111" i="55"/>
  <c r="B96" i="55"/>
  <c r="H82" i="55"/>
  <c r="G82" i="55"/>
  <c r="E82" i="55" s="1"/>
  <c r="J82" i="53" l="1"/>
  <c r="E82" i="53"/>
  <c r="B51" i="70"/>
  <c r="B52" i="70" s="1"/>
  <c r="I82" i="53" s="1"/>
  <c r="D51" i="70"/>
  <c r="D52" i="70" s="1"/>
  <c r="G50" i="70"/>
  <c r="I50" i="70"/>
  <c r="N50" i="70"/>
  <c r="J50" i="70"/>
  <c r="L50" i="70"/>
  <c r="C50" i="70"/>
  <c r="E49" i="70"/>
  <c r="I49" i="70"/>
  <c r="F49" i="70"/>
  <c r="D49" i="70"/>
  <c r="L49" i="70"/>
  <c r="K49" i="70"/>
  <c r="B48" i="70"/>
  <c r="N48" i="70"/>
  <c r="L48" i="70"/>
  <c r="M48" i="70"/>
  <c r="K48" i="70"/>
  <c r="J48" i="70"/>
  <c r="G48" i="70"/>
  <c r="F48" i="70"/>
  <c r="D48" i="70"/>
  <c r="C48" i="70"/>
  <c r="N47" i="70"/>
  <c r="F47" i="70"/>
  <c r="K47" i="70"/>
  <c r="J47" i="70"/>
  <c r="M47" i="70"/>
  <c r="I47" i="70"/>
  <c r="D47" i="70"/>
  <c r="I46" i="70"/>
  <c r="N46" i="70"/>
  <c r="L46" i="70"/>
  <c r="J46" i="70"/>
  <c r="G46" i="70"/>
  <c r="I45" i="70"/>
  <c r="E45" i="70"/>
  <c r="M45" i="70"/>
  <c r="L45" i="70"/>
  <c r="K45" i="70"/>
  <c r="F45" i="70"/>
  <c r="D45" i="70"/>
  <c r="E44" i="70"/>
  <c r="M44" i="70"/>
  <c r="L44" i="70"/>
  <c r="D44" i="70"/>
  <c r="N44" i="70"/>
  <c r="K44" i="70"/>
  <c r="J44" i="70"/>
  <c r="I44" i="70"/>
  <c r="F44" i="70"/>
  <c r="B44" i="70"/>
  <c r="B43" i="70"/>
  <c r="F43" i="70"/>
  <c r="K43" i="70"/>
  <c r="N43" i="70"/>
  <c r="J43" i="70"/>
  <c r="I43" i="70"/>
  <c r="G43" i="70"/>
  <c r="C43" i="70"/>
  <c r="G42" i="70"/>
  <c r="I42" i="70"/>
  <c r="N42" i="70"/>
  <c r="J42" i="70"/>
  <c r="L42" i="70"/>
  <c r="C42" i="70"/>
  <c r="I41" i="70"/>
  <c r="F41" i="70"/>
  <c r="D41" i="70"/>
  <c r="M41" i="70"/>
  <c r="L41" i="70"/>
  <c r="K41" i="70"/>
  <c r="E41" i="70"/>
  <c r="I40" i="70"/>
  <c r="N40" i="70"/>
  <c r="L40" i="70"/>
  <c r="J40" i="70"/>
  <c r="M40" i="70"/>
  <c r="K40" i="70"/>
  <c r="F40" i="70"/>
  <c r="E40" i="70"/>
  <c r="D40" i="70"/>
  <c r="N39" i="70"/>
  <c r="G81" i="54" s="1"/>
  <c r="F39" i="70"/>
  <c r="K39" i="70"/>
  <c r="D81" i="54" s="1"/>
  <c r="J39" i="70"/>
  <c r="C81" i="54" s="1"/>
  <c r="M39" i="70"/>
  <c r="F81" i="54" s="1"/>
  <c r="I39" i="70"/>
  <c r="D39" i="70"/>
  <c r="I38" i="70"/>
  <c r="N38" i="70"/>
  <c r="L38" i="70"/>
  <c r="J38" i="70"/>
  <c r="I37" i="70"/>
  <c r="E37" i="70"/>
  <c r="M37" i="70"/>
  <c r="L37" i="70"/>
  <c r="K37" i="70"/>
  <c r="F37" i="70"/>
  <c r="D37" i="70"/>
  <c r="G36" i="70"/>
  <c r="M36" i="70"/>
  <c r="L36" i="70"/>
  <c r="N36" i="70"/>
  <c r="K36" i="70"/>
  <c r="J36" i="70"/>
  <c r="I36" i="70"/>
  <c r="F36" i="70"/>
  <c r="D36" i="70"/>
  <c r="B36" i="70"/>
  <c r="B35" i="70"/>
  <c r="F35" i="70"/>
  <c r="K35" i="70"/>
  <c r="N35" i="70"/>
  <c r="J35" i="70"/>
  <c r="I35" i="70"/>
  <c r="C35" i="70"/>
  <c r="I34" i="70"/>
  <c r="N34" i="70"/>
  <c r="J34" i="70"/>
  <c r="L34" i="70"/>
  <c r="G34" i="70"/>
  <c r="C34" i="70"/>
  <c r="E33" i="70"/>
  <c r="I33" i="70"/>
  <c r="F33" i="70"/>
  <c r="K33" i="70"/>
  <c r="L33" i="70"/>
  <c r="L32" i="70"/>
  <c r="N32" i="70"/>
  <c r="M32" i="70"/>
  <c r="K32" i="70"/>
  <c r="J32" i="70"/>
  <c r="I32" i="70"/>
  <c r="G32" i="70"/>
  <c r="F32" i="70"/>
  <c r="D32" i="70"/>
  <c r="C32" i="70"/>
  <c r="B32" i="70"/>
  <c r="N31" i="70"/>
  <c r="F31" i="70"/>
  <c r="K31" i="70"/>
  <c r="J31" i="70"/>
  <c r="M31" i="70"/>
  <c r="I31" i="70"/>
  <c r="I30" i="70"/>
  <c r="N30" i="70"/>
  <c r="L30" i="70"/>
  <c r="J30" i="70"/>
  <c r="G30" i="70"/>
  <c r="C30" i="70"/>
  <c r="I29" i="70"/>
  <c r="D29" i="70"/>
  <c r="M29" i="70"/>
  <c r="L29" i="70"/>
  <c r="K29" i="70"/>
  <c r="F29" i="70"/>
  <c r="E29" i="70"/>
  <c r="E28" i="70"/>
  <c r="M28" i="70"/>
  <c r="L28" i="70"/>
  <c r="D28" i="70"/>
  <c r="N28" i="70"/>
  <c r="K28" i="70"/>
  <c r="J28" i="70"/>
  <c r="I28" i="70"/>
  <c r="F28" i="70"/>
  <c r="B28" i="70"/>
  <c r="F27" i="70"/>
  <c r="K27" i="70"/>
  <c r="J27" i="70"/>
  <c r="N27" i="70"/>
  <c r="M27" i="70"/>
  <c r="I27" i="70"/>
  <c r="G27" i="70"/>
  <c r="D27" i="70"/>
  <c r="G26" i="70"/>
  <c r="I26" i="70"/>
  <c r="N26" i="70"/>
  <c r="L26" i="70"/>
  <c r="J26" i="70"/>
  <c r="C26" i="70"/>
  <c r="I25" i="70"/>
  <c r="M25" i="70"/>
  <c r="L25" i="70"/>
  <c r="K25" i="70"/>
  <c r="F25" i="70"/>
  <c r="E25" i="70"/>
  <c r="D25" i="70"/>
  <c r="I24" i="70"/>
  <c r="N24" i="70"/>
  <c r="L24" i="70"/>
  <c r="D24" i="70"/>
  <c r="C24" i="70"/>
  <c r="M24" i="70"/>
  <c r="K24" i="70"/>
  <c r="J24" i="70"/>
  <c r="F24" i="70"/>
  <c r="E24" i="70"/>
  <c r="B23" i="70"/>
  <c r="F23" i="70"/>
  <c r="K23" i="70"/>
  <c r="N23" i="70"/>
  <c r="M23" i="70"/>
  <c r="J23" i="70"/>
  <c r="I23" i="70"/>
  <c r="G23" i="70"/>
  <c r="D23" i="70"/>
  <c r="C23" i="70"/>
  <c r="I22" i="70"/>
  <c r="N22" i="70"/>
  <c r="J22" i="70"/>
  <c r="L22" i="70"/>
  <c r="I21" i="70"/>
  <c r="E21" i="70"/>
  <c r="M21" i="70"/>
  <c r="L21" i="70"/>
  <c r="K21" i="70"/>
  <c r="F21" i="70"/>
  <c r="D21" i="70"/>
  <c r="L20" i="70"/>
  <c r="C20" i="70"/>
  <c r="N20" i="70"/>
  <c r="M20" i="70"/>
  <c r="K20" i="70"/>
  <c r="J20" i="70"/>
  <c r="I20" i="70"/>
  <c r="G20" i="70"/>
  <c r="F20" i="70"/>
  <c r="E20" i="70"/>
  <c r="D20" i="70"/>
  <c r="B20" i="70"/>
  <c r="B19" i="70"/>
  <c r="F19" i="70"/>
  <c r="K19" i="70"/>
  <c r="N19" i="70"/>
  <c r="J19" i="70"/>
  <c r="I19" i="70"/>
  <c r="C19" i="70"/>
  <c r="I18" i="70"/>
  <c r="N18" i="70"/>
  <c r="J18" i="70"/>
  <c r="L18" i="70"/>
  <c r="G18" i="70"/>
  <c r="I17" i="70"/>
  <c r="F17" i="70"/>
  <c r="E17" i="70"/>
  <c r="K17" i="70"/>
  <c r="L17" i="70"/>
  <c r="L16" i="70"/>
  <c r="N16" i="70"/>
  <c r="M16" i="70"/>
  <c r="K16" i="70"/>
  <c r="J16" i="70"/>
  <c r="I16" i="70"/>
  <c r="G16" i="70"/>
  <c r="F16" i="70"/>
  <c r="D16" i="70"/>
  <c r="C16" i="70"/>
  <c r="B16" i="70"/>
  <c r="E15" i="70"/>
  <c r="K15" i="70"/>
  <c r="J15" i="70"/>
  <c r="N15" i="70"/>
  <c r="M15" i="70"/>
  <c r="I15" i="70"/>
  <c r="G15" i="70"/>
  <c r="F15" i="70"/>
  <c r="D15" i="70"/>
  <c r="C15" i="70"/>
  <c r="B15" i="70"/>
  <c r="I14" i="70"/>
  <c r="F14" i="70"/>
  <c r="K14" i="70"/>
  <c r="J14" i="70"/>
  <c r="N14" i="70"/>
  <c r="L14" i="70"/>
  <c r="G14" i="70"/>
  <c r="C14" i="70"/>
  <c r="I13" i="70"/>
  <c r="N13" i="70"/>
  <c r="E13" i="70"/>
  <c r="J13" i="70"/>
  <c r="M13" i="70"/>
  <c r="K13" i="70"/>
  <c r="F13" i="70"/>
  <c r="D13" i="70"/>
  <c r="B13" i="70"/>
  <c r="M12" i="70"/>
  <c r="D12" i="70"/>
  <c r="J12" i="70"/>
  <c r="N12" i="70"/>
  <c r="L12" i="70"/>
  <c r="I12" i="70"/>
  <c r="G12" i="70"/>
  <c r="E12" i="70"/>
  <c r="B11" i="70"/>
  <c r="F11" i="70"/>
  <c r="L11" i="70"/>
  <c r="D11" i="70"/>
  <c r="I11" i="70"/>
  <c r="B10" i="70"/>
  <c r="I10" i="70"/>
  <c r="F10" i="70"/>
  <c r="K10" i="70"/>
  <c r="N10" i="70"/>
  <c r="L10" i="70"/>
  <c r="J10" i="70"/>
  <c r="G10" i="70"/>
  <c r="C10" i="70"/>
  <c r="I9" i="70"/>
  <c r="N9" i="70"/>
  <c r="E9" i="70"/>
  <c r="J9" i="70"/>
  <c r="M9" i="70"/>
  <c r="K9" i="70"/>
  <c r="F9" i="70"/>
  <c r="D9" i="70"/>
  <c r="B9" i="70"/>
  <c r="B8" i="70"/>
  <c r="M8" i="70"/>
  <c r="D8" i="70"/>
  <c r="N8" i="70"/>
  <c r="L8" i="70"/>
  <c r="J8" i="70"/>
  <c r="I8" i="70"/>
  <c r="G8" i="70"/>
  <c r="E8" i="70"/>
  <c r="C8" i="70"/>
  <c r="B7" i="70"/>
  <c r="G7" i="70"/>
  <c r="L7" i="70"/>
  <c r="D7" i="70"/>
  <c r="C7" i="70"/>
  <c r="M7" i="70"/>
  <c r="F7" i="70"/>
  <c r="BB52" i="70"/>
  <c r="I6" i="70"/>
  <c r="AX52" i="70"/>
  <c r="AT52" i="70"/>
  <c r="AN52" i="70"/>
  <c r="AJ52" i="70"/>
  <c r="AF52" i="70"/>
  <c r="Z52" i="70"/>
  <c r="V52" i="70"/>
  <c r="R52" i="70"/>
  <c r="J6" i="70"/>
  <c r="N6" i="70"/>
  <c r="L6" i="70"/>
  <c r="G6" i="70"/>
  <c r="C82" i="53" l="1"/>
  <c r="C51" i="70"/>
  <c r="C52" i="70" s="1"/>
  <c r="F51" i="70"/>
  <c r="F52" i="70" s="1"/>
  <c r="I7" i="70"/>
  <c r="K11" i="70"/>
  <c r="D17" i="70"/>
  <c r="D19" i="70"/>
  <c r="M19" i="70"/>
  <c r="C22" i="70"/>
  <c r="B24" i="70"/>
  <c r="C28" i="70"/>
  <c r="G28" i="70"/>
  <c r="C31" i="70"/>
  <c r="B31" i="70"/>
  <c r="D33" i="70"/>
  <c r="D35" i="70"/>
  <c r="M35" i="70"/>
  <c r="E36" i="70"/>
  <c r="C38" i="70"/>
  <c r="G39" i="70"/>
  <c r="B40" i="70"/>
  <c r="C44" i="70"/>
  <c r="G44" i="70"/>
  <c r="C47" i="70"/>
  <c r="B47" i="70"/>
  <c r="I48" i="70"/>
  <c r="E51" i="70"/>
  <c r="E52" i="70" s="1"/>
  <c r="X52" i="70"/>
  <c r="AH52" i="70"/>
  <c r="AL52" i="70"/>
  <c r="AV52" i="70"/>
  <c r="AZ52" i="70"/>
  <c r="K7" i="70"/>
  <c r="M11" i="70"/>
  <c r="C12" i="70"/>
  <c r="B12" i="70"/>
  <c r="B14" i="70"/>
  <c r="M17" i="70"/>
  <c r="C18" i="70"/>
  <c r="G19" i="70"/>
  <c r="G22" i="70"/>
  <c r="G24" i="70"/>
  <c r="C27" i="70"/>
  <c r="B27" i="70"/>
  <c r="D31" i="70"/>
  <c r="E32" i="70"/>
  <c r="M33" i="70"/>
  <c r="G35" i="70"/>
  <c r="G38" i="70"/>
  <c r="C40" i="70"/>
  <c r="G40" i="70"/>
  <c r="E48" i="70"/>
  <c r="M49" i="70"/>
  <c r="G51" i="70"/>
  <c r="G52" i="70" s="1"/>
  <c r="T52" i="70"/>
  <c r="AB52" i="70"/>
  <c r="AP52" i="70"/>
  <c r="C6" i="70"/>
  <c r="C11" i="70"/>
  <c r="G11" i="70"/>
  <c r="G31" i="70"/>
  <c r="C36" i="70"/>
  <c r="C39" i="70"/>
  <c r="B39" i="70"/>
  <c r="D43" i="70"/>
  <c r="M43" i="70"/>
  <c r="C46" i="70"/>
  <c r="G47" i="70"/>
  <c r="N17" i="70"/>
  <c r="G17" i="70"/>
  <c r="J21" i="70"/>
  <c r="C21" i="70"/>
  <c r="J25" i="70"/>
  <c r="C25" i="70"/>
  <c r="N25" i="70"/>
  <c r="G25" i="70"/>
  <c r="J29" i="70"/>
  <c r="C29" i="70"/>
  <c r="N29" i="70"/>
  <c r="G29" i="70"/>
  <c r="N33" i="70"/>
  <c r="G33" i="70"/>
  <c r="J41" i="70"/>
  <c r="C41" i="70"/>
  <c r="N41" i="70"/>
  <c r="G41" i="70"/>
  <c r="J45" i="70"/>
  <c r="C45" i="70"/>
  <c r="N45" i="70"/>
  <c r="G45" i="70"/>
  <c r="J49" i="70"/>
  <c r="C49" i="70"/>
  <c r="N49" i="70"/>
  <c r="G49" i="70"/>
  <c r="D6" i="70"/>
  <c r="M6" i="70"/>
  <c r="S52" i="70"/>
  <c r="W52" i="70"/>
  <c r="AA52" i="70"/>
  <c r="AG52" i="70"/>
  <c r="AK52" i="70"/>
  <c r="AO52" i="70"/>
  <c r="AU52" i="70"/>
  <c r="AY52" i="70"/>
  <c r="BC52" i="70"/>
  <c r="E7" i="70"/>
  <c r="J7" i="70"/>
  <c r="N7" i="70"/>
  <c r="F8" i="70"/>
  <c r="K8" i="70"/>
  <c r="C9" i="70"/>
  <c r="G9" i="70"/>
  <c r="L9" i="70"/>
  <c r="D10" i="70"/>
  <c r="M10" i="70"/>
  <c r="E11" i="70"/>
  <c r="J11" i="70"/>
  <c r="N11" i="70"/>
  <c r="F12" i="70"/>
  <c r="K12" i="70"/>
  <c r="C13" i="70"/>
  <c r="G13" i="70"/>
  <c r="L13" i="70"/>
  <c r="D14" i="70"/>
  <c r="M14" i="70"/>
  <c r="L15" i="70"/>
  <c r="B17" i="70"/>
  <c r="B21" i="70"/>
  <c r="B25" i="70"/>
  <c r="H82" i="53" s="1"/>
  <c r="B29" i="70"/>
  <c r="B33" i="70"/>
  <c r="B37" i="70"/>
  <c r="B41" i="70"/>
  <c r="B45" i="70"/>
  <c r="B49" i="70"/>
  <c r="J17" i="70"/>
  <c r="C17" i="70"/>
  <c r="J37" i="70"/>
  <c r="C37" i="70"/>
  <c r="E6" i="70"/>
  <c r="E10" i="70"/>
  <c r="E14" i="70"/>
  <c r="E16" i="70"/>
  <c r="L19" i="70"/>
  <c r="E19" i="70"/>
  <c r="L23" i="70"/>
  <c r="E23" i="70"/>
  <c r="L27" i="70"/>
  <c r="E27" i="70"/>
  <c r="L31" i="70"/>
  <c r="E31" i="70"/>
  <c r="L35" i="70"/>
  <c r="E35" i="70"/>
  <c r="L39" i="70"/>
  <c r="E81" i="54" s="1"/>
  <c r="E39" i="70"/>
  <c r="L43" i="70"/>
  <c r="E43" i="70"/>
  <c r="L47" i="70"/>
  <c r="E47" i="70"/>
  <c r="N21" i="70"/>
  <c r="G21" i="70"/>
  <c r="J33" i="70"/>
  <c r="C33" i="70"/>
  <c r="N37" i="70"/>
  <c r="G37" i="70"/>
  <c r="B6" i="70"/>
  <c r="F6" i="70"/>
  <c r="K6" i="70"/>
  <c r="Q52" i="70"/>
  <c r="U52" i="70"/>
  <c r="Y52" i="70"/>
  <c r="AE52" i="70"/>
  <c r="AI52" i="70"/>
  <c r="AM52" i="70"/>
  <c r="AQ52" i="70"/>
  <c r="AW52" i="70"/>
  <c r="BA52" i="70"/>
  <c r="K18" i="70"/>
  <c r="D18" i="70"/>
  <c r="F18" i="70"/>
  <c r="M18" i="70"/>
  <c r="B18" i="70"/>
  <c r="E18" i="70"/>
  <c r="K22" i="70"/>
  <c r="D22" i="70"/>
  <c r="F22" i="70"/>
  <c r="M22" i="70"/>
  <c r="B22" i="70"/>
  <c r="E22" i="70"/>
  <c r="K26" i="70"/>
  <c r="D26" i="70"/>
  <c r="F26" i="70"/>
  <c r="M26" i="70"/>
  <c r="B26" i="70"/>
  <c r="E26" i="70"/>
  <c r="K30" i="70"/>
  <c r="D30" i="70"/>
  <c r="F30" i="70"/>
  <c r="M30" i="70"/>
  <c r="B30" i="70"/>
  <c r="E30" i="70"/>
  <c r="K34" i="70"/>
  <c r="D34" i="70"/>
  <c r="F34" i="70"/>
  <c r="M34" i="70"/>
  <c r="B34" i="70"/>
  <c r="E34" i="70"/>
  <c r="K38" i="70"/>
  <c r="D38" i="70"/>
  <c r="F38" i="70"/>
  <c r="M38" i="70"/>
  <c r="B38" i="70"/>
  <c r="E38" i="70"/>
  <c r="K42" i="70"/>
  <c r="D42" i="70"/>
  <c r="F42" i="70"/>
  <c r="M42" i="70"/>
  <c r="B42" i="70"/>
  <c r="E42" i="70"/>
  <c r="K46" i="70"/>
  <c r="D46" i="70"/>
  <c r="F46" i="70"/>
  <c r="M46" i="70"/>
  <c r="B46" i="70"/>
  <c r="E46" i="70"/>
  <c r="K50" i="70"/>
  <c r="D50" i="70"/>
  <c r="F50" i="70"/>
  <c r="M50" i="70"/>
  <c r="B50" i="70"/>
  <c r="E50" i="70"/>
  <c r="D38" i="54"/>
  <c r="C6" i="54"/>
  <c r="I51" i="70" l="1"/>
  <c r="L51" i="70"/>
  <c r="J51" i="70"/>
  <c r="I52" i="70"/>
  <c r="D82" i="53"/>
  <c r="L52" i="70"/>
  <c r="J52" i="70"/>
  <c r="N51" i="70"/>
  <c r="M52" i="70"/>
  <c r="M51" i="70"/>
  <c r="N52" i="70"/>
  <c r="K51" i="70"/>
  <c r="K52" i="70"/>
  <c r="C7" i="53"/>
  <c r="G71" i="55"/>
  <c r="G72" i="55"/>
  <c r="G73" i="55"/>
  <c r="G74" i="55"/>
  <c r="G75" i="55"/>
  <c r="G76" i="55"/>
  <c r="G77" i="55"/>
  <c r="G78" i="55"/>
  <c r="G79" i="55"/>
  <c r="G80" i="55"/>
  <c r="G81" i="55"/>
  <c r="F51" i="69" l="1"/>
  <c r="F52" i="69" s="1"/>
  <c r="D51" i="69"/>
  <c r="D52" i="69" s="1"/>
  <c r="N50" i="69"/>
  <c r="M50" i="69"/>
  <c r="L50" i="69"/>
  <c r="K50" i="69"/>
  <c r="J50" i="69"/>
  <c r="I49" i="69"/>
  <c r="N49" i="69"/>
  <c r="L49" i="69"/>
  <c r="J49" i="69"/>
  <c r="L48" i="69"/>
  <c r="K48" i="69"/>
  <c r="I47" i="69"/>
  <c r="N47" i="69"/>
  <c r="M47" i="69"/>
  <c r="L47" i="69"/>
  <c r="K47" i="69"/>
  <c r="J47" i="69"/>
  <c r="M46" i="69"/>
  <c r="L46" i="69"/>
  <c r="K46" i="69"/>
  <c r="I45" i="69"/>
  <c r="N45" i="69"/>
  <c r="M45" i="69"/>
  <c r="L45" i="69"/>
  <c r="K45" i="69"/>
  <c r="J45" i="69"/>
  <c r="N44" i="69"/>
  <c r="L44" i="69"/>
  <c r="K44" i="69"/>
  <c r="J44" i="69"/>
  <c r="D47" i="69"/>
  <c r="I43" i="69"/>
  <c r="N43" i="69"/>
  <c r="L43" i="69"/>
  <c r="J43" i="69"/>
  <c r="F46" i="69"/>
  <c r="D46" i="69"/>
  <c r="N42" i="69"/>
  <c r="M42" i="69"/>
  <c r="L42" i="69"/>
  <c r="K42" i="69"/>
  <c r="J42" i="69"/>
  <c r="I41" i="69"/>
  <c r="N41" i="69"/>
  <c r="L41" i="69"/>
  <c r="K41" i="69"/>
  <c r="J41" i="69"/>
  <c r="N40" i="69"/>
  <c r="L40" i="69"/>
  <c r="K40" i="69"/>
  <c r="J40" i="69"/>
  <c r="I39" i="69"/>
  <c r="N39" i="69"/>
  <c r="M39" i="69"/>
  <c r="L39" i="69"/>
  <c r="K39" i="69"/>
  <c r="J39" i="69"/>
  <c r="N38" i="69"/>
  <c r="M38" i="69"/>
  <c r="L38" i="69"/>
  <c r="K38" i="69"/>
  <c r="J38" i="69"/>
  <c r="I37" i="69"/>
  <c r="N37" i="69"/>
  <c r="M37" i="69"/>
  <c r="L37" i="69"/>
  <c r="K37" i="69"/>
  <c r="J37" i="69"/>
  <c r="L36" i="69"/>
  <c r="K36" i="69"/>
  <c r="J36" i="69"/>
  <c r="I35" i="69"/>
  <c r="N35" i="69"/>
  <c r="M35" i="69"/>
  <c r="L35" i="69"/>
  <c r="K35" i="69"/>
  <c r="J35" i="69"/>
  <c r="N34" i="69"/>
  <c r="M34" i="69"/>
  <c r="L34" i="69"/>
  <c r="K34" i="69"/>
  <c r="J34" i="69"/>
  <c r="I33" i="69"/>
  <c r="N33" i="69"/>
  <c r="M33" i="69"/>
  <c r="L33" i="69"/>
  <c r="K33" i="69"/>
  <c r="J33" i="69"/>
  <c r="L32" i="69"/>
  <c r="K32" i="69"/>
  <c r="J32" i="69"/>
  <c r="I31" i="69"/>
  <c r="N31" i="69"/>
  <c r="M31" i="69"/>
  <c r="L31" i="69"/>
  <c r="K31" i="69"/>
  <c r="J31" i="69"/>
  <c r="N30" i="69"/>
  <c r="M30" i="69"/>
  <c r="L30" i="69"/>
  <c r="K30" i="69"/>
  <c r="J30" i="69"/>
  <c r="D33" i="69"/>
  <c r="I29" i="69"/>
  <c r="N29" i="69"/>
  <c r="M29" i="69"/>
  <c r="L29" i="69"/>
  <c r="K29" i="69"/>
  <c r="J29" i="69"/>
  <c r="L28" i="69"/>
  <c r="K28" i="69"/>
  <c r="D31" i="69"/>
  <c r="I27" i="69"/>
  <c r="N27" i="69"/>
  <c r="L27" i="69"/>
  <c r="J27" i="69"/>
  <c r="N26" i="69"/>
  <c r="M26" i="69"/>
  <c r="L26" i="69"/>
  <c r="K26" i="69"/>
  <c r="J26" i="69"/>
  <c r="I25" i="69"/>
  <c r="N25" i="69"/>
  <c r="L25" i="69"/>
  <c r="K25" i="69"/>
  <c r="J25" i="69"/>
  <c r="N24" i="69"/>
  <c r="L24" i="69"/>
  <c r="K24" i="69"/>
  <c r="J24" i="69"/>
  <c r="D26" i="69"/>
  <c r="I23" i="69"/>
  <c r="N23" i="69"/>
  <c r="M23" i="69"/>
  <c r="K23" i="69"/>
  <c r="J23" i="69"/>
  <c r="I22" i="69"/>
  <c r="N22" i="69"/>
  <c r="M22" i="69"/>
  <c r="L22" i="69"/>
  <c r="J22" i="69"/>
  <c r="M21" i="69"/>
  <c r="K21" i="69"/>
  <c r="J21" i="69"/>
  <c r="F23" i="69"/>
  <c r="M20" i="69"/>
  <c r="L20" i="69"/>
  <c r="K20" i="69"/>
  <c r="I19" i="69"/>
  <c r="M19" i="69"/>
  <c r="L19" i="69"/>
  <c r="K19" i="69"/>
  <c r="I18" i="69"/>
  <c r="N18" i="69"/>
  <c r="L18" i="69"/>
  <c r="K18" i="69"/>
  <c r="J18" i="69"/>
  <c r="I17" i="69"/>
  <c r="N17" i="69"/>
  <c r="K17" i="69"/>
  <c r="J17" i="69"/>
  <c r="M16" i="69"/>
  <c r="L16" i="69"/>
  <c r="J16" i="69"/>
  <c r="M15" i="69"/>
  <c r="L15" i="69"/>
  <c r="K15" i="69"/>
  <c r="I14" i="69"/>
  <c r="N14" i="69"/>
  <c r="L14" i="69"/>
  <c r="K14" i="69"/>
  <c r="J14" i="69"/>
  <c r="I13" i="69"/>
  <c r="N13" i="69"/>
  <c r="L13" i="69"/>
  <c r="J13" i="69"/>
  <c r="I12" i="69"/>
  <c r="N12" i="69"/>
  <c r="L12" i="69"/>
  <c r="J12" i="69"/>
  <c r="M11" i="69"/>
  <c r="L11" i="69"/>
  <c r="K11" i="69"/>
  <c r="I10" i="69"/>
  <c r="N10" i="69"/>
  <c r="L10" i="69"/>
  <c r="K10" i="69"/>
  <c r="J10" i="69"/>
  <c r="I9" i="69"/>
  <c r="N9" i="69"/>
  <c r="L9" i="69"/>
  <c r="J9" i="69"/>
  <c r="I8" i="69"/>
  <c r="N8" i="69"/>
  <c r="L8" i="69"/>
  <c r="I7" i="69"/>
  <c r="M7" i="69"/>
  <c r="L7" i="69"/>
  <c r="K7" i="69"/>
  <c r="F30" i="69" l="1"/>
  <c r="F26" i="69"/>
  <c r="F34" i="69"/>
  <c r="F50" i="69"/>
  <c r="E16" i="69"/>
  <c r="E36" i="69"/>
  <c r="D11" i="69"/>
  <c r="B18" i="69"/>
  <c r="F11" i="69"/>
  <c r="C40" i="69"/>
  <c r="E38" i="69"/>
  <c r="L6" i="69"/>
  <c r="D44" i="69"/>
  <c r="D41" i="69"/>
  <c r="E42" i="69"/>
  <c r="F7" i="69"/>
  <c r="D10" i="69"/>
  <c r="D17" i="69"/>
  <c r="E11" i="69"/>
  <c r="D14" i="69"/>
  <c r="E15" i="69"/>
  <c r="F16" i="69"/>
  <c r="C17" i="69"/>
  <c r="B19" i="69"/>
  <c r="F20" i="69"/>
  <c r="D21" i="69"/>
  <c r="F37" i="69"/>
  <c r="F39" i="69"/>
  <c r="D29" i="69"/>
  <c r="D30" i="69"/>
  <c r="C36" i="69"/>
  <c r="D37" i="69"/>
  <c r="E48" i="69"/>
  <c r="D7" i="69"/>
  <c r="E19" i="69"/>
  <c r="E20" i="69"/>
  <c r="D23" i="69"/>
  <c r="F31" i="69"/>
  <c r="C32" i="69"/>
  <c r="B43" i="69"/>
  <c r="G18" i="69"/>
  <c r="G8" i="69"/>
  <c r="G9" i="69"/>
  <c r="C10" i="69"/>
  <c r="B13" i="69"/>
  <c r="E14" i="69"/>
  <c r="D15" i="69"/>
  <c r="D19" i="69"/>
  <c r="D24" i="69"/>
  <c r="B25" i="69"/>
  <c r="E28" i="69"/>
  <c r="B33" i="69"/>
  <c r="C38" i="69"/>
  <c r="B35" i="69"/>
  <c r="E40" i="69"/>
  <c r="C42" i="69"/>
  <c r="E44" i="69"/>
  <c r="F45" i="69"/>
  <c r="B7" i="69"/>
  <c r="E7" i="69"/>
  <c r="E8" i="69"/>
  <c r="B9" i="69"/>
  <c r="E10" i="69"/>
  <c r="C14" i="69"/>
  <c r="D18" i="69"/>
  <c r="C22" i="69"/>
  <c r="C23" i="69"/>
  <c r="G22" i="69"/>
  <c r="E32" i="69"/>
  <c r="B37" i="69"/>
  <c r="G34" i="69"/>
  <c r="G38" i="69"/>
  <c r="B39" i="69"/>
  <c r="G42" i="69"/>
  <c r="C44" i="69"/>
  <c r="F47" i="69"/>
  <c r="D48" i="69"/>
  <c r="D50" i="69"/>
  <c r="B51" i="69"/>
  <c r="B52" i="69" s="1"/>
  <c r="G15" i="69"/>
  <c r="N15" i="69"/>
  <c r="B15" i="69"/>
  <c r="I15" i="69"/>
  <c r="E17" i="69"/>
  <c r="L17" i="69"/>
  <c r="G20" i="69"/>
  <c r="N20" i="69"/>
  <c r="D43" i="69"/>
  <c r="K43" i="69"/>
  <c r="F43" i="69"/>
  <c r="M43" i="69"/>
  <c r="B44" i="69"/>
  <c r="I44" i="69"/>
  <c r="C46" i="69"/>
  <c r="J46" i="69"/>
  <c r="G46" i="69"/>
  <c r="N46" i="69"/>
  <c r="B46" i="69"/>
  <c r="I46" i="69"/>
  <c r="B50" i="69"/>
  <c r="I50" i="69"/>
  <c r="D13" i="69"/>
  <c r="K13" i="69"/>
  <c r="B20" i="69"/>
  <c r="I20" i="69"/>
  <c r="G21" i="69"/>
  <c r="N21" i="69"/>
  <c r="E6" i="69"/>
  <c r="C7" i="69"/>
  <c r="J7" i="69"/>
  <c r="G7" i="69"/>
  <c r="N7" i="69"/>
  <c r="C8" i="69"/>
  <c r="J8" i="69"/>
  <c r="F10" i="69"/>
  <c r="M10" i="69"/>
  <c r="B10" i="69"/>
  <c r="B12" i="69"/>
  <c r="D12" i="69"/>
  <c r="K12" i="69"/>
  <c r="F12" i="69"/>
  <c r="M12" i="69"/>
  <c r="E12" i="69"/>
  <c r="G14" i="69"/>
  <c r="G16" i="69"/>
  <c r="N16" i="69"/>
  <c r="B16" i="69"/>
  <c r="I16" i="69"/>
  <c r="C18" i="69"/>
  <c r="C21" i="69"/>
  <c r="E22" i="69"/>
  <c r="E24" i="69"/>
  <c r="E26" i="69"/>
  <c r="F24" i="69"/>
  <c r="M24" i="69"/>
  <c r="F29" i="69"/>
  <c r="C30" i="69"/>
  <c r="G30" i="69"/>
  <c r="F33" i="69"/>
  <c r="C34" i="69"/>
  <c r="D35" i="69"/>
  <c r="F38" i="69"/>
  <c r="G36" i="69"/>
  <c r="N36" i="69"/>
  <c r="B36" i="69"/>
  <c r="I36" i="69"/>
  <c r="D40" i="69"/>
  <c r="B38" i="69"/>
  <c r="I38" i="69"/>
  <c r="D42" i="69"/>
  <c r="B40" i="69"/>
  <c r="I40" i="69"/>
  <c r="F41" i="69"/>
  <c r="M41" i="69"/>
  <c r="B42" i="69"/>
  <c r="I42" i="69"/>
  <c r="E46" i="69"/>
  <c r="F44" i="69"/>
  <c r="M44" i="69"/>
  <c r="E50" i="69"/>
  <c r="F13" i="69"/>
  <c r="M13" i="69"/>
  <c r="C15" i="69"/>
  <c r="J15" i="69"/>
  <c r="C19" i="69"/>
  <c r="J19" i="69"/>
  <c r="G19" i="69"/>
  <c r="N19" i="69"/>
  <c r="C20" i="69"/>
  <c r="J20" i="69"/>
  <c r="B21" i="69"/>
  <c r="I21" i="69"/>
  <c r="D22" i="69"/>
  <c r="K22" i="69"/>
  <c r="B24" i="69"/>
  <c r="I24" i="69"/>
  <c r="F28" i="69"/>
  <c r="M28" i="69"/>
  <c r="F32" i="69"/>
  <c r="M32" i="69"/>
  <c r="I6" i="69"/>
  <c r="G11" i="69"/>
  <c r="N11" i="69"/>
  <c r="C12" i="69"/>
  <c r="D16" i="69"/>
  <c r="K16" i="69"/>
  <c r="F22" i="69"/>
  <c r="G24" i="69"/>
  <c r="B30" i="69"/>
  <c r="I30" i="69"/>
  <c r="D34" i="69"/>
  <c r="F35" i="69"/>
  <c r="F36" i="69"/>
  <c r="M36" i="69"/>
  <c r="F40" i="69"/>
  <c r="M40" i="69"/>
  <c r="C48" i="69"/>
  <c r="J48" i="69"/>
  <c r="G48" i="69"/>
  <c r="N48" i="69"/>
  <c r="B48" i="69"/>
  <c r="I48" i="69"/>
  <c r="D49" i="69"/>
  <c r="K49" i="69"/>
  <c r="F49" i="69"/>
  <c r="M49" i="69"/>
  <c r="J6" i="69"/>
  <c r="N6" i="69"/>
  <c r="D8" i="69"/>
  <c r="K8" i="69"/>
  <c r="F8" i="69"/>
  <c r="M8" i="69"/>
  <c r="D9" i="69"/>
  <c r="K9" i="69"/>
  <c r="F9" i="69"/>
  <c r="M9" i="69"/>
  <c r="C11" i="69"/>
  <c r="J11" i="69"/>
  <c r="B11" i="69"/>
  <c r="I11" i="69"/>
  <c r="F18" i="69"/>
  <c r="M18" i="69"/>
  <c r="E21" i="69"/>
  <c r="L21" i="69"/>
  <c r="E23" i="69"/>
  <c r="L23" i="69"/>
  <c r="F25" i="69"/>
  <c r="M25" i="69"/>
  <c r="B26" i="69"/>
  <c r="I26" i="69"/>
  <c r="K6" i="69"/>
  <c r="F6" i="69"/>
  <c r="M6" i="69"/>
  <c r="G10" i="69"/>
  <c r="G12" i="69"/>
  <c r="F14" i="69"/>
  <c r="M14" i="69"/>
  <c r="B14" i="69"/>
  <c r="F15" i="69"/>
  <c r="C16" i="69"/>
  <c r="F17" i="69"/>
  <c r="M17" i="69"/>
  <c r="B17" i="69"/>
  <c r="E18" i="69"/>
  <c r="F19" i="69"/>
  <c r="D20" i="69"/>
  <c r="D6" i="69"/>
  <c r="F21" i="69"/>
  <c r="B22" i="69"/>
  <c r="B23" i="69"/>
  <c r="G23" i="69"/>
  <c r="C24" i="69"/>
  <c r="D25" i="69"/>
  <c r="C26" i="69"/>
  <c r="G26" i="69"/>
  <c r="B27" i="69"/>
  <c r="D28" i="69"/>
  <c r="E30" i="69"/>
  <c r="D27" i="69"/>
  <c r="K27" i="69"/>
  <c r="F27" i="69"/>
  <c r="M27" i="69"/>
  <c r="C28" i="69"/>
  <c r="J28" i="69"/>
  <c r="G28" i="69"/>
  <c r="N28" i="69"/>
  <c r="B28" i="69"/>
  <c r="I28" i="69"/>
  <c r="D32" i="69"/>
  <c r="E34" i="69"/>
  <c r="G32" i="69"/>
  <c r="N32" i="69"/>
  <c r="B32" i="69"/>
  <c r="I32" i="69"/>
  <c r="D36" i="69"/>
  <c r="B34" i="69"/>
  <c r="I34" i="69"/>
  <c r="D38" i="69"/>
  <c r="D39" i="69"/>
  <c r="G40" i="69"/>
  <c r="B41" i="69"/>
  <c r="F42" i="69"/>
  <c r="G44" i="69"/>
  <c r="D45" i="69"/>
  <c r="C50" i="69"/>
  <c r="G50" i="69"/>
  <c r="F48" i="69"/>
  <c r="M48" i="69"/>
  <c r="E27" i="69"/>
  <c r="G27" i="69"/>
  <c r="C27" i="69"/>
  <c r="G49" i="69"/>
  <c r="C49" i="69"/>
  <c r="E49" i="69"/>
  <c r="B49" i="69"/>
  <c r="E13" i="69"/>
  <c r="G25" i="69"/>
  <c r="C25" i="69"/>
  <c r="E25" i="69"/>
  <c r="E43" i="69"/>
  <c r="G43" i="69"/>
  <c r="C43" i="69"/>
  <c r="C9" i="69"/>
  <c r="E9" i="69"/>
  <c r="G17" i="69"/>
  <c r="C6" i="69"/>
  <c r="G6" i="69"/>
  <c r="B6" i="69"/>
  <c r="G29" i="69"/>
  <c r="C29" i="69"/>
  <c r="E29" i="69"/>
  <c r="B29" i="69"/>
  <c r="E31" i="69"/>
  <c r="G31" i="69"/>
  <c r="C31" i="69"/>
  <c r="B31" i="69"/>
  <c r="G41" i="69"/>
  <c r="C41" i="69"/>
  <c r="E41" i="69"/>
  <c r="E47" i="69"/>
  <c r="G47" i="69"/>
  <c r="C47" i="69"/>
  <c r="B47" i="69"/>
  <c r="B8" i="69"/>
  <c r="C13" i="69"/>
  <c r="G13" i="69"/>
  <c r="G45" i="69"/>
  <c r="C45" i="69"/>
  <c r="E45" i="69"/>
  <c r="B45" i="69"/>
  <c r="G37" i="69"/>
  <c r="C37" i="69"/>
  <c r="E37" i="69"/>
  <c r="E39" i="69"/>
  <c r="G39" i="69"/>
  <c r="C39" i="69"/>
  <c r="E51" i="69"/>
  <c r="E52" i="69" s="1"/>
  <c r="G51" i="69"/>
  <c r="G52" i="69" s="1"/>
  <c r="C51" i="69"/>
  <c r="C52" i="69" s="1"/>
  <c r="G33" i="69"/>
  <c r="C33" i="69"/>
  <c r="E33" i="69"/>
  <c r="E35" i="69"/>
  <c r="G35" i="69"/>
  <c r="C35" i="69"/>
  <c r="F51" i="68"/>
  <c r="D51" i="68"/>
  <c r="I50" i="68"/>
  <c r="N50" i="68"/>
  <c r="M50" i="68"/>
  <c r="K50" i="68"/>
  <c r="J50" i="68"/>
  <c r="N49" i="68"/>
  <c r="M49" i="68"/>
  <c r="L49" i="68"/>
  <c r="J49" i="68"/>
  <c r="I48" i="68"/>
  <c r="N48" i="68"/>
  <c r="K48" i="68"/>
  <c r="J48" i="68"/>
  <c r="I47" i="68"/>
  <c r="N47" i="68"/>
  <c r="M47" i="68"/>
  <c r="L47" i="68"/>
  <c r="J47" i="68"/>
  <c r="I46" i="68"/>
  <c r="N46" i="68"/>
  <c r="L46" i="68"/>
  <c r="K46" i="68"/>
  <c r="J46" i="68"/>
  <c r="I45" i="68"/>
  <c r="N45" i="68"/>
  <c r="M45" i="68"/>
  <c r="L45" i="68"/>
  <c r="J45" i="68"/>
  <c r="I44" i="68"/>
  <c r="N44" i="68"/>
  <c r="M44" i="68"/>
  <c r="L44" i="68"/>
  <c r="K44" i="68"/>
  <c r="J44" i="68"/>
  <c r="I43" i="68"/>
  <c r="N43" i="68"/>
  <c r="M43" i="68"/>
  <c r="L43" i="68"/>
  <c r="J43" i="68"/>
  <c r="I42" i="68"/>
  <c r="N42" i="68"/>
  <c r="L42" i="68"/>
  <c r="J42" i="68"/>
  <c r="I41" i="68"/>
  <c r="N41" i="68"/>
  <c r="L41" i="68"/>
  <c r="J41" i="68"/>
  <c r="I40" i="68"/>
  <c r="N40" i="68"/>
  <c r="L40" i="68"/>
  <c r="J40" i="68"/>
  <c r="I39" i="68"/>
  <c r="N39" i="68"/>
  <c r="L39" i="68"/>
  <c r="J39" i="68"/>
  <c r="K38" i="68"/>
  <c r="I37" i="68"/>
  <c r="N37" i="68"/>
  <c r="M37" i="68"/>
  <c r="L37" i="68"/>
  <c r="J37" i="68"/>
  <c r="I36" i="68"/>
  <c r="N36" i="68"/>
  <c r="M36" i="68"/>
  <c r="L36" i="68"/>
  <c r="J36" i="68"/>
  <c r="I35" i="68"/>
  <c r="N35" i="68"/>
  <c r="L35" i="68"/>
  <c r="J35" i="68"/>
  <c r="M34" i="68"/>
  <c r="K34" i="68"/>
  <c r="I33" i="68"/>
  <c r="N33" i="68"/>
  <c r="M33" i="68"/>
  <c r="L33" i="68"/>
  <c r="J33" i="68"/>
  <c r="I32" i="68"/>
  <c r="N32" i="68"/>
  <c r="M32" i="68"/>
  <c r="L32" i="68"/>
  <c r="J32" i="68"/>
  <c r="I31" i="68"/>
  <c r="N31" i="68"/>
  <c r="M31" i="68"/>
  <c r="J31" i="68"/>
  <c r="I30" i="68"/>
  <c r="N30" i="68"/>
  <c r="L30" i="68"/>
  <c r="J30" i="68"/>
  <c r="I29" i="68"/>
  <c r="N29" i="68"/>
  <c r="L29" i="68"/>
  <c r="J29" i="68"/>
  <c r="L28" i="68"/>
  <c r="K28" i="68"/>
  <c r="I27" i="68"/>
  <c r="N27" i="68"/>
  <c r="L27" i="68"/>
  <c r="J27" i="68"/>
  <c r="M26" i="68"/>
  <c r="I25" i="68"/>
  <c r="N25" i="68"/>
  <c r="L25" i="68"/>
  <c r="J25" i="68"/>
  <c r="I24" i="68"/>
  <c r="N24" i="68"/>
  <c r="L24" i="68"/>
  <c r="N23" i="68"/>
  <c r="L23" i="68"/>
  <c r="J23" i="68"/>
  <c r="N22" i="68"/>
  <c r="L22" i="68"/>
  <c r="J22" i="68"/>
  <c r="I21" i="68"/>
  <c r="N21" i="68"/>
  <c r="L21" i="68"/>
  <c r="K21" i="68"/>
  <c r="J21" i="68"/>
  <c r="D23" i="68"/>
  <c r="I20" i="68"/>
  <c r="N20" i="68"/>
  <c r="L20" i="68"/>
  <c r="J20" i="68"/>
  <c r="I19" i="68"/>
  <c r="N19" i="68"/>
  <c r="K19" i="68"/>
  <c r="J19" i="68"/>
  <c r="I18" i="68"/>
  <c r="K18" i="68"/>
  <c r="I17" i="68"/>
  <c r="N17" i="68"/>
  <c r="L17" i="68"/>
  <c r="J17" i="68"/>
  <c r="I16" i="68"/>
  <c r="N16" i="68"/>
  <c r="J16" i="68"/>
  <c r="I15" i="68"/>
  <c r="N15" i="68"/>
  <c r="L15" i="68"/>
  <c r="J15" i="68"/>
  <c r="I14" i="68"/>
  <c r="N14" i="68"/>
  <c r="L14" i="68"/>
  <c r="J14" i="68"/>
  <c r="I13" i="68"/>
  <c r="N13" i="68"/>
  <c r="L13" i="68"/>
  <c r="J13" i="68"/>
  <c r="N12" i="68"/>
  <c r="L12" i="68"/>
  <c r="I11" i="68"/>
  <c r="N11" i="68"/>
  <c r="L11" i="68"/>
  <c r="J11" i="68"/>
  <c r="I10" i="68"/>
  <c r="N10" i="68"/>
  <c r="K10" i="68"/>
  <c r="J10" i="68"/>
  <c r="L9" i="68"/>
  <c r="L8" i="68"/>
  <c r="I7" i="68"/>
  <c r="N7" i="68"/>
  <c r="L7" i="68"/>
  <c r="J7" i="68"/>
  <c r="F51" i="67"/>
  <c r="F52" i="67" s="1"/>
  <c r="D51" i="67"/>
  <c r="N50" i="67"/>
  <c r="L50" i="67"/>
  <c r="J50" i="67"/>
  <c r="I49" i="67"/>
  <c r="L49" i="67"/>
  <c r="J49" i="67"/>
  <c r="I48" i="67"/>
  <c r="N48" i="67"/>
  <c r="L48" i="67"/>
  <c r="J48" i="67"/>
  <c r="I47" i="67"/>
  <c r="N47" i="67"/>
  <c r="L47" i="67"/>
  <c r="J47" i="67"/>
  <c r="I46" i="67"/>
  <c r="N46" i="67"/>
  <c r="L46" i="67"/>
  <c r="J46" i="67"/>
  <c r="I45" i="67"/>
  <c r="N45" i="67"/>
  <c r="J45" i="67"/>
  <c r="I44" i="67"/>
  <c r="N44" i="67"/>
  <c r="M44" i="67"/>
  <c r="L44" i="67"/>
  <c r="J44" i="67"/>
  <c r="I43" i="67"/>
  <c r="N43" i="67"/>
  <c r="L43" i="67"/>
  <c r="M42" i="67"/>
  <c r="K42" i="67"/>
  <c r="F44" i="67"/>
  <c r="I41" i="67"/>
  <c r="N41" i="67"/>
  <c r="L41" i="67"/>
  <c r="J41" i="67"/>
  <c r="I40" i="67"/>
  <c r="N40" i="67"/>
  <c r="L40" i="67"/>
  <c r="J40" i="67"/>
  <c r="I39" i="67"/>
  <c r="N39" i="67"/>
  <c r="J39" i="67"/>
  <c r="I38" i="67"/>
  <c r="N38" i="67"/>
  <c r="L38" i="67"/>
  <c r="J38" i="67"/>
  <c r="I37" i="67"/>
  <c r="L37" i="67"/>
  <c r="J37" i="67"/>
  <c r="L36" i="67"/>
  <c r="K36" i="67"/>
  <c r="I35" i="67"/>
  <c r="N35" i="67"/>
  <c r="L35" i="67"/>
  <c r="J35" i="67"/>
  <c r="I34" i="67"/>
  <c r="N34" i="67"/>
  <c r="L34" i="67"/>
  <c r="J34" i="67"/>
  <c r="D36" i="67"/>
  <c r="I33" i="67"/>
  <c r="L33" i="67"/>
  <c r="J33" i="67"/>
  <c r="L32" i="67"/>
  <c r="K32" i="67"/>
  <c r="J32" i="67"/>
  <c r="I31" i="67"/>
  <c r="N31" i="67"/>
  <c r="J31" i="67"/>
  <c r="I30" i="67"/>
  <c r="N30" i="67"/>
  <c r="L30" i="67"/>
  <c r="J30" i="67"/>
  <c r="F32" i="67"/>
  <c r="I29" i="67"/>
  <c r="N29" i="67"/>
  <c r="L29" i="67"/>
  <c r="J29" i="67"/>
  <c r="I28" i="67"/>
  <c r="N28" i="67"/>
  <c r="L28" i="67"/>
  <c r="J28" i="67"/>
  <c r="I27" i="67"/>
  <c r="N27" i="67"/>
  <c r="L27" i="67"/>
  <c r="J27" i="67"/>
  <c r="I26" i="67"/>
  <c r="N26" i="67"/>
  <c r="L26" i="67"/>
  <c r="J26" i="67"/>
  <c r="I25" i="67"/>
  <c r="N25" i="67"/>
  <c r="L25" i="67"/>
  <c r="J25" i="67"/>
  <c r="M24" i="67"/>
  <c r="M23" i="67"/>
  <c r="L23" i="67"/>
  <c r="K23" i="67"/>
  <c r="N22" i="67"/>
  <c r="J22" i="67"/>
  <c r="L21" i="67"/>
  <c r="K21" i="67"/>
  <c r="I20" i="67"/>
  <c r="N20" i="67"/>
  <c r="L20" i="67"/>
  <c r="J20" i="67"/>
  <c r="L19" i="67"/>
  <c r="K19" i="67"/>
  <c r="L18" i="67"/>
  <c r="L17" i="67"/>
  <c r="K17" i="67"/>
  <c r="I16" i="67"/>
  <c r="N16" i="67"/>
  <c r="L16" i="67"/>
  <c r="J16" i="67"/>
  <c r="L15" i="67"/>
  <c r="I14" i="67"/>
  <c r="N14" i="67"/>
  <c r="L14" i="67"/>
  <c r="J14" i="67"/>
  <c r="I13" i="67"/>
  <c r="N13" i="67"/>
  <c r="M13" i="67"/>
  <c r="L13" i="67"/>
  <c r="J13" i="67"/>
  <c r="I12" i="67"/>
  <c r="N12" i="67"/>
  <c r="L12" i="67"/>
  <c r="J12" i="67"/>
  <c r="L11" i="67"/>
  <c r="K11" i="67"/>
  <c r="L10" i="67"/>
  <c r="M9" i="67"/>
  <c r="K9" i="67"/>
  <c r="I8" i="67"/>
  <c r="N8" i="67"/>
  <c r="L8" i="67"/>
  <c r="J8" i="67"/>
  <c r="I7" i="67"/>
  <c r="L7" i="67"/>
  <c r="K7" i="67"/>
  <c r="J7" i="67"/>
  <c r="F51" i="66"/>
  <c r="D51" i="66"/>
  <c r="I50" i="66"/>
  <c r="L50" i="66"/>
  <c r="J50" i="66"/>
  <c r="I49" i="66"/>
  <c r="N49" i="66"/>
  <c r="L49" i="66"/>
  <c r="J49" i="66"/>
  <c r="M48" i="66"/>
  <c r="K48" i="66"/>
  <c r="L47" i="66"/>
  <c r="I46" i="66"/>
  <c r="N46" i="66"/>
  <c r="L46" i="66"/>
  <c r="J46" i="66"/>
  <c r="I45" i="66"/>
  <c r="N45" i="66"/>
  <c r="L45" i="66"/>
  <c r="J45" i="66"/>
  <c r="L44" i="66"/>
  <c r="I43" i="66"/>
  <c r="N43" i="66"/>
  <c r="L43" i="66"/>
  <c r="J43" i="66"/>
  <c r="I42" i="66"/>
  <c r="L42" i="66"/>
  <c r="J42" i="66"/>
  <c r="L41" i="66"/>
  <c r="I40" i="66"/>
  <c r="N40" i="66"/>
  <c r="J40" i="66"/>
  <c r="L39" i="66"/>
  <c r="I38" i="66"/>
  <c r="L38" i="66"/>
  <c r="J38" i="66"/>
  <c r="M37" i="66"/>
  <c r="L37" i="66"/>
  <c r="M36" i="66"/>
  <c r="L36" i="66"/>
  <c r="M35" i="66"/>
  <c r="L35" i="66"/>
  <c r="K35" i="66"/>
  <c r="I34" i="66"/>
  <c r="N34" i="66"/>
  <c r="M34" i="66"/>
  <c r="I33" i="66"/>
  <c r="N33" i="66"/>
  <c r="L33" i="66"/>
  <c r="J33" i="66"/>
  <c r="I31" i="66"/>
  <c r="N31" i="66"/>
  <c r="J31" i="66"/>
  <c r="I30" i="66"/>
  <c r="N30" i="66"/>
  <c r="L30" i="66"/>
  <c r="J30" i="66"/>
  <c r="I29" i="66"/>
  <c r="N29" i="66"/>
  <c r="L29" i="66"/>
  <c r="I28" i="66"/>
  <c r="N28" i="66"/>
  <c r="K28" i="66"/>
  <c r="J28" i="66"/>
  <c r="I27" i="66"/>
  <c r="K27" i="66"/>
  <c r="I26" i="66"/>
  <c r="L26" i="66"/>
  <c r="I25" i="66"/>
  <c r="N25" i="66"/>
  <c r="M25" i="66"/>
  <c r="K25" i="66"/>
  <c r="J25" i="66"/>
  <c r="N24" i="66"/>
  <c r="L24" i="66"/>
  <c r="J24" i="66"/>
  <c r="L23" i="66"/>
  <c r="K23" i="66"/>
  <c r="I22" i="66"/>
  <c r="N22" i="66"/>
  <c r="L22" i="66"/>
  <c r="J22" i="66"/>
  <c r="I21" i="66"/>
  <c r="N21" i="66"/>
  <c r="L21" i="66"/>
  <c r="J21" i="66"/>
  <c r="N20" i="66"/>
  <c r="L20" i="66"/>
  <c r="J20" i="66"/>
  <c r="I19" i="66"/>
  <c r="N19" i="66"/>
  <c r="L19" i="66"/>
  <c r="J19" i="66"/>
  <c r="I18" i="66"/>
  <c r="N18" i="66"/>
  <c r="L18" i="66"/>
  <c r="J18" i="66"/>
  <c r="I17" i="66"/>
  <c r="N17" i="66"/>
  <c r="L17" i="66"/>
  <c r="J17" i="66"/>
  <c r="I16" i="66"/>
  <c r="N16" i="66"/>
  <c r="L16" i="66"/>
  <c r="J16" i="66"/>
  <c r="I15" i="66"/>
  <c r="N15" i="66"/>
  <c r="L15" i="66"/>
  <c r="J15" i="66"/>
  <c r="I14" i="66"/>
  <c r="N14" i="66"/>
  <c r="M14" i="66"/>
  <c r="L14" i="66"/>
  <c r="K14" i="66"/>
  <c r="J14" i="66"/>
  <c r="I13" i="66"/>
  <c r="N13" i="66"/>
  <c r="L13" i="66"/>
  <c r="J13" i="66"/>
  <c r="I12" i="66"/>
  <c r="N12" i="66"/>
  <c r="J12" i="66"/>
  <c r="I11" i="66"/>
  <c r="N11" i="66"/>
  <c r="L11" i="66"/>
  <c r="J11" i="66"/>
  <c r="I10" i="66"/>
  <c r="N10" i="66"/>
  <c r="L10" i="66"/>
  <c r="J10" i="66"/>
  <c r="I9" i="66"/>
  <c r="N9" i="66"/>
  <c r="L9" i="66"/>
  <c r="I8" i="66"/>
  <c r="N8" i="66"/>
  <c r="L8" i="66"/>
  <c r="J8" i="66"/>
  <c r="I7" i="66"/>
  <c r="N7" i="66"/>
  <c r="L7" i="66"/>
  <c r="J7" i="66"/>
  <c r="I6" i="66"/>
  <c r="N6" i="66"/>
  <c r="M6" i="66"/>
  <c r="L6" i="66"/>
  <c r="J6" i="66"/>
  <c r="F51" i="65"/>
  <c r="F52" i="65" s="1"/>
  <c r="D51" i="65"/>
  <c r="D52" i="65" s="1"/>
  <c r="I50" i="65"/>
  <c r="N50" i="65"/>
  <c r="L50" i="65"/>
  <c r="J50" i="65"/>
  <c r="I49" i="65"/>
  <c r="N49" i="65"/>
  <c r="L49" i="65"/>
  <c r="I48" i="65"/>
  <c r="N48" i="65"/>
  <c r="L48" i="65"/>
  <c r="J48" i="65"/>
  <c r="I47" i="65"/>
  <c r="N47" i="65"/>
  <c r="L47" i="65"/>
  <c r="J47" i="65"/>
  <c r="I46" i="65"/>
  <c r="N46" i="65"/>
  <c r="L46" i="65"/>
  <c r="J46" i="65"/>
  <c r="I45" i="65"/>
  <c r="N45" i="65"/>
  <c r="L45" i="65"/>
  <c r="J45" i="65"/>
  <c r="I44" i="65"/>
  <c r="N44" i="65"/>
  <c r="L44" i="65"/>
  <c r="J44" i="65"/>
  <c r="I43" i="65"/>
  <c r="N43" i="65"/>
  <c r="L43" i="65"/>
  <c r="J43" i="65"/>
  <c r="L42" i="65"/>
  <c r="J42" i="65"/>
  <c r="I41" i="65"/>
  <c r="L41" i="65"/>
  <c r="J41" i="65"/>
  <c r="I40" i="65"/>
  <c r="N40" i="65"/>
  <c r="L40" i="65"/>
  <c r="J40" i="65"/>
  <c r="I39" i="65"/>
  <c r="N39" i="65"/>
  <c r="L39" i="65"/>
  <c r="J39" i="65"/>
  <c r="I38" i="65"/>
  <c r="N38" i="65"/>
  <c r="L38" i="65"/>
  <c r="I37" i="65"/>
  <c r="N37" i="65"/>
  <c r="L37" i="65"/>
  <c r="J37" i="65"/>
  <c r="I36" i="65"/>
  <c r="N36" i="65"/>
  <c r="L36" i="65"/>
  <c r="J36" i="65"/>
  <c r="I35" i="65"/>
  <c r="N35" i="65"/>
  <c r="L35" i="65"/>
  <c r="J35" i="65"/>
  <c r="I34" i="65"/>
  <c r="N34" i="65"/>
  <c r="M34" i="65"/>
  <c r="L34" i="65"/>
  <c r="K34" i="65"/>
  <c r="J34" i="65"/>
  <c r="I33" i="65"/>
  <c r="N33" i="65"/>
  <c r="L33" i="65"/>
  <c r="J33" i="65"/>
  <c r="I32" i="65"/>
  <c r="N32" i="65"/>
  <c r="L32" i="65"/>
  <c r="J32" i="65"/>
  <c r="I31" i="65"/>
  <c r="N31" i="65"/>
  <c r="L31" i="65"/>
  <c r="J31" i="65"/>
  <c r="I30" i="65"/>
  <c r="N30" i="65"/>
  <c r="L30" i="65"/>
  <c r="J30" i="65"/>
  <c r="I29" i="65"/>
  <c r="N29" i="65"/>
  <c r="L29" i="65"/>
  <c r="J29" i="65"/>
  <c r="I28" i="65"/>
  <c r="N28" i="65"/>
  <c r="L28" i="65"/>
  <c r="J28" i="65"/>
  <c r="I27" i="65"/>
  <c r="N27" i="65"/>
  <c r="L27" i="65"/>
  <c r="J27" i="65"/>
  <c r="I26" i="65"/>
  <c r="N26" i="65"/>
  <c r="L26" i="65"/>
  <c r="J26" i="65"/>
  <c r="I25" i="65"/>
  <c r="N25" i="65"/>
  <c r="L25" i="65"/>
  <c r="J25" i="65"/>
  <c r="I24" i="65"/>
  <c r="N24" i="65"/>
  <c r="L24" i="65"/>
  <c r="J24" i="65"/>
  <c r="L23" i="65"/>
  <c r="I22" i="65"/>
  <c r="N22" i="65"/>
  <c r="L22" i="65"/>
  <c r="J22" i="65"/>
  <c r="I21" i="65"/>
  <c r="N21" i="65"/>
  <c r="L21" i="65"/>
  <c r="J21" i="65"/>
  <c r="I20" i="65"/>
  <c r="N20" i="65"/>
  <c r="L20" i="65"/>
  <c r="J20" i="65"/>
  <c r="I19" i="65"/>
  <c r="N19" i="65"/>
  <c r="L19" i="65"/>
  <c r="J19" i="65"/>
  <c r="I18" i="65"/>
  <c r="N18" i="65"/>
  <c r="L18" i="65"/>
  <c r="J18" i="65"/>
  <c r="I17" i="65"/>
  <c r="N17" i="65"/>
  <c r="L17" i="65"/>
  <c r="J17" i="65"/>
  <c r="I16" i="65"/>
  <c r="N16" i="65"/>
  <c r="L16" i="65"/>
  <c r="J16" i="65"/>
  <c r="I15" i="65"/>
  <c r="N15" i="65"/>
  <c r="L15" i="65"/>
  <c r="J15" i="65"/>
  <c r="I14" i="65"/>
  <c r="N14" i="65"/>
  <c r="L14" i="65"/>
  <c r="J14" i="65"/>
  <c r="I13" i="65"/>
  <c r="N13" i="65"/>
  <c r="L13" i="65"/>
  <c r="J13" i="65"/>
  <c r="I12" i="65"/>
  <c r="N12" i="65"/>
  <c r="L12" i="65"/>
  <c r="J12" i="65"/>
  <c r="I11" i="65"/>
  <c r="N11" i="65"/>
  <c r="L11" i="65"/>
  <c r="J11" i="65"/>
  <c r="I10" i="65"/>
  <c r="N10" i="65"/>
  <c r="M10" i="65"/>
  <c r="L10" i="65"/>
  <c r="K10" i="65"/>
  <c r="J10" i="65"/>
  <c r="I9" i="65"/>
  <c r="N9" i="65"/>
  <c r="L9" i="65"/>
  <c r="J9" i="65"/>
  <c r="I8" i="65"/>
  <c r="N8" i="65"/>
  <c r="L8" i="65"/>
  <c r="J8" i="65"/>
  <c r="I7" i="65"/>
  <c r="N7" i="65"/>
  <c r="L7" i="65"/>
  <c r="J7" i="65"/>
  <c r="I6" i="65"/>
  <c r="N6" i="65"/>
  <c r="L6" i="65"/>
  <c r="J6" i="65"/>
  <c r="F51" i="64"/>
  <c r="F52" i="64" s="1"/>
  <c r="D51" i="64"/>
  <c r="D52" i="64" s="1"/>
  <c r="I50" i="64"/>
  <c r="N50" i="64"/>
  <c r="L50" i="64"/>
  <c r="J50" i="64"/>
  <c r="I49" i="64"/>
  <c r="N49" i="64"/>
  <c r="L49" i="64"/>
  <c r="J49" i="64"/>
  <c r="I48" i="64"/>
  <c r="N48" i="64"/>
  <c r="L48" i="64"/>
  <c r="J48" i="64"/>
  <c r="I47" i="64"/>
  <c r="N47" i="64"/>
  <c r="L47" i="64"/>
  <c r="J47" i="64"/>
  <c r="I46" i="64"/>
  <c r="N46" i="64"/>
  <c r="L46" i="64"/>
  <c r="J46" i="64"/>
  <c r="I45" i="64"/>
  <c r="N45" i="64"/>
  <c r="L45" i="64"/>
  <c r="J45" i="64"/>
  <c r="I44" i="64"/>
  <c r="N44" i="64"/>
  <c r="L44" i="64"/>
  <c r="J44" i="64"/>
  <c r="I43" i="64"/>
  <c r="N43" i="64"/>
  <c r="L43" i="64"/>
  <c r="J43" i="64"/>
  <c r="I42" i="64"/>
  <c r="N42" i="64"/>
  <c r="L42" i="64"/>
  <c r="J42" i="64"/>
  <c r="I41" i="64"/>
  <c r="N41" i="64"/>
  <c r="L41" i="64"/>
  <c r="J41" i="64"/>
  <c r="I40" i="64"/>
  <c r="N40" i="64"/>
  <c r="L40" i="64"/>
  <c r="J40" i="64"/>
  <c r="I39" i="64"/>
  <c r="N39" i="64"/>
  <c r="L39" i="64"/>
  <c r="K39" i="64"/>
  <c r="J39" i="64"/>
  <c r="I38" i="64"/>
  <c r="N38" i="64"/>
  <c r="L38" i="64"/>
  <c r="K38" i="64"/>
  <c r="J38" i="64"/>
  <c r="I37" i="64"/>
  <c r="N37" i="64"/>
  <c r="L37" i="64"/>
  <c r="J37" i="64"/>
  <c r="I36" i="64"/>
  <c r="N36" i="64"/>
  <c r="L36" i="64"/>
  <c r="J36" i="64"/>
  <c r="I35" i="64"/>
  <c r="N35" i="64"/>
  <c r="L35" i="64"/>
  <c r="J35" i="64"/>
  <c r="I34" i="64"/>
  <c r="N34" i="64"/>
  <c r="M34" i="64"/>
  <c r="L34" i="64"/>
  <c r="K34" i="64"/>
  <c r="J34" i="64"/>
  <c r="I33" i="64"/>
  <c r="N33" i="64"/>
  <c r="L33" i="64"/>
  <c r="J33" i="64"/>
  <c r="I32" i="64"/>
  <c r="N32" i="64"/>
  <c r="L32" i="64"/>
  <c r="J32" i="64"/>
  <c r="I31" i="64"/>
  <c r="N31" i="64"/>
  <c r="L31" i="64"/>
  <c r="J31" i="64"/>
  <c r="I30" i="64"/>
  <c r="N30" i="64"/>
  <c r="L30" i="64"/>
  <c r="I29" i="64"/>
  <c r="N29" i="64"/>
  <c r="L29" i="64"/>
  <c r="J29" i="64"/>
  <c r="I28" i="64"/>
  <c r="N28" i="64"/>
  <c r="L28" i="64"/>
  <c r="J28" i="64"/>
  <c r="I27" i="64"/>
  <c r="N27" i="64"/>
  <c r="L27" i="64"/>
  <c r="J27" i="64"/>
  <c r="I26" i="64"/>
  <c r="N26" i="64"/>
  <c r="L26" i="64"/>
  <c r="J26" i="64"/>
  <c r="I25" i="64"/>
  <c r="N25" i="64"/>
  <c r="M25" i="64"/>
  <c r="L25" i="64"/>
  <c r="J25" i="64"/>
  <c r="I24" i="64"/>
  <c r="N24" i="64"/>
  <c r="L24" i="64"/>
  <c r="J24" i="64"/>
  <c r="I23" i="64"/>
  <c r="N23" i="64"/>
  <c r="L23" i="64"/>
  <c r="J23" i="64"/>
  <c r="I22" i="64"/>
  <c r="N22" i="64"/>
  <c r="L22" i="64"/>
  <c r="J22" i="64"/>
  <c r="I21" i="64"/>
  <c r="N21" i="64"/>
  <c r="L21" i="64"/>
  <c r="J21" i="64"/>
  <c r="I20" i="64"/>
  <c r="N20" i="64"/>
  <c r="L20" i="64"/>
  <c r="J20" i="64"/>
  <c r="I19" i="64"/>
  <c r="N19" i="64"/>
  <c r="L19" i="64"/>
  <c r="J19" i="64"/>
  <c r="I18" i="64"/>
  <c r="N18" i="64"/>
  <c r="L18" i="64"/>
  <c r="J18" i="64"/>
  <c r="I17" i="64"/>
  <c r="N17" i="64"/>
  <c r="L17" i="64"/>
  <c r="J17" i="64"/>
  <c r="I16" i="64"/>
  <c r="N16" i="64"/>
  <c r="L16" i="64"/>
  <c r="J16" i="64"/>
  <c r="I15" i="64"/>
  <c r="N15" i="64"/>
  <c r="L15" i="64"/>
  <c r="J15" i="64"/>
  <c r="I14" i="64"/>
  <c r="N14" i="64"/>
  <c r="L14" i="64"/>
  <c r="J14" i="64"/>
  <c r="I13" i="64"/>
  <c r="N13" i="64"/>
  <c r="L13" i="64"/>
  <c r="J13" i="64"/>
  <c r="I12" i="64"/>
  <c r="N12" i="64"/>
  <c r="L12" i="64"/>
  <c r="J12" i="64"/>
  <c r="I11" i="64"/>
  <c r="N11" i="64"/>
  <c r="L11" i="64"/>
  <c r="J11" i="64"/>
  <c r="I10" i="64"/>
  <c r="N10" i="64"/>
  <c r="L10" i="64"/>
  <c r="J10" i="64"/>
  <c r="I9" i="64"/>
  <c r="N9" i="64"/>
  <c r="L9" i="64"/>
  <c r="J9" i="64"/>
  <c r="I8" i="64"/>
  <c r="N8" i="64"/>
  <c r="L8" i="64"/>
  <c r="J8" i="64"/>
  <c r="I7" i="64"/>
  <c r="N7" i="64"/>
  <c r="L7" i="64"/>
  <c r="J7" i="64"/>
  <c r="I6" i="64"/>
  <c r="N6" i="64"/>
  <c r="L6" i="64"/>
  <c r="J6" i="64"/>
  <c r="F51" i="63"/>
  <c r="F52" i="63" s="1"/>
  <c r="D51" i="63"/>
  <c r="D52" i="63" s="1"/>
  <c r="I50" i="63"/>
  <c r="N50" i="63"/>
  <c r="L50" i="63"/>
  <c r="J50" i="63"/>
  <c r="I49" i="63"/>
  <c r="N49" i="63"/>
  <c r="L49" i="63"/>
  <c r="J49" i="63"/>
  <c r="I48" i="63"/>
  <c r="N48" i="63"/>
  <c r="L48" i="63"/>
  <c r="J48" i="63"/>
  <c r="I47" i="63"/>
  <c r="N47" i="63"/>
  <c r="L47" i="63"/>
  <c r="J47" i="63"/>
  <c r="I46" i="63"/>
  <c r="N46" i="63"/>
  <c r="L46" i="63"/>
  <c r="J46" i="63"/>
  <c r="I45" i="63"/>
  <c r="N45" i="63"/>
  <c r="L45" i="63"/>
  <c r="J45" i="63"/>
  <c r="I44" i="63"/>
  <c r="N44" i="63"/>
  <c r="L44" i="63"/>
  <c r="J44" i="63"/>
  <c r="I43" i="63"/>
  <c r="N43" i="63"/>
  <c r="L43" i="63"/>
  <c r="J43" i="63"/>
  <c r="I42" i="63"/>
  <c r="N42" i="63"/>
  <c r="L42" i="63"/>
  <c r="J42" i="63"/>
  <c r="I41" i="63"/>
  <c r="N41" i="63"/>
  <c r="L41" i="63"/>
  <c r="J41" i="63"/>
  <c r="I40" i="63"/>
  <c r="N40" i="63"/>
  <c r="L40" i="63"/>
  <c r="J40" i="63"/>
  <c r="I39" i="63"/>
  <c r="N39" i="63"/>
  <c r="L39" i="63"/>
  <c r="J39" i="63"/>
  <c r="I38" i="63"/>
  <c r="N38" i="63"/>
  <c r="L38" i="63"/>
  <c r="J38" i="63"/>
  <c r="I37" i="63"/>
  <c r="N37" i="63"/>
  <c r="L37" i="63"/>
  <c r="J37" i="63"/>
  <c r="I36" i="63"/>
  <c r="N36" i="63"/>
  <c r="L36" i="63"/>
  <c r="J36" i="63"/>
  <c r="I35" i="63"/>
  <c r="N35" i="63"/>
  <c r="L35" i="63"/>
  <c r="J35" i="63"/>
  <c r="I34" i="63"/>
  <c r="N34" i="63"/>
  <c r="L34" i="63"/>
  <c r="K34" i="63"/>
  <c r="J34" i="63"/>
  <c r="I33" i="63"/>
  <c r="N33" i="63"/>
  <c r="L33" i="63"/>
  <c r="J33" i="63"/>
  <c r="I32" i="63"/>
  <c r="N32" i="63"/>
  <c r="L32" i="63"/>
  <c r="J32" i="63"/>
  <c r="I31" i="63"/>
  <c r="N31" i="63"/>
  <c r="L31" i="63"/>
  <c r="J31" i="63"/>
  <c r="I30" i="63"/>
  <c r="N30" i="63"/>
  <c r="L30" i="63"/>
  <c r="J30" i="63"/>
  <c r="I29" i="63"/>
  <c r="N29" i="63"/>
  <c r="L29" i="63"/>
  <c r="J29" i="63"/>
  <c r="I28" i="63"/>
  <c r="N28" i="63"/>
  <c r="L28" i="63"/>
  <c r="J28" i="63"/>
  <c r="I27" i="63"/>
  <c r="N27" i="63"/>
  <c r="L27" i="63"/>
  <c r="J27" i="63"/>
  <c r="I26" i="63"/>
  <c r="N26" i="63"/>
  <c r="L26" i="63"/>
  <c r="J26" i="63"/>
  <c r="I25" i="63"/>
  <c r="N25" i="63"/>
  <c r="M25" i="63"/>
  <c r="L25" i="63"/>
  <c r="J25" i="63"/>
  <c r="I24" i="63"/>
  <c r="N24" i="63"/>
  <c r="L24" i="63"/>
  <c r="J24" i="63"/>
  <c r="I23" i="63"/>
  <c r="N23" i="63"/>
  <c r="L23" i="63"/>
  <c r="J23" i="63"/>
  <c r="I22" i="63"/>
  <c r="N22" i="63"/>
  <c r="L22" i="63"/>
  <c r="J22" i="63"/>
  <c r="I21" i="63"/>
  <c r="N21" i="63"/>
  <c r="L21" i="63"/>
  <c r="J21" i="63"/>
  <c r="I20" i="63"/>
  <c r="N20" i="63"/>
  <c r="L20" i="63"/>
  <c r="J20" i="63"/>
  <c r="I19" i="63"/>
  <c r="N19" i="63"/>
  <c r="L19" i="63"/>
  <c r="J19" i="63"/>
  <c r="I18" i="63"/>
  <c r="N18" i="63"/>
  <c r="L18" i="63"/>
  <c r="J18" i="63"/>
  <c r="I17" i="63"/>
  <c r="N17" i="63"/>
  <c r="L17" i="63"/>
  <c r="J17" i="63"/>
  <c r="I16" i="63"/>
  <c r="N16" i="63"/>
  <c r="L16" i="63"/>
  <c r="J16" i="63"/>
  <c r="I15" i="63"/>
  <c r="N15" i="63"/>
  <c r="L15" i="63"/>
  <c r="J15" i="63"/>
  <c r="I14" i="63"/>
  <c r="N14" i="63"/>
  <c r="L14" i="63"/>
  <c r="J14" i="63"/>
  <c r="I13" i="63"/>
  <c r="N13" i="63"/>
  <c r="L13" i="63"/>
  <c r="J13" i="63"/>
  <c r="I12" i="63"/>
  <c r="N12" i="63"/>
  <c r="L12" i="63"/>
  <c r="J12" i="63"/>
  <c r="I11" i="63"/>
  <c r="N11" i="63"/>
  <c r="L11" i="63"/>
  <c r="J11" i="63"/>
  <c r="I10" i="63"/>
  <c r="N10" i="63"/>
  <c r="L10" i="63"/>
  <c r="J10" i="63"/>
  <c r="I9" i="63"/>
  <c r="N9" i="63"/>
  <c r="L9" i="63"/>
  <c r="I8" i="63"/>
  <c r="N8" i="63"/>
  <c r="K8" i="63"/>
  <c r="J8" i="63"/>
  <c r="I7" i="63"/>
  <c r="N7" i="63"/>
  <c r="L7" i="63"/>
  <c r="J7" i="63"/>
  <c r="I6" i="63"/>
  <c r="N6" i="63"/>
  <c r="M6" i="63"/>
  <c r="L6" i="63"/>
  <c r="K6" i="63"/>
  <c r="J6" i="63"/>
  <c r="F51" i="62"/>
  <c r="D51" i="62"/>
  <c r="D52" i="62" s="1"/>
  <c r="I50" i="62"/>
  <c r="N50" i="62"/>
  <c r="L50" i="62"/>
  <c r="J50" i="62"/>
  <c r="I49" i="62"/>
  <c r="N49" i="62"/>
  <c r="L49" i="62"/>
  <c r="J49" i="62"/>
  <c r="I48" i="62"/>
  <c r="N48" i="62"/>
  <c r="L48" i="62"/>
  <c r="J48" i="62"/>
  <c r="I47" i="62"/>
  <c r="N47" i="62"/>
  <c r="L47" i="62"/>
  <c r="J47" i="62"/>
  <c r="I46" i="62"/>
  <c r="N46" i="62"/>
  <c r="L46" i="62"/>
  <c r="J46" i="62"/>
  <c r="I45" i="62"/>
  <c r="N45" i="62"/>
  <c r="L45" i="62"/>
  <c r="J45" i="62"/>
  <c r="I44" i="62"/>
  <c r="N44" i="62"/>
  <c r="L44" i="62"/>
  <c r="J44" i="62"/>
  <c r="I43" i="62"/>
  <c r="N43" i="62"/>
  <c r="L43" i="62"/>
  <c r="J43" i="62"/>
  <c r="I42" i="62"/>
  <c r="N42" i="62"/>
  <c r="L42" i="62"/>
  <c r="J42" i="62"/>
  <c r="I41" i="62"/>
  <c r="N41" i="62"/>
  <c r="L41" i="62"/>
  <c r="J41" i="62"/>
  <c r="I40" i="62"/>
  <c r="N40" i="62"/>
  <c r="L40" i="62"/>
  <c r="J40" i="62"/>
  <c r="I39" i="62"/>
  <c r="N39" i="62"/>
  <c r="L39" i="62"/>
  <c r="J39" i="62"/>
  <c r="I38" i="62"/>
  <c r="N38" i="62"/>
  <c r="L38" i="62"/>
  <c r="J38" i="62"/>
  <c r="I37" i="62"/>
  <c r="N37" i="62"/>
  <c r="L37" i="62"/>
  <c r="J37" i="62"/>
  <c r="I36" i="62"/>
  <c r="N36" i="62"/>
  <c r="L36" i="62"/>
  <c r="J36" i="62"/>
  <c r="I35" i="62"/>
  <c r="N35" i="62"/>
  <c r="L35" i="62"/>
  <c r="J35" i="62"/>
  <c r="I34" i="62"/>
  <c r="N34" i="62"/>
  <c r="M34" i="62"/>
  <c r="L34" i="62"/>
  <c r="J34" i="62"/>
  <c r="I33" i="62"/>
  <c r="N33" i="62"/>
  <c r="L33" i="62"/>
  <c r="J33" i="62"/>
  <c r="I32" i="62"/>
  <c r="N32" i="62"/>
  <c r="L32" i="62"/>
  <c r="J32" i="62"/>
  <c r="I31" i="62"/>
  <c r="N31" i="62"/>
  <c r="L31" i="62"/>
  <c r="J31" i="62"/>
  <c r="I30" i="62"/>
  <c r="N30" i="62"/>
  <c r="J30" i="62"/>
  <c r="I29" i="62"/>
  <c r="N29" i="62"/>
  <c r="L29" i="62"/>
  <c r="J29" i="62"/>
  <c r="I28" i="62"/>
  <c r="N28" i="62"/>
  <c r="L28" i="62"/>
  <c r="J28" i="62"/>
  <c r="I27" i="62"/>
  <c r="N27" i="62"/>
  <c r="L27" i="62"/>
  <c r="J27" i="62"/>
  <c r="I26" i="62"/>
  <c r="N26" i="62"/>
  <c r="L26" i="62"/>
  <c r="J26" i="62"/>
  <c r="I25" i="62"/>
  <c r="N25" i="62"/>
  <c r="M25" i="62"/>
  <c r="L25" i="62"/>
  <c r="K25" i="62"/>
  <c r="J25" i="62"/>
  <c r="I24" i="62"/>
  <c r="N24" i="62"/>
  <c r="L24" i="62"/>
  <c r="J24" i="62"/>
  <c r="I23" i="62"/>
  <c r="N23" i="62"/>
  <c r="L23" i="62"/>
  <c r="J23" i="62"/>
  <c r="I22" i="62"/>
  <c r="N22" i="62"/>
  <c r="L22" i="62"/>
  <c r="J22" i="62"/>
  <c r="I21" i="62"/>
  <c r="N21" i="62"/>
  <c r="L21" i="62"/>
  <c r="J21" i="62"/>
  <c r="I20" i="62"/>
  <c r="N20" i="62"/>
  <c r="L20" i="62"/>
  <c r="J20" i="62"/>
  <c r="I19" i="62"/>
  <c r="N19" i="62"/>
  <c r="L19" i="62"/>
  <c r="J19" i="62"/>
  <c r="I18" i="62"/>
  <c r="N18" i="62"/>
  <c r="L18" i="62"/>
  <c r="J18" i="62"/>
  <c r="I17" i="62"/>
  <c r="N17" i="62"/>
  <c r="L17" i="62"/>
  <c r="J17" i="62"/>
  <c r="I16" i="62"/>
  <c r="N16" i="62"/>
  <c r="L16" i="62"/>
  <c r="J16" i="62"/>
  <c r="I15" i="62"/>
  <c r="N15" i="62"/>
  <c r="L15" i="62"/>
  <c r="J15" i="62"/>
  <c r="I14" i="62"/>
  <c r="N14" i="62"/>
  <c r="L14" i="62"/>
  <c r="J14" i="62"/>
  <c r="I13" i="62"/>
  <c r="N13" i="62"/>
  <c r="L13" i="62"/>
  <c r="J13" i="62"/>
  <c r="I12" i="62"/>
  <c r="N12" i="62"/>
  <c r="L12" i="62"/>
  <c r="J12" i="62"/>
  <c r="I11" i="62"/>
  <c r="N11" i="62"/>
  <c r="L11" i="62"/>
  <c r="J11" i="62"/>
  <c r="I10" i="62"/>
  <c r="N10" i="62"/>
  <c r="L10" i="62"/>
  <c r="J10" i="62"/>
  <c r="I9" i="62"/>
  <c r="N9" i="62"/>
  <c r="L9" i="62"/>
  <c r="J9" i="62"/>
  <c r="I8" i="62"/>
  <c r="N8" i="62"/>
  <c r="L8" i="62"/>
  <c r="J8" i="62"/>
  <c r="I7" i="62"/>
  <c r="N7" i="62"/>
  <c r="L7" i="62"/>
  <c r="J7" i="62"/>
  <c r="I6" i="62"/>
  <c r="N6" i="62"/>
  <c r="L6" i="62"/>
  <c r="J6" i="62"/>
  <c r="F51" i="61"/>
  <c r="F52" i="61" s="1"/>
  <c r="D51" i="61"/>
  <c r="D52" i="61" s="1"/>
  <c r="I50" i="61"/>
  <c r="N50" i="61"/>
  <c r="L50" i="61"/>
  <c r="J50" i="61"/>
  <c r="I49" i="61"/>
  <c r="N49" i="61"/>
  <c r="L49" i="61"/>
  <c r="J49" i="61"/>
  <c r="I48" i="61"/>
  <c r="N48" i="61"/>
  <c r="L48" i="61"/>
  <c r="J48" i="61"/>
  <c r="I47" i="61"/>
  <c r="N47" i="61"/>
  <c r="L47" i="61"/>
  <c r="J47" i="61"/>
  <c r="I46" i="61"/>
  <c r="N46" i="61"/>
  <c r="M46" i="61"/>
  <c r="L46" i="61"/>
  <c r="J46" i="61"/>
  <c r="I45" i="61"/>
  <c r="N45" i="61"/>
  <c r="L45" i="61"/>
  <c r="J45" i="61"/>
  <c r="I44" i="61"/>
  <c r="N44" i="61"/>
  <c r="L44" i="61"/>
  <c r="J44" i="61"/>
  <c r="I43" i="61"/>
  <c r="N43" i="61"/>
  <c r="L43" i="61"/>
  <c r="J43" i="61"/>
  <c r="I42" i="61"/>
  <c r="N42" i="61"/>
  <c r="L42" i="61"/>
  <c r="J42" i="61"/>
  <c r="I41" i="61"/>
  <c r="N41" i="61"/>
  <c r="L41" i="61"/>
  <c r="J41" i="61"/>
  <c r="I40" i="61"/>
  <c r="N40" i="61"/>
  <c r="L40" i="61"/>
  <c r="J40" i="61"/>
  <c r="N39" i="61"/>
  <c r="L39" i="61"/>
  <c r="J39" i="61"/>
  <c r="I38" i="61"/>
  <c r="N38" i="61"/>
  <c r="M38" i="61"/>
  <c r="L38" i="61"/>
  <c r="J38" i="61"/>
  <c r="I37" i="61"/>
  <c r="N37" i="61"/>
  <c r="L37" i="61"/>
  <c r="J37" i="61"/>
  <c r="I36" i="61"/>
  <c r="M36" i="61"/>
  <c r="L36" i="61"/>
  <c r="J36" i="61"/>
  <c r="I35" i="61"/>
  <c r="N35" i="61"/>
  <c r="L35" i="61"/>
  <c r="J35" i="61"/>
  <c r="I34" i="61"/>
  <c r="N34" i="61"/>
  <c r="M34" i="61"/>
  <c r="L34" i="61"/>
  <c r="K34" i="61"/>
  <c r="J34" i="61"/>
  <c r="I33" i="61"/>
  <c r="N33" i="61"/>
  <c r="L33" i="61"/>
  <c r="J33" i="61"/>
  <c r="I32" i="61"/>
  <c r="N32" i="61"/>
  <c r="L32" i="61"/>
  <c r="J32" i="61"/>
  <c r="I31" i="61"/>
  <c r="N31" i="61"/>
  <c r="L31" i="61"/>
  <c r="J31" i="61"/>
  <c r="I30" i="61"/>
  <c r="N30" i="61"/>
  <c r="L30" i="61"/>
  <c r="J30" i="61"/>
  <c r="I29" i="61"/>
  <c r="N29" i="61"/>
  <c r="L29" i="61"/>
  <c r="J29" i="61"/>
  <c r="I28" i="61"/>
  <c r="N28" i="61"/>
  <c r="L28" i="61"/>
  <c r="J28" i="61"/>
  <c r="I27" i="61"/>
  <c r="N27" i="61"/>
  <c r="L27" i="61"/>
  <c r="J27" i="61"/>
  <c r="I26" i="61"/>
  <c r="N26" i="61"/>
  <c r="K26" i="61"/>
  <c r="J26" i="61"/>
  <c r="I25" i="61"/>
  <c r="N25" i="61"/>
  <c r="L25" i="61"/>
  <c r="J25" i="61"/>
  <c r="I24" i="61"/>
  <c r="N24" i="61"/>
  <c r="L24" i="61"/>
  <c r="J24" i="61"/>
  <c r="I23" i="61"/>
  <c r="N23" i="61"/>
  <c r="L23" i="61"/>
  <c r="J23" i="61"/>
  <c r="I22" i="61"/>
  <c r="N22" i="61"/>
  <c r="L22" i="61"/>
  <c r="J22" i="61"/>
  <c r="I21" i="61"/>
  <c r="N21" i="61"/>
  <c r="L21" i="61"/>
  <c r="J21" i="61"/>
  <c r="I20" i="61"/>
  <c r="N20" i="61"/>
  <c r="L20" i="61"/>
  <c r="J20" i="61"/>
  <c r="I19" i="61"/>
  <c r="N19" i="61"/>
  <c r="L19" i="61"/>
  <c r="J19" i="61"/>
  <c r="I18" i="61"/>
  <c r="N18" i="61"/>
  <c r="L18" i="61"/>
  <c r="J18" i="61"/>
  <c r="I17" i="61"/>
  <c r="N17" i="61"/>
  <c r="I16" i="61"/>
  <c r="N16" i="61"/>
  <c r="L16" i="61"/>
  <c r="J16" i="61"/>
  <c r="I15" i="61"/>
  <c r="N15" i="61"/>
  <c r="L15" i="61"/>
  <c r="J15" i="61"/>
  <c r="I14" i="61"/>
  <c r="N14" i="61"/>
  <c r="L14" i="61"/>
  <c r="J14" i="61"/>
  <c r="I13" i="61"/>
  <c r="N13" i="61"/>
  <c r="L13" i="61"/>
  <c r="J13" i="61"/>
  <c r="I12" i="61"/>
  <c r="N12" i="61"/>
  <c r="L12" i="61"/>
  <c r="J12" i="61"/>
  <c r="I11" i="61"/>
  <c r="N11" i="61"/>
  <c r="L11" i="61"/>
  <c r="J11" i="61"/>
  <c r="I10" i="61"/>
  <c r="N10" i="61"/>
  <c r="L10" i="61"/>
  <c r="J10" i="61"/>
  <c r="I9" i="61"/>
  <c r="N9" i="61"/>
  <c r="L9" i="61"/>
  <c r="J9" i="61"/>
  <c r="I8" i="61"/>
  <c r="N8" i="61"/>
  <c r="L8" i="61"/>
  <c r="J8" i="61"/>
  <c r="I7" i="61"/>
  <c r="N7" i="61"/>
  <c r="L7" i="61"/>
  <c r="J7" i="61"/>
  <c r="I6" i="61"/>
  <c r="N6" i="61"/>
  <c r="M6" i="61"/>
  <c r="L6" i="61"/>
  <c r="F51" i="60"/>
  <c r="F52" i="60" s="1"/>
  <c r="D51" i="60"/>
  <c r="D52" i="60" s="1"/>
  <c r="I50" i="60"/>
  <c r="N50" i="60"/>
  <c r="J50" i="60"/>
  <c r="I49" i="60"/>
  <c r="N49" i="60"/>
  <c r="L49" i="60"/>
  <c r="J49" i="60"/>
  <c r="I48" i="60"/>
  <c r="N48" i="60"/>
  <c r="L48" i="60"/>
  <c r="J48" i="60"/>
  <c r="N47" i="60"/>
  <c r="L47" i="60"/>
  <c r="J47" i="60"/>
  <c r="I46" i="60"/>
  <c r="N46" i="60"/>
  <c r="L46" i="60"/>
  <c r="J46" i="60"/>
  <c r="I45" i="60"/>
  <c r="N45" i="60"/>
  <c r="L45" i="60"/>
  <c r="J45" i="60"/>
  <c r="I44" i="60"/>
  <c r="N44" i="60"/>
  <c r="L44" i="60"/>
  <c r="J44" i="60"/>
  <c r="I43" i="60"/>
  <c r="N43" i="60"/>
  <c r="L43" i="60"/>
  <c r="J43" i="60"/>
  <c r="I42" i="60"/>
  <c r="N42" i="60"/>
  <c r="L42" i="60"/>
  <c r="J42" i="60"/>
  <c r="I41" i="60"/>
  <c r="N41" i="60"/>
  <c r="L41" i="60"/>
  <c r="J41" i="60"/>
  <c r="I40" i="60"/>
  <c r="N40" i="60"/>
  <c r="L40" i="60"/>
  <c r="J40" i="60"/>
  <c r="I39" i="60"/>
  <c r="N39" i="60"/>
  <c r="M39" i="60"/>
  <c r="L39" i="60"/>
  <c r="J39" i="60"/>
  <c r="I38" i="60"/>
  <c r="N38" i="60"/>
  <c r="L38" i="60"/>
  <c r="J38" i="60"/>
  <c r="I37" i="60"/>
  <c r="N37" i="60"/>
  <c r="L37" i="60"/>
  <c r="J37" i="60"/>
  <c r="I36" i="60"/>
  <c r="N36" i="60"/>
  <c r="L36" i="60"/>
  <c r="J36" i="60"/>
  <c r="I35" i="60"/>
  <c r="N35" i="60"/>
  <c r="L35" i="60"/>
  <c r="J35" i="60"/>
  <c r="I34" i="60"/>
  <c r="N34" i="60"/>
  <c r="M34" i="60"/>
  <c r="L34" i="60"/>
  <c r="J34" i="60"/>
  <c r="I33" i="60"/>
  <c r="N33" i="60"/>
  <c r="L33" i="60"/>
  <c r="J33" i="60"/>
  <c r="I32" i="60"/>
  <c r="N32" i="60"/>
  <c r="L32" i="60"/>
  <c r="J32" i="60"/>
  <c r="I31" i="60"/>
  <c r="N31" i="60"/>
  <c r="L31" i="60"/>
  <c r="J31" i="60"/>
  <c r="I30" i="60"/>
  <c r="N30" i="60"/>
  <c r="L30" i="60"/>
  <c r="J30" i="60"/>
  <c r="I29" i="60"/>
  <c r="N29" i="60"/>
  <c r="L29" i="60"/>
  <c r="J29" i="60"/>
  <c r="I28" i="60"/>
  <c r="N28" i="60"/>
  <c r="L28" i="60"/>
  <c r="J28" i="60"/>
  <c r="I27" i="60"/>
  <c r="N27" i="60"/>
  <c r="L27" i="60"/>
  <c r="J27" i="60"/>
  <c r="I26" i="60"/>
  <c r="N26" i="60"/>
  <c r="L26" i="60"/>
  <c r="J26" i="60"/>
  <c r="I25" i="60"/>
  <c r="N25" i="60"/>
  <c r="M25" i="60"/>
  <c r="L25" i="60"/>
  <c r="K25" i="60"/>
  <c r="J25" i="60"/>
  <c r="I24" i="60"/>
  <c r="N24" i="60"/>
  <c r="L24" i="60"/>
  <c r="J24" i="60"/>
  <c r="I23" i="60"/>
  <c r="N23" i="60"/>
  <c r="L23" i="60"/>
  <c r="J23" i="60"/>
  <c r="I22" i="60"/>
  <c r="N22" i="60"/>
  <c r="L22" i="60"/>
  <c r="J22" i="60"/>
  <c r="I21" i="60"/>
  <c r="N21" i="60"/>
  <c r="L21" i="60"/>
  <c r="J21" i="60"/>
  <c r="I20" i="60"/>
  <c r="N20" i="60"/>
  <c r="M20" i="60"/>
  <c r="L20" i="60"/>
  <c r="J20" i="60"/>
  <c r="I19" i="60"/>
  <c r="N19" i="60"/>
  <c r="L19" i="60"/>
  <c r="J19" i="60"/>
  <c r="I18" i="60"/>
  <c r="N18" i="60"/>
  <c r="L18" i="60"/>
  <c r="J18" i="60"/>
  <c r="N17" i="60"/>
  <c r="L17" i="60"/>
  <c r="J17" i="60"/>
  <c r="I16" i="60"/>
  <c r="N16" i="60"/>
  <c r="L16" i="60"/>
  <c r="J16" i="60"/>
  <c r="I15" i="60"/>
  <c r="N15" i="60"/>
  <c r="L15" i="60"/>
  <c r="J15" i="60"/>
  <c r="L14" i="60"/>
  <c r="I13" i="60"/>
  <c r="N13" i="60"/>
  <c r="L13" i="60"/>
  <c r="J13" i="60"/>
  <c r="I12" i="60"/>
  <c r="N12" i="60"/>
  <c r="L12" i="60"/>
  <c r="J12" i="60"/>
  <c r="I11" i="60"/>
  <c r="N11" i="60"/>
  <c r="L11" i="60"/>
  <c r="J11" i="60"/>
  <c r="I10" i="60"/>
  <c r="N10" i="60"/>
  <c r="L10" i="60"/>
  <c r="J10" i="60"/>
  <c r="I9" i="60"/>
  <c r="N9" i="60"/>
  <c r="L9" i="60"/>
  <c r="J9" i="60"/>
  <c r="I8" i="60"/>
  <c r="N8" i="60"/>
  <c r="L8" i="60"/>
  <c r="J8" i="60"/>
  <c r="I7" i="60"/>
  <c r="N7" i="60"/>
  <c r="L7" i="60"/>
  <c r="J7" i="60"/>
  <c r="I6" i="60"/>
  <c r="N6" i="60"/>
  <c r="L6" i="60"/>
  <c r="B121" i="55"/>
  <c r="B114" i="55"/>
  <c r="B110" i="55"/>
  <c r="B124" i="55" s="1"/>
  <c r="B109" i="55"/>
  <c r="B123" i="55" s="1"/>
  <c r="B108" i="55"/>
  <c r="B122" i="55" s="1"/>
  <c r="B107" i="55"/>
  <c r="B106" i="55"/>
  <c r="B120" i="55" s="1"/>
  <c r="B105" i="55"/>
  <c r="B119" i="55" s="1"/>
  <c r="B104" i="55"/>
  <c r="B118" i="55" s="1"/>
  <c r="B103" i="55"/>
  <c r="B117" i="55" s="1"/>
  <c r="B102" i="55"/>
  <c r="B116" i="55" s="1"/>
  <c r="B101" i="55"/>
  <c r="B115" i="55" s="1"/>
  <c r="B100" i="55"/>
  <c r="B95" i="55"/>
  <c r="B94" i="55"/>
  <c r="B93" i="55"/>
  <c r="B92" i="55"/>
  <c r="B91" i="55"/>
  <c r="B90" i="55"/>
  <c r="B89" i="55"/>
  <c r="B88" i="55"/>
  <c r="B87" i="55"/>
  <c r="B86" i="55"/>
  <c r="H81" i="55"/>
  <c r="E81" i="55" s="1"/>
  <c r="E96" i="55" s="1"/>
  <c r="F34" i="68" l="1"/>
  <c r="E23" i="62"/>
  <c r="E35" i="62"/>
  <c r="F36" i="68"/>
  <c r="F49" i="68"/>
  <c r="D8" i="63"/>
  <c r="F33" i="68"/>
  <c r="D26" i="61"/>
  <c r="C29" i="62"/>
  <c r="F36" i="61"/>
  <c r="B28" i="62"/>
  <c r="B31" i="67"/>
  <c r="D18" i="68"/>
  <c r="D38" i="64"/>
  <c r="D39" i="64"/>
  <c r="B34" i="63"/>
  <c r="E50" i="65"/>
  <c r="D21" i="60"/>
  <c r="K21" i="60"/>
  <c r="F21" i="60"/>
  <c r="M21" i="60"/>
  <c r="F33" i="60"/>
  <c r="M33" i="60"/>
  <c r="D41" i="60"/>
  <c r="K41" i="60"/>
  <c r="F45" i="60"/>
  <c r="M45" i="60"/>
  <c r="C6" i="61"/>
  <c r="J6" i="61"/>
  <c r="D7" i="61"/>
  <c r="K7" i="61"/>
  <c r="D11" i="61"/>
  <c r="K11" i="61"/>
  <c r="F19" i="61"/>
  <c r="M19" i="61"/>
  <c r="F28" i="61"/>
  <c r="M28" i="61"/>
  <c r="G36" i="61"/>
  <c r="N36" i="61"/>
  <c r="N52" i="61" s="1"/>
  <c r="D37" i="61"/>
  <c r="K37" i="61"/>
  <c r="D46" i="61"/>
  <c r="K46" i="61"/>
  <c r="D8" i="62"/>
  <c r="K8" i="62"/>
  <c r="D12" i="62"/>
  <c r="K12" i="62"/>
  <c r="D16" i="62"/>
  <c r="K16" i="62"/>
  <c r="F16" i="62"/>
  <c r="M16" i="62"/>
  <c r="D24" i="62"/>
  <c r="K24" i="62"/>
  <c r="D28" i="62"/>
  <c r="K28" i="62"/>
  <c r="F28" i="62"/>
  <c r="M28" i="62"/>
  <c r="F32" i="62"/>
  <c r="M32" i="62"/>
  <c r="D36" i="62"/>
  <c r="K36" i="62"/>
  <c r="F40" i="62"/>
  <c r="M40" i="62"/>
  <c r="F44" i="62"/>
  <c r="M44" i="62"/>
  <c r="D19" i="63"/>
  <c r="K19" i="63"/>
  <c r="F23" i="63"/>
  <c r="M23" i="63"/>
  <c r="D27" i="63"/>
  <c r="K27" i="63"/>
  <c r="F31" i="63"/>
  <c r="M31" i="63"/>
  <c r="D36" i="63"/>
  <c r="K36" i="63"/>
  <c r="D40" i="63"/>
  <c r="K40" i="63"/>
  <c r="D44" i="63"/>
  <c r="K44" i="63"/>
  <c r="D6" i="64"/>
  <c r="K6" i="64"/>
  <c r="D10" i="64"/>
  <c r="K10" i="64"/>
  <c r="D14" i="64"/>
  <c r="K14" i="64"/>
  <c r="F14" i="64"/>
  <c r="M14" i="64"/>
  <c r="D26" i="64"/>
  <c r="K26" i="64"/>
  <c r="D30" i="64"/>
  <c r="K30" i="64"/>
  <c r="D44" i="64"/>
  <c r="K44" i="64"/>
  <c r="F6" i="65"/>
  <c r="M6" i="65"/>
  <c r="D14" i="65"/>
  <c r="K14" i="65"/>
  <c r="F18" i="65"/>
  <c r="M18" i="65"/>
  <c r="D26" i="65"/>
  <c r="K26" i="65"/>
  <c r="D38" i="65"/>
  <c r="K38" i="65"/>
  <c r="G41" i="65"/>
  <c r="N41" i="65"/>
  <c r="D42" i="65"/>
  <c r="K42" i="65"/>
  <c r="C49" i="65"/>
  <c r="J49" i="65"/>
  <c r="D50" i="65"/>
  <c r="K50" i="65"/>
  <c r="F50" i="65"/>
  <c r="M50" i="65"/>
  <c r="D6" i="60"/>
  <c r="K6" i="60"/>
  <c r="F6" i="60"/>
  <c r="M6" i="60"/>
  <c r="D10" i="60"/>
  <c r="K10" i="60"/>
  <c r="F10" i="60"/>
  <c r="M10" i="60"/>
  <c r="D14" i="60"/>
  <c r="K14" i="60"/>
  <c r="F14" i="60"/>
  <c r="M14" i="60"/>
  <c r="B17" i="60"/>
  <c r="I17" i="60"/>
  <c r="D18" i="60"/>
  <c r="K18" i="60"/>
  <c r="F18" i="60"/>
  <c r="M18" i="60"/>
  <c r="D22" i="60"/>
  <c r="K22" i="60"/>
  <c r="F22" i="60"/>
  <c r="M22" i="60"/>
  <c r="D26" i="60"/>
  <c r="K26" i="60"/>
  <c r="F26" i="60"/>
  <c r="M26" i="60"/>
  <c r="D30" i="60"/>
  <c r="K30" i="60"/>
  <c r="F30" i="60"/>
  <c r="M30" i="60"/>
  <c r="E30" i="60"/>
  <c r="D34" i="60"/>
  <c r="K34" i="60"/>
  <c r="D38" i="60"/>
  <c r="K38" i="60"/>
  <c r="F38" i="60"/>
  <c r="M38" i="60"/>
  <c r="D42" i="60"/>
  <c r="K42" i="60"/>
  <c r="F42" i="60"/>
  <c r="M42" i="60"/>
  <c r="D46" i="60"/>
  <c r="K46" i="60"/>
  <c r="F46" i="60"/>
  <c r="M46" i="60"/>
  <c r="D50" i="60"/>
  <c r="K50" i="60"/>
  <c r="F50" i="60"/>
  <c r="M50" i="60"/>
  <c r="D8" i="61"/>
  <c r="K8" i="61"/>
  <c r="F8" i="61"/>
  <c r="M8" i="61"/>
  <c r="D12" i="61"/>
  <c r="K12" i="61"/>
  <c r="F12" i="61"/>
  <c r="M12" i="61"/>
  <c r="D16" i="61"/>
  <c r="K16" i="61"/>
  <c r="F16" i="61"/>
  <c r="M16" i="61"/>
  <c r="E17" i="61"/>
  <c r="L17" i="61"/>
  <c r="D20" i="61"/>
  <c r="K20" i="61"/>
  <c r="F20" i="61"/>
  <c r="M20" i="61"/>
  <c r="D24" i="61"/>
  <c r="K24" i="61"/>
  <c r="F24" i="61"/>
  <c r="M24" i="61"/>
  <c r="E26" i="61"/>
  <c r="L26" i="61"/>
  <c r="D29" i="61"/>
  <c r="K29" i="61"/>
  <c r="F29" i="61"/>
  <c r="M29" i="61"/>
  <c r="D33" i="61"/>
  <c r="K33" i="61"/>
  <c r="F33" i="61"/>
  <c r="M33" i="61"/>
  <c r="D39" i="61"/>
  <c r="K39" i="61"/>
  <c r="F39" i="61"/>
  <c r="M39" i="61"/>
  <c r="D43" i="61"/>
  <c r="K43" i="61"/>
  <c r="F43" i="61"/>
  <c r="M43" i="61"/>
  <c r="D47" i="61"/>
  <c r="K47" i="61"/>
  <c r="F47" i="61"/>
  <c r="M47" i="61"/>
  <c r="D9" i="62"/>
  <c r="K9" i="62"/>
  <c r="F9" i="62"/>
  <c r="M9" i="62"/>
  <c r="D13" i="62"/>
  <c r="K13" i="62"/>
  <c r="F13" i="62"/>
  <c r="M13" i="62"/>
  <c r="D17" i="62"/>
  <c r="K17" i="62"/>
  <c r="F17" i="62"/>
  <c r="M17" i="62"/>
  <c r="D21" i="62"/>
  <c r="K21" i="62"/>
  <c r="F21" i="62"/>
  <c r="M21" i="62"/>
  <c r="D29" i="62"/>
  <c r="K29" i="62"/>
  <c r="F29" i="62"/>
  <c r="M29" i="62"/>
  <c r="E30" i="62"/>
  <c r="L30" i="62"/>
  <c r="L52" i="62" s="1"/>
  <c r="D33" i="62"/>
  <c r="K33" i="62"/>
  <c r="F33" i="62"/>
  <c r="M33" i="62"/>
  <c r="D37" i="62"/>
  <c r="K37" i="62"/>
  <c r="F37" i="62"/>
  <c r="M37" i="62"/>
  <c r="D41" i="62"/>
  <c r="K41" i="62"/>
  <c r="F41" i="62"/>
  <c r="M41" i="62"/>
  <c r="D45" i="62"/>
  <c r="K45" i="62"/>
  <c r="F45" i="62"/>
  <c r="M45" i="62"/>
  <c r="D49" i="62"/>
  <c r="K49" i="62"/>
  <c r="F49" i="62"/>
  <c r="M49" i="62"/>
  <c r="N52" i="63"/>
  <c r="I52" i="63"/>
  <c r="D7" i="63"/>
  <c r="K7" i="63"/>
  <c r="F7" i="63"/>
  <c r="M7" i="63"/>
  <c r="F8" i="63"/>
  <c r="M8" i="63"/>
  <c r="D12" i="63"/>
  <c r="K12" i="63"/>
  <c r="F12" i="63"/>
  <c r="M12" i="63"/>
  <c r="D16" i="63"/>
  <c r="K16" i="63"/>
  <c r="F16" i="63"/>
  <c r="M16" i="63"/>
  <c r="D20" i="63"/>
  <c r="K20" i="63"/>
  <c r="F20" i="63"/>
  <c r="M20" i="63"/>
  <c r="D24" i="63"/>
  <c r="K24" i="63"/>
  <c r="F24" i="63"/>
  <c r="M24" i="63"/>
  <c r="D28" i="63"/>
  <c r="K28" i="63"/>
  <c r="F28" i="63"/>
  <c r="M28" i="63"/>
  <c r="D32" i="63"/>
  <c r="K32" i="63"/>
  <c r="F32" i="63"/>
  <c r="M32" i="63"/>
  <c r="D37" i="63"/>
  <c r="K37" i="63"/>
  <c r="F37" i="63"/>
  <c r="M37" i="63"/>
  <c r="D41" i="63"/>
  <c r="K41" i="63"/>
  <c r="F41" i="63"/>
  <c r="M41" i="63"/>
  <c r="D45" i="63"/>
  <c r="K45" i="63"/>
  <c r="F45" i="63"/>
  <c r="M45" i="63"/>
  <c r="D49" i="63"/>
  <c r="K49" i="63"/>
  <c r="F49" i="63"/>
  <c r="M49" i="63"/>
  <c r="N52" i="64"/>
  <c r="N51" i="64"/>
  <c r="I52" i="64"/>
  <c r="D7" i="64"/>
  <c r="K7" i="64"/>
  <c r="F7" i="64"/>
  <c r="M7" i="64"/>
  <c r="D11" i="64"/>
  <c r="K11" i="64"/>
  <c r="F11" i="64"/>
  <c r="M11" i="64"/>
  <c r="D15" i="64"/>
  <c r="K15" i="64"/>
  <c r="F15" i="64"/>
  <c r="M15" i="64"/>
  <c r="D19" i="64"/>
  <c r="K19" i="64"/>
  <c r="F19" i="64"/>
  <c r="M19" i="64"/>
  <c r="D23" i="64"/>
  <c r="K23" i="64"/>
  <c r="F23" i="64"/>
  <c r="M23" i="64"/>
  <c r="D27" i="64"/>
  <c r="K27" i="64"/>
  <c r="F27" i="64"/>
  <c r="M27" i="64"/>
  <c r="C30" i="64"/>
  <c r="J30" i="64"/>
  <c r="J52" i="64" s="1"/>
  <c r="D31" i="64"/>
  <c r="K31" i="64"/>
  <c r="F31" i="64"/>
  <c r="M31" i="64"/>
  <c r="D35" i="64"/>
  <c r="K35" i="64"/>
  <c r="F35" i="64"/>
  <c r="M35" i="64"/>
  <c r="D41" i="64"/>
  <c r="K41" i="64"/>
  <c r="F41" i="64"/>
  <c r="M41" i="64"/>
  <c r="D45" i="64"/>
  <c r="K45" i="64"/>
  <c r="F45" i="64"/>
  <c r="M45" i="64"/>
  <c r="D49" i="64"/>
  <c r="K49" i="64"/>
  <c r="F49" i="64"/>
  <c r="M49" i="64"/>
  <c r="D7" i="65"/>
  <c r="K7" i="65"/>
  <c r="F7" i="65"/>
  <c r="M7" i="65"/>
  <c r="D11" i="65"/>
  <c r="K11" i="65"/>
  <c r="F11" i="65"/>
  <c r="M11" i="65"/>
  <c r="D15" i="65"/>
  <c r="K15" i="65"/>
  <c r="F15" i="65"/>
  <c r="M15" i="65"/>
  <c r="D19" i="65"/>
  <c r="K19" i="65"/>
  <c r="F19" i="65"/>
  <c r="M19" i="65"/>
  <c r="D23" i="65"/>
  <c r="K23" i="65"/>
  <c r="F23" i="65"/>
  <c r="M23" i="65"/>
  <c r="D27" i="65"/>
  <c r="K27" i="65"/>
  <c r="F27" i="65"/>
  <c r="M27" i="65"/>
  <c r="D31" i="65"/>
  <c r="K31" i="65"/>
  <c r="F31" i="65"/>
  <c r="M31" i="65"/>
  <c r="D35" i="65"/>
  <c r="K35" i="65"/>
  <c r="F35" i="65"/>
  <c r="M35" i="65"/>
  <c r="C38" i="65"/>
  <c r="J38" i="65"/>
  <c r="D39" i="65"/>
  <c r="K39" i="65"/>
  <c r="F39" i="65"/>
  <c r="M39" i="65"/>
  <c r="G42" i="65"/>
  <c r="N42" i="65"/>
  <c r="B42" i="65"/>
  <c r="I42" i="65"/>
  <c r="D43" i="65"/>
  <c r="K43" i="65"/>
  <c r="F43" i="65"/>
  <c r="M43" i="65"/>
  <c r="E43" i="65"/>
  <c r="D47" i="65"/>
  <c r="K47" i="65"/>
  <c r="F47" i="65"/>
  <c r="M47" i="65"/>
  <c r="E47" i="65"/>
  <c r="D34" i="68"/>
  <c r="F30" i="64"/>
  <c r="M30" i="64"/>
  <c r="D40" i="64"/>
  <c r="K40" i="64"/>
  <c r="D48" i="64"/>
  <c r="K48" i="64"/>
  <c r="F48" i="64"/>
  <c r="M48" i="64"/>
  <c r="D18" i="65"/>
  <c r="K18" i="65"/>
  <c r="D33" i="60"/>
  <c r="K33" i="60"/>
  <c r="D37" i="60"/>
  <c r="K37" i="60"/>
  <c r="F41" i="60"/>
  <c r="M41" i="60"/>
  <c r="F7" i="61"/>
  <c r="M7" i="61"/>
  <c r="D15" i="61"/>
  <c r="K15" i="61"/>
  <c r="D19" i="61"/>
  <c r="K19" i="61"/>
  <c r="F23" i="61"/>
  <c r="M23" i="61"/>
  <c r="D32" i="61"/>
  <c r="K32" i="61"/>
  <c r="F37" i="61"/>
  <c r="M37" i="61"/>
  <c r="D38" i="61"/>
  <c r="K38" i="61"/>
  <c r="D42" i="61"/>
  <c r="K42" i="61"/>
  <c r="F12" i="62"/>
  <c r="M12" i="62"/>
  <c r="D20" i="62"/>
  <c r="K20" i="62"/>
  <c r="F20" i="62"/>
  <c r="M20" i="62"/>
  <c r="F24" i="62"/>
  <c r="M24" i="62"/>
  <c r="D32" i="62"/>
  <c r="K32" i="62"/>
  <c r="F36" i="62"/>
  <c r="M36" i="62"/>
  <c r="F48" i="62"/>
  <c r="M48" i="62"/>
  <c r="D11" i="63"/>
  <c r="K11" i="63"/>
  <c r="F11" i="63"/>
  <c r="M11" i="63"/>
  <c r="D15" i="63"/>
  <c r="K15" i="63"/>
  <c r="F15" i="63"/>
  <c r="M15" i="63"/>
  <c r="F19" i="63"/>
  <c r="M19" i="63"/>
  <c r="D23" i="63"/>
  <c r="K23" i="63"/>
  <c r="D31" i="63"/>
  <c r="K31" i="63"/>
  <c r="F40" i="63"/>
  <c r="M40" i="63"/>
  <c r="D48" i="63"/>
  <c r="K48" i="63"/>
  <c r="F6" i="64"/>
  <c r="M6" i="64"/>
  <c r="F22" i="64"/>
  <c r="M22" i="64"/>
  <c r="F26" i="64"/>
  <c r="M26" i="64"/>
  <c r="F40" i="64"/>
  <c r="M40" i="64"/>
  <c r="F44" i="64"/>
  <c r="M44" i="64"/>
  <c r="D6" i="65"/>
  <c r="K6" i="65"/>
  <c r="F14" i="65"/>
  <c r="M14" i="65"/>
  <c r="D22" i="65"/>
  <c r="K22" i="65"/>
  <c r="F22" i="65"/>
  <c r="M22" i="65"/>
  <c r="F26" i="65"/>
  <c r="M26" i="65"/>
  <c r="F38" i="65"/>
  <c r="M38" i="65"/>
  <c r="F42" i="65"/>
  <c r="M42" i="65"/>
  <c r="D20" i="60"/>
  <c r="K20" i="60"/>
  <c r="D24" i="60"/>
  <c r="K24" i="60"/>
  <c r="F24" i="60"/>
  <c r="M24" i="60"/>
  <c r="D36" i="60"/>
  <c r="K36" i="60"/>
  <c r="F44" i="60"/>
  <c r="M44" i="60"/>
  <c r="D48" i="60"/>
  <c r="K48" i="60"/>
  <c r="F48" i="60"/>
  <c r="M48" i="60"/>
  <c r="D10" i="61"/>
  <c r="K10" i="61"/>
  <c r="D18" i="61"/>
  <c r="K18" i="61"/>
  <c r="F22" i="61"/>
  <c r="M22" i="61"/>
  <c r="F27" i="61"/>
  <c r="M27" i="61"/>
  <c r="D31" i="61"/>
  <c r="K31" i="61"/>
  <c r="D35" i="61"/>
  <c r="K35" i="61"/>
  <c r="J52" i="62"/>
  <c r="J51" i="62"/>
  <c r="N52" i="62"/>
  <c r="N51" i="62"/>
  <c r="D7" i="62"/>
  <c r="K7" i="62"/>
  <c r="D11" i="62"/>
  <c r="K11" i="62"/>
  <c r="F11" i="62"/>
  <c r="M11" i="62"/>
  <c r="D15" i="62"/>
  <c r="K15" i="62"/>
  <c r="D23" i="62"/>
  <c r="K23" i="62"/>
  <c r="F23" i="62"/>
  <c r="M23" i="62"/>
  <c r="D27" i="62"/>
  <c r="K27" i="62"/>
  <c r="D10" i="63"/>
  <c r="K10" i="63"/>
  <c r="F10" i="63"/>
  <c r="M10" i="63"/>
  <c r="D14" i="63"/>
  <c r="K14" i="63"/>
  <c r="F14" i="63"/>
  <c r="M14" i="63"/>
  <c r="D18" i="63"/>
  <c r="K18" i="63"/>
  <c r="F18" i="63"/>
  <c r="M18" i="63"/>
  <c r="D22" i="63"/>
  <c r="K22" i="63"/>
  <c r="F22" i="63"/>
  <c r="M22" i="63"/>
  <c r="D26" i="63"/>
  <c r="K26" i="63"/>
  <c r="F26" i="63"/>
  <c r="M26" i="63"/>
  <c r="D30" i="63"/>
  <c r="K30" i="63"/>
  <c r="F30" i="63"/>
  <c r="M30" i="63"/>
  <c r="D35" i="63"/>
  <c r="K35" i="63"/>
  <c r="F35" i="63"/>
  <c r="M35" i="63"/>
  <c r="D39" i="63"/>
  <c r="K39" i="63"/>
  <c r="F39" i="63"/>
  <c r="M39" i="63"/>
  <c r="D43" i="63"/>
  <c r="K43" i="63"/>
  <c r="F43" i="63"/>
  <c r="M43" i="63"/>
  <c r="D47" i="63"/>
  <c r="K47" i="63"/>
  <c r="F47" i="63"/>
  <c r="M47" i="63"/>
  <c r="L51" i="64"/>
  <c r="L52" i="64"/>
  <c r="D9" i="64"/>
  <c r="K9" i="64"/>
  <c r="F9" i="64"/>
  <c r="M9" i="64"/>
  <c r="D13" i="64"/>
  <c r="K13" i="64"/>
  <c r="F13" i="64"/>
  <c r="M13" i="64"/>
  <c r="D17" i="64"/>
  <c r="K17" i="64"/>
  <c r="F17" i="64"/>
  <c r="M17" i="64"/>
  <c r="D21" i="64"/>
  <c r="K21" i="64"/>
  <c r="F21" i="64"/>
  <c r="M21" i="64"/>
  <c r="D25" i="64"/>
  <c r="K25" i="64"/>
  <c r="D29" i="64"/>
  <c r="K29" i="64"/>
  <c r="F29" i="64"/>
  <c r="M29" i="64"/>
  <c r="D33" i="64"/>
  <c r="K33" i="64"/>
  <c r="F33" i="64"/>
  <c r="M33" i="64"/>
  <c r="D37" i="64"/>
  <c r="K37" i="64"/>
  <c r="F37" i="64"/>
  <c r="M37" i="64"/>
  <c r="F38" i="64"/>
  <c r="M38" i="64"/>
  <c r="F39" i="64"/>
  <c r="M39" i="64"/>
  <c r="D43" i="64"/>
  <c r="K43" i="64"/>
  <c r="F43" i="64"/>
  <c r="M43" i="64"/>
  <c r="D47" i="64"/>
  <c r="K47" i="64"/>
  <c r="F47" i="64"/>
  <c r="M47" i="64"/>
  <c r="L51" i="65"/>
  <c r="L52" i="65"/>
  <c r="D9" i="65"/>
  <c r="K9" i="65"/>
  <c r="F9" i="65"/>
  <c r="M9" i="65"/>
  <c r="D13" i="65"/>
  <c r="K13" i="65"/>
  <c r="F13" i="65"/>
  <c r="M13" i="65"/>
  <c r="D17" i="65"/>
  <c r="K17" i="65"/>
  <c r="F17" i="65"/>
  <c r="M17" i="65"/>
  <c r="D21" i="65"/>
  <c r="K21" i="65"/>
  <c r="F21" i="65"/>
  <c r="M21" i="65"/>
  <c r="D25" i="65"/>
  <c r="K25" i="65"/>
  <c r="F25" i="65"/>
  <c r="M25" i="65"/>
  <c r="D29" i="65"/>
  <c r="K29" i="65"/>
  <c r="F29" i="65"/>
  <c r="M29" i="65"/>
  <c r="D33" i="65"/>
  <c r="K33" i="65"/>
  <c r="F33" i="65"/>
  <c r="M33" i="65"/>
  <c r="D37" i="65"/>
  <c r="K37" i="65"/>
  <c r="F37" i="65"/>
  <c r="M37" i="65"/>
  <c r="D41" i="65"/>
  <c r="K41" i="65"/>
  <c r="F41" i="65"/>
  <c r="M41" i="65"/>
  <c r="D45" i="65"/>
  <c r="K45" i="65"/>
  <c r="F45" i="65"/>
  <c r="M45" i="65"/>
  <c r="D49" i="65"/>
  <c r="K49" i="65"/>
  <c r="F49" i="65"/>
  <c r="M49" i="65"/>
  <c r="D9" i="60"/>
  <c r="K9" i="60"/>
  <c r="F9" i="60"/>
  <c r="M9" i="60"/>
  <c r="D13" i="60"/>
  <c r="K13" i="60"/>
  <c r="F13" i="60"/>
  <c r="M13" i="60"/>
  <c r="D17" i="60"/>
  <c r="K17" i="60"/>
  <c r="F17" i="60"/>
  <c r="M17" i="60"/>
  <c r="D29" i="60"/>
  <c r="K29" i="60"/>
  <c r="F29" i="60"/>
  <c r="M29" i="60"/>
  <c r="F37" i="60"/>
  <c r="M37" i="60"/>
  <c r="D45" i="60"/>
  <c r="K45" i="60"/>
  <c r="D49" i="60"/>
  <c r="K49" i="60"/>
  <c r="F49" i="60"/>
  <c r="M49" i="60"/>
  <c r="E50" i="60"/>
  <c r="L50" i="60"/>
  <c r="L51" i="60" s="1"/>
  <c r="F11" i="61"/>
  <c r="M11" i="61"/>
  <c r="F15" i="61"/>
  <c r="M15" i="61"/>
  <c r="D23" i="61"/>
  <c r="K23" i="61"/>
  <c r="D28" i="61"/>
  <c r="K28" i="61"/>
  <c r="F32" i="61"/>
  <c r="M32" i="61"/>
  <c r="F42" i="61"/>
  <c r="M42" i="61"/>
  <c r="D50" i="61"/>
  <c r="K50" i="61"/>
  <c r="F50" i="61"/>
  <c r="M50" i="61"/>
  <c r="F8" i="62"/>
  <c r="M8" i="62"/>
  <c r="D40" i="62"/>
  <c r="K40" i="62"/>
  <c r="D44" i="62"/>
  <c r="K44" i="62"/>
  <c r="D48" i="62"/>
  <c r="K48" i="62"/>
  <c r="E8" i="63"/>
  <c r="L8" i="63"/>
  <c r="L51" i="63" s="1"/>
  <c r="F27" i="63"/>
  <c r="M27" i="63"/>
  <c r="F36" i="63"/>
  <c r="M36" i="63"/>
  <c r="F44" i="63"/>
  <c r="M44" i="63"/>
  <c r="F48" i="63"/>
  <c r="M48" i="63"/>
  <c r="F10" i="64"/>
  <c r="M10" i="64"/>
  <c r="D18" i="64"/>
  <c r="K18" i="64"/>
  <c r="F18" i="64"/>
  <c r="M18" i="64"/>
  <c r="D22" i="64"/>
  <c r="K22" i="64"/>
  <c r="D30" i="65"/>
  <c r="K30" i="65"/>
  <c r="F30" i="65"/>
  <c r="M30" i="65"/>
  <c r="D46" i="65"/>
  <c r="K46" i="65"/>
  <c r="F46" i="65"/>
  <c r="M46" i="65"/>
  <c r="D8" i="60"/>
  <c r="K8" i="60"/>
  <c r="F8" i="60"/>
  <c r="M8" i="60"/>
  <c r="D12" i="60"/>
  <c r="K12" i="60"/>
  <c r="F12" i="60"/>
  <c r="M12" i="60"/>
  <c r="D16" i="60"/>
  <c r="K16" i="60"/>
  <c r="F16" i="60"/>
  <c r="M16" i="60"/>
  <c r="D28" i="60"/>
  <c r="K28" i="60"/>
  <c r="F28" i="60"/>
  <c r="M28" i="60"/>
  <c r="D32" i="60"/>
  <c r="K32" i="60"/>
  <c r="F32" i="60"/>
  <c r="M32" i="60"/>
  <c r="F36" i="60"/>
  <c r="M36" i="60"/>
  <c r="D40" i="60"/>
  <c r="K40" i="60"/>
  <c r="F40" i="60"/>
  <c r="M40" i="60"/>
  <c r="D44" i="60"/>
  <c r="K44" i="60"/>
  <c r="B47" i="60"/>
  <c r="I47" i="60"/>
  <c r="D6" i="61"/>
  <c r="K6" i="61"/>
  <c r="F10" i="61"/>
  <c r="M10" i="61"/>
  <c r="D14" i="61"/>
  <c r="K14" i="61"/>
  <c r="F14" i="61"/>
  <c r="M14" i="61"/>
  <c r="C17" i="61"/>
  <c r="J17" i="61"/>
  <c r="F18" i="61"/>
  <c r="M18" i="61"/>
  <c r="D22" i="61"/>
  <c r="K22" i="61"/>
  <c r="D27" i="61"/>
  <c r="K27" i="61"/>
  <c r="F31" i="61"/>
  <c r="M31" i="61"/>
  <c r="F35" i="61"/>
  <c r="M35" i="61"/>
  <c r="D36" i="61"/>
  <c r="K36" i="61"/>
  <c r="D41" i="61"/>
  <c r="K41" i="61"/>
  <c r="F41" i="61"/>
  <c r="M41" i="61"/>
  <c r="D45" i="61"/>
  <c r="K45" i="61"/>
  <c r="F45" i="61"/>
  <c r="M45" i="61"/>
  <c r="D49" i="61"/>
  <c r="K49" i="61"/>
  <c r="F49" i="61"/>
  <c r="M49" i="61"/>
  <c r="I52" i="62"/>
  <c r="I51" i="62"/>
  <c r="F7" i="62"/>
  <c r="M7" i="62"/>
  <c r="F15" i="62"/>
  <c r="M15" i="62"/>
  <c r="D19" i="62"/>
  <c r="K19" i="62"/>
  <c r="F19" i="62"/>
  <c r="M19" i="62"/>
  <c r="F27" i="62"/>
  <c r="M27" i="62"/>
  <c r="D31" i="62"/>
  <c r="K31" i="62"/>
  <c r="F31" i="62"/>
  <c r="M31" i="62"/>
  <c r="D35" i="62"/>
  <c r="K35" i="62"/>
  <c r="F35" i="62"/>
  <c r="M35" i="62"/>
  <c r="D39" i="62"/>
  <c r="K39" i="62"/>
  <c r="F39" i="62"/>
  <c r="M39" i="62"/>
  <c r="D43" i="62"/>
  <c r="K43" i="62"/>
  <c r="F43" i="62"/>
  <c r="M43" i="62"/>
  <c r="D47" i="62"/>
  <c r="K47" i="62"/>
  <c r="F47" i="62"/>
  <c r="M47" i="62"/>
  <c r="C9" i="63"/>
  <c r="J9" i="63"/>
  <c r="J51" i="63" s="1"/>
  <c r="C6" i="60"/>
  <c r="J6" i="60"/>
  <c r="U52" i="60"/>
  <c r="AI52" i="60"/>
  <c r="AM52" i="60"/>
  <c r="R52" i="60"/>
  <c r="D7" i="60"/>
  <c r="K7" i="60"/>
  <c r="AF52" i="60"/>
  <c r="AJ52" i="60"/>
  <c r="F7" i="60"/>
  <c r="M7" i="60"/>
  <c r="AX52" i="60"/>
  <c r="E7" i="60"/>
  <c r="D11" i="60"/>
  <c r="K11" i="60"/>
  <c r="F11" i="60"/>
  <c r="M11" i="60"/>
  <c r="C14" i="60"/>
  <c r="J14" i="60"/>
  <c r="G14" i="60"/>
  <c r="N14" i="60"/>
  <c r="N51" i="60" s="1"/>
  <c r="B14" i="60"/>
  <c r="I14" i="60"/>
  <c r="D15" i="60"/>
  <c r="K15" i="60"/>
  <c r="F15" i="60"/>
  <c r="M15" i="60"/>
  <c r="D19" i="60"/>
  <c r="K19" i="60"/>
  <c r="F19" i="60"/>
  <c r="M19" i="60"/>
  <c r="D23" i="60"/>
  <c r="K23" i="60"/>
  <c r="F23" i="60"/>
  <c r="M23" i="60"/>
  <c r="D27" i="60"/>
  <c r="K27" i="60"/>
  <c r="F27" i="60"/>
  <c r="M27" i="60"/>
  <c r="D31" i="60"/>
  <c r="K31" i="60"/>
  <c r="F31" i="60"/>
  <c r="M31" i="60"/>
  <c r="D35" i="60"/>
  <c r="K35" i="60"/>
  <c r="F35" i="60"/>
  <c r="M35" i="60"/>
  <c r="D39" i="60"/>
  <c r="K39" i="60"/>
  <c r="D43" i="60"/>
  <c r="K43" i="60"/>
  <c r="F43" i="60"/>
  <c r="M43" i="60"/>
  <c r="D47" i="60"/>
  <c r="K47" i="60"/>
  <c r="F47" i="60"/>
  <c r="M47" i="60"/>
  <c r="D9" i="61"/>
  <c r="K9" i="61"/>
  <c r="F9" i="61"/>
  <c r="M9" i="61"/>
  <c r="D13" i="61"/>
  <c r="K13" i="61"/>
  <c r="F13" i="61"/>
  <c r="M13" i="61"/>
  <c r="D17" i="61"/>
  <c r="K17" i="61"/>
  <c r="F17" i="61"/>
  <c r="M17" i="61"/>
  <c r="D21" i="61"/>
  <c r="K21" i="61"/>
  <c r="F21" i="61"/>
  <c r="M21" i="61"/>
  <c r="D25" i="61"/>
  <c r="K25" i="61"/>
  <c r="F25" i="61"/>
  <c r="M25" i="61"/>
  <c r="F26" i="61"/>
  <c r="M26" i="61"/>
  <c r="D30" i="61"/>
  <c r="K30" i="61"/>
  <c r="F30" i="61"/>
  <c r="M30" i="61"/>
  <c r="B30" i="61"/>
  <c r="F38" i="61"/>
  <c r="B39" i="61"/>
  <c r="I39" i="61"/>
  <c r="I51" i="61" s="1"/>
  <c r="D40" i="61"/>
  <c r="K40" i="61"/>
  <c r="F40" i="61"/>
  <c r="M40" i="61"/>
  <c r="D44" i="61"/>
  <c r="K44" i="61"/>
  <c r="F44" i="61"/>
  <c r="M44" i="61"/>
  <c r="D48" i="61"/>
  <c r="K48" i="61"/>
  <c r="F48" i="61"/>
  <c r="M48" i="61"/>
  <c r="D6" i="62"/>
  <c r="K6" i="62"/>
  <c r="F6" i="62"/>
  <c r="M6" i="62"/>
  <c r="D10" i="62"/>
  <c r="K10" i="62"/>
  <c r="F10" i="62"/>
  <c r="M10" i="62"/>
  <c r="D14" i="62"/>
  <c r="K14" i="62"/>
  <c r="F14" i="62"/>
  <c r="M14" i="62"/>
  <c r="D18" i="62"/>
  <c r="K18" i="62"/>
  <c r="F18" i="62"/>
  <c r="M18" i="62"/>
  <c r="D22" i="62"/>
  <c r="K22" i="62"/>
  <c r="F22" i="62"/>
  <c r="M22" i="62"/>
  <c r="D26" i="62"/>
  <c r="K26" i="62"/>
  <c r="F26" i="62"/>
  <c r="M26" i="62"/>
  <c r="D30" i="62"/>
  <c r="K30" i="62"/>
  <c r="F30" i="62"/>
  <c r="M30" i="62"/>
  <c r="D34" i="62"/>
  <c r="K34" i="62"/>
  <c r="D38" i="62"/>
  <c r="K38" i="62"/>
  <c r="F38" i="62"/>
  <c r="M38" i="62"/>
  <c r="D42" i="62"/>
  <c r="K42" i="62"/>
  <c r="F42" i="62"/>
  <c r="M42" i="62"/>
  <c r="D46" i="62"/>
  <c r="K46" i="62"/>
  <c r="F46" i="62"/>
  <c r="M46" i="62"/>
  <c r="D50" i="62"/>
  <c r="K50" i="62"/>
  <c r="F50" i="62"/>
  <c r="M50" i="62"/>
  <c r="N51" i="63"/>
  <c r="I51" i="63"/>
  <c r="D9" i="63"/>
  <c r="K9" i="63"/>
  <c r="F9" i="63"/>
  <c r="M9" i="63"/>
  <c r="D13" i="63"/>
  <c r="K13" i="63"/>
  <c r="F13" i="63"/>
  <c r="M13" i="63"/>
  <c r="D17" i="63"/>
  <c r="K17" i="63"/>
  <c r="F17" i="63"/>
  <c r="M17" i="63"/>
  <c r="D21" i="63"/>
  <c r="K21" i="63"/>
  <c r="F21" i="63"/>
  <c r="M21" i="63"/>
  <c r="D25" i="63"/>
  <c r="K25" i="63"/>
  <c r="D29" i="63"/>
  <c r="K29" i="63"/>
  <c r="F29" i="63"/>
  <c r="M29" i="63"/>
  <c r="D33" i="63"/>
  <c r="K33" i="63"/>
  <c r="F33" i="63"/>
  <c r="M33" i="63"/>
  <c r="F34" i="63"/>
  <c r="M34" i="63"/>
  <c r="D38" i="63"/>
  <c r="K38" i="63"/>
  <c r="F38" i="63"/>
  <c r="M38" i="63"/>
  <c r="D42" i="63"/>
  <c r="K42" i="63"/>
  <c r="F42" i="63"/>
  <c r="M42" i="63"/>
  <c r="D46" i="63"/>
  <c r="K46" i="63"/>
  <c r="F46" i="63"/>
  <c r="M46" i="63"/>
  <c r="D50" i="63"/>
  <c r="K50" i="63"/>
  <c r="F50" i="63"/>
  <c r="M50" i="63"/>
  <c r="I51" i="64"/>
  <c r="D8" i="64"/>
  <c r="K8" i="64"/>
  <c r="F8" i="64"/>
  <c r="M8" i="64"/>
  <c r="D12" i="64"/>
  <c r="K12" i="64"/>
  <c r="F12" i="64"/>
  <c r="M12" i="64"/>
  <c r="D16" i="64"/>
  <c r="K16" i="64"/>
  <c r="F16" i="64"/>
  <c r="M16" i="64"/>
  <c r="D20" i="64"/>
  <c r="K20" i="64"/>
  <c r="F20" i="64"/>
  <c r="M20" i="64"/>
  <c r="D24" i="64"/>
  <c r="K24" i="64"/>
  <c r="F24" i="64"/>
  <c r="M24" i="64"/>
  <c r="D28" i="64"/>
  <c r="K28" i="64"/>
  <c r="F28" i="64"/>
  <c r="M28" i="64"/>
  <c r="D32" i="64"/>
  <c r="K32" i="64"/>
  <c r="F32" i="64"/>
  <c r="M32" i="64"/>
  <c r="D36" i="64"/>
  <c r="K36" i="64"/>
  <c r="F36" i="64"/>
  <c r="M36" i="64"/>
  <c r="D42" i="64"/>
  <c r="K42" i="64"/>
  <c r="F42" i="64"/>
  <c r="M42" i="64"/>
  <c r="D46" i="64"/>
  <c r="K46" i="64"/>
  <c r="F46" i="64"/>
  <c r="M46" i="64"/>
  <c r="D50" i="64"/>
  <c r="K50" i="64"/>
  <c r="F50" i="64"/>
  <c r="M50" i="64"/>
  <c r="D8" i="65"/>
  <c r="K8" i="65"/>
  <c r="F8" i="65"/>
  <c r="M8" i="65"/>
  <c r="D12" i="65"/>
  <c r="K12" i="65"/>
  <c r="F12" i="65"/>
  <c r="M12" i="65"/>
  <c r="D16" i="65"/>
  <c r="K16" i="65"/>
  <c r="F16" i="65"/>
  <c r="M16" i="65"/>
  <c r="D20" i="65"/>
  <c r="K20" i="65"/>
  <c r="F20" i="65"/>
  <c r="M20" i="65"/>
  <c r="C23" i="65"/>
  <c r="J23" i="65"/>
  <c r="G23" i="65"/>
  <c r="N23" i="65"/>
  <c r="N52" i="65" s="1"/>
  <c r="B23" i="65"/>
  <c r="I23" i="65"/>
  <c r="D24" i="65"/>
  <c r="K24" i="65"/>
  <c r="F24" i="65"/>
  <c r="M24" i="65"/>
  <c r="D28" i="65"/>
  <c r="K28" i="65"/>
  <c r="F28" i="65"/>
  <c r="M28" i="65"/>
  <c r="D32" i="65"/>
  <c r="K32" i="65"/>
  <c r="F32" i="65"/>
  <c r="M32" i="65"/>
  <c r="D36" i="65"/>
  <c r="K36" i="65"/>
  <c r="F36" i="65"/>
  <c r="M36" i="65"/>
  <c r="D40" i="65"/>
  <c r="K40" i="65"/>
  <c r="F40" i="65"/>
  <c r="M40" i="65"/>
  <c r="D44" i="65"/>
  <c r="K44" i="65"/>
  <c r="F44" i="65"/>
  <c r="M44" i="65"/>
  <c r="D48" i="65"/>
  <c r="K48" i="65"/>
  <c r="F48" i="65"/>
  <c r="M48" i="65"/>
  <c r="E14" i="66"/>
  <c r="F23" i="67"/>
  <c r="D32" i="67"/>
  <c r="F37" i="68"/>
  <c r="B10" i="61"/>
  <c r="E47" i="61"/>
  <c r="E35" i="63"/>
  <c r="E40" i="63"/>
  <c r="E23" i="65"/>
  <c r="D27" i="66"/>
  <c r="F48" i="66"/>
  <c r="D50" i="68"/>
  <c r="F20" i="60"/>
  <c r="B22" i="63"/>
  <c r="B15" i="68"/>
  <c r="B13" i="60"/>
  <c r="B16" i="60"/>
  <c r="C45" i="60"/>
  <c r="B9" i="61"/>
  <c r="E38" i="63"/>
  <c r="E47" i="64"/>
  <c r="J6" i="67"/>
  <c r="N6" i="67"/>
  <c r="I6" i="67"/>
  <c r="F26" i="68"/>
  <c r="C29" i="61"/>
  <c r="C38" i="61"/>
  <c r="G38" i="61"/>
  <c r="B38" i="61"/>
  <c r="B6" i="62"/>
  <c r="G9" i="62"/>
  <c r="B9" i="62"/>
  <c r="E13" i="62"/>
  <c r="E19" i="64"/>
  <c r="C36" i="64"/>
  <c r="E39" i="64"/>
  <c r="E43" i="64"/>
  <c r="C48" i="65"/>
  <c r="D14" i="66"/>
  <c r="B27" i="66"/>
  <c r="C38" i="66"/>
  <c r="E51" i="66"/>
  <c r="E52" i="66" s="1"/>
  <c r="F9" i="67"/>
  <c r="F32" i="68"/>
  <c r="E36" i="68"/>
  <c r="L52" i="69"/>
  <c r="E45" i="60"/>
  <c r="G10" i="61"/>
  <c r="E15" i="61"/>
  <c r="B18" i="61"/>
  <c r="E19" i="61"/>
  <c r="G22" i="61"/>
  <c r="E23" i="61"/>
  <c r="C44" i="60"/>
  <c r="G44" i="60"/>
  <c r="E7" i="61"/>
  <c r="G26" i="61"/>
  <c r="B26" i="61"/>
  <c r="C27" i="61"/>
  <c r="G27" i="61"/>
  <c r="B27" i="61"/>
  <c r="C28" i="61"/>
  <c r="G28" i="61"/>
  <c r="B28" i="61"/>
  <c r="G30" i="61"/>
  <c r="E31" i="61"/>
  <c r="E35" i="61"/>
  <c r="C36" i="61"/>
  <c r="E51" i="61"/>
  <c r="E52" i="61" s="1"/>
  <c r="G19" i="63"/>
  <c r="G6" i="64"/>
  <c r="E7" i="64"/>
  <c r="C9" i="65"/>
  <c r="B20" i="65"/>
  <c r="C29" i="65"/>
  <c r="G30" i="65"/>
  <c r="C47" i="65"/>
  <c r="G47" i="65"/>
  <c r="B47" i="65"/>
  <c r="E8" i="67"/>
  <c r="E8" i="68"/>
  <c r="B45" i="60"/>
  <c r="G43" i="62"/>
  <c r="G47" i="62"/>
  <c r="C51" i="62"/>
  <c r="C52" i="62" s="1"/>
  <c r="G51" i="62"/>
  <c r="G52" i="62" s="1"/>
  <c r="C19" i="64"/>
  <c r="G19" i="64"/>
  <c r="B19" i="64"/>
  <c r="E20" i="64"/>
  <c r="E51" i="64"/>
  <c r="E52" i="64" s="1"/>
  <c r="E29" i="65"/>
  <c r="B12" i="66"/>
  <c r="D9" i="67"/>
  <c r="B27" i="67"/>
  <c r="C10" i="68"/>
  <c r="D28" i="68"/>
  <c r="F44" i="68"/>
  <c r="F45" i="68"/>
  <c r="D46" i="68"/>
  <c r="F47" i="68"/>
  <c r="D48" i="68"/>
  <c r="N33" i="67"/>
  <c r="G33" i="67"/>
  <c r="E27" i="62"/>
  <c r="E51" i="65"/>
  <c r="E52" i="65" s="1"/>
  <c r="M38" i="68"/>
  <c r="F38" i="68"/>
  <c r="E9" i="60"/>
  <c r="C17" i="60"/>
  <c r="G14" i="61"/>
  <c r="B25" i="61"/>
  <c r="B43" i="61"/>
  <c r="C13" i="62"/>
  <c r="G13" i="62"/>
  <c r="B13" i="62"/>
  <c r="C21" i="62"/>
  <c r="G21" i="62"/>
  <c r="B21" i="62"/>
  <c r="E26" i="62"/>
  <c r="E14" i="63"/>
  <c r="B42" i="63"/>
  <c r="B46" i="63"/>
  <c r="E47" i="63"/>
  <c r="C10" i="64"/>
  <c r="C13" i="64"/>
  <c r="G13" i="64"/>
  <c r="G14" i="64"/>
  <c r="B14" i="64"/>
  <c r="B15" i="64"/>
  <c r="F34" i="64"/>
  <c r="K26" i="68"/>
  <c r="D26" i="68"/>
  <c r="B10" i="60"/>
  <c r="B22" i="60"/>
  <c r="B39" i="60"/>
  <c r="E41" i="60"/>
  <c r="E28" i="62"/>
  <c r="B31" i="62"/>
  <c r="C11" i="60"/>
  <c r="G11" i="60"/>
  <c r="C47" i="61"/>
  <c r="G47" i="61"/>
  <c r="B47" i="61"/>
  <c r="B32" i="62"/>
  <c r="B34" i="64"/>
  <c r="B20" i="60"/>
  <c r="C23" i="60"/>
  <c r="G23" i="60"/>
  <c r="B23" i="60"/>
  <c r="G27" i="60"/>
  <c r="B33" i="60"/>
  <c r="C36" i="60"/>
  <c r="G36" i="60"/>
  <c r="B37" i="60"/>
  <c r="C41" i="60"/>
  <c r="G41" i="60"/>
  <c r="E43" i="60"/>
  <c r="B11" i="61"/>
  <c r="E14" i="61"/>
  <c r="B15" i="61"/>
  <c r="E27" i="61"/>
  <c r="E43" i="61"/>
  <c r="C49" i="61"/>
  <c r="E50" i="61"/>
  <c r="E11" i="62"/>
  <c r="B15" i="62"/>
  <c r="C18" i="62"/>
  <c r="G18" i="62"/>
  <c r="E19" i="62"/>
  <c r="G27" i="62"/>
  <c r="C37" i="62"/>
  <c r="C41" i="62"/>
  <c r="C45" i="62"/>
  <c r="E51" i="62"/>
  <c r="E52" i="62" s="1"/>
  <c r="G7" i="63"/>
  <c r="B7" i="63"/>
  <c r="E41" i="63"/>
  <c r="B44" i="63"/>
  <c r="E45" i="63"/>
  <c r="E13" i="64"/>
  <c r="E14" i="64"/>
  <c r="E29" i="64"/>
  <c r="G30" i="64"/>
  <c r="B30" i="64"/>
  <c r="E31" i="64"/>
  <c r="E42" i="64"/>
  <c r="C45" i="64"/>
  <c r="G49" i="64"/>
  <c r="B12" i="65"/>
  <c r="B13" i="65"/>
  <c r="G22" i="65"/>
  <c r="G26" i="65"/>
  <c r="B26" i="65"/>
  <c r="C32" i="65"/>
  <c r="F14" i="66"/>
  <c r="D23" i="66"/>
  <c r="F35" i="66"/>
  <c r="F36" i="66"/>
  <c r="F37" i="66"/>
  <c r="D7" i="67"/>
  <c r="D11" i="67"/>
  <c r="C24" i="64"/>
  <c r="C29" i="64"/>
  <c r="G29" i="64"/>
  <c r="E30" i="64"/>
  <c r="G42" i="64"/>
  <c r="E7" i="65"/>
  <c r="B16" i="65"/>
  <c r="E27" i="65"/>
  <c r="J6" i="68"/>
  <c r="N6" i="68"/>
  <c r="I6" i="68"/>
  <c r="C33" i="65"/>
  <c r="B39" i="65"/>
  <c r="C45" i="65"/>
  <c r="C46" i="65"/>
  <c r="G12" i="66"/>
  <c r="E17" i="66"/>
  <c r="D35" i="66"/>
  <c r="F42" i="67"/>
  <c r="G10" i="68"/>
  <c r="B11" i="68"/>
  <c r="B13" i="68"/>
  <c r="D21" i="68"/>
  <c r="E28" i="68"/>
  <c r="E30" i="68"/>
  <c r="E46" i="68"/>
  <c r="B51" i="68"/>
  <c r="B52" i="68" s="1"/>
  <c r="C23" i="66"/>
  <c r="J23" i="66"/>
  <c r="N23" i="66"/>
  <c r="G23" i="66"/>
  <c r="D24" i="66"/>
  <c r="K24" i="66"/>
  <c r="L25" i="66"/>
  <c r="K38" i="66"/>
  <c r="D38" i="66"/>
  <c r="B15" i="67"/>
  <c r="I15" i="67"/>
  <c r="G19" i="67"/>
  <c r="N19" i="67"/>
  <c r="B23" i="67"/>
  <c r="I23" i="67"/>
  <c r="D24" i="67"/>
  <c r="K24" i="67"/>
  <c r="F8" i="68"/>
  <c r="M8" i="68"/>
  <c r="C13" i="60"/>
  <c r="G13" i="60"/>
  <c r="G17" i="60"/>
  <c r="E22" i="60"/>
  <c r="E24" i="60"/>
  <c r="E37" i="60"/>
  <c r="E38" i="60"/>
  <c r="C43" i="60"/>
  <c r="G43" i="60"/>
  <c r="B43" i="60"/>
  <c r="E46" i="60"/>
  <c r="G49" i="60"/>
  <c r="E10" i="61"/>
  <c r="G17" i="61"/>
  <c r="E18" i="61"/>
  <c r="C20" i="61"/>
  <c r="G20" i="61"/>
  <c r="B20" i="61"/>
  <c r="B23" i="61"/>
  <c r="C45" i="61"/>
  <c r="C48" i="61"/>
  <c r="E31" i="62"/>
  <c r="C33" i="62"/>
  <c r="E38" i="62"/>
  <c r="E40" i="62"/>
  <c r="E42" i="62"/>
  <c r="E44" i="62"/>
  <c r="B11" i="63"/>
  <c r="D29" i="66"/>
  <c r="K29" i="66"/>
  <c r="F29" i="66"/>
  <c r="M29" i="66"/>
  <c r="D50" i="66"/>
  <c r="K50" i="66"/>
  <c r="F50" i="66"/>
  <c r="M50" i="66"/>
  <c r="C18" i="67"/>
  <c r="J18" i="67"/>
  <c r="G18" i="67"/>
  <c r="N18" i="67"/>
  <c r="B18" i="67"/>
  <c r="I18" i="67"/>
  <c r="C21" i="67"/>
  <c r="J21" i="67"/>
  <c r="G21" i="67"/>
  <c r="N21" i="67"/>
  <c r="I21" i="67"/>
  <c r="B21" i="67"/>
  <c r="C18" i="68"/>
  <c r="J18" i="68"/>
  <c r="N18" i="68"/>
  <c r="G18" i="68"/>
  <c r="J24" i="68"/>
  <c r="C24" i="68"/>
  <c r="D25" i="68"/>
  <c r="K25" i="68"/>
  <c r="M25" i="68"/>
  <c r="F25" i="68"/>
  <c r="L26" i="68"/>
  <c r="E26" i="68"/>
  <c r="F46" i="61"/>
  <c r="F24" i="66"/>
  <c r="M24" i="66"/>
  <c r="L31" i="66"/>
  <c r="E31" i="66"/>
  <c r="F38" i="66"/>
  <c r="M38" i="66"/>
  <c r="J15" i="67"/>
  <c r="C15" i="67"/>
  <c r="C19" i="67"/>
  <c r="J19" i="67"/>
  <c r="B19" i="67"/>
  <c r="I19" i="67"/>
  <c r="C23" i="67"/>
  <c r="J23" i="67"/>
  <c r="G23" i="67"/>
  <c r="N23" i="67"/>
  <c r="D27" i="67"/>
  <c r="K27" i="67"/>
  <c r="F27" i="67"/>
  <c r="M27" i="67"/>
  <c r="D8" i="68"/>
  <c r="K8" i="68"/>
  <c r="L31" i="68"/>
  <c r="G25" i="61"/>
  <c r="D9" i="66"/>
  <c r="K9" i="66"/>
  <c r="F9" i="66"/>
  <c r="M9" i="66"/>
  <c r="D17" i="66"/>
  <c r="K17" i="66"/>
  <c r="F17" i="66"/>
  <c r="M17" i="66"/>
  <c r="B20" i="66"/>
  <c r="I20" i="66"/>
  <c r="D21" i="66"/>
  <c r="K21" i="66"/>
  <c r="F21" i="66"/>
  <c r="M21" i="66"/>
  <c r="J27" i="66"/>
  <c r="C27" i="66"/>
  <c r="N27" i="66"/>
  <c r="G27" i="66"/>
  <c r="K32" i="66"/>
  <c r="D32" i="66"/>
  <c r="M32" i="66"/>
  <c r="F32" i="66"/>
  <c r="K40" i="66"/>
  <c r="D40" i="66"/>
  <c r="F40" i="66"/>
  <c r="M40" i="66"/>
  <c r="K44" i="66"/>
  <c r="D44" i="66"/>
  <c r="F44" i="66"/>
  <c r="M44" i="66"/>
  <c r="C47" i="66"/>
  <c r="J47" i="66"/>
  <c r="G47" i="66"/>
  <c r="N47" i="66"/>
  <c r="B47" i="66"/>
  <c r="I47" i="66"/>
  <c r="C17" i="67"/>
  <c r="J17" i="67"/>
  <c r="G17" i="67"/>
  <c r="N17" i="67"/>
  <c r="B17" i="67"/>
  <c r="I17" i="67"/>
  <c r="C42" i="67"/>
  <c r="J42" i="67"/>
  <c r="G42" i="67"/>
  <c r="N42" i="67"/>
  <c r="B42" i="67"/>
  <c r="I42" i="67"/>
  <c r="D43" i="67"/>
  <c r="K43" i="67"/>
  <c r="F43" i="67"/>
  <c r="M43" i="67"/>
  <c r="D47" i="67"/>
  <c r="K47" i="67"/>
  <c r="F47" i="67"/>
  <c r="M47" i="67"/>
  <c r="I50" i="67"/>
  <c r="C12" i="68"/>
  <c r="J12" i="68"/>
  <c r="B12" i="68"/>
  <c r="I12" i="68"/>
  <c r="D13" i="68"/>
  <c r="K13" i="68"/>
  <c r="F13" i="68"/>
  <c r="M13" i="68"/>
  <c r="D17" i="68"/>
  <c r="K17" i="68"/>
  <c r="F17" i="68"/>
  <c r="M17" i="68"/>
  <c r="F48" i="68"/>
  <c r="M48" i="68"/>
  <c r="F39" i="60"/>
  <c r="B11" i="65"/>
  <c r="E11" i="65"/>
  <c r="I23" i="66"/>
  <c r="B23" i="66"/>
  <c r="G15" i="67"/>
  <c r="N15" i="67"/>
  <c r="E34" i="68"/>
  <c r="L34" i="68"/>
  <c r="D25" i="60"/>
  <c r="G37" i="60"/>
  <c r="C9" i="60"/>
  <c r="G9" i="60"/>
  <c r="B9" i="60"/>
  <c r="E11" i="60"/>
  <c r="C12" i="60"/>
  <c r="G12" i="60"/>
  <c r="B12" i="60"/>
  <c r="E13" i="60"/>
  <c r="C15" i="60"/>
  <c r="G15" i="60"/>
  <c r="E16" i="60"/>
  <c r="E17" i="60"/>
  <c r="C19" i="60"/>
  <c r="G19" i="60"/>
  <c r="B21" i="60"/>
  <c r="G25" i="60"/>
  <c r="C26" i="60"/>
  <c r="G26" i="60"/>
  <c r="B26" i="60"/>
  <c r="B30" i="60"/>
  <c r="E31" i="60"/>
  <c r="C46" i="60"/>
  <c r="G46" i="60"/>
  <c r="B46" i="60"/>
  <c r="C14" i="61"/>
  <c r="C32" i="61"/>
  <c r="G46" i="61"/>
  <c r="B46" i="61"/>
  <c r="S52" i="62"/>
  <c r="W52" i="62"/>
  <c r="AA52" i="62"/>
  <c r="G8" i="62"/>
  <c r="E12" i="62"/>
  <c r="C15" i="62"/>
  <c r="E20" i="62"/>
  <c r="B27" i="62"/>
  <c r="C18" i="63"/>
  <c r="G18" i="63"/>
  <c r="B18" i="63"/>
  <c r="B38" i="65"/>
  <c r="G38" i="65"/>
  <c r="K39" i="66"/>
  <c r="D39" i="66"/>
  <c r="F39" i="66"/>
  <c r="M39" i="66"/>
  <c r="D43" i="66"/>
  <c r="K43" i="66"/>
  <c r="M43" i="66"/>
  <c r="F43" i="66"/>
  <c r="B43" i="66"/>
  <c r="E43" i="66"/>
  <c r="E9" i="67"/>
  <c r="L9" i="67"/>
  <c r="D28" i="67"/>
  <c r="K28" i="67"/>
  <c r="F28" i="67"/>
  <c r="M28" i="67"/>
  <c r="K30" i="67"/>
  <c r="D30" i="67"/>
  <c r="F30" i="67"/>
  <c r="M30" i="67"/>
  <c r="D31" i="67"/>
  <c r="K31" i="67"/>
  <c r="F31" i="67"/>
  <c r="M31" i="67"/>
  <c r="F36" i="67"/>
  <c r="M36" i="67"/>
  <c r="D9" i="68"/>
  <c r="K9" i="68"/>
  <c r="M9" i="68"/>
  <c r="F9" i="68"/>
  <c r="D35" i="68"/>
  <c r="K35" i="68"/>
  <c r="F35" i="68"/>
  <c r="M35" i="68"/>
  <c r="L51" i="69"/>
  <c r="B23" i="63"/>
  <c r="C26" i="63"/>
  <c r="G26" i="63"/>
  <c r="B26" i="63"/>
  <c r="E27" i="63"/>
  <c r="B28" i="63"/>
  <c r="B30" i="63"/>
  <c r="E31" i="63"/>
  <c r="E46" i="63"/>
  <c r="C48" i="63"/>
  <c r="G48" i="63"/>
  <c r="B48" i="63"/>
  <c r="E49" i="63"/>
  <c r="B7" i="64"/>
  <c r="E11" i="64"/>
  <c r="E17" i="64"/>
  <c r="E23" i="64"/>
  <c r="E32" i="64"/>
  <c r="G34" i="64"/>
  <c r="C50" i="64"/>
  <c r="G50" i="64"/>
  <c r="B50" i="64"/>
  <c r="C14" i="65"/>
  <c r="G14" i="65"/>
  <c r="C15" i="65"/>
  <c r="G15" i="65"/>
  <c r="B15" i="65"/>
  <c r="C17" i="65"/>
  <c r="G17" i="65"/>
  <c r="B17" i="65"/>
  <c r="C30" i="65"/>
  <c r="E38" i="65"/>
  <c r="E39" i="65"/>
  <c r="D8" i="66"/>
  <c r="K8" i="66"/>
  <c r="F8" i="66"/>
  <c r="M8" i="66"/>
  <c r="D13" i="66"/>
  <c r="K13" i="66"/>
  <c r="F13" i="66"/>
  <c r="M13" i="66"/>
  <c r="D16" i="66"/>
  <c r="K16" i="66"/>
  <c r="F16" i="66"/>
  <c r="M16" i="66"/>
  <c r="B16" i="66"/>
  <c r="D20" i="66"/>
  <c r="K20" i="66"/>
  <c r="F20" i="66"/>
  <c r="M20" i="66"/>
  <c r="F23" i="66"/>
  <c r="M23" i="66"/>
  <c r="C26" i="66"/>
  <c r="J26" i="66"/>
  <c r="G26" i="66"/>
  <c r="N26" i="66"/>
  <c r="F27" i="66"/>
  <c r="M27" i="66"/>
  <c r="F28" i="66"/>
  <c r="M28" i="66"/>
  <c r="E32" i="66"/>
  <c r="L32" i="66"/>
  <c r="J34" i="66"/>
  <c r="E40" i="66"/>
  <c r="L40" i="66"/>
  <c r="C42" i="66"/>
  <c r="D47" i="66"/>
  <c r="K47" i="66"/>
  <c r="F47" i="66"/>
  <c r="M47" i="66"/>
  <c r="C48" i="66"/>
  <c r="J48" i="66"/>
  <c r="G48" i="66"/>
  <c r="N48" i="66"/>
  <c r="B48" i="66"/>
  <c r="I48" i="66"/>
  <c r="D49" i="66"/>
  <c r="K49" i="66"/>
  <c r="F49" i="66"/>
  <c r="M49" i="66"/>
  <c r="G7" i="67"/>
  <c r="N7" i="67"/>
  <c r="C10" i="67"/>
  <c r="J10" i="67"/>
  <c r="G10" i="67"/>
  <c r="N10" i="67"/>
  <c r="B10" i="67"/>
  <c r="I10" i="67"/>
  <c r="C11" i="67"/>
  <c r="J11" i="67"/>
  <c r="G11" i="67"/>
  <c r="N11" i="67"/>
  <c r="B11" i="67"/>
  <c r="I11" i="67"/>
  <c r="D12" i="67"/>
  <c r="K12" i="67"/>
  <c r="F12" i="67"/>
  <c r="M12" i="67"/>
  <c r="D13" i="67"/>
  <c r="K13" i="67"/>
  <c r="E13" i="67"/>
  <c r="D14" i="67"/>
  <c r="K14" i="67"/>
  <c r="F14" i="67"/>
  <c r="M14" i="67"/>
  <c r="D15" i="67"/>
  <c r="K15" i="67"/>
  <c r="F15" i="67"/>
  <c r="M15" i="67"/>
  <c r="D16" i="67"/>
  <c r="K16" i="67"/>
  <c r="F16" i="67"/>
  <c r="M16" i="67"/>
  <c r="F17" i="67"/>
  <c r="M17" i="67"/>
  <c r="D18" i="67"/>
  <c r="K18" i="67"/>
  <c r="F18" i="67"/>
  <c r="M18" i="67"/>
  <c r="F19" i="67"/>
  <c r="M19" i="67"/>
  <c r="D20" i="67"/>
  <c r="K20" i="67"/>
  <c r="F20" i="67"/>
  <c r="M20" i="67"/>
  <c r="F21" i="67"/>
  <c r="M21" i="67"/>
  <c r="E21" i="67"/>
  <c r="B22" i="67"/>
  <c r="I22" i="67"/>
  <c r="L24" i="67"/>
  <c r="D26" i="67"/>
  <c r="K26" i="67"/>
  <c r="F26" i="67"/>
  <c r="M26" i="67"/>
  <c r="E31" i="67"/>
  <c r="L31" i="67"/>
  <c r="D35" i="67"/>
  <c r="K35" i="67"/>
  <c r="F35" i="67"/>
  <c r="M35" i="67"/>
  <c r="B35" i="67"/>
  <c r="D39" i="67"/>
  <c r="K39" i="67"/>
  <c r="F39" i="67"/>
  <c r="M39" i="67"/>
  <c r="D41" i="67"/>
  <c r="K41" i="67"/>
  <c r="F41" i="67"/>
  <c r="M41" i="67"/>
  <c r="D46" i="67"/>
  <c r="K46" i="67"/>
  <c r="F46" i="67"/>
  <c r="M46" i="67"/>
  <c r="G49" i="67"/>
  <c r="N49" i="67"/>
  <c r="D50" i="67"/>
  <c r="K50" i="67"/>
  <c r="F50" i="67"/>
  <c r="M50" i="67"/>
  <c r="B50" i="67"/>
  <c r="E51" i="67"/>
  <c r="E52" i="67" s="1"/>
  <c r="D7" i="68"/>
  <c r="K7" i="68"/>
  <c r="F7" i="68"/>
  <c r="M7" i="68"/>
  <c r="D12" i="68"/>
  <c r="K12" i="68"/>
  <c r="F12" i="68"/>
  <c r="M12" i="68"/>
  <c r="E12" i="68"/>
  <c r="D16" i="68"/>
  <c r="K16" i="68"/>
  <c r="F16" i="68"/>
  <c r="M16" i="68"/>
  <c r="F18" i="68"/>
  <c r="M18" i="68"/>
  <c r="F19" i="68"/>
  <c r="M19" i="68"/>
  <c r="D24" i="68"/>
  <c r="K24" i="68"/>
  <c r="F24" i="68"/>
  <c r="M24" i="68"/>
  <c r="C28" i="68"/>
  <c r="J28" i="68"/>
  <c r="G28" i="68"/>
  <c r="N28" i="68"/>
  <c r="B28" i="68"/>
  <c r="I28" i="68"/>
  <c r="D38" i="68"/>
  <c r="E40" i="68"/>
  <c r="C38" i="68"/>
  <c r="J38" i="68"/>
  <c r="G38" i="68"/>
  <c r="N38" i="68"/>
  <c r="B38" i="68"/>
  <c r="I38" i="68"/>
  <c r="D39" i="68"/>
  <c r="K39" i="68"/>
  <c r="F39" i="68"/>
  <c r="M39" i="68"/>
  <c r="D40" i="68"/>
  <c r="K40" i="68"/>
  <c r="F40" i="68"/>
  <c r="M40" i="68"/>
  <c r="F50" i="68"/>
  <c r="E48" i="68"/>
  <c r="L48" i="68"/>
  <c r="M52" i="69"/>
  <c r="M51" i="69"/>
  <c r="I52" i="69"/>
  <c r="I51" i="69"/>
  <c r="E30" i="65"/>
  <c r="E33" i="65"/>
  <c r="E45" i="65"/>
  <c r="D7" i="66"/>
  <c r="K7" i="66"/>
  <c r="F7" i="66"/>
  <c r="M7" i="66"/>
  <c r="D11" i="66"/>
  <c r="K11" i="66"/>
  <c r="F11" i="66"/>
  <c r="M11" i="66"/>
  <c r="D12" i="66"/>
  <c r="K12" i="66"/>
  <c r="F12" i="66"/>
  <c r="M12" i="66"/>
  <c r="D15" i="66"/>
  <c r="K15" i="66"/>
  <c r="F15" i="66"/>
  <c r="M15" i="66"/>
  <c r="D19" i="66"/>
  <c r="K19" i="66"/>
  <c r="F19" i="66"/>
  <c r="M19" i="66"/>
  <c r="D26" i="66"/>
  <c r="K26" i="66"/>
  <c r="F26" i="66"/>
  <c r="M26" i="66"/>
  <c r="E27" i="66"/>
  <c r="L27" i="66"/>
  <c r="E28" i="66"/>
  <c r="L28" i="66"/>
  <c r="D34" i="66"/>
  <c r="K34" i="66"/>
  <c r="C35" i="66"/>
  <c r="J35" i="66"/>
  <c r="G35" i="66"/>
  <c r="N35" i="66"/>
  <c r="B35" i="66"/>
  <c r="I35" i="66"/>
  <c r="C36" i="66"/>
  <c r="J36" i="66"/>
  <c r="G36" i="66"/>
  <c r="N36" i="66"/>
  <c r="B36" i="66"/>
  <c r="I36" i="66"/>
  <c r="C37" i="66"/>
  <c r="J37" i="66"/>
  <c r="G37" i="66"/>
  <c r="N37" i="66"/>
  <c r="B37" i="66"/>
  <c r="I37" i="66"/>
  <c r="C41" i="66"/>
  <c r="J41" i="66"/>
  <c r="G41" i="66"/>
  <c r="N41" i="66"/>
  <c r="B41" i="66"/>
  <c r="I41" i="66"/>
  <c r="G42" i="66"/>
  <c r="N42" i="66"/>
  <c r="D46" i="66"/>
  <c r="K46" i="66"/>
  <c r="F46" i="66"/>
  <c r="M46" i="66"/>
  <c r="K6" i="67"/>
  <c r="M6" i="67"/>
  <c r="F7" i="67"/>
  <c r="M7" i="67"/>
  <c r="D8" i="67"/>
  <c r="K8" i="67"/>
  <c r="F8" i="67"/>
  <c r="M8" i="67"/>
  <c r="C9" i="67"/>
  <c r="J9" i="67"/>
  <c r="G9" i="67"/>
  <c r="N9" i="67"/>
  <c r="B9" i="67"/>
  <c r="I9" i="67"/>
  <c r="D10" i="67"/>
  <c r="K10" i="67"/>
  <c r="F10" i="67"/>
  <c r="M10" i="67"/>
  <c r="F11" i="67"/>
  <c r="M11" i="67"/>
  <c r="D22" i="67"/>
  <c r="K22" i="67"/>
  <c r="F22" i="67"/>
  <c r="M22" i="67"/>
  <c r="D25" i="67"/>
  <c r="K25" i="67"/>
  <c r="F25" i="67"/>
  <c r="M25" i="67"/>
  <c r="G32" i="67"/>
  <c r="N32" i="67"/>
  <c r="B32" i="67"/>
  <c r="I32" i="67"/>
  <c r="D33" i="67"/>
  <c r="K33" i="67"/>
  <c r="F33" i="67"/>
  <c r="M33" i="67"/>
  <c r="D34" i="67"/>
  <c r="K34" i="67"/>
  <c r="F34" i="67"/>
  <c r="M34" i="67"/>
  <c r="G37" i="67"/>
  <c r="N37" i="67"/>
  <c r="D38" i="67"/>
  <c r="K38" i="67"/>
  <c r="F38" i="67"/>
  <c r="M38" i="67"/>
  <c r="E39" i="67"/>
  <c r="L39" i="67"/>
  <c r="D40" i="67"/>
  <c r="K40" i="67"/>
  <c r="F40" i="67"/>
  <c r="M40" i="67"/>
  <c r="E42" i="67"/>
  <c r="L42" i="67"/>
  <c r="D45" i="67"/>
  <c r="K45" i="67"/>
  <c r="F45" i="67"/>
  <c r="M45" i="67"/>
  <c r="D49" i="67"/>
  <c r="K49" i="67"/>
  <c r="F49" i="67"/>
  <c r="M49" i="67"/>
  <c r="K6" i="68"/>
  <c r="M6" i="68"/>
  <c r="F10" i="68"/>
  <c r="M10" i="68"/>
  <c r="D11" i="68"/>
  <c r="K11" i="68"/>
  <c r="F11" i="68"/>
  <c r="M11" i="68"/>
  <c r="D15" i="68"/>
  <c r="K15" i="68"/>
  <c r="F15" i="68"/>
  <c r="M15" i="68"/>
  <c r="E16" i="68"/>
  <c r="L16" i="68"/>
  <c r="E18" i="68"/>
  <c r="L18" i="68"/>
  <c r="E19" i="68"/>
  <c r="L19" i="68"/>
  <c r="I22" i="68"/>
  <c r="I23" i="68"/>
  <c r="C26" i="68"/>
  <c r="J26" i="68"/>
  <c r="G26" i="68"/>
  <c r="N26" i="68"/>
  <c r="B26" i="68"/>
  <c r="I26" i="68"/>
  <c r="F28" i="68"/>
  <c r="M28" i="68"/>
  <c r="D29" i="68"/>
  <c r="K29" i="68"/>
  <c r="F29" i="68"/>
  <c r="M29" i="68"/>
  <c r="D30" i="68"/>
  <c r="K30" i="68"/>
  <c r="F30" i="68"/>
  <c r="M30" i="68"/>
  <c r="D32" i="68"/>
  <c r="K32" i="68"/>
  <c r="C34" i="68"/>
  <c r="J34" i="68"/>
  <c r="G34" i="68"/>
  <c r="N34" i="68"/>
  <c r="B34" i="68"/>
  <c r="I34" i="68"/>
  <c r="D41" i="68"/>
  <c r="K41" i="68"/>
  <c r="F41" i="68"/>
  <c r="M41" i="68"/>
  <c r="D42" i="68"/>
  <c r="K42" i="68"/>
  <c r="F42" i="68"/>
  <c r="M42" i="68"/>
  <c r="D43" i="68"/>
  <c r="K43" i="68"/>
  <c r="D45" i="68"/>
  <c r="K45" i="68"/>
  <c r="F46" i="68"/>
  <c r="M46" i="68"/>
  <c r="I49" i="68"/>
  <c r="N52" i="69"/>
  <c r="N51" i="69"/>
  <c r="B13" i="61"/>
  <c r="C15" i="61"/>
  <c r="G15" i="61"/>
  <c r="E16" i="61"/>
  <c r="C22" i="61"/>
  <c r="B22" i="61"/>
  <c r="E29" i="61"/>
  <c r="E34" i="61"/>
  <c r="G42" i="61"/>
  <c r="B42" i="61"/>
  <c r="C50" i="61"/>
  <c r="G50" i="61"/>
  <c r="B50" i="61"/>
  <c r="E7" i="62"/>
  <c r="B23" i="62"/>
  <c r="C26" i="62"/>
  <c r="G26" i="62"/>
  <c r="B26" i="62"/>
  <c r="C28" i="62"/>
  <c r="G28" i="62"/>
  <c r="G35" i="62"/>
  <c r="B36" i="62"/>
  <c r="C38" i="62"/>
  <c r="G38" i="62"/>
  <c r="B38" i="62"/>
  <c r="C40" i="62"/>
  <c r="G40" i="62"/>
  <c r="B40" i="62"/>
  <c r="B10" i="63"/>
  <c r="C13" i="63"/>
  <c r="B14" i="63"/>
  <c r="E18" i="63"/>
  <c r="E25" i="63"/>
  <c r="E28" i="63"/>
  <c r="B32" i="63"/>
  <c r="C17" i="64"/>
  <c r="B18" i="64"/>
  <c r="C20" i="64"/>
  <c r="G20" i="64"/>
  <c r="B20" i="64"/>
  <c r="C23" i="64"/>
  <c r="G23" i="64"/>
  <c r="B23" i="64"/>
  <c r="C27" i="64"/>
  <c r="G27" i="64"/>
  <c r="B27" i="64"/>
  <c r="C34" i="64"/>
  <c r="E38" i="64"/>
  <c r="G41" i="64"/>
  <c r="B43" i="64"/>
  <c r="B49" i="64"/>
  <c r="C6" i="65"/>
  <c r="C7" i="65"/>
  <c r="G7" i="65"/>
  <c r="B7" i="65"/>
  <c r="C8" i="65"/>
  <c r="G8" i="65"/>
  <c r="B8" i="65"/>
  <c r="E14" i="65"/>
  <c r="E19" i="65"/>
  <c r="B27" i="65"/>
  <c r="B29" i="65"/>
  <c r="E49" i="65"/>
  <c r="D6" i="66"/>
  <c r="K6" i="66"/>
  <c r="C9" i="66"/>
  <c r="J9" i="66"/>
  <c r="D10" i="66"/>
  <c r="K10" i="66"/>
  <c r="F10" i="66"/>
  <c r="M10" i="66"/>
  <c r="E10" i="66"/>
  <c r="E12" i="66"/>
  <c r="L12" i="66"/>
  <c r="D18" i="66"/>
  <c r="K18" i="66"/>
  <c r="F18" i="66"/>
  <c r="M18" i="66"/>
  <c r="D22" i="66"/>
  <c r="K22" i="66"/>
  <c r="F22" i="66"/>
  <c r="M22" i="66"/>
  <c r="I24" i="66"/>
  <c r="E25" i="66"/>
  <c r="D28" i="66"/>
  <c r="C29" i="66"/>
  <c r="J29" i="66"/>
  <c r="D30" i="66"/>
  <c r="K30" i="66"/>
  <c r="F30" i="66"/>
  <c r="M30" i="66"/>
  <c r="D31" i="66"/>
  <c r="K31" i="66"/>
  <c r="F31" i="66"/>
  <c r="M31" i="66"/>
  <c r="C32" i="66"/>
  <c r="J32" i="66"/>
  <c r="G32" i="66"/>
  <c r="N32" i="66"/>
  <c r="B32" i="66"/>
  <c r="I32" i="66"/>
  <c r="D33" i="66"/>
  <c r="K33" i="66"/>
  <c r="F33" i="66"/>
  <c r="M33" i="66"/>
  <c r="L34" i="66"/>
  <c r="D36" i="66"/>
  <c r="K36" i="66"/>
  <c r="E36" i="66"/>
  <c r="D37" i="66"/>
  <c r="K37" i="66"/>
  <c r="E37" i="66"/>
  <c r="G38" i="66"/>
  <c r="N38" i="66"/>
  <c r="C39" i="66"/>
  <c r="J39" i="66"/>
  <c r="G39" i="66"/>
  <c r="N39" i="66"/>
  <c r="B39" i="66"/>
  <c r="I39" i="66"/>
  <c r="D41" i="66"/>
  <c r="K41" i="66"/>
  <c r="F41" i="66"/>
  <c r="M41" i="66"/>
  <c r="D42" i="66"/>
  <c r="K42" i="66"/>
  <c r="F42" i="66"/>
  <c r="M42" i="66"/>
  <c r="C44" i="66"/>
  <c r="J44" i="66"/>
  <c r="G44" i="66"/>
  <c r="N44" i="66"/>
  <c r="B44" i="66"/>
  <c r="I44" i="66"/>
  <c r="D45" i="66"/>
  <c r="K45" i="66"/>
  <c r="F45" i="66"/>
  <c r="M45" i="66"/>
  <c r="E45" i="66"/>
  <c r="D48" i="66"/>
  <c r="E48" i="66"/>
  <c r="L48" i="66"/>
  <c r="G50" i="66"/>
  <c r="N50" i="66"/>
  <c r="L6" i="67"/>
  <c r="F13" i="67"/>
  <c r="E14" i="67"/>
  <c r="E16" i="67"/>
  <c r="D17" i="67"/>
  <c r="E18" i="67"/>
  <c r="D19" i="67"/>
  <c r="D21" i="67"/>
  <c r="G22" i="67"/>
  <c r="D23" i="67"/>
  <c r="E22" i="67"/>
  <c r="L22" i="67"/>
  <c r="J24" i="67"/>
  <c r="N24" i="67"/>
  <c r="I24" i="67"/>
  <c r="D29" i="67"/>
  <c r="K29" i="67"/>
  <c r="F29" i="67"/>
  <c r="M29" i="67"/>
  <c r="E29" i="67"/>
  <c r="M32" i="67"/>
  <c r="C36" i="67"/>
  <c r="J36" i="67"/>
  <c r="G36" i="67"/>
  <c r="N36" i="67"/>
  <c r="B36" i="67"/>
  <c r="I36" i="67"/>
  <c r="D37" i="67"/>
  <c r="K37" i="67"/>
  <c r="F37" i="67"/>
  <c r="M37" i="67"/>
  <c r="D42" i="67"/>
  <c r="C43" i="67"/>
  <c r="J43" i="67"/>
  <c r="D44" i="67"/>
  <c r="K44" i="67"/>
  <c r="E45" i="67"/>
  <c r="L45" i="67"/>
  <c r="D48" i="67"/>
  <c r="K48" i="67"/>
  <c r="F48" i="67"/>
  <c r="M48" i="67"/>
  <c r="B48" i="67"/>
  <c r="C51" i="67"/>
  <c r="C52" i="67" s="1"/>
  <c r="G51" i="67"/>
  <c r="G52" i="67" s="1"/>
  <c r="E6" i="68"/>
  <c r="L6" i="68"/>
  <c r="C8" i="68"/>
  <c r="J8" i="68"/>
  <c r="G8" i="68"/>
  <c r="N8" i="68"/>
  <c r="B8" i="68"/>
  <c r="I8" i="68"/>
  <c r="C9" i="68"/>
  <c r="J9" i="68"/>
  <c r="G9" i="68"/>
  <c r="N9" i="68"/>
  <c r="B9" i="68"/>
  <c r="I9" i="68"/>
  <c r="D10" i="68"/>
  <c r="E10" i="68"/>
  <c r="L10" i="68"/>
  <c r="D14" i="68"/>
  <c r="K14" i="68"/>
  <c r="F14" i="68"/>
  <c r="M14" i="68"/>
  <c r="B14" i="68"/>
  <c r="D19" i="68"/>
  <c r="D20" i="68"/>
  <c r="K20" i="68"/>
  <c r="F20" i="68"/>
  <c r="M20" i="68"/>
  <c r="F21" i="68"/>
  <c r="M21" i="68"/>
  <c r="D22" i="68"/>
  <c r="K22" i="68"/>
  <c r="F22" i="68"/>
  <c r="M22" i="68"/>
  <c r="K23" i="68"/>
  <c r="M23" i="68"/>
  <c r="D27" i="68"/>
  <c r="K27" i="68"/>
  <c r="F27" i="68"/>
  <c r="M27" i="68"/>
  <c r="D31" i="68"/>
  <c r="K31" i="68"/>
  <c r="D33" i="68"/>
  <c r="K33" i="68"/>
  <c r="D36" i="68"/>
  <c r="K36" i="68"/>
  <c r="D37" i="68"/>
  <c r="K37" i="68"/>
  <c r="E38" i="68"/>
  <c r="L38" i="68"/>
  <c r="F43" i="68"/>
  <c r="D44" i="68"/>
  <c r="D47" i="68"/>
  <c r="K47" i="68"/>
  <c r="D49" i="68"/>
  <c r="K49" i="68"/>
  <c r="E50" i="68"/>
  <c r="L50" i="68"/>
  <c r="K51" i="69"/>
  <c r="K52" i="69"/>
  <c r="J52" i="69"/>
  <c r="J51" i="69"/>
  <c r="F34" i="60"/>
  <c r="AE52" i="61"/>
  <c r="R52" i="65"/>
  <c r="AF52" i="65"/>
  <c r="AN52" i="65"/>
  <c r="X52" i="60"/>
  <c r="AE52" i="60"/>
  <c r="E34" i="60"/>
  <c r="E51" i="60"/>
  <c r="X52" i="61"/>
  <c r="AH52" i="61"/>
  <c r="AP52" i="61"/>
  <c r="AZ52" i="61"/>
  <c r="C9" i="61"/>
  <c r="D25" i="62"/>
  <c r="C22" i="65"/>
  <c r="B36" i="65"/>
  <c r="G36" i="65"/>
  <c r="C36" i="65"/>
  <c r="F52" i="68"/>
  <c r="BA52" i="60"/>
  <c r="B6" i="60"/>
  <c r="B41" i="61"/>
  <c r="G41" i="61"/>
  <c r="C25" i="60"/>
  <c r="U52" i="61"/>
  <c r="Y52" i="61"/>
  <c r="AI52" i="61"/>
  <c r="AM52" i="61"/>
  <c r="AQ52" i="61"/>
  <c r="AW52" i="61"/>
  <c r="G6" i="61"/>
  <c r="BA52" i="61"/>
  <c r="E9" i="61"/>
  <c r="E45" i="61"/>
  <c r="E49" i="61"/>
  <c r="AE52" i="64"/>
  <c r="Z52" i="65"/>
  <c r="AJ52" i="65"/>
  <c r="AX52" i="65"/>
  <c r="AP52" i="60"/>
  <c r="T52" i="60"/>
  <c r="AB52" i="60"/>
  <c r="AH52" i="60"/>
  <c r="AL52" i="60"/>
  <c r="AV52" i="60"/>
  <c r="AZ52" i="60"/>
  <c r="B8" i="60"/>
  <c r="Y52" i="60"/>
  <c r="AQ52" i="60"/>
  <c r="E18" i="60"/>
  <c r="E20" i="60"/>
  <c r="C28" i="60"/>
  <c r="G28" i="60"/>
  <c r="B29" i="60"/>
  <c r="C48" i="60"/>
  <c r="G9" i="61"/>
  <c r="E11" i="61"/>
  <c r="C13" i="61"/>
  <c r="C30" i="61"/>
  <c r="C33" i="61"/>
  <c r="F34" i="61"/>
  <c r="C46" i="61"/>
  <c r="B16" i="62"/>
  <c r="E16" i="62"/>
  <c r="AH52" i="63"/>
  <c r="AZ52" i="63"/>
  <c r="AK52" i="62"/>
  <c r="AU52" i="62"/>
  <c r="BC52" i="62"/>
  <c r="B24" i="62"/>
  <c r="B15" i="63"/>
  <c r="E22" i="63"/>
  <c r="E30" i="63"/>
  <c r="E43" i="63"/>
  <c r="E33" i="64"/>
  <c r="F34" i="66"/>
  <c r="G25" i="67"/>
  <c r="E15" i="68"/>
  <c r="V52" i="60"/>
  <c r="Z52" i="60"/>
  <c r="AN52" i="60"/>
  <c r="AT52" i="60"/>
  <c r="C16" i="60"/>
  <c r="G16" i="60"/>
  <c r="C22" i="60"/>
  <c r="G22" i="60"/>
  <c r="E23" i="60"/>
  <c r="C24" i="60"/>
  <c r="G24" i="60"/>
  <c r="B25" i="60"/>
  <c r="E26" i="60"/>
  <c r="C32" i="60"/>
  <c r="C38" i="60"/>
  <c r="G38" i="60"/>
  <c r="B38" i="60"/>
  <c r="B40" i="60"/>
  <c r="B42" i="60"/>
  <c r="E44" i="60"/>
  <c r="G45" i="60"/>
  <c r="E47" i="60"/>
  <c r="C49" i="60"/>
  <c r="C7" i="61"/>
  <c r="G7" i="61"/>
  <c r="B7" i="61"/>
  <c r="C8" i="61"/>
  <c r="G8" i="61"/>
  <c r="B8" i="61"/>
  <c r="T52" i="61"/>
  <c r="AB52" i="61"/>
  <c r="AL52" i="61"/>
  <c r="AV52" i="61"/>
  <c r="C10" i="61"/>
  <c r="B14" i="61"/>
  <c r="E22" i="61"/>
  <c r="B29" i="61"/>
  <c r="E30" i="61"/>
  <c r="B36" i="61"/>
  <c r="E38" i="61"/>
  <c r="C42" i="61"/>
  <c r="T52" i="62"/>
  <c r="X52" i="62"/>
  <c r="AB52" i="62"/>
  <c r="AH52" i="62"/>
  <c r="AL52" i="62"/>
  <c r="AP52" i="62"/>
  <c r="AV52" i="62"/>
  <c r="AZ52" i="62"/>
  <c r="B8" i="62"/>
  <c r="G15" i="62"/>
  <c r="E32" i="62"/>
  <c r="B44" i="62"/>
  <c r="E47" i="62"/>
  <c r="B51" i="62"/>
  <c r="Q52" i="63"/>
  <c r="U52" i="63"/>
  <c r="Y52" i="63"/>
  <c r="AE52" i="63"/>
  <c r="AI52" i="63"/>
  <c r="AM52" i="63"/>
  <c r="AQ52" i="63"/>
  <c r="G6" i="63"/>
  <c r="BA52" i="63"/>
  <c r="G11" i="63"/>
  <c r="C21" i="63"/>
  <c r="B24" i="63"/>
  <c r="E29" i="63"/>
  <c r="E42" i="63"/>
  <c r="C50" i="63"/>
  <c r="G50" i="63"/>
  <c r="B50" i="63"/>
  <c r="E51" i="63"/>
  <c r="E52" i="63" s="1"/>
  <c r="W52" i="64"/>
  <c r="AK52" i="64"/>
  <c r="E6" i="64"/>
  <c r="E12" i="64"/>
  <c r="E18" i="64"/>
  <c r="E26" i="64"/>
  <c r="C39" i="64"/>
  <c r="G39" i="64"/>
  <c r="B39" i="64"/>
  <c r="C42" i="64"/>
  <c r="B42" i="64"/>
  <c r="C46" i="64"/>
  <c r="G46" i="64"/>
  <c r="B46" i="64"/>
  <c r="C48" i="64"/>
  <c r="E34" i="65"/>
  <c r="C42" i="65"/>
  <c r="B6" i="66"/>
  <c r="AK52" i="66"/>
  <c r="C11" i="66"/>
  <c r="E29" i="66"/>
  <c r="C45" i="66"/>
  <c r="G45" i="66"/>
  <c r="B45" i="66"/>
  <c r="E47" i="66"/>
  <c r="C27" i="67"/>
  <c r="E35" i="67"/>
  <c r="C39" i="67"/>
  <c r="C44" i="67"/>
  <c r="G44" i="67"/>
  <c r="B44" i="67"/>
  <c r="G14" i="68"/>
  <c r="AG52" i="62"/>
  <c r="E6" i="62"/>
  <c r="AY52" i="62"/>
  <c r="B39" i="62"/>
  <c r="B47" i="62"/>
  <c r="E50" i="62"/>
  <c r="X52" i="63"/>
  <c r="AP52" i="63"/>
  <c r="E10" i="63"/>
  <c r="C6" i="64"/>
  <c r="B6" i="64"/>
  <c r="B9" i="64"/>
  <c r="C26" i="64"/>
  <c r="G26" i="64"/>
  <c r="B26" i="64"/>
  <c r="B41" i="64"/>
  <c r="E22" i="65"/>
  <c r="C26" i="65"/>
  <c r="E13" i="66"/>
  <c r="G13" i="66"/>
  <c r="AV54" i="67"/>
  <c r="S52" i="60"/>
  <c r="W52" i="60"/>
  <c r="AA52" i="60"/>
  <c r="AG52" i="60"/>
  <c r="AK52" i="60"/>
  <c r="AU52" i="60"/>
  <c r="AY52" i="60"/>
  <c r="BC52" i="60"/>
  <c r="C18" i="60"/>
  <c r="G18" i="60"/>
  <c r="B18" i="60"/>
  <c r="C20" i="60"/>
  <c r="G20" i="60"/>
  <c r="C31" i="60"/>
  <c r="G31" i="60"/>
  <c r="B31" i="60"/>
  <c r="B34" i="60"/>
  <c r="E35" i="60"/>
  <c r="E39" i="60"/>
  <c r="C50" i="60"/>
  <c r="G50" i="60"/>
  <c r="B50" i="60"/>
  <c r="C26" i="61"/>
  <c r="E42" i="61"/>
  <c r="E15" i="62"/>
  <c r="C19" i="62"/>
  <c r="G19" i="62"/>
  <c r="B19" i="62"/>
  <c r="B34" i="62"/>
  <c r="C48" i="62"/>
  <c r="G48" i="62"/>
  <c r="B48" i="62"/>
  <c r="D34" i="63"/>
  <c r="AP52" i="64"/>
  <c r="S52" i="65"/>
  <c r="AA52" i="65"/>
  <c r="AK52" i="65"/>
  <c r="AU52" i="65"/>
  <c r="BC52" i="65"/>
  <c r="E20" i="65"/>
  <c r="G25" i="65"/>
  <c r="C10" i="66"/>
  <c r="G10" i="66"/>
  <c r="B10" i="66"/>
  <c r="C13" i="66"/>
  <c r="B26" i="67"/>
  <c r="C13" i="68"/>
  <c r="G13" i="68"/>
  <c r="C46" i="68"/>
  <c r="G46" i="68"/>
  <c r="B46" i="68"/>
  <c r="C30" i="63"/>
  <c r="G30" i="63"/>
  <c r="E34" i="63"/>
  <c r="E37" i="63"/>
  <c r="B38" i="63"/>
  <c r="E39" i="63"/>
  <c r="B40" i="63"/>
  <c r="E48" i="63"/>
  <c r="C7" i="64"/>
  <c r="G7" i="64"/>
  <c r="S52" i="64"/>
  <c r="AO52" i="64"/>
  <c r="BC52" i="64"/>
  <c r="E10" i="64"/>
  <c r="B13" i="64"/>
  <c r="C14" i="64"/>
  <c r="G17" i="64"/>
  <c r="AB52" i="64"/>
  <c r="E28" i="64"/>
  <c r="B37" i="64"/>
  <c r="C38" i="64"/>
  <c r="G38" i="64"/>
  <c r="B38" i="64"/>
  <c r="C43" i="64"/>
  <c r="G43" i="64"/>
  <c r="C44" i="64"/>
  <c r="G44" i="64"/>
  <c r="B44" i="64"/>
  <c r="E46" i="64"/>
  <c r="E50" i="64"/>
  <c r="E8" i="65"/>
  <c r="C11" i="65"/>
  <c r="G11" i="65"/>
  <c r="E12" i="65"/>
  <c r="E15" i="65"/>
  <c r="E17" i="65"/>
  <c r="E18" i="65"/>
  <c r="C19" i="65"/>
  <c r="G19" i="65"/>
  <c r="B19" i="65"/>
  <c r="B25" i="65"/>
  <c r="E26" i="65"/>
  <c r="B30" i="65"/>
  <c r="E31" i="65"/>
  <c r="E42" i="65"/>
  <c r="G9" i="66"/>
  <c r="B9" i="66"/>
  <c r="E20" i="66"/>
  <c r="AP52" i="66"/>
  <c r="E35" i="66"/>
  <c r="E42" i="66"/>
  <c r="R54" i="67"/>
  <c r="Z54" i="67"/>
  <c r="AF54" i="67"/>
  <c r="AJ54" i="67"/>
  <c r="AN54" i="67"/>
  <c r="AX54" i="67"/>
  <c r="B8" i="67"/>
  <c r="E20" i="67"/>
  <c r="E36" i="67"/>
  <c r="B40" i="67"/>
  <c r="G41" i="67"/>
  <c r="E44" i="67"/>
  <c r="B21" i="68"/>
  <c r="G22" i="68"/>
  <c r="B23" i="68"/>
  <c r="E32" i="68"/>
  <c r="E33" i="63"/>
  <c r="C42" i="63"/>
  <c r="G42" i="63"/>
  <c r="E22" i="64"/>
  <c r="E27" i="64"/>
  <c r="C33" i="64"/>
  <c r="G33" i="64"/>
  <c r="E35" i="64"/>
  <c r="C40" i="64"/>
  <c r="G40" i="64"/>
  <c r="BA52" i="64"/>
  <c r="G45" i="64"/>
  <c r="C20" i="65"/>
  <c r="G20" i="65"/>
  <c r="B22" i="65"/>
  <c r="C27" i="65"/>
  <c r="G27" i="65"/>
  <c r="C28" i="65"/>
  <c r="G28" i="65"/>
  <c r="B28" i="65"/>
  <c r="B41" i="65"/>
  <c r="B43" i="65"/>
  <c r="C7" i="66"/>
  <c r="G7" i="66"/>
  <c r="B7" i="66"/>
  <c r="C19" i="66"/>
  <c r="G19" i="66"/>
  <c r="B19" i="66"/>
  <c r="C22" i="66"/>
  <c r="G22" i="66"/>
  <c r="C28" i="66"/>
  <c r="G28" i="66"/>
  <c r="B28" i="66"/>
  <c r="G29" i="66"/>
  <c r="B29" i="66"/>
  <c r="E41" i="66"/>
  <c r="E44" i="66"/>
  <c r="E10" i="67"/>
  <c r="E17" i="67"/>
  <c r="C22" i="67"/>
  <c r="E23" i="67"/>
  <c r="E41" i="67"/>
  <c r="G45" i="67"/>
  <c r="E7" i="68"/>
  <c r="E9" i="68"/>
  <c r="B10" i="68"/>
  <c r="E11" i="68"/>
  <c r="C15" i="68"/>
  <c r="C19" i="68"/>
  <c r="G19" i="68"/>
  <c r="B19" i="68"/>
  <c r="D6" i="68"/>
  <c r="E21" i="68"/>
  <c r="E22" i="68"/>
  <c r="C36" i="68"/>
  <c r="G36" i="68"/>
  <c r="B36" i="68"/>
  <c r="E42" i="68"/>
  <c r="E44" i="68"/>
  <c r="C48" i="68"/>
  <c r="G48" i="68"/>
  <c r="B48" i="68"/>
  <c r="E6" i="60"/>
  <c r="AO52" i="60"/>
  <c r="E25" i="60"/>
  <c r="C34" i="62"/>
  <c r="AO52" i="62"/>
  <c r="F25" i="63"/>
  <c r="E34" i="64"/>
  <c r="D10" i="65"/>
  <c r="V52" i="65"/>
  <c r="F10" i="65"/>
  <c r="AT52" i="65"/>
  <c r="B10" i="65"/>
  <c r="G10" i="65"/>
  <c r="C10" i="65"/>
  <c r="F52" i="66"/>
  <c r="C34" i="60"/>
  <c r="G34" i="60"/>
  <c r="AW52" i="60"/>
  <c r="BB52" i="60"/>
  <c r="B33" i="61"/>
  <c r="G33" i="61"/>
  <c r="Z52" i="63"/>
  <c r="AN52" i="63"/>
  <c r="C9" i="62"/>
  <c r="B22" i="62"/>
  <c r="F34" i="62"/>
  <c r="E39" i="62"/>
  <c r="B43" i="62"/>
  <c r="E43" i="62"/>
  <c r="R52" i="63"/>
  <c r="V52" i="63"/>
  <c r="D6" i="63"/>
  <c r="AF52" i="63"/>
  <c r="AJ52" i="63"/>
  <c r="F6" i="63"/>
  <c r="AT52" i="63"/>
  <c r="AX52" i="63"/>
  <c r="B6" i="63"/>
  <c r="BB52" i="63"/>
  <c r="B17" i="63"/>
  <c r="E17" i="63"/>
  <c r="AG52" i="65"/>
  <c r="G6" i="60"/>
  <c r="G7" i="60"/>
  <c r="E12" i="60"/>
  <c r="E14" i="60"/>
  <c r="E15" i="60"/>
  <c r="B24" i="60"/>
  <c r="E27" i="60"/>
  <c r="E28" i="60"/>
  <c r="E36" i="60"/>
  <c r="C37" i="60"/>
  <c r="C40" i="60"/>
  <c r="B49" i="60"/>
  <c r="E49" i="60"/>
  <c r="C51" i="60"/>
  <c r="C52" i="60" s="1"/>
  <c r="G51" i="60"/>
  <c r="G52" i="60" s="1"/>
  <c r="B51" i="60"/>
  <c r="R52" i="61"/>
  <c r="V52" i="61"/>
  <c r="Z52" i="61"/>
  <c r="AF52" i="61"/>
  <c r="AJ52" i="61"/>
  <c r="AN52" i="61"/>
  <c r="F6" i="61"/>
  <c r="AT52" i="61"/>
  <c r="AX52" i="61"/>
  <c r="B6" i="61"/>
  <c r="BB52" i="61"/>
  <c r="D34" i="61"/>
  <c r="C34" i="61"/>
  <c r="G34" i="61"/>
  <c r="B34" i="61"/>
  <c r="B45" i="61"/>
  <c r="G45" i="61"/>
  <c r="E46" i="61"/>
  <c r="B49" i="61"/>
  <c r="G49" i="61"/>
  <c r="Q52" i="62"/>
  <c r="U52" i="62"/>
  <c r="Y52" i="62"/>
  <c r="AE52" i="62"/>
  <c r="AI52" i="62"/>
  <c r="AM52" i="62"/>
  <c r="AQ52" i="62"/>
  <c r="AW52" i="62"/>
  <c r="BA52" i="62"/>
  <c r="C7" i="62"/>
  <c r="G7" i="62"/>
  <c r="B7" i="62"/>
  <c r="C8" i="62"/>
  <c r="E8" i="62"/>
  <c r="B18" i="62"/>
  <c r="E24" i="62"/>
  <c r="G31" i="62"/>
  <c r="C36" i="62"/>
  <c r="G36" i="62"/>
  <c r="G39" i="62"/>
  <c r="B9" i="63"/>
  <c r="E9" i="63"/>
  <c r="AW52" i="63"/>
  <c r="U52" i="64"/>
  <c r="Y52" i="64"/>
  <c r="AM52" i="64"/>
  <c r="AQ52" i="64"/>
  <c r="Q52" i="64"/>
  <c r="E35" i="65"/>
  <c r="BB52" i="65"/>
  <c r="S52" i="66"/>
  <c r="W52" i="66"/>
  <c r="AA52" i="66"/>
  <c r="AG52" i="66"/>
  <c r="AO52" i="66"/>
  <c r="E6" i="66"/>
  <c r="AU52" i="66"/>
  <c r="AY52" i="66"/>
  <c r="BC52" i="66"/>
  <c r="X52" i="66"/>
  <c r="B10" i="62"/>
  <c r="E10" i="62"/>
  <c r="F25" i="62"/>
  <c r="G34" i="62"/>
  <c r="C7" i="60"/>
  <c r="E8" i="60"/>
  <c r="E10" i="60"/>
  <c r="C21" i="60"/>
  <c r="E21" i="60"/>
  <c r="B28" i="60"/>
  <c r="G29" i="60"/>
  <c r="E29" i="60"/>
  <c r="B32" i="60"/>
  <c r="G33" i="60"/>
  <c r="E33" i="60"/>
  <c r="B36" i="60"/>
  <c r="E42" i="60"/>
  <c r="B16" i="61"/>
  <c r="E33" i="61"/>
  <c r="E39" i="61"/>
  <c r="X52" i="64"/>
  <c r="AV52" i="64"/>
  <c r="AI52" i="64"/>
  <c r="E8" i="64"/>
  <c r="B8" i="64"/>
  <c r="E15" i="64"/>
  <c r="G25" i="64"/>
  <c r="W52" i="65"/>
  <c r="AY52" i="65"/>
  <c r="E15" i="66"/>
  <c r="B15" i="66"/>
  <c r="C8" i="60"/>
  <c r="G8" i="60"/>
  <c r="C10" i="60"/>
  <c r="G10" i="60"/>
  <c r="E19" i="60"/>
  <c r="G21" i="60"/>
  <c r="F25" i="60"/>
  <c r="C29" i="60"/>
  <c r="C30" i="60"/>
  <c r="G30" i="60"/>
  <c r="C33" i="60"/>
  <c r="C39" i="60"/>
  <c r="G39" i="60"/>
  <c r="C47" i="60"/>
  <c r="G47" i="60"/>
  <c r="Q52" i="60"/>
  <c r="S52" i="61"/>
  <c r="W52" i="61"/>
  <c r="AA52" i="61"/>
  <c r="AG52" i="61"/>
  <c r="AK52" i="61"/>
  <c r="AU52" i="61"/>
  <c r="AY52" i="61"/>
  <c r="BC52" i="61"/>
  <c r="C18" i="61"/>
  <c r="G18" i="61"/>
  <c r="C31" i="61"/>
  <c r="G31" i="61"/>
  <c r="B31" i="61"/>
  <c r="Q52" i="61"/>
  <c r="R52" i="62"/>
  <c r="Z52" i="62"/>
  <c r="AF52" i="62"/>
  <c r="AJ52" i="62"/>
  <c r="AN52" i="62"/>
  <c r="AX52" i="62"/>
  <c r="C25" i="62"/>
  <c r="C46" i="62"/>
  <c r="G46" i="62"/>
  <c r="B46" i="62"/>
  <c r="C49" i="62"/>
  <c r="C6" i="63"/>
  <c r="T52" i="63"/>
  <c r="AB52" i="63"/>
  <c r="AL52" i="63"/>
  <c r="AV52" i="63"/>
  <c r="C17" i="63"/>
  <c r="B36" i="63"/>
  <c r="E36" i="64"/>
  <c r="B36" i="64"/>
  <c r="C35" i="60"/>
  <c r="G35" i="60"/>
  <c r="B35" i="60"/>
  <c r="B41" i="60"/>
  <c r="C42" i="60"/>
  <c r="G42" i="60"/>
  <c r="B44" i="60"/>
  <c r="E6" i="61"/>
  <c r="E8" i="61"/>
  <c r="C11" i="61"/>
  <c r="G11" i="61"/>
  <c r="C12" i="61"/>
  <c r="G12" i="61"/>
  <c r="B12" i="61"/>
  <c r="B17" i="61"/>
  <c r="C19" i="61"/>
  <c r="G19" i="61"/>
  <c r="B19" i="61"/>
  <c r="E20" i="61"/>
  <c r="C23" i="61"/>
  <c r="G23" i="61"/>
  <c r="G24" i="61"/>
  <c r="E28" i="61"/>
  <c r="G29" i="61"/>
  <c r="G32" i="61"/>
  <c r="B32" i="61"/>
  <c r="C40" i="61"/>
  <c r="C43" i="61"/>
  <c r="G43" i="61"/>
  <c r="C44" i="61"/>
  <c r="G44" i="61"/>
  <c r="B44" i="61"/>
  <c r="G48" i="61"/>
  <c r="B48" i="61"/>
  <c r="C51" i="61"/>
  <c r="G51" i="61"/>
  <c r="G52" i="61" s="1"/>
  <c r="B51" i="61"/>
  <c r="B52" i="61" s="1"/>
  <c r="C11" i="62"/>
  <c r="G11" i="62"/>
  <c r="B11" i="62"/>
  <c r="B14" i="62"/>
  <c r="E18" i="62"/>
  <c r="C20" i="62"/>
  <c r="G20" i="62"/>
  <c r="B20" i="62"/>
  <c r="E21" i="62"/>
  <c r="G23" i="62"/>
  <c r="C30" i="62"/>
  <c r="G30" i="62"/>
  <c r="B30" i="62"/>
  <c r="C32" i="62"/>
  <c r="G32" i="62"/>
  <c r="E34" i="62"/>
  <c r="B35" i="62"/>
  <c r="E36" i="62"/>
  <c r="E46" i="62"/>
  <c r="E48" i="62"/>
  <c r="C50" i="62"/>
  <c r="G50" i="62"/>
  <c r="B50" i="62"/>
  <c r="F52" i="62"/>
  <c r="S52" i="63"/>
  <c r="W52" i="63"/>
  <c r="AA52" i="63"/>
  <c r="AG52" i="63"/>
  <c r="AK52" i="63"/>
  <c r="E6" i="63"/>
  <c r="AO52" i="63"/>
  <c r="AU52" i="63"/>
  <c r="AY52" i="63"/>
  <c r="BC52" i="63"/>
  <c r="E7" i="63"/>
  <c r="C8" i="63"/>
  <c r="G8" i="63"/>
  <c r="B8" i="63"/>
  <c r="E12" i="63"/>
  <c r="B13" i="63"/>
  <c r="E13" i="63"/>
  <c r="G15" i="63"/>
  <c r="C16" i="63"/>
  <c r="G16" i="63"/>
  <c r="B16" i="63"/>
  <c r="E20" i="63"/>
  <c r="B21" i="63"/>
  <c r="E21" i="63"/>
  <c r="G23" i="63"/>
  <c r="E24" i="63"/>
  <c r="C32" i="63"/>
  <c r="G32" i="63"/>
  <c r="E44" i="63"/>
  <c r="AA52" i="64"/>
  <c r="AG52" i="64"/>
  <c r="AU52" i="64"/>
  <c r="AY52" i="64"/>
  <c r="G10" i="64"/>
  <c r="B10" i="64"/>
  <c r="C12" i="64"/>
  <c r="G12" i="64"/>
  <c r="B12" i="64"/>
  <c r="C18" i="64"/>
  <c r="G18" i="64"/>
  <c r="C35" i="64"/>
  <c r="G35" i="64"/>
  <c r="B35" i="64"/>
  <c r="E48" i="64"/>
  <c r="G18" i="65"/>
  <c r="C18" i="65"/>
  <c r="B18" i="65"/>
  <c r="B33" i="65"/>
  <c r="G33" i="65"/>
  <c r="G46" i="65"/>
  <c r="B46" i="65"/>
  <c r="T52" i="66"/>
  <c r="AB52" i="66"/>
  <c r="AH52" i="66"/>
  <c r="AL52" i="66"/>
  <c r="AV52" i="66"/>
  <c r="AZ52" i="66"/>
  <c r="E24" i="66"/>
  <c r="AI54" i="67"/>
  <c r="E12" i="61"/>
  <c r="C16" i="61"/>
  <c r="G16" i="61"/>
  <c r="E32" i="61"/>
  <c r="C35" i="61"/>
  <c r="G35" i="61"/>
  <c r="B35" i="61"/>
  <c r="E36" i="61"/>
  <c r="C39" i="61"/>
  <c r="G39" i="61"/>
  <c r="E44" i="61"/>
  <c r="E48" i="61"/>
  <c r="AO52" i="61"/>
  <c r="C12" i="62"/>
  <c r="G12" i="62"/>
  <c r="B12" i="62"/>
  <c r="C16" i="62"/>
  <c r="G16" i="62"/>
  <c r="C17" i="62"/>
  <c r="G17" i="62"/>
  <c r="B17" i="62"/>
  <c r="C24" i="62"/>
  <c r="G24" i="62"/>
  <c r="C42" i="62"/>
  <c r="G42" i="62"/>
  <c r="B42" i="62"/>
  <c r="C44" i="62"/>
  <c r="G44" i="62"/>
  <c r="V52" i="62"/>
  <c r="AT52" i="62"/>
  <c r="BB52" i="62"/>
  <c r="C10" i="63"/>
  <c r="G10" i="63"/>
  <c r="C14" i="63"/>
  <c r="G14" i="63"/>
  <c r="C22" i="63"/>
  <c r="G22" i="63"/>
  <c r="C36" i="63"/>
  <c r="G36" i="63"/>
  <c r="T52" i="64"/>
  <c r="AH52" i="64"/>
  <c r="AL52" i="64"/>
  <c r="AZ52" i="64"/>
  <c r="C9" i="64"/>
  <c r="B11" i="64"/>
  <c r="E16" i="64"/>
  <c r="C22" i="64"/>
  <c r="G22" i="64"/>
  <c r="B22" i="64"/>
  <c r="C28" i="64"/>
  <c r="G28" i="64"/>
  <c r="B28" i="64"/>
  <c r="C32" i="64"/>
  <c r="G32" i="64"/>
  <c r="B32" i="64"/>
  <c r="G36" i="64"/>
  <c r="AW52" i="64"/>
  <c r="Q52" i="65"/>
  <c r="U52" i="65"/>
  <c r="Y52" i="65"/>
  <c r="AE52" i="65"/>
  <c r="AI52" i="65"/>
  <c r="AM52" i="65"/>
  <c r="AQ52" i="65"/>
  <c r="AW52" i="65"/>
  <c r="G6" i="65"/>
  <c r="BA52" i="65"/>
  <c r="C50" i="65"/>
  <c r="G50" i="65"/>
  <c r="B50" i="65"/>
  <c r="B8" i="66"/>
  <c r="G8" i="66"/>
  <c r="D6" i="67"/>
  <c r="V54" i="67"/>
  <c r="AT54" i="67"/>
  <c r="F6" i="67"/>
  <c r="BB54" i="67"/>
  <c r="E6" i="67"/>
  <c r="C12" i="63"/>
  <c r="G12" i="63"/>
  <c r="B12" i="63"/>
  <c r="E16" i="63"/>
  <c r="B19" i="63"/>
  <c r="C20" i="63"/>
  <c r="G20" i="63"/>
  <c r="B20" i="63"/>
  <c r="C24" i="63"/>
  <c r="G24" i="63"/>
  <c r="E26" i="63"/>
  <c r="C28" i="63"/>
  <c r="G28" i="63"/>
  <c r="E32" i="63"/>
  <c r="C34" i="63"/>
  <c r="G34" i="63"/>
  <c r="E36" i="63"/>
  <c r="C40" i="63"/>
  <c r="G40" i="63"/>
  <c r="C46" i="63"/>
  <c r="G46" i="63"/>
  <c r="E50" i="63"/>
  <c r="B17" i="64"/>
  <c r="F25" i="64"/>
  <c r="B25" i="64"/>
  <c r="B29" i="64"/>
  <c r="B33" i="64"/>
  <c r="D34" i="64"/>
  <c r="E40" i="64"/>
  <c r="E44" i="64"/>
  <c r="B45" i="64"/>
  <c r="C49" i="64"/>
  <c r="C51" i="64"/>
  <c r="G51" i="64"/>
  <c r="G52" i="64" s="1"/>
  <c r="B51" i="64"/>
  <c r="E10" i="65"/>
  <c r="C13" i="65"/>
  <c r="D34" i="65"/>
  <c r="C34" i="65"/>
  <c r="G34" i="65"/>
  <c r="B34" i="65"/>
  <c r="B45" i="65"/>
  <c r="G45" i="65"/>
  <c r="E46" i="65"/>
  <c r="B49" i="65"/>
  <c r="G49" i="65"/>
  <c r="B13" i="66"/>
  <c r="C38" i="63"/>
  <c r="G38" i="63"/>
  <c r="C44" i="63"/>
  <c r="G44" i="63"/>
  <c r="R52" i="64"/>
  <c r="V52" i="64"/>
  <c r="Z52" i="64"/>
  <c r="AF52" i="64"/>
  <c r="AJ52" i="64"/>
  <c r="AN52" i="64"/>
  <c r="AT52" i="64"/>
  <c r="AX52" i="64"/>
  <c r="BB52" i="64"/>
  <c r="C8" i="64"/>
  <c r="G8" i="64"/>
  <c r="C11" i="64"/>
  <c r="G11" i="64"/>
  <c r="C15" i="64"/>
  <c r="G15" i="64"/>
  <c r="C16" i="64"/>
  <c r="G16" i="64"/>
  <c r="B16" i="64"/>
  <c r="C31" i="64"/>
  <c r="G31" i="64"/>
  <c r="B31" i="64"/>
  <c r="G48" i="64"/>
  <c r="B48" i="64"/>
  <c r="T52" i="65"/>
  <c r="X52" i="65"/>
  <c r="AB52" i="65"/>
  <c r="AH52" i="65"/>
  <c r="AL52" i="65"/>
  <c r="AP52" i="65"/>
  <c r="AV52" i="65"/>
  <c r="AZ52" i="65"/>
  <c r="C12" i="65"/>
  <c r="G12" i="65"/>
  <c r="E16" i="65"/>
  <c r="C31" i="65"/>
  <c r="G31" i="65"/>
  <c r="B31" i="65"/>
  <c r="F34" i="65"/>
  <c r="AO52" i="65"/>
  <c r="E11" i="66"/>
  <c r="G34" i="66"/>
  <c r="D52" i="66"/>
  <c r="G51" i="66"/>
  <c r="C51" i="66"/>
  <c r="B51" i="66"/>
  <c r="E32" i="67"/>
  <c r="B47" i="67"/>
  <c r="C47" i="67"/>
  <c r="E47" i="67"/>
  <c r="C47" i="64"/>
  <c r="G47" i="64"/>
  <c r="B47" i="64"/>
  <c r="E49" i="64"/>
  <c r="B6" i="65"/>
  <c r="B9" i="65"/>
  <c r="E28" i="65"/>
  <c r="G29" i="65"/>
  <c r="G32" i="65"/>
  <c r="B32" i="65"/>
  <c r="C40" i="65"/>
  <c r="C43" i="65"/>
  <c r="G43" i="65"/>
  <c r="C44" i="65"/>
  <c r="G44" i="65"/>
  <c r="B44" i="65"/>
  <c r="G48" i="65"/>
  <c r="B48" i="65"/>
  <c r="C51" i="65"/>
  <c r="G51" i="65"/>
  <c r="G52" i="65" s="1"/>
  <c r="B51" i="65"/>
  <c r="B52" i="65" s="1"/>
  <c r="C6" i="66"/>
  <c r="Q52" i="66"/>
  <c r="U52" i="66"/>
  <c r="Y52" i="66"/>
  <c r="AE52" i="66"/>
  <c r="AI52" i="66"/>
  <c r="AM52" i="66"/>
  <c r="AQ52" i="66"/>
  <c r="G6" i="66"/>
  <c r="AW52" i="66"/>
  <c r="BA52" i="66"/>
  <c r="E7" i="66"/>
  <c r="E9" i="66"/>
  <c r="C12" i="66"/>
  <c r="C21" i="66"/>
  <c r="G21" i="66"/>
  <c r="B21" i="66"/>
  <c r="C25" i="66"/>
  <c r="G25" i="66"/>
  <c r="B25" i="66"/>
  <c r="G43" i="66"/>
  <c r="C43" i="66"/>
  <c r="T54" i="67"/>
  <c r="AB54" i="67"/>
  <c r="AL54" i="67"/>
  <c r="E6" i="65"/>
  <c r="B14" i="65"/>
  <c r="C16" i="65"/>
  <c r="G16" i="65"/>
  <c r="E32" i="65"/>
  <c r="C35" i="65"/>
  <c r="G35" i="65"/>
  <c r="B35" i="65"/>
  <c r="E36" i="65"/>
  <c r="C39" i="65"/>
  <c r="G39" i="65"/>
  <c r="E44" i="65"/>
  <c r="E48" i="65"/>
  <c r="R52" i="66"/>
  <c r="V52" i="66"/>
  <c r="Z52" i="66"/>
  <c r="AF52" i="66"/>
  <c r="AJ52" i="66"/>
  <c r="AN52" i="66"/>
  <c r="AT52" i="66"/>
  <c r="F6" i="66"/>
  <c r="AX52" i="66"/>
  <c r="BB52" i="66"/>
  <c r="C8" i="66"/>
  <c r="C15" i="66"/>
  <c r="G15" i="66"/>
  <c r="C20" i="66"/>
  <c r="G20" i="66"/>
  <c r="E21" i="66"/>
  <c r="D25" i="66"/>
  <c r="F25" i="66"/>
  <c r="C31" i="66"/>
  <c r="G31" i="66"/>
  <c r="B31" i="66"/>
  <c r="Y54" i="67"/>
  <c r="AQ54" i="67"/>
  <c r="C7" i="67"/>
  <c r="Q54" i="67"/>
  <c r="B7" i="67"/>
  <c r="BA54" i="67"/>
  <c r="B12" i="67"/>
  <c r="E12" i="67"/>
  <c r="B20" i="68"/>
  <c r="C20" i="68"/>
  <c r="S54" i="67"/>
  <c r="W54" i="67"/>
  <c r="AA54" i="67"/>
  <c r="AG54" i="67"/>
  <c r="AK54" i="67"/>
  <c r="AO54" i="67"/>
  <c r="AU54" i="67"/>
  <c r="AY54" i="67"/>
  <c r="BC54" i="67"/>
  <c r="C13" i="67"/>
  <c r="G13" i="67"/>
  <c r="B13" i="67"/>
  <c r="C14" i="67"/>
  <c r="G14" i="67"/>
  <c r="B14" i="67"/>
  <c r="E27" i="67"/>
  <c r="C28" i="67"/>
  <c r="G28" i="67"/>
  <c r="B28" i="67"/>
  <c r="C30" i="67"/>
  <c r="G30" i="67"/>
  <c r="B30" i="67"/>
  <c r="C31" i="67"/>
  <c r="C35" i="67"/>
  <c r="E23" i="68"/>
  <c r="B22" i="66"/>
  <c r="B26" i="66"/>
  <c r="B34" i="66"/>
  <c r="B38" i="66"/>
  <c r="G49" i="66"/>
  <c r="X54" i="67"/>
  <c r="AH54" i="67"/>
  <c r="AP54" i="67"/>
  <c r="AZ54" i="67"/>
  <c r="C32" i="67"/>
  <c r="G11" i="66"/>
  <c r="B11" i="66"/>
  <c r="C14" i="66"/>
  <c r="G14" i="66"/>
  <c r="B14" i="66"/>
  <c r="E19" i="66"/>
  <c r="E22" i="66"/>
  <c r="E23" i="66"/>
  <c r="C24" i="66"/>
  <c r="G24" i="66"/>
  <c r="B24" i="66"/>
  <c r="E26" i="66"/>
  <c r="E39" i="66"/>
  <c r="C40" i="66"/>
  <c r="G40" i="66"/>
  <c r="B40" i="66"/>
  <c r="B42" i="66"/>
  <c r="B50" i="66"/>
  <c r="C6" i="67"/>
  <c r="U54" i="67"/>
  <c r="AE54" i="67"/>
  <c r="AM54" i="67"/>
  <c r="G6" i="67"/>
  <c r="AW54" i="67"/>
  <c r="B6" i="67"/>
  <c r="E26" i="67"/>
  <c r="E28" i="67"/>
  <c r="E34" i="67"/>
  <c r="B43" i="67"/>
  <c r="E43" i="67"/>
  <c r="E20" i="68"/>
  <c r="B16" i="67"/>
  <c r="C20" i="67"/>
  <c r="G20" i="67"/>
  <c r="B20" i="67"/>
  <c r="F24" i="67"/>
  <c r="C26" i="67"/>
  <c r="G26" i="67"/>
  <c r="E30" i="67"/>
  <c r="C34" i="67"/>
  <c r="G34" i="67"/>
  <c r="B34" i="67"/>
  <c r="E38" i="67"/>
  <c r="B39" i="67"/>
  <c r="C40" i="67"/>
  <c r="G40" i="67"/>
  <c r="C46" i="67"/>
  <c r="G46" i="67"/>
  <c r="B46" i="67"/>
  <c r="E48" i="67"/>
  <c r="C11" i="68"/>
  <c r="G11" i="68"/>
  <c r="F23" i="68"/>
  <c r="C38" i="67"/>
  <c r="G38" i="67"/>
  <c r="B38" i="67"/>
  <c r="E40" i="67"/>
  <c r="E46" i="67"/>
  <c r="E50" i="67"/>
  <c r="C7" i="68"/>
  <c r="G7" i="68"/>
  <c r="B7" i="68"/>
  <c r="C17" i="68"/>
  <c r="G17" i="68"/>
  <c r="B17" i="68"/>
  <c r="C30" i="68"/>
  <c r="G30" i="68"/>
  <c r="B30" i="68"/>
  <c r="F31" i="68"/>
  <c r="C40" i="68"/>
  <c r="G40" i="68"/>
  <c r="B40" i="68"/>
  <c r="G12" i="68"/>
  <c r="G15" i="68"/>
  <c r="E17" i="68"/>
  <c r="B18" i="68"/>
  <c r="C44" i="68"/>
  <c r="G44" i="68"/>
  <c r="B44" i="68"/>
  <c r="C48" i="67"/>
  <c r="G48" i="67"/>
  <c r="C50" i="67"/>
  <c r="G50" i="67"/>
  <c r="B51" i="67"/>
  <c r="D52" i="67"/>
  <c r="F6" i="68"/>
  <c r="C16" i="68"/>
  <c r="G16" i="68"/>
  <c r="B16" i="68"/>
  <c r="C6" i="68"/>
  <c r="G6" i="68"/>
  <c r="C21" i="68"/>
  <c r="G21" i="68"/>
  <c r="C23" i="68"/>
  <c r="G23" i="68"/>
  <c r="C32" i="68"/>
  <c r="G32" i="68"/>
  <c r="B32" i="68"/>
  <c r="C42" i="68"/>
  <c r="G42" i="68"/>
  <c r="B42" i="68"/>
  <c r="C50" i="68"/>
  <c r="G50" i="68"/>
  <c r="B50" i="68"/>
  <c r="D52" i="68"/>
  <c r="E13" i="68"/>
  <c r="E27" i="68"/>
  <c r="G27" i="68"/>
  <c r="C27" i="68"/>
  <c r="B27" i="68"/>
  <c r="E35" i="68"/>
  <c r="G35" i="68"/>
  <c r="C35" i="68"/>
  <c r="B35" i="68"/>
  <c r="E43" i="68"/>
  <c r="G43" i="68"/>
  <c r="C43" i="68"/>
  <c r="B43" i="68"/>
  <c r="C14" i="68"/>
  <c r="E14" i="68"/>
  <c r="B22" i="68"/>
  <c r="C22" i="68"/>
  <c r="G29" i="68"/>
  <c r="C29" i="68"/>
  <c r="E29" i="68"/>
  <c r="B29" i="68"/>
  <c r="G37" i="68"/>
  <c r="C37" i="68"/>
  <c r="E37" i="68"/>
  <c r="B37" i="68"/>
  <c r="G45" i="68"/>
  <c r="C45" i="68"/>
  <c r="E45" i="68"/>
  <c r="B45" i="68"/>
  <c r="G25" i="68"/>
  <c r="C25" i="68"/>
  <c r="E25" i="68"/>
  <c r="B25" i="68"/>
  <c r="G33" i="68"/>
  <c r="C33" i="68"/>
  <c r="E33" i="68"/>
  <c r="B33" i="68"/>
  <c r="G41" i="68"/>
  <c r="C41" i="68"/>
  <c r="E41" i="68"/>
  <c r="B41" i="68"/>
  <c r="G49" i="68"/>
  <c r="C49" i="68"/>
  <c r="E49" i="68"/>
  <c r="B49" i="68"/>
  <c r="B6" i="68"/>
  <c r="B24" i="68"/>
  <c r="G24" i="68"/>
  <c r="E24" i="68"/>
  <c r="E31" i="68"/>
  <c r="G31" i="68"/>
  <c r="C31" i="68"/>
  <c r="B31" i="68"/>
  <c r="E39" i="68"/>
  <c r="G39" i="68"/>
  <c r="C39" i="68"/>
  <c r="B39" i="68"/>
  <c r="E47" i="68"/>
  <c r="G47" i="68"/>
  <c r="C47" i="68"/>
  <c r="B47" i="68"/>
  <c r="E51" i="68"/>
  <c r="G51" i="68"/>
  <c r="C51" i="68"/>
  <c r="G20" i="68"/>
  <c r="G24" i="67"/>
  <c r="C24" i="67"/>
  <c r="E24" i="67"/>
  <c r="B24" i="67"/>
  <c r="B25" i="67"/>
  <c r="C25" i="67"/>
  <c r="E25" i="67"/>
  <c r="B49" i="67"/>
  <c r="C49" i="67"/>
  <c r="E7" i="67"/>
  <c r="G8" i="67"/>
  <c r="E11" i="67"/>
  <c r="G12" i="67"/>
  <c r="E15" i="67"/>
  <c r="G16" i="67"/>
  <c r="E19" i="67"/>
  <c r="B29" i="67"/>
  <c r="C29" i="67"/>
  <c r="B33" i="67"/>
  <c r="C33" i="67"/>
  <c r="B37" i="67"/>
  <c r="C37" i="67"/>
  <c r="B41" i="67"/>
  <c r="C41" i="67"/>
  <c r="B45" i="67"/>
  <c r="C45" i="67"/>
  <c r="C8" i="67"/>
  <c r="C12" i="67"/>
  <c r="C16" i="67"/>
  <c r="G29" i="67"/>
  <c r="E33" i="67"/>
  <c r="E37" i="67"/>
  <c r="E49" i="67"/>
  <c r="G27" i="67"/>
  <c r="G31" i="67"/>
  <c r="G35" i="67"/>
  <c r="G39" i="67"/>
  <c r="G43" i="67"/>
  <c r="G47" i="67"/>
  <c r="E33" i="66"/>
  <c r="B33" i="66"/>
  <c r="C33" i="66"/>
  <c r="B30" i="66"/>
  <c r="G30" i="66"/>
  <c r="C30" i="66"/>
  <c r="G33" i="66"/>
  <c r="B46" i="66"/>
  <c r="G46" i="66"/>
  <c r="C46" i="66"/>
  <c r="B18" i="66"/>
  <c r="C18" i="66"/>
  <c r="E49" i="66"/>
  <c r="B49" i="66"/>
  <c r="C49" i="66"/>
  <c r="C16" i="66"/>
  <c r="E16" i="66"/>
  <c r="G18" i="66"/>
  <c r="E8" i="66"/>
  <c r="G16" i="66"/>
  <c r="G17" i="66"/>
  <c r="C17" i="66"/>
  <c r="B17" i="66"/>
  <c r="E46" i="66"/>
  <c r="E18" i="66"/>
  <c r="C34" i="66"/>
  <c r="E34" i="66"/>
  <c r="C50" i="66"/>
  <c r="E50" i="66"/>
  <c r="E30" i="66"/>
  <c r="E38" i="66"/>
  <c r="E24" i="65"/>
  <c r="B24" i="65"/>
  <c r="G9" i="65"/>
  <c r="G13" i="65"/>
  <c r="E13" i="65"/>
  <c r="B21" i="65"/>
  <c r="G21" i="65"/>
  <c r="C21" i="65"/>
  <c r="G24" i="65"/>
  <c r="E9" i="65"/>
  <c r="E40" i="65"/>
  <c r="B40" i="65"/>
  <c r="C24" i="65"/>
  <c r="B37" i="65"/>
  <c r="G37" i="65"/>
  <c r="C37" i="65"/>
  <c r="G40" i="65"/>
  <c r="E37" i="65"/>
  <c r="C25" i="65"/>
  <c r="E25" i="65"/>
  <c r="C41" i="65"/>
  <c r="E41" i="65"/>
  <c r="E21" i="65"/>
  <c r="E24" i="64"/>
  <c r="B24" i="64"/>
  <c r="G9" i="64"/>
  <c r="E9" i="64"/>
  <c r="B21" i="64"/>
  <c r="G21" i="64"/>
  <c r="C21" i="64"/>
  <c r="G24" i="64"/>
  <c r="E21" i="64"/>
  <c r="C37" i="64"/>
  <c r="C25" i="64"/>
  <c r="E25" i="64"/>
  <c r="C41" i="64"/>
  <c r="E41" i="64"/>
  <c r="E37" i="64"/>
  <c r="B40" i="64"/>
  <c r="G37" i="64"/>
  <c r="E45" i="64"/>
  <c r="B47" i="63"/>
  <c r="C47" i="63"/>
  <c r="G47" i="63"/>
  <c r="C7" i="63"/>
  <c r="G9" i="63"/>
  <c r="C11" i="63"/>
  <c r="G13" i="63"/>
  <c r="C15" i="63"/>
  <c r="G17" i="63"/>
  <c r="C19" i="63"/>
  <c r="G21" i="63"/>
  <c r="C23" i="63"/>
  <c r="B27" i="63"/>
  <c r="C27" i="63"/>
  <c r="G27" i="63"/>
  <c r="B35" i="63"/>
  <c r="C35" i="63"/>
  <c r="G35" i="63"/>
  <c r="B43" i="63"/>
  <c r="C43" i="63"/>
  <c r="G43" i="63"/>
  <c r="B51" i="63"/>
  <c r="C51" i="63"/>
  <c r="G51" i="63"/>
  <c r="G52" i="63" s="1"/>
  <c r="B31" i="63"/>
  <c r="C31" i="63"/>
  <c r="G31" i="63"/>
  <c r="B39" i="63"/>
  <c r="C39" i="63"/>
  <c r="G39" i="63"/>
  <c r="B25" i="63"/>
  <c r="G25" i="63"/>
  <c r="C25" i="63"/>
  <c r="B33" i="63"/>
  <c r="G33" i="63"/>
  <c r="C33" i="63"/>
  <c r="B41" i="63"/>
  <c r="G41" i="63"/>
  <c r="C41" i="63"/>
  <c r="B49" i="63"/>
  <c r="G49" i="63"/>
  <c r="C49" i="63"/>
  <c r="E11" i="63"/>
  <c r="E15" i="63"/>
  <c r="E19" i="63"/>
  <c r="E23" i="63"/>
  <c r="B29" i="63"/>
  <c r="G29" i="63"/>
  <c r="C29" i="63"/>
  <c r="B37" i="63"/>
  <c r="G37" i="63"/>
  <c r="C37" i="63"/>
  <c r="B45" i="63"/>
  <c r="G45" i="63"/>
  <c r="C45" i="63"/>
  <c r="B25" i="62"/>
  <c r="G25" i="62"/>
  <c r="E25" i="62"/>
  <c r="B41" i="62"/>
  <c r="G41" i="62"/>
  <c r="E41" i="62"/>
  <c r="E9" i="62"/>
  <c r="G10" i="62"/>
  <c r="C14" i="62"/>
  <c r="E14" i="62"/>
  <c r="E22" i="62"/>
  <c r="C6" i="62"/>
  <c r="C10" i="62"/>
  <c r="E17" i="62"/>
  <c r="B29" i="62"/>
  <c r="G29" i="62"/>
  <c r="E29" i="62"/>
  <c r="B37" i="62"/>
  <c r="G37" i="62"/>
  <c r="E37" i="62"/>
  <c r="B45" i="62"/>
  <c r="G45" i="62"/>
  <c r="E45" i="62"/>
  <c r="B33" i="62"/>
  <c r="G33" i="62"/>
  <c r="E33" i="62"/>
  <c r="B49" i="62"/>
  <c r="G49" i="62"/>
  <c r="E49" i="62"/>
  <c r="G6" i="62"/>
  <c r="C22" i="62"/>
  <c r="G14" i="62"/>
  <c r="G22" i="62"/>
  <c r="C23" i="62"/>
  <c r="C27" i="62"/>
  <c r="C31" i="62"/>
  <c r="C35" i="62"/>
  <c r="C39" i="62"/>
  <c r="C43" i="62"/>
  <c r="C47" i="62"/>
  <c r="G13" i="61"/>
  <c r="E40" i="61"/>
  <c r="B40" i="61"/>
  <c r="B21" i="61"/>
  <c r="G21" i="61"/>
  <c r="C21" i="61"/>
  <c r="E24" i="61"/>
  <c r="B24" i="61"/>
  <c r="E13" i="61"/>
  <c r="C24" i="61"/>
  <c r="B37" i="61"/>
  <c r="G37" i="61"/>
  <c r="C37" i="61"/>
  <c r="G40" i="61"/>
  <c r="E21" i="61"/>
  <c r="C25" i="61"/>
  <c r="E25" i="61"/>
  <c r="C41" i="61"/>
  <c r="E41" i="61"/>
  <c r="E37" i="61"/>
  <c r="B7" i="60"/>
  <c r="B11" i="60"/>
  <c r="B15" i="60"/>
  <c r="B19" i="60"/>
  <c r="G32" i="60"/>
  <c r="E32" i="60"/>
  <c r="E48" i="60"/>
  <c r="B48" i="60"/>
  <c r="B27" i="60"/>
  <c r="G48" i="60"/>
  <c r="C27" i="60"/>
  <c r="G40" i="60"/>
  <c r="E40" i="60"/>
  <c r="J81" i="53"/>
  <c r="L52" i="63" l="1"/>
  <c r="J51" i="60"/>
  <c r="L51" i="61"/>
  <c r="N52" i="60"/>
  <c r="L52" i="60"/>
  <c r="I51" i="65"/>
  <c r="J52" i="65"/>
  <c r="K52" i="63"/>
  <c r="J52" i="63"/>
  <c r="N51" i="61"/>
  <c r="M52" i="61"/>
  <c r="L52" i="61"/>
  <c r="I51" i="60"/>
  <c r="M52" i="63"/>
  <c r="I52" i="61"/>
  <c r="J51" i="64"/>
  <c r="L51" i="62"/>
  <c r="K51" i="62"/>
  <c r="K52" i="62"/>
  <c r="M51" i="60"/>
  <c r="J52" i="60"/>
  <c r="K52" i="65"/>
  <c r="K51" i="65"/>
  <c r="J51" i="65"/>
  <c r="M51" i="64"/>
  <c r="M52" i="60"/>
  <c r="K51" i="64"/>
  <c r="K52" i="64"/>
  <c r="K51" i="63"/>
  <c r="J52" i="61"/>
  <c r="J51" i="61"/>
  <c r="I52" i="65"/>
  <c r="M52" i="62"/>
  <c r="M51" i="62"/>
  <c r="M52" i="64"/>
  <c r="M51" i="61"/>
  <c r="N51" i="65"/>
  <c r="K51" i="60"/>
  <c r="K52" i="60"/>
  <c r="M52" i="65"/>
  <c r="M51" i="65"/>
  <c r="I52" i="60"/>
  <c r="K51" i="61"/>
  <c r="K52" i="61"/>
  <c r="M51" i="63"/>
  <c r="B52" i="60"/>
  <c r="B52" i="64"/>
  <c r="N52" i="66"/>
  <c r="E52" i="60"/>
  <c r="I51" i="67"/>
  <c r="J52" i="67"/>
  <c r="I52" i="68"/>
  <c r="J52" i="68"/>
  <c r="N51" i="66"/>
  <c r="I52" i="66"/>
  <c r="N51" i="67"/>
  <c r="J52" i="66"/>
  <c r="N51" i="68"/>
  <c r="L51" i="66"/>
  <c r="N52" i="68"/>
  <c r="M52" i="66"/>
  <c r="L52" i="66"/>
  <c r="L51" i="67"/>
  <c r="L52" i="67"/>
  <c r="K52" i="66"/>
  <c r="K51" i="66"/>
  <c r="K51" i="67"/>
  <c r="K52" i="67"/>
  <c r="N52" i="67"/>
  <c r="L51" i="68"/>
  <c r="L52" i="68"/>
  <c r="M52" i="68"/>
  <c r="M51" i="68"/>
  <c r="I51" i="66"/>
  <c r="J51" i="66"/>
  <c r="I51" i="68"/>
  <c r="J51" i="68"/>
  <c r="M51" i="66"/>
  <c r="K51" i="68"/>
  <c r="K52" i="68"/>
  <c r="I52" i="67"/>
  <c r="J51" i="67"/>
  <c r="M51" i="67"/>
  <c r="M52" i="67"/>
  <c r="B52" i="62"/>
  <c r="C52" i="61"/>
  <c r="C52" i="66"/>
  <c r="C52" i="63"/>
  <c r="C52" i="68"/>
  <c r="B52" i="67"/>
  <c r="G52" i="66"/>
  <c r="E52" i="68"/>
  <c r="B52" i="66"/>
  <c r="C52" i="64"/>
  <c r="B52" i="63"/>
  <c r="G52" i="68"/>
  <c r="C52" i="65"/>
  <c r="E81" i="53"/>
  <c r="F51" i="59"/>
  <c r="F52" i="59" s="1"/>
  <c r="D51" i="59"/>
  <c r="D52" i="59" s="1"/>
  <c r="I50" i="59"/>
  <c r="N50" i="59"/>
  <c r="L50" i="59"/>
  <c r="J50" i="59"/>
  <c r="I49" i="59"/>
  <c r="N49" i="59"/>
  <c r="L49" i="59"/>
  <c r="J49" i="59"/>
  <c r="I48" i="59"/>
  <c r="N48" i="59"/>
  <c r="L48" i="59"/>
  <c r="J48" i="59"/>
  <c r="I47" i="59"/>
  <c r="N47" i="59"/>
  <c r="L47" i="59"/>
  <c r="J47" i="59"/>
  <c r="I46" i="59"/>
  <c r="N46" i="59"/>
  <c r="L46" i="59"/>
  <c r="J46" i="59"/>
  <c r="I45" i="59"/>
  <c r="N45" i="59"/>
  <c r="L45" i="59"/>
  <c r="J45" i="59"/>
  <c r="I44" i="59"/>
  <c r="N44" i="59"/>
  <c r="L44" i="59"/>
  <c r="J44" i="59"/>
  <c r="I43" i="59"/>
  <c r="N43" i="59"/>
  <c r="L43" i="59"/>
  <c r="J43" i="59"/>
  <c r="I42" i="59"/>
  <c r="N42" i="59"/>
  <c r="L42" i="59"/>
  <c r="J42" i="59"/>
  <c r="I41" i="59"/>
  <c r="N41" i="59"/>
  <c r="L41" i="59"/>
  <c r="J41" i="59"/>
  <c r="I40" i="59"/>
  <c r="N40" i="59"/>
  <c r="L40" i="59"/>
  <c r="J40" i="59"/>
  <c r="I39" i="59"/>
  <c r="N39" i="59"/>
  <c r="L39" i="59"/>
  <c r="J39" i="59"/>
  <c r="I38" i="59"/>
  <c r="N38" i="59"/>
  <c r="L38" i="59"/>
  <c r="J38" i="59"/>
  <c r="I37" i="59"/>
  <c r="N37" i="59"/>
  <c r="L37" i="59"/>
  <c r="J37" i="59"/>
  <c r="I36" i="59"/>
  <c r="N36" i="59"/>
  <c r="L36" i="59"/>
  <c r="J36" i="59"/>
  <c r="I35" i="59"/>
  <c r="N35" i="59"/>
  <c r="L35" i="59"/>
  <c r="J35" i="59"/>
  <c r="I34" i="59"/>
  <c r="N34" i="59"/>
  <c r="M34" i="59"/>
  <c r="L34" i="59"/>
  <c r="K34" i="59"/>
  <c r="J34" i="59"/>
  <c r="I33" i="59"/>
  <c r="N33" i="59"/>
  <c r="L33" i="59"/>
  <c r="J33" i="59"/>
  <c r="I32" i="59"/>
  <c r="N32" i="59"/>
  <c r="L32" i="59"/>
  <c r="J32" i="59"/>
  <c r="I31" i="59"/>
  <c r="N31" i="59"/>
  <c r="L31" i="59"/>
  <c r="J31" i="59"/>
  <c r="I30" i="59"/>
  <c r="N30" i="59"/>
  <c r="L30" i="59"/>
  <c r="J30" i="59"/>
  <c r="I29" i="59"/>
  <c r="N29" i="59"/>
  <c r="L29" i="59"/>
  <c r="J29" i="59"/>
  <c r="I28" i="59"/>
  <c r="L28" i="59"/>
  <c r="J28" i="59"/>
  <c r="I27" i="59"/>
  <c r="N27" i="59"/>
  <c r="L27" i="59"/>
  <c r="J27" i="59"/>
  <c r="I26" i="59"/>
  <c r="N26" i="59"/>
  <c r="L26" i="59"/>
  <c r="J26" i="59"/>
  <c r="I25" i="59"/>
  <c r="M25" i="59"/>
  <c r="L25" i="59"/>
  <c r="K25" i="59"/>
  <c r="J25" i="59"/>
  <c r="I24" i="59"/>
  <c r="N24" i="59"/>
  <c r="L24" i="59"/>
  <c r="J24" i="59"/>
  <c r="I23" i="59"/>
  <c r="N23" i="59"/>
  <c r="L23" i="59"/>
  <c r="J23" i="59"/>
  <c r="I22" i="59"/>
  <c r="N22" i="59"/>
  <c r="L22" i="59"/>
  <c r="J22" i="59"/>
  <c r="I21" i="59"/>
  <c r="N21" i="59"/>
  <c r="L21" i="59"/>
  <c r="J21" i="59"/>
  <c r="I20" i="59"/>
  <c r="N20" i="59"/>
  <c r="L20" i="59"/>
  <c r="J20" i="59"/>
  <c r="I19" i="59"/>
  <c r="N19" i="59"/>
  <c r="L19" i="59"/>
  <c r="J19" i="59"/>
  <c r="I18" i="59"/>
  <c r="N18" i="59"/>
  <c r="L18" i="59"/>
  <c r="J18" i="59"/>
  <c r="I17" i="59"/>
  <c r="N17" i="59"/>
  <c r="L17" i="59"/>
  <c r="J17" i="59"/>
  <c r="I16" i="59"/>
  <c r="N16" i="59"/>
  <c r="L16" i="59"/>
  <c r="J16" i="59"/>
  <c r="I15" i="59"/>
  <c r="N15" i="59"/>
  <c r="L15" i="59"/>
  <c r="J15" i="59"/>
  <c r="I14" i="59"/>
  <c r="N14" i="59"/>
  <c r="L14" i="59"/>
  <c r="J14" i="59"/>
  <c r="I13" i="59"/>
  <c r="N13" i="59"/>
  <c r="L13" i="59"/>
  <c r="J13" i="59"/>
  <c r="I12" i="59"/>
  <c r="N12" i="59"/>
  <c r="L12" i="59"/>
  <c r="J12" i="59"/>
  <c r="I11" i="59"/>
  <c r="N11" i="59"/>
  <c r="L11" i="59"/>
  <c r="J11" i="59"/>
  <c r="I10" i="59"/>
  <c r="N10" i="59"/>
  <c r="L10" i="59"/>
  <c r="J10" i="59"/>
  <c r="I9" i="59"/>
  <c r="N9" i="59"/>
  <c r="L9" i="59"/>
  <c r="J9" i="59"/>
  <c r="I8" i="59"/>
  <c r="N8" i="59"/>
  <c r="L8" i="59"/>
  <c r="I7" i="59"/>
  <c r="N7" i="59"/>
  <c r="L7" i="59"/>
  <c r="J7" i="59"/>
  <c r="I6" i="59"/>
  <c r="N6" i="59"/>
  <c r="M6" i="59"/>
  <c r="L6" i="59"/>
  <c r="K6" i="59"/>
  <c r="J6" i="59"/>
  <c r="I52" i="59" l="1"/>
  <c r="I51" i="59"/>
  <c r="F7" i="59"/>
  <c r="M7" i="59"/>
  <c r="F23" i="59"/>
  <c r="M23" i="59"/>
  <c r="D27" i="59"/>
  <c r="K27" i="59"/>
  <c r="D31" i="59"/>
  <c r="K31" i="59"/>
  <c r="F31" i="59"/>
  <c r="M31" i="59"/>
  <c r="D39" i="59"/>
  <c r="K39" i="59"/>
  <c r="D43" i="59"/>
  <c r="K43" i="59"/>
  <c r="D8" i="59"/>
  <c r="K8" i="59"/>
  <c r="F8" i="59"/>
  <c r="M8" i="59"/>
  <c r="D12" i="59"/>
  <c r="K12" i="59"/>
  <c r="F12" i="59"/>
  <c r="M12" i="59"/>
  <c r="D16" i="59"/>
  <c r="K16" i="59"/>
  <c r="F16" i="59"/>
  <c r="M16" i="59"/>
  <c r="D20" i="59"/>
  <c r="K20" i="59"/>
  <c r="F20" i="59"/>
  <c r="M20" i="59"/>
  <c r="D24" i="59"/>
  <c r="K24" i="59"/>
  <c r="F24" i="59"/>
  <c r="M24" i="59"/>
  <c r="D28" i="59"/>
  <c r="K28" i="59"/>
  <c r="F28" i="59"/>
  <c r="M28" i="59"/>
  <c r="D32" i="59"/>
  <c r="K32" i="59"/>
  <c r="F32" i="59"/>
  <c r="M32" i="59"/>
  <c r="D36" i="59"/>
  <c r="K36" i="59"/>
  <c r="F36" i="59"/>
  <c r="M36" i="59"/>
  <c r="D40" i="59"/>
  <c r="K40" i="59"/>
  <c r="F40" i="59"/>
  <c r="M40" i="59"/>
  <c r="D44" i="59"/>
  <c r="K44" i="59"/>
  <c r="F44" i="59"/>
  <c r="M44" i="59"/>
  <c r="D48" i="59"/>
  <c r="K48" i="59"/>
  <c r="F48" i="59"/>
  <c r="M48" i="59"/>
  <c r="D11" i="59"/>
  <c r="K11" i="59"/>
  <c r="F15" i="59"/>
  <c r="M15" i="59"/>
  <c r="F19" i="59"/>
  <c r="M19" i="59"/>
  <c r="D23" i="59"/>
  <c r="K23" i="59"/>
  <c r="D35" i="59"/>
  <c r="K35" i="59"/>
  <c r="F35" i="59"/>
  <c r="M35" i="59"/>
  <c r="F10" i="59"/>
  <c r="M10" i="59"/>
  <c r="D26" i="59"/>
  <c r="K26" i="59"/>
  <c r="F26" i="59"/>
  <c r="M26" i="59"/>
  <c r="D30" i="59"/>
  <c r="K30" i="59"/>
  <c r="F30" i="59"/>
  <c r="M30" i="59"/>
  <c r="D38" i="59"/>
  <c r="K38" i="59"/>
  <c r="F38" i="59"/>
  <c r="M38" i="59"/>
  <c r="D42" i="59"/>
  <c r="K42" i="59"/>
  <c r="F42" i="59"/>
  <c r="M42" i="59"/>
  <c r="D46" i="59"/>
  <c r="K46" i="59"/>
  <c r="F46" i="59"/>
  <c r="M46" i="59"/>
  <c r="D50" i="59"/>
  <c r="K50" i="59"/>
  <c r="F50" i="59"/>
  <c r="M50" i="59"/>
  <c r="D7" i="59"/>
  <c r="K7" i="59"/>
  <c r="F11" i="59"/>
  <c r="M11" i="59"/>
  <c r="D15" i="59"/>
  <c r="K15" i="59"/>
  <c r="D19" i="59"/>
  <c r="K19" i="59"/>
  <c r="F27" i="59"/>
  <c r="M27" i="59"/>
  <c r="F39" i="59"/>
  <c r="M39" i="59"/>
  <c r="F43" i="59"/>
  <c r="M43" i="59"/>
  <c r="D47" i="59"/>
  <c r="K47" i="59"/>
  <c r="F47" i="59"/>
  <c r="M47" i="59"/>
  <c r="D10" i="59"/>
  <c r="K10" i="59"/>
  <c r="D14" i="59"/>
  <c r="K14" i="59"/>
  <c r="F14" i="59"/>
  <c r="M14" i="59"/>
  <c r="D18" i="59"/>
  <c r="K18" i="59"/>
  <c r="F18" i="59"/>
  <c r="M18" i="59"/>
  <c r="D22" i="59"/>
  <c r="K22" i="59"/>
  <c r="F22" i="59"/>
  <c r="M22" i="59"/>
  <c r="N25" i="59"/>
  <c r="L51" i="59"/>
  <c r="L52" i="59"/>
  <c r="C8" i="59"/>
  <c r="J8" i="59"/>
  <c r="J51" i="59" s="1"/>
  <c r="D9" i="59"/>
  <c r="K9" i="59"/>
  <c r="F9" i="59"/>
  <c r="M9" i="59"/>
  <c r="D13" i="59"/>
  <c r="K13" i="59"/>
  <c r="F13" i="59"/>
  <c r="M13" i="59"/>
  <c r="D17" i="59"/>
  <c r="K17" i="59"/>
  <c r="F17" i="59"/>
  <c r="M17" i="59"/>
  <c r="D21" i="59"/>
  <c r="K21" i="59"/>
  <c r="F21" i="59"/>
  <c r="M21" i="59"/>
  <c r="G28" i="59"/>
  <c r="N28" i="59"/>
  <c r="D29" i="59"/>
  <c r="K29" i="59"/>
  <c r="F29" i="59"/>
  <c r="M29" i="59"/>
  <c r="D33" i="59"/>
  <c r="K33" i="59"/>
  <c r="F33" i="59"/>
  <c r="M33" i="59"/>
  <c r="D37" i="59"/>
  <c r="K37" i="59"/>
  <c r="F37" i="59"/>
  <c r="M37" i="59"/>
  <c r="D41" i="59"/>
  <c r="K41" i="59"/>
  <c r="F41" i="59"/>
  <c r="M41" i="59"/>
  <c r="D45" i="59"/>
  <c r="K45" i="59"/>
  <c r="F45" i="59"/>
  <c r="M45" i="59"/>
  <c r="D49" i="59"/>
  <c r="K49" i="59"/>
  <c r="F49" i="59"/>
  <c r="M49" i="59"/>
  <c r="E14" i="59"/>
  <c r="C17" i="59"/>
  <c r="G17" i="59"/>
  <c r="B17" i="59"/>
  <c r="C29" i="59"/>
  <c r="G49" i="59"/>
  <c r="E7" i="59"/>
  <c r="E37" i="59"/>
  <c r="B22" i="59"/>
  <c r="E48" i="59"/>
  <c r="E49" i="59"/>
  <c r="G45" i="59"/>
  <c r="W52" i="59"/>
  <c r="AG52" i="59"/>
  <c r="AO52" i="59"/>
  <c r="AY52" i="59"/>
  <c r="B30" i="59"/>
  <c r="S52" i="59"/>
  <c r="AA52" i="59"/>
  <c r="AK52" i="59"/>
  <c r="AU52" i="59"/>
  <c r="BC52" i="59"/>
  <c r="B21" i="59"/>
  <c r="G11" i="59"/>
  <c r="E13" i="59"/>
  <c r="G10" i="59"/>
  <c r="B10" i="59"/>
  <c r="B28" i="59"/>
  <c r="C40" i="59"/>
  <c r="G40" i="59"/>
  <c r="B40" i="59"/>
  <c r="C42" i="59"/>
  <c r="G42" i="59"/>
  <c r="B42" i="59"/>
  <c r="E40" i="59"/>
  <c r="E42" i="59"/>
  <c r="E45" i="59"/>
  <c r="C48" i="59"/>
  <c r="G48" i="59"/>
  <c r="C18" i="59"/>
  <c r="E22" i="59"/>
  <c r="C12" i="59"/>
  <c r="C20" i="59"/>
  <c r="B27" i="59"/>
  <c r="G31" i="59"/>
  <c r="D34" i="59"/>
  <c r="C39" i="59"/>
  <c r="G41" i="59"/>
  <c r="D25" i="59"/>
  <c r="F25" i="59"/>
  <c r="T52" i="59"/>
  <c r="AB52" i="59"/>
  <c r="AH52" i="59"/>
  <c r="AL52" i="59"/>
  <c r="AP52" i="59"/>
  <c r="AV52" i="59"/>
  <c r="B9" i="59"/>
  <c r="E25" i="59"/>
  <c r="Q52" i="59"/>
  <c r="U52" i="59"/>
  <c r="Y52" i="59"/>
  <c r="AE52" i="59"/>
  <c r="AI52" i="59"/>
  <c r="AM52" i="59"/>
  <c r="AQ52" i="59"/>
  <c r="AW52" i="59"/>
  <c r="BA52" i="59"/>
  <c r="E10" i="59"/>
  <c r="C13" i="59"/>
  <c r="G13" i="59"/>
  <c r="B13" i="59"/>
  <c r="E17" i="59"/>
  <c r="G19" i="59"/>
  <c r="B19" i="59"/>
  <c r="E23" i="59"/>
  <c r="B31" i="59"/>
  <c r="E6" i="59"/>
  <c r="X52" i="59"/>
  <c r="AZ52" i="59"/>
  <c r="C24" i="59"/>
  <c r="E32" i="59"/>
  <c r="G14" i="59"/>
  <c r="B14" i="59"/>
  <c r="C25" i="59"/>
  <c r="C32" i="59"/>
  <c r="F34" i="59"/>
  <c r="G37" i="59"/>
  <c r="R52" i="59"/>
  <c r="D6" i="59"/>
  <c r="V52" i="59"/>
  <c r="Z52" i="59"/>
  <c r="AF52" i="59"/>
  <c r="AJ52" i="59"/>
  <c r="AN52" i="59"/>
  <c r="F6" i="59"/>
  <c r="AT52" i="59"/>
  <c r="AX52" i="59"/>
  <c r="C6" i="59"/>
  <c r="BB52" i="59"/>
  <c r="C7" i="59"/>
  <c r="G7" i="59"/>
  <c r="B7" i="59"/>
  <c r="G18" i="59"/>
  <c r="B20" i="59"/>
  <c r="G22" i="59"/>
  <c r="G23" i="59"/>
  <c r="B24" i="59"/>
  <c r="E27" i="59"/>
  <c r="C28" i="59"/>
  <c r="G32" i="59"/>
  <c r="B32" i="59"/>
  <c r="E41" i="59"/>
  <c r="G25" i="59"/>
  <c r="B48" i="59"/>
  <c r="C47" i="59"/>
  <c r="B50" i="59"/>
  <c r="E18" i="59"/>
  <c r="C19" i="59"/>
  <c r="B26" i="59"/>
  <c r="B38" i="59"/>
  <c r="B46" i="59"/>
  <c r="G8" i="59"/>
  <c r="B8" i="59"/>
  <c r="C11" i="59"/>
  <c r="B11" i="59"/>
  <c r="B12" i="59"/>
  <c r="G12" i="59"/>
  <c r="B6" i="59"/>
  <c r="G6" i="59"/>
  <c r="C15" i="59"/>
  <c r="B15" i="59"/>
  <c r="G15" i="59"/>
  <c r="B16" i="59"/>
  <c r="G16" i="59"/>
  <c r="C16" i="59"/>
  <c r="C9" i="59"/>
  <c r="G9" i="59"/>
  <c r="C10" i="59"/>
  <c r="E11" i="59"/>
  <c r="E12" i="59"/>
  <c r="E19" i="59"/>
  <c r="E20" i="59"/>
  <c r="C21" i="59"/>
  <c r="G21" i="59"/>
  <c r="C22" i="59"/>
  <c r="B25" i="59"/>
  <c r="E26" i="59"/>
  <c r="E28" i="59"/>
  <c r="E29" i="59"/>
  <c r="E30" i="59"/>
  <c r="E34" i="59"/>
  <c r="E36" i="59"/>
  <c r="B37" i="59"/>
  <c r="E38" i="59"/>
  <c r="C44" i="59"/>
  <c r="G44" i="59"/>
  <c r="B44" i="59"/>
  <c r="C46" i="59"/>
  <c r="G46" i="59"/>
  <c r="B49" i="59"/>
  <c r="E50" i="59"/>
  <c r="E8" i="59"/>
  <c r="E9" i="59"/>
  <c r="C14" i="59"/>
  <c r="E15" i="59"/>
  <c r="E16" i="59"/>
  <c r="B18" i="59"/>
  <c r="G20" i="59"/>
  <c r="E21" i="59"/>
  <c r="B23" i="59"/>
  <c r="G24" i="59"/>
  <c r="C26" i="59"/>
  <c r="G26" i="59"/>
  <c r="C30" i="59"/>
  <c r="G30" i="59"/>
  <c r="C34" i="59"/>
  <c r="G34" i="59"/>
  <c r="B34" i="59"/>
  <c r="C36" i="59"/>
  <c r="G36" i="59"/>
  <c r="B36" i="59"/>
  <c r="C38" i="59"/>
  <c r="G38" i="59"/>
  <c r="B41" i="59"/>
  <c r="E44" i="59"/>
  <c r="B45" i="59"/>
  <c r="E46" i="59"/>
  <c r="C50" i="59"/>
  <c r="G50" i="59"/>
  <c r="B51" i="59"/>
  <c r="G51" i="59"/>
  <c r="G52" i="59" s="1"/>
  <c r="E51" i="59"/>
  <c r="E52" i="59" s="1"/>
  <c r="C51" i="59"/>
  <c r="C52" i="59" s="1"/>
  <c r="B35" i="59"/>
  <c r="G35" i="59"/>
  <c r="E35" i="59"/>
  <c r="C35" i="59"/>
  <c r="B33" i="59"/>
  <c r="C33" i="59"/>
  <c r="E33" i="59"/>
  <c r="G33" i="59"/>
  <c r="B43" i="59"/>
  <c r="G43" i="59"/>
  <c r="E43" i="59"/>
  <c r="C27" i="59"/>
  <c r="G27" i="59"/>
  <c r="B29" i="59"/>
  <c r="G29" i="59"/>
  <c r="C31" i="59"/>
  <c r="E31" i="59"/>
  <c r="C43" i="59"/>
  <c r="C23" i="59"/>
  <c r="E24" i="59"/>
  <c r="B39" i="59"/>
  <c r="G39" i="59"/>
  <c r="E39" i="59"/>
  <c r="B47" i="59"/>
  <c r="G47" i="59"/>
  <c r="E47" i="59"/>
  <c r="C37" i="59"/>
  <c r="C41" i="59"/>
  <c r="C45" i="59"/>
  <c r="C49" i="59"/>
  <c r="G70" i="55"/>
  <c r="H70" i="55"/>
  <c r="H71" i="55"/>
  <c r="E71" i="55" s="1"/>
  <c r="H72" i="55"/>
  <c r="E72" i="55" s="1"/>
  <c r="H73" i="55"/>
  <c r="E73" i="55" s="1"/>
  <c r="H74" i="55"/>
  <c r="E74" i="55" s="1"/>
  <c r="H75" i="55"/>
  <c r="E75" i="55" s="1"/>
  <c r="H76" i="55"/>
  <c r="E76" i="55" s="1"/>
  <c r="H77" i="55"/>
  <c r="E77" i="55" s="1"/>
  <c r="H78" i="55"/>
  <c r="E78" i="55" s="1"/>
  <c r="H79" i="55"/>
  <c r="E79" i="55" s="1"/>
  <c r="H80" i="55"/>
  <c r="E80" i="55" s="1"/>
  <c r="J80" i="53"/>
  <c r="J79" i="53"/>
  <c r="J78" i="53"/>
  <c r="J77" i="53"/>
  <c r="J76" i="53"/>
  <c r="J75" i="53"/>
  <c r="J74" i="53"/>
  <c r="J73" i="53"/>
  <c r="J72" i="53"/>
  <c r="J71" i="53"/>
  <c r="E80" i="53"/>
  <c r="E79" i="53"/>
  <c r="E78" i="53"/>
  <c r="E77" i="53"/>
  <c r="E76" i="53"/>
  <c r="E75" i="53"/>
  <c r="E74" i="53"/>
  <c r="E73" i="53"/>
  <c r="E72" i="53"/>
  <c r="E71" i="53"/>
  <c r="N52" i="59" l="1"/>
  <c r="K51" i="59"/>
  <c r="J52" i="59"/>
  <c r="M51" i="59"/>
  <c r="M52" i="59"/>
  <c r="K52" i="59"/>
  <c r="N51" i="59"/>
  <c r="B52" i="59"/>
  <c r="E95" i="55"/>
  <c r="E94" i="55" l="1"/>
  <c r="B99" i="55" l="1"/>
  <c r="D70" i="55"/>
  <c r="D82" i="55" s="1"/>
  <c r="C70" i="55"/>
  <c r="C82" i="55" s="1"/>
  <c r="B69" i="54"/>
  <c r="I70" i="53"/>
  <c r="H70" i="53"/>
  <c r="C38" i="53" s="1"/>
  <c r="D70" i="53"/>
  <c r="C70" i="53"/>
  <c r="D111" i="55" l="1"/>
  <c r="E111" i="55"/>
  <c r="F111" i="55"/>
  <c r="G111" i="55"/>
  <c r="C111" i="55"/>
  <c r="C71" i="55"/>
  <c r="C80" i="55"/>
  <c r="C78" i="55"/>
  <c r="C76" i="55"/>
  <c r="C74" i="55"/>
  <c r="C72" i="55"/>
  <c r="C79" i="55"/>
  <c r="C77" i="55"/>
  <c r="C75" i="55"/>
  <c r="C73" i="55"/>
  <c r="C81" i="55"/>
  <c r="C96" i="55" s="1"/>
  <c r="D71" i="55"/>
  <c r="D76" i="55"/>
  <c r="D78" i="55"/>
  <c r="D77" i="55"/>
  <c r="D73" i="55"/>
  <c r="D72" i="55"/>
  <c r="D74" i="55"/>
  <c r="D80" i="55"/>
  <c r="D75" i="55"/>
  <c r="D79" i="55"/>
  <c r="D81" i="55"/>
  <c r="D96" i="55" s="1"/>
  <c r="C100" i="55"/>
  <c r="D100" i="55"/>
  <c r="G100" i="55"/>
  <c r="E100" i="55"/>
  <c r="D109" i="55"/>
  <c r="F103" i="55"/>
  <c r="C108" i="55"/>
  <c r="C106" i="55"/>
  <c r="C104" i="55"/>
  <c r="F109" i="55"/>
  <c r="G101" i="55"/>
  <c r="D107" i="55"/>
  <c r="E101" i="55"/>
  <c r="G108" i="55"/>
  <c r="G106" i="55"/>
  <c r="G104" i="55"/>
  <c r="F107" i="55"/>
  <c r="E108" i="55"/>
  <c r="E106" i="55"/>
  <c r="E104" i="55"/>
  <c r="C102" i="55"/>
  <c r="F105" i="55"/>
  <c r="F100" i="55"/>
  <c r="F106" i="55"/>
  <c r="C109" i="55"/>
  <c r="C107" i="55"/>
  <c r="C105" i="55"/>
  <c r="C103" i="55"/>
  <c r="G102" i="55"/>
  <c r="D103" i="55"/>
  <c r="E109" i="55"/>
  <c r="E107" i="55"/>
  <c r="E105" i="55"/>
  <c r="E102" i="55"/>
  <c r="C101" i="55"/>
  <c r="G109" i="55"/>
  <c r="G107" i="55"/>
  <c r="G105" i="55"/>
  <c r="G103" i="55"/>
  <c r="F102" i="55"/>
  <c r="D108" i="55"/>
  <c r="E103" i="55"/>
  <c r="D106" i="55"/>
  <c r="D104" i="55"/>
  <c r="F108" i="55"/>
  <c r="F104" i="55"/>
  <c r="D102" i="55"/>
  <c r="D105" i="55"/>
  <c r="F101" i="55"/>
  <c r="D101" i="55"/>
  <c r="D110" i="55"/>
  <c r="F110" i="55"/>
  <c r="E110" i="55"/>
  <c r="C110" i="55"/>
  <c r="G110" i="55"/>
  <c r="D80" i="53"/>
  <c r="D76" i="53"/>
  <c r="D72" i="53"/>
  <c r="D79" i="53"/>
  <c r="D75" i="53"/>
  <c r="D71" i="53"/>
  <c r="D78" i="53"/>
  <c r="D74" i="53"/>
  <c r="D81" i="53"/>
  <c r="D77" i="53"/>
  <c r="D73" i="53"/>
  <c r="I71" i="53"/>
  <c r="I75" i="53"/>
  <c r="I72" i="53"/>
  <c r="I79" i="53"/>
  <c r="I74" i="53"/>
  <c r="I77" i="53"/>
  <c r="I80" i="53"/>
  <c r="I73" i="53"/>
  <c r="I76" i="53"/>
  <c r="I78" i="53"/>
  <c r="I81" i="53"/>
  <c r="G71" i="54"/>
  <c r="G75" i="54"/>
  <c r="G79" i="54"/>
  <c r="F72" i="54"/>
  <c r="F76" i="54"/>
  <c r="F80" i="54"/>
  <c r="E73" i="54"/>
  <c r="E77" i="54"/>
  <c r="D70" i="54"/>
  <c r="D74" i="54"/>
  <c r="D78" i="54"/>
  <c r="C71" i="54"/>
  <c r="C75" i="54"/>
  <c r="C79" i="54"/>
  <c r="G72" i="54"/>
  <c r="G76" i="54"/>
  <c r="F73" i="54"/>
  <c r="F77" i="54"/>
  <c r="E70" i="54"/>
  <c r="E74" i="54"/>
  <c r="E78" i="54"/>
  <c r="D71" i="54"/>
  <c r="D75" i="54"/>
  <c r="D79" i="54"/>
  <c r="C72" i="54"/>
  <c r="C76" i="54"/>
  <c r="C80" i="54"/>
  <c r="G73" i="54"/>
  <c r="G77" i="54"/>
  <c r="F70" i="54"/>
  <c r="F74" i="54"/>
  <c r="F78" i="54"/>
  <c r="E71" i="54"/>
  <c r="E75" i="54"/>
  <c r="E79" i="54"/>
  <c r="D72" i="54"/>
  <c r="D76" i="54"/>
  <c r="D80" i="54"/>
  <c r="C73" i="54"/>
  <c r="C77" i="54"/>
  <c r="G70" i="54"/>
  <c r="G74" i="54"/>
  <c r="G78" i="54"/>
  <c r="F71" i="54"/>
  <c r="F75" i="54"/>
  <c r="F79" i="54"/>
  <c r="E72" i="54"/>
  <c r="E76" i="54"/>
  <c r="E80" i="54"/>
  <c r="D73" i="54"/>
  <c r="D77" i="54"/>
  <c r="C70" i="54"/>
  <c r="C74" i="54"/>
  <c r="C78" i="54"/>
  <c r="G80" i="54"/>
  <c r="C78" i="53"/>
  <c r="C81" i="53"/>
  <c r="C79" i="53"/>
  <c r="C77" i="53"/>
  <c r="C75" i="53"/>
  <c r="C73" i="53"/>
  <c r="C71" i="53"/>
  <c r="C80" i="53"/>
  <c r="C76" i="53"/>
  <c r="C74" i="53"/>
  <c r="C72" i="53"/>
  <c r="H71" i="53"/>
  <c r="H80" i="53"/>
  <c r="H79" i="53"/>
  <c r="H77" i="53"/>
  <c r="H73" i="53"/>
  <c r="H78" i="53"/>
  <c r="H72" i="53"/>
  <c r="H74" i="53"/>
  <c r="H75" i="53"/>
  <c r="H76" i="53"/>
  <c r="H81" i="53"/>
  <c r="D85" i="55"/>
  <c r="C85" i="55"/>
  <c r="C89" i="55"/>
  <c r="E86" i="55"/>
  <c r="E89" i="55"/>
  <c r="E88" i="55"/>
  <c r="E87" i="55"/>
  <c r="E91" i="55"/>
  <c r="E92" i="55"/>
  <c r="E93" i="55"/>
  <c r="E90" i="55"/>
  <c r="C95" i="55" l="1"/>
  <c r="D95" i="55"/>
  <c r="C124" i="55"/>
  <c r="C125" i="55"/>
  <c r="E124" i="55"/>
  <c r="E125" i="55"/>
  <c r="F124" i="55"/>
  <c r="F125" i="55"/>
  <c r="G124" i="55"/>
  <c r="G125" i="55"/>
  <c r="D124" i="55"/>
  <c r="D125" i="55"/>
  <c r="D91" i="55"/>
  <c r="D90" i="55"/>
  <c r="G123" i="55"/>
  <c r="C90" i="55"/>
  <c r="E119" i="55"/>
  <c r="C119" i="55"/>
  <c r="F123" i="55"/>
  <c r="D117" i="55"/>
  <c r="F119" i="55"/>
  <c r="C93" i="55"/>
  <c r="C92" i="55"/>
  <c r="C123" i="55"/>
  <c r="D123" i="55"/>
  <c r="E123" i="55"/>
  <c r="D120" i="55"/>
  <c r="C94" i="55"/>
  <c r="G122" i="55"/>
  <c r="C121" i="55"/>
  <c r="D89" i="55"/>
  <c r="D94" i="55"/>
  <c r="F118" i="55"/>
  <c r="E121" i="55"/>
  <c r="D118" i="55"/>
  <c r="E120" i="55"/>
  <c r="C122" i="55"/>
  <c r="E118" i="55"/>
  <c r="D122" i="55"/>
  <c r="F121" i="55"/>
  <c r="E122" i="55"/>
  <c r="D119" i="55"/>
  <c r="F120" i="55"/>
  <c r="G119" i="55"/>
  <c r="D92" i="55"/>
  <c r="C118" i="55"/>
  <c r="C120" i="55"/>
  <c r="C91" i="55"/>
  <c r="F122" i="55"/>
  <c r="G120" i="55"/>
  <c r="G118" i="55"/>
  <c r="D121" i="55"/>
  <c r="D93" i="55"/>
  <c r="G121" i="55"/>
  <c r="E115" i="55"/>
  <c r="F117" i="55" l="1"/>
  <c r="C88" i="55"/>
  <c r="C117" i="55"/>
  <c r="G117" i="55"/>
  <c r="E117" i="55"/>
  <c r="C115" i="55"/>
  <c r="F115" i="55"/>
  <c r="G115" i="55"/>
  <c r="D115" i="55"/>
  <c r="C87" i="55"/>
  <c r="F116" i="55"/>
  <c r="C86" i="55"/>
  <c r="G116" i="55"/>
  <c r="C116" i="55"/>
  <c r="D116" i="55"/>
  <c r="E116" i="55"/>
  <c r="D88" i="55" l="1"/>
  <c r="D87" i="55" l="1"/>
  <c r="D86" i="55"/>
</calcChain>
</file>

<file path=xl/sharedStrings.xml><?xml version="1.0" encoding="utf-8"?>
<sst xmlns="http://schemas.openxmlformats.org/spreadsheetml/2006/main" count="3871" uniqueCount="235">
  <si>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</si>
  <si>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</si>
  <si>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</si>
  <si>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</si>
  <si>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</si>
  <si>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</si>
  <si>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</si>
  <si>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</si>
  <si>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</si>
  <si>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玉東町</t>
  </si>
  <si>
    <t>南関町</t>
  </si>
  <si>
    <t>長洲町</t>
  </si>
  <si>
    <t>大津町</t>
  </si>
  <si>
    <t>菊陽町</t>
  </si>
  <si>
    <t>南小国町</t>
  </si>
  <si>
    <t>小国町</t>
  </si>
  <si>
    <t>産山村</t>
  </si>
  <si>
    <t>高森町</t>
  </si>
  <si>
    <t>西原村</t>
  </si>
  <si>
    <t>御船町</t>
  </si>
  <si>
    <t>嘉島町</t>
  </si>
  <si>
    <t>益城町</t>
  </si>
  <si>
    <t>甲佐町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</si>
  <si>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</si>
  <si>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</si>
  <si>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</si>
  <si>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</si>
  <si>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</si>
  <si>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</si>
  <si>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</si>
  <si>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</si>
  <si>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</si>
  <si>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苓北町</t>
  </si>
  <si>
    <t>市町村計</t>
  </si>
  <si>
    <t>（単位：千円）</t>
  </si>
  <si>
    <t>上天草市</t>
    <rPh sb="0" eb="1">
      <t>カミ</t>
    </rPh>
    <rPh sb="1" eb="3">
      <t>アマクサ</t>
    </rPh>
    <rPh sb="3" eb="4">
      <t>シ</t>
    </rPh>
    <phoneticPr fontId="3"/>
  </si>
  <si>
    <t>宇城市</t>
    <rPh sb="0" eb="3">
      <t>ウキシ</t>
    </rPh>
    <phoneticPr fontId="3"/>
  </si>
  <si>
    <t>阿蘇市</t>
    <rPh sb="0" eb="3">
      <t>アソシ</t>
    </rPh>
    <phoneticPr fontId="3"/>
  </si>
  <si>
    <t>天草市</t>
    <rPh sb="0" eb="3">
      <t>アマクサシ</t>
    </rPh>
    <phoneticPr fontId="3"/>
  </si>
  <si>
    <t>合志市</t>
    <rPh sb="0" eb="3">
      <t>コウシシ</t>
    </rPh>
    <phoneticPr fontId="3"/>
  </si>
  <si>
    <t>美里町</t>
    <rPh sb="0" eb="3">
      <t>ミサトマチ</t>
    </rPh>
    <phoneticPr fontId="3"/>
  </si>
  <si>
    <t>和水町</t>
    <rPh sb="0" eb="3">
      <t>ナゴミマチ</t>
    </rPh>
    <phoneticPr fontId="3"/>
  </si>
  <si>
    <t>南阿蘇村</t>
    <rPh sb="0" eb="4">
      <t>ミナミアソムラ</t>
    </rPh>
    <phoneticPr fontId="3"/>
  </si>
  <si>
    <t>山都町</t>
    <rPh sb="0" eb="3">
      <t>ヤマトチョウ</t>
    </rPh>
    <phoneticPr fontId="3"/>
  </si>
  <si>
    <t>氷川町</t>
    <rPh sb="0" eb="3">
      <t>ヒカワチョウ</t>
    </rPh>
    <phoneticPr fontId="3"/>
  </si>
  <si>
    <t>芦北町</t>
    <rPh sb="0" eb="3">
      <t>アシキタマチ</t>
    </rPh>
    <phoneticPr fontId="3"/>
  </si>
  <si>
    <t>あさぎり町</t>
    <rPh sb="4" eb="5">
      <t>チョウ</t>
    </rPh>
    <phoneticPr fontId="3"/>
  </si>
  <si>
    <t>１人当たり所得</t>
    <rPh sb="0" eb="3">
      <t>ヒトリア</t>
    </rPh>
    <rPh sb="5" eb="7">
      <t>ショトク</t>
    </rPh>
    <phoneticPr fontId="3"/>
  </si>
  <si>
    <t>雇用者報酬</t>
    <rPh sb="0" eb="3">
      <t>コヨウシャ</t>
    </rPh>
    <rPh sb="3" eb="5">
      <t>ホウシュウ</t>
    </rPh>
    <phoneticPr fontId="3"/>
  </si>
  <si>
    <t>財産所得</t>
    <rPh sb="0" eb="2">
      <t>ザイサン</t>
    </rPh>
    <rPh sb="2" eb="4">
      <t>ショトク</t>
    </rPh>
    <phoneticPr fontId="3"/>
  </si>
  <si>
    <t>民間法人企業所得</t>
    <rPh sb="0" eb="2">
      <t>ミンカン</t>
    </rPh>
    <rPh sb="2" eb="4">
      <t>ホウジン</t>
    </rPh>
    <rPh sb="4" eb="6">
      <t>キギョウ</t>
    </rPh>
    <rPh sb="6" eb="8">
      <t>ショトク</t>
    </rPh>
    <phoneticPr fontId="3"/>
  </si>
  <si>
    <t>公的企業所得</t>
    <rPh sb="0" eb="2">
      <t>コウテキ</t>
    </rPh>
    <rPh sb="2" eb="4">
      <t>キギョウ</t>
    </rPh>
    <rPh sb="4" eb="6">
      <t>ショトク</t>
    </rPh>
    <phoneticPr fontId="3"/>
  </si>
  <si>
    <t>個人企業所得</t>
    <rPh sb="0" eb="2">
      <t>コジン</t>
    </rPh>
    <rPh sb="2" eb="4">
      <t>キギョウ</t>
    </rPh>
    <rPh sb="4" eb="6">
      <t>ショトク</t>
    </rPh>
    <phoneticPr fontId="3"/>
  </si>
  <si>
    <t>合計</t>
    <rPh sb="0" eb="2">
      <t>ゴウケイ</t>
    </rPh>
    <phoneticPr fontId="3"/>
  </si>
  <si>
    <t>総額</t>
    <rPh sb="0" eb="2">
      <t>ソウガク</t>
    </rPh>
    <phoneticPr fontId="3"/>
  </si>
  <si>
    <t>平成19年度</t>
  </si>
  <si>
    <t>自市町村名を入力　→</t>
    <rPh sb="0" eb="1">
      <t>ジ</t>
    </rPh>
    <rPh sb="1" eb="4">
      <t>シチョウソン</t>
    </rPh>
    <rPh sb="4" eb="5">
      <t>メイ</t>
    </rPh>
    <rPh sb="6" eb="8">
      <t>ニュウリョク</t>
    </rPh>
    <phoneticPr fontId="4"/>
  </si>
  <si>
    <t>比較したい市町村名を入力　→</t>
    <rPh sb="0" eb="2">
      <t>ヒカク</t>
    </rPh>
    <rPh sb="5" eb="8">
      <t>シチョウソン</t>
    </rPh>
    <rPh sb="8" eb="9">
      <t>メイ</t>
    </rPh>
    <rPh sb="10" eb="12">
      <t>ニュウリョク</t>
    </rPh>
    <phoneticPr fontId="4"/>
  </si>
  <si>
    <t>市町村平均</t>
    <rPh sb="0" eb="3">
      <t>シチョウソン</t>
    </rPh>
    <rPh sb="3" eb="5">
      <t>ヘイキン</t>
    </rPh>
    <phoneticPr fontId="4"/>
  </si>
  <si>
    <t>市町村民所得(百万円）</t>
    <rPh sb="0" eb="3">
      <t>シチョウソン</t>
    </rPh>
    <rPh sb="3" eb="4">
      <t>ミン</t>
    </rPh>
    <rPh sb="4" eb="6">
      <t>ショトク</t>
    </rPh>
    <rPh sb="7" eb="10">
      <t>ヒャクマンエン</t>
    </rPh>
    <phoneticPr fontId="4"/>
  </si>
  <si>
    <t>一人当たり市町村民所得（千円）</t>
    <rPh sb="0" eb="2">
      <t>ヒトリ</t>
    </rPh>
    <rPh sb="2" eb="3">
      <t>ア</t>
    </rPh>
    <rPh sb="5" eb="8">
      <t>シチョウソン</t>
    </rPh>
    <rPh sb="8" eb="9">
      <t>ミン</t>
    </rPh>
    <rPh sb="9" eb="11">
      <t>ショトク</t>
    </rPh>
    <rPh sb="12" eb="14">
      <t>センエン</t>
    </rPh>
    <phoneticPr fontId="4"/>
  </si>
  <si>
    <t>増加率（％）</t>
    <rPh sb="0" eb="2">
      <t>ゾウカ</t>
    </rPh>
    <rPh sb="2" eb="3">
      <t>リツ</t>
    </rPh>
    <phoneticPr fontId="4"/>
  </si>
  <si>
    <t>全国平均</t>
    <rPh sb="0" eb="2">
      <t>ゼンコク</t>
    </rPh>
    <rPh sb="2" eb="4">
      <t>ヘイキン</t>
    </rPh>
    <phoneticPr fontId="4"/>
  </si>
  <si>
    <t>(10億円）</t>
    <rPh sb="3" eb="5">
      <t>オクエン</t>
    </rPh>
    <phoneticPr fontId="4"/>
  </si>
  <si>
    <t>国民所得</t>
    <rPh sb="0" eb="2">
      <t>コクミン</t>
    </rPh>
    <rPh sb="2" eb="4">
      <t>ショトク</t>
    </rPh>
    <phoneticPr fontId="4"/>
  </si>
  <si>
    <t>市町村民所得</t>
  </si>
  <si>
    <t>一人当たり</t>
  </si>
  <si>
    <t>（単位：人）</t>
    <rPh sb="1" eb="3">
      <t>タンイ</t>
    </rPh>
    <phoneticPr fontId="4"/>
  </si>
  <si>
    <t>全国平均</t>
    <rPh sb="0" eb="2">
      <t>ゼンコク</t>
    </rPh>
    <rPh sb="2" eb="4">
      <t>ヘイキン</t>
    </rPh>
    <phoneticPr fontId="4"/>
  </si>
  <si>
    <t>市町村民所得（2008SNA）</t>
    <rPh sb="0" eb="2">
      <t>シチョウ</t>
    </rPh>
    <rPh sb="2" eb="4">
      <t>ソンミン</t>
    </rPh>
    <rPh sb="4" eb="6">
      <t>ショトク</t>
    </rPh>
    <phoneticPr fontId="3"/>
  </si>
  <si>
    <r>
      <t>平成28</t>
    </r>
    <r>
      <rPr>
        <sz val="10"/>
        <rFont val="ＭＳ Ｐゴシック"/>
        <family val="3"/>
        <charset val="128"/>
      </rPr>
      <t>年度</t>
    </r>
    <phoneticPr fontId="4"/>
  </si>
  <si>
    <r>
      <t>市町村民所得（2</t>
    </r>
    <r>
      <rPr>
        <sz val="10"/>
        <rFont val="ＭＳ Ｐゴシック"/>
        <family val="3"/>
        <charset val="128"/>
      </rPr>
      <t>008</t>
    </r>
    <r>
      <rPr>
        <sz val="10"/>
        <rFont val="ＭＳ Ｐゴシック"/>
        <family val="3"/>
        <charset val="128"/>
      </rPr>
      <t>SNA）</t>
    </r>
    <rPh sb="0" eb="2">
      <t>シチョウ</t>
    </rPh>
    <rPh sb="2" eb="4">
      <t>ソンミン</t>
    </rPh>
    <rPh sb="4" eb="6">
      <t>ショトク</t>
    </rPh>
    <phoneticPr fontId="3"/>
  </si>
  <si>
    <r>
      <t>平成2</t>
    </r>
    <r>
      <rPr>
        <sz val="10"/>
        <rFont val="ＭＳ Ｐゴシック"/>
        <family val="3"/>
        <charset val="128"/>
      </rPr>
      <t>8</t>
    </r>
    <r>
      <rPr>
        <sz val="10"/>
        <rFont val="ＭＳ Ｐゴシック"/>
        <family val="3"/>
        <charset val="128"/>
      </rPr>
      <t>年度</t>
    </r>
    <phoneticPr fontId="4"/>
  </si>
  <si>
    <t>（実数）</t>
    <phoneticPr fontId="3"/>
  </si>
  <si>
    <t>市町村民所得（2008SNA）</t>
  </si>
  <si>
    <t>（実数）</t>
  </si>
  <si>
    <t>１　雇用者報酬</t>
    <phoneticPr fontId="4"/>
  </si>
  <si>
    <t>２ 財産所得（非企業部門）</t>
    <phoneticPr fontId="4"/>
  </si>
  <si>
    <t>３ 企業所得（法人企業の第１次所得バランス）</t>
    <rPh sb="12" eb="13">
      <t>ダイ</t>
    </rPh>
    <rPh sb="14" eb="15">
      <t>ジ</t>
    </rPh>
    <rPh sb="15" eb="17">
      <t>ショトク</t>
    </rPh>
    <phoneticPr fontId="4"/>
  </si>
  <si>
    <t>人口</t>
    <phoneticPr fontId="4"/>
  </si>
  <si>
    <t>（実数）</t>
    <rPh sb="1" eb="3">
      <t>ジッスウ</t>
    </rPh>
    <phoneticPr fontId="4"/>
  </si>
  <si>
    <t>（単位：千円）</t>
    <rPh sb="1" eb="3">
      <t>タンイ</t>
    </rPh>
    <rPh sb="4" eb="6">
      <t>センエン</t>
    </rPh>
    <phoneticPr fontId="4"/>
  </si>
  <si>
    <t>（構成比）</t>
    <rPh sb="1" eb="4">
      <t>コウセイヒ</t>
    </rPh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</si>
  <si>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</si>
  <si>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</si>
  <si>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</si>
  <si>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</si>
  <si>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（３）対家計民間非営利団体</t>
  </si>
  <si>
    <t>（１）民間法人企業</t>
  </si>
  <si>
    <t>　（２）公的企業</t>
  </si>
  <si>
    <t>　（３）個人企業</t>
    <phoneticPr fontId="4"/>
  </si>
  <si>
    <t>① 利　子</t>
  </si>
  <si>
    <t xml:space="preserve"> ②配当（受取）</t>
  </si>
  <si>
    <t>③その他の投資</t>
    <rPh sb="3" eb="4">
      <t>タ</t>
    </rPh>
    <rPh sb="5" eb="7">
      <t>トウシ</t>
    </rPh>
    <phoneticPr fontId="4"/>
  </si>
  <si>
    <t>④賃貸料（受取）</t>
  </si>
  <si>
    <t>ａ 非金融</t>
  </si>
  <si>
    <t>ｂ 金融機関</t>
  </si>
  <si>
    <t>ａ 農林水産業</t>
  </si>
  <si>
    <t>ｂ その他の産業</t>
    <rPh sb="6" eb="8">
      <t>サンギョウ</t>
    </rPh>
    <phoneticPr fontId="4"/>
  </si>
  <si>
    <t>ｃ 持ち家</t>
  </si>
  <si>
    <t>a雇主の現実社会負担</t>
    <rPh sb="1" eb="3">
      <t>ヤトイヌシ</t>
    </rPh>
    <phoneticPr fontId="3"/>
  </si>
  <si>
    <t>b雇主の帰属社会負担</t>
    <rPh sb="1" eb="3">
      <t>ヤトイヌシ</t>
    </rPh>
    <phoneticPr fontId="3"/>
  </si>
  <si>
    <t>ａ　受　取</t>
  </si>
  <si>
    <t>ｂ　支　払</t>
  </si>
  <si>
    <t>所得（受取）</t>
    <rPh sb="3" eb="5">
      <t>ウケトリ</t>
    </rPh>
    <phoneticPr fontId="3"/>
  </si>
  <si>
    <t>法人企業</t>
    <phoneticPr fontId="7"/>
  </si>
  <si>
    <t>（非農林水・非金融）</t>
    <phoneticPr fontId="4"/>
  </si>
  <si>
    <t>国内人口（千人）</t>
    <rPh sb="0" eb="2">
      <t>コクナイ</t>
    </rPh>
    <rPh sb="2" eb="4">
      <t>ジンコウ</t>
    </rPh>
    <rPh sb="5" eb="7">
      <t>センニン</t>
    </rPh>
    <phoneticPr fontId="4"/>
  </si>
  <si>
    <t>県民経済計算より</t>
    <rPh sb="0" eb="2">
      <t>ケンミン</t>
    </rPh>
    <rPh sb="2" eb="4">
      <t>ケイザイ</t>
    </rPh>
    <rPh sb="4" eb="6">
      <t>ケイサン</t>
    </rPh>
    <phoneticPr fontId="4"/>
  </si>
  <si>
    <t>※国民経済計算年次推計</t>
    <rPh sb="1" eb="3">
      <t>コクミン</t>
    </rPh>
    <rPh sb="3" eb="5">
      <t>ケイザイ</t>
    </rPh>
    <rPh sb="5" eb="7">
      <t>ケイサン</t>
    </rPh>
    <rPh sb="7" eb="9">
      <t>ネンジ</t>
    </rPh>
    <rPh sb="9" eb="11">
      <t>スイケイ</t>
    </rPh>
    <phoneticPr fontId="4"/>
  </si>
  <si>
    <t>　（総務省「人口推計月報」月初人口の単純平均）</t>
    <phoneticPr fontId="4"/>
  </si>
  <si>
    <t>市町村1,724＋</t>
    <rPh sb="0" eb="3">
      <t>シチョウソン</t>
    </rPh>
    <phoneticPr fontId="4"/>
  </si>
  <si>
    <t>東京特別区23</t>
    <rPh sb="0" eb="2">
      <t>トウキョウ</t>
    </rPh>
    <rPh sb="2" eb="5">
      <t>トクベツク</t>
    </rPh>
    <phoneticPr fontId="4"/>
  </si>
  <si>
    <t>(e-Stat掲載)</t>
    <rPh sb="7" eb="9">
      <t>ケイサイ</t>
    </rPh>
    <phoneticPr fontId="4"/>
  </si>
  <si>
    <t>単位：10億円</t>
    <rPh sb="0" eb="2">
      <t>タンイ</t>
    </rPh>
    <rPh sb="5" eb="7">
      <t>オクエン</t>
    </rPh>
    <phoneticPr fontId="4"/>
  </si>
  <si>
    <t>H18(2006)</t>
    <phoneticPr fontId="4"/>
  </si>
  <si>
    <t>H19(2007)</t>
    <phoneticPr fontId="4"/>
  </si>
  <si>
    <t>H20(2008)</t>
    <phoneticPr fontId="4"/>
  </si>
  <si>
    <t>H21(2009)</t>
    <phoneticPr fontId="4"/>
  </si>
  <si>
    <t>H22(2010)</t>
    <phoneticPr fontId="4"/>
  </si>
  <si>
    <t>H23(2011)</t>
    <phoneticPr fontId="4"/>
  </si>
  <si>
    <t>H24(2012)</t>
    <phoneticPr fontId="4"/>
  </si>
  <si>
    <t>H25(2013)</t>
    <phoneticPr fontId="4"/>
  </si>
  <si>
    <t>H26(2014)</t>
    <phoneticPr fontId="4"/>
  </si>
  <si>
    <t>H27(2015)</t>
    <phoneticPr fontId="4"/>
  </si>
  <si>
    <t>H28(2016)</t>
    <phoneticPr fontId="4"/>
  </si>
  <si>
    <r>
      <t>平成27</t>
    </r>
    <r>
      <rPr>
        <sz val="10"/>
        <rFont val="ＭＳ Ｐゴシック"/>
        <family val="3"/>
        <charset val="128"/>
      </rPr>
      <t>年度</t>
    </r>
    <phoneticPr fontId="4"/>
  </si>
  <si>
    <r>
      <t>市町村民所得（2</t>
    </r>
    <r>
      <rPr>
        <sz val="10"/>
        <rFont val="ＭＳ Ｐゴシック"/>
        <family val="3"/>
        <charset val="128"/>
      </rPr>
      <t>008</t>
    </r>
    <r>
      <rPr>
        <sz val="10"/>
        <rFont val="ＭＳ Ｐゴシック"/>
        <family val="3"/>
        <charset val="128"/>
      </rPr>
      <t>SNA）</t>
    </r>
    <rPh sb="0" eb="2">
      <t>シチョウ</t>
    </rPh>
    <rPh sb="2" eb="4">
      <t>ソンミン</t>
    </rPh>
    <rPh sb="4" eb="6">
      <t>ショトク</t>
    </rPh>
    <phoneticPr fontId="3"/>
  </si>
  <si>
    <t>平成27年度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</si>
  <si>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</si>
  <si>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</si>
  <si>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</si>
  <si>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</si>
  <si>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</si>
  <si>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</si>
  <si>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</si>
  <si>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</si>
  <si>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</si>
  <si>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</si>
  <si>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</si>
  <si>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r>
      <t>平成26</t>
    </r>
    <r>
      <rPr>
        <sz val="10"/>
        <rFont val="ＭＳ Ｐゴシック"/>
        <family val="3"/>
        <charset val="128"/>
      </rPr>
      <t>年度</t>
    </r>
    <phoneticPr fontId="4"/>
  </si>
  <si>
    <t>平成26年度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</si>
  <si>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</si>
  <si>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</si>
  <si>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</si>
  <si>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</si>
  <si>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</si>
  <si>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</si>
  <si>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</si>
  <si>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</si>
  <si>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</si>
  <si>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</si>
  <si>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</si>
  <si>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r>
      <t>平成25</t>
    </r>
    <r>
      <rPr>
        <sz val="10"/>
        <rFont val="ＭＳ Ｐゴシック"/>
        <family val="3"/>
        <charset val="128"/>
      </rPr>
      <t>年度</t>
    </r>
    <phoneticPr fontId="4"/>
  </si>
  <si>
    <t>平成25年度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</si>
  <si>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</si>
  <si>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</si>
  <si>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</si>
  <si>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</si>
  <si>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</si>
  <si>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</si>
  <si>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</si>
  <si>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</si>
  <si>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</si>
  <si>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</si>
  <si>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</si>
  <si>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r>
      <t>平成24</t>
    </r>
    <r>
      <rPr>
        <sz val="10"/>
        <rFont val="ＭＳ Ｐゴシック"/>
        <family val="3"/>
        <charset val="128"/>
      </rPr>
      <t>年度</t>
    </r>
    <phoneticPr fontId="4"/>
  </si>
  <si>
    <t>平成24年度</t>
  </si>
  <si>
    <r>
      <t>平成23</t>
    </r>
    <r>
      <rPr>
        <sz val="10"/>
        <rFont val="ＭＳ Ｐゴシック"/>
        <family val="3"/>
        <charset val="128"/>
      </rPr>
      <t>年度</t>
    </r>
    <phoneticPr fontId="4"/>
  </si>
  <si>
    <t>平成23年度</t>
  </si>
  <si>
    <r>
      <t>平成22</t>
    </r>
    <r>
      <rPr>
        <sz val="10"/>
        <rFont val="ＭＳ Ｐゴシック"/>
        <family val="3"/>
        <charset val="128"/>
      </rPr>
      <t>年度</t>
    </r>
    <phoneticPr fontId="4"/>
  </si>
  <si>
    <t>平成22年度</t>
  </si>
  <si>
    <r>
      <t>平成21</t>
    </r>
    <r>
      <rPr>
        <sz val="10"/>
        <rFont val="ＭＳ Ｐゴシック"/>
        <family val="3"/>
        <charset val="128"/>
      </rPr>
      <t>年度</t>
    </r>
    <phoneticPr fontId="4"/>
  </si>
  <si>
    <t>平成21年度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</si>
  <si>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</si>
  <si>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</si>
  <si>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</si>
  <si>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</si>
  <si>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</si>
  <si>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</si>
  <si>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</si>
  <si>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</si>
  <si>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</si>
  <si>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</si>
  <si>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</si>
  <si>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r>
      <t>平成20</t>
    </r>
    <r>
      <rPr>
        <sz val="10"/>
        <rFont val="ＭＳ Ｐゴシック"/>
        <family val="3"/>
        <charset val="128"/>
      </rPr>
      <t>年度</t>
    </r>
    <phoneticPr fontId="4"/>
  </si>
  <si>
    <t>平成20年度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</si>
  <si>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</si>
  <si>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</si>
  <si>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</si>
  <si>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</si>
  <si>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</si>
  <si>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</si>
  <si>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</si>
  <si>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</si>
  <si>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</si>
  <si>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</si>
  <si>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</si>
  <si>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t>城南町</t>
    <rPh sb="0" eb="3">
      <t>ジョウナンマチ</t>
    </rPh>
    <phoneticPr fontId="3"/>
  </si>
  <si>
    <t>植木町</t>
    <rPh sb="0" eb="3">
      <t>ウエキマチ</t>
    </rPh>
    <phoneticPr fontId="3"/>
  </si>
  <si>
    <r>
      <t>平成1</t>
    </r>
    <r>
      <rPr>
        <sz val="10"/>
        <rFont val="ＭＳ Ｐゴシック"/>
        <family val="3"/>
        <charset val="128"/>
      </rPr>
      <t>9</t>
    </r>
    <r>
      <rPr>
        <sz val="10"/>
        <rFont val="ＭＳ Ｐゴシック"/>
        <family val="3"/>
        <charset val="128"/>
      </rPr>
      <t>年度</t>
    </r>
    <phoneticPr fontId="4"/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</si>
  <si>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</si>
  <si>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</si>
  <si>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</si>
  <si>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</si>
  <si>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</si>
  <si>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</si>
  <si>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</si>
  <si>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</si>
  <si>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</si>
  <si>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</si>
  <si>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</si>
  <si>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t>富合町</t>
    <rPh sb="0" eb="3">
      <t>トミアイマチ</t>
    </rPh>
    <phoneticPr fontId="3"/>
  </si>
  <si>
    <t>平成18年度</t>
  </si>
  <si>
    <t>（実数）</t>
    <phoneticPr fontId="3"/>
  </si>
  <si>
    <t>１　雇用者報酬</t>
    <phoneticPr fontId="4"/>
  </si>
  <si>
    <t>２ 財産所得（非企業部門）</t>
    <phoneticPr fontId="4"/>
  </si>
  <si>
    <t>人口</t>
    <phoneticPr fontId="4"/>
  </si>
  <si>
    <t>（１）賃金・俸給</t>
    <phoneticPr fontId="3"/>
  </si>
  <si>
    <t>（２）雇主の社会負担</t>
    <phoneticPr fontId="7"/>
  </si>
  <si>
    <t>（１）一般政府</t>
    <phoneticPr fontId="4"/>
  </si>
  <si>
    <t>（２）家　計</t>
    <phoneticPr fontId="4"/>
  </si>
  <si>
    <t>　（３）個人企業</t>
    <phoneticPr fontId="4"/>
  </si>
  <si>
    <t>法人企業</t>
    <phoneticPr fontId="7"/>
  </si>
  <si>
    <t>（非農林水・非金融）</t>
    <phoneticPr fontId="4"/>
  </si>
  <si>
    <t>増加寄与度</t>
    <rPh sb="0" eb="2">
      <t>ゾウカ</t>
    </rPh>
    <rPh sb="2" eb="5">
      <t>キヨド</t>
    </rPh>
    <phoneticPr fontId="4"/>
  </si>
  <si>
    <t>平成29年度</t>
    <phoneticPr fontId="4"/>
  </si>
  <si>
    <t>平成29年度</t>
    <phoneticPr fontId="4"/>
  </si>
  <si>
    <t>※平成18年度～29年度の各年度間の比較に使用するため、合併前の市町村は平成29年度現在の市町村に合併して再計算した。</t>
  </si>
  <si>
    <t>H29(2017)</t>
    <phoneticPr fontId="4"/>
  </si>
  <si>
    <t>(H30.3.31時点)</t>
    <rPh sb="9" eb="11">
      <t>ジテン</t>
    </rPh>
    <phoneticPr fontId="4"/>
  </si>
  <si>
    <t>H29(2017)</t>
    <phoneticPr fontId="4"/>
  </si>
  <si>
    <t>増加率</t>
    <rPh sb="0" eb="2">
      <t>ゾウカ</t>
    </rPh>
    <rPh sb="2" eb="3">
      <t>リツ</t>
    </rPh>
    <phoneticPr fontId="4"/>
  </si>
  <si>
    <t>2018年度国民経済計算</t>
    <rPh sb="4" eb="6">
      <t>ネンド</t>
    </rPh>
    <rPh sb="6" eb="8">
      <t>コクミン</t>
    </rPh>
    <rPh sb="8" eb="10">
      <t>ケイザイ</t>
    </rPh>
    <rPh sb="10" eb="12">
      <t>ケイサン</t>
    </rPh>
    <phoneticPr fontId="4"/>
  </si>
  <si>
    <t>H29市町村数</t>
    <rPh sb="3" eb="6">
      <t>シチョウソン</t>
    </rPh>
    <rPh sb="6" eb="7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</si>
</sst>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#,##0;[Red]&quot;▲&quot;#,##0"/>
    <numFmt numFmtId="177" formatCode="#,##0;[Black]&quot;▲&quot;#,##0"/>
    <numFmt numFmtId="178" formatCode="0.00_ ;[Red]\-0.00\ "/>
    <numFmt numFmtId="179" formatCode="#,##0.0"/>
    <numFmt numFmtId="180" formatCode="&quot;平成&quot;0&quot;年度&quot;"/>
    <numFmt numFmtId="181" formatCode="#,##0.0;[Black]&quot;▲&quot;#,##0.0"/>
    <numFmt numFmtId="182" formatCode="#,##0;&quot;▲ &quot;#,##0"/>
    <numFmt numFmtId="183" formatCode="0.00;&quot;▲ &quot;0.00"/>
    <numFmt numFmtId="184" formatCode="0.0;&quot;▲ &quot;0.0"/>
    <numFmt numFmtId="185" formatCode="#,##0_ "/>
    <numFmt numFmtId="186" formatCode="#,##0.00;&quot;▲ &quot;#,##0.00"/>
  </numFmts>
  <fonts count="12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Osaka"/>
      <family val="3"/>
      <charset val="128"/>
    </font>
    <font>
      <sz val="12"/>
      <name val="Osaka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4"/>
      <color indexed="14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176" fontId="2" fillId="2" borderId="0"/>
    <xf numFmtId="38" fontId="1" fillId="0" borderId="0" applyFont="0" applyFill="0" applyBorder="0" applyAlignment="0" applyProtection="0"/>
  </cellStyleXfs>
  <cellXfs count="216">
    <xf numFmtId="0" fontId="0" fillId="0" borderId="0" xfId="0"/>
    <xf numFmtId="177" fontId="1" fillId="0" borderId="0" xfId="3" applyNumberFormat="1" applyFont="1" applyFill="1" applyBorder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177" fontId="1" fillId="0" borderId="0" xfId="3" applyNumberFormat="1" applyFont="1" applyFill="1" applyBorder="1" applyAlignment="1">
      <alignment horizontal="right" vertical="center"/>
    </xf>
    <xf numFmtId="177" fontId="1" fillId="0" borderId="0" xfId="3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vertical="center"/>
    </xf>
    <xf numFmtId="0" fontId="1" fillId="0" borderId="0" xfId="3" applyNumberFormat="1" applyFont="1" applyFill="1" applyBorder="1" applyAlignment="1">
      <alignment horizontal="right" vertical="center"/>
    </xf>
    <xf numFmtId="177" fontId="1" fillId="0" borderId="7" xfId="3" applyNumberFormat="1" applyFont="1" applyFill="1" applyBorder="1" applyAlignment="1">
      <alignment vertical="center"/>
    </xf>
    <xf numFmtId="177" fontId="1" fillId="0" borderId="16" xfId="3" applyNumberFormat="1" applyFont="1" applyFill="1" applyBorder="1" applyAlignment="1">
      <alignment vertical="center"/>
    </xf>
    <xf numFmtId="177" fontId="1" fillId="0" borderId="17" xfId="3" applyNumberFormat="1" applyFont="1" applyFill="1" applyBorder="1" applyAlignment="1">
      <alignment vertical="center"/>
    </xf>
    <xf numFmtId="177" fontId="1" fillId="0" borderId="9" xfId="3" applyNumberFormat="1" applyFont="1" applyFill="1" applyBorder="1" applyAlignment="1">
      <alignment vertical="center"/>
    </xf>
    <xf numFmtId="177" fontId="1" fillId="0" borderId="10" xfId="3" applyNumberFormat="1" applyFont="1" applyFill="1" applyBorder="1" applyAlignment="1">
      <alignment vertical="center"/>
    </xf>
    <xf numFmtId="177" fontId="1" fillId="0" borderId="12" xfId="3" applyNumberFormat="1" applyFont="1" applyFill="1" applyBorder="1" applyAlignment="1">
      <alignment vertical="center"/>
    </xf>
    <xf numFmtId="177" fontId="1" fillId="0" borderId="13" xfId="3" applyNumberFormat="1" applyFont="1" applyFill="1" applyBorder="1" applyAlignment="1">
      <alignment vertical="center"/>
    </xf>
    <xf numFmtId="177" fontId="1" fillId="0" borderId="18" xfId="3" applyNumberFormat="1" applyFont="1" applyFill="1" applyBorder="1" applyAlignment="1">
      <alignment vertical="center"/>
    </xf>
    <xf numFmtId="177" fontId="1" fillId="0" borderId="5" xfId="3" applyNumberFormat="1" applyFont="1" applyFill="1" applyBorder="1" applyAlignment="1">
      <alignment vertical="center"/>
    </xf>
    <xf numFmtId="177" fontId="1" fillId="0" borderId="14" xfId="3" applyNumberFormat="1" applyFont="1" applyFill="1" applyBorder="1" applyAlignment="1">
      <alignment vertical="center"/>
    </xf>
    <xf numFmtId="0" fontId="1" fillId="0" borderId="0" xfId="0" applyFont="1" applyFill="1"/>
    <xf numFmtId="177" fontId="1" fillId="0" borderId="19" xfId="3" applyNumberFormat="1" applyFont="1" applyFill="1" applyBorder="1" applyAlignment="1">
      <alignment vertical="center"/>
    </xf>
    <xf numFmtId="177" fontId="1" fillId="0" borderId="2" xfId="3" applyNumberFormat="1" applyFont="1" applyFill="1" applyBorder="1" applyAlignment="1">
      <alignment vertical="center"/>
    </xf>
    <xf numFmtId="177" fontId="1" fillId="0" borderId="0" xfId="0" applyNumberFormat="1" applyFont="1"/>
    <xf numFmtId="177" fontId="1" fillId="0" borderId="20" xfId="3" applyNumberFormat="1" applyFont="1" applyFill="1" applyBorder="1" applyAlignment="1">
      <alignment vertical="center"/>
    </xf>
    <xf numFmtId="0" fontId="0" fillId="0" borderId="24" xfId="0" applyBorder="1"/>
    <xf numFmtId="177" fontId="1" fillId="0" borderId="6" xfId="3" applyNumberFormat="1" applyFont="1" applyFill="1" applyBorder="1" applyAlignment="1">
      <alignment vertical="center"/>
    </xf>
    <xf numFmtId="177" fontId="0" fillId="0" borderId="0" xfId="3" applyNumberFormat="1" applyFont="1" applyFill="1" applyBorder="1" applyAlignment="1">
      <alignment vertical="center"/>
    </xf>
    <xf numFmtId="0" fontId="0" fillId="0" borderId="0" xfId="0" applyBorder="1"/>
    <xf numFmtId="0" fontId="6" fillId="0" borderId="0" xfId="0" applyFont="1"/>
    <xf numFmtId="177" fontId="5" fillId="4" borderId="24" xfId="3" applyNumberFormat="1" applyFont="1" applyFill="1" applyBorder="1" applyAlignment="1">
      <alignment horizontal="center" vertical="center" shrinkToFit="1"/>
    </xf>
    <xf numFmtId="38" fontId="0" fillId="0" borderId="24" xfId="2" applyFont="1" applyBorder="1"/>
    <xf numFmtId="0" fontId="0" fillId="4" borderId="0" xfId="0" applyFill="1"/>
    <xf numFmtId="0" fontId="0" fillId="0" borderId="24" xfId="0" applyBorder="1" applyAlignment="1">
      <alignment horizontal="center"/>
    </xf>
    <xf numFmtId="40" fontId="0" fillId="0" borderId="0" xfId="0" applyNumberFormat="1"/>
    <xf numFmtId="178" fontId="0" fillId="0" borderId="0" xfId="0" applyNumberFormat="1"/>
    <xf numFmtId="0" fontId="0" fillId="4" borderId="25" xfId="0" applyFill="1" applyBorder="1"/>
    <xf numFmtId="179" fontId="0" fillId="0" borderId="24" xfId="0" applyNumberFormat="1" applyFont="1" applyBorder="1" applyAlignment="1">
      <alignment horizontal="right" vertical="center"/>
    </xf>
    <xf numFmtId="177" fontId="1" fillId="3" borderId="1" xfId="3" applyNumberFormat="1" applyFont="1" applyFill="1" applyBorder="1" applyAlignment="1">
      <alignment vertical="center"/>
    </xf>
    <xf numFmtId="177" fontId="1" fillId="3" borderId="22" xfId="3" applyNumberFormat="1" applyFont="1" applyFill="1" applyBorder="1" applyAlignment="1">
      <alignment horizontal="center" vertical="center"/>
    </xf>
    <xf numFmtId="177" fontId="1" fillId="3" borderId="2" xfId="3" applyNumberFormat="1" applyFont="1" applyFill="1" applyBorder="1" applyAlignment="1">
      <alignment vertical="center"/>
    </xf>
    <xf numFmtId="177" fontId="1" fillId="3" borderId="1" xfId="3" applyNumberFormat="1" applyFont="1" applyFill="1" applyBorder="1" applyAlignment="1">
      <alignment horizontal="center" vertical="center"/>
    </xf>
    <xf numFmtId="177" fontId="1" fillId="3" borderId="22" xfId="3" applyNumberFormat="1" applyFont="1" applyFill="1" applyBorder="1" applyAlignment="1">
      <alignment vertical="center"/>
    </xf>
    <xf numFmtId="177" fontId="1" fillId="3" borderId="6" xfId="3" applyNumberFormat="1" applyFont="1" applyFill="1" applyBorder="1" applyAlignment="1">
      <alignment horizontal="center" vertical="center"/>
    </xf>
    <xf numFmtId="177" fontId="1" fillId="3" borderId="16" xfId="3" applyNumberFormat="1" applyFont="1" applyFill="1" applyBorder="1" applyAlignment="1">
      <alignment vertical="center"/>
    </xf>
    <xf numFmtId="177" fontId="1" fillId="3" borderId="0" xfId="3" applyNumberFormat="1" applyFont="1" applyFill="1" applyBorder="1" applyAlignment="1">
      <alignment vertical="center"/>
    </xf>
    <xf numFmtId="177" fontId="1" fillId="3" borderId="6" xfId="3" applyNumberFormat="1" applyFont="1" applyFill="1" applyBorder="1" applyAlignment="1">
      <alignment vertical="center"/>
    </xf>
    <xf numFmtId="177" fontId="1" fillId="3" borderId="6" xfId="3" applyNumberFormat="1" applyFont="1" applyFill="1" applyBorder="1" applyAlignment="1">
      <alignment horizontal="center" vertical="center" shrinkToFit="1"/>
    </xf>
    <xf numFmtId="0" fontId="1" fillId="0" borderId="0" xfId="0" applyFont="1" applyBorder="1" applyAlignment="1">
      <alignment vertical="center"/>
    </xf>
    <xf numFmtId="177" fontId="1" fillId="3" borderId="8" xfId="3" applyNumberFormat="1" applyFont="1" applyFill="1" applyBorder="1" applyAlignment="1">
      <alignment vertical="center"/>
    </xf>
    <xf numFmtId="0" fontId="1" fillId="0" borderId="0" xfId="0" applyFont="1" applyFill="1" applyBorder="1"/>
    <xf numFmtId="177" fontId="1" fillId="3" borderId="11" xfId="3" applyNumberFormat="1" applyFont="1" applyFill="1" applyBorder="1" applyAlignment="1">
      <alignment vertical="center"/>
    </xf>
    <xf numFmtId="177" fontId="1" fillId="0" borderId="21" xfId="3" applyNumberFormat="1" applyFont="1" applyFill="1" applyBorder="1" applyAlignment="1">
      <alignment vertical="center"/>
    </xf>
    <xf numFmtId="177" fontId="1" fillId="3" borderId="4" xfId="3" applyNumberFormat="1" applyFont="1" applyFill="1" applyBorder="1" applyAlignment="1">
      <alignment vertical="center"/>
    </xf>
    <xf numFmtId="49" fontId="0" fillId="0" borderId="0" xfId="0" applyNumberFormat="1"/>
    <xf numFmtId="179" fontId="0" fillId="5" borderId="24" xfId="0" applyNumberFormat="1" applyFont="1" applyFill="1" applyBorder="1" applyAlignment="1">
      <alignment horizontal="right" vertical="center"/>
    </xf>
    <xf numFmtId="177" fontId="0" fillId="4" borderId="24" xfId="3" applyNumberFormat="1" applyFont="1" applyFill="1" applyBorder="1" applyAlignment="1">
      <alignment horizontal="center" vertical="center" shrinkToFit="1"/>
    </xf>
    <xf numFmtId="177" fontId="0" fillId="6" borderId="24" xfId="3" applyNumberFormat="1" applyFont="1" applyFill="1" applyBorder="1" applyAlignment="1">
      <alignment horizontal="center" vertical="center" shrinkToFit="1"/>
    </xf>
    <xf numFmtId="38" fontId="0" fillId="6" borderId="24" xfId="2" applyFont="1" applyFill="1" applyBorder="1"/>
    <xf numFmtId="38" fontId="0" fillId="0" borderId="24" xfId="1" applyFont="1" applyBorder="1"/>
    <xf numFmtId="180" fontId="0" fillId="0" borderId="0" xfId="3" applyNumberFormat="1" applyFont="1" applyFill="1" applyBorder="1" applyAlignment="1">
      <alignment vertical="center"/>
    </xf>
    <xf numFmtId="177" fontId="1" fillId="0" borderId="0" xfId="3" applyNumberFormat="1" applyFont="1" applyFill="1" applyBorder="1" applyAlignment="1">
      <alignment horizontal="left" vertical="center"/>
    </xf>
    <xf numFmtId="180" fontId="0" fillId="0" borderId="0" xfId="3" applyNumberFormat="1" applyFont="1" applyFill="1" applyBorder="1" applyAlignment="1">
      <alignment horizontal="right" vertical="center"/>
    </xf>
    <xf numFmtId="180" fontId="1" fillId="0" borderId="0" xfId="3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1" fontId="1" fillId="0" borderId="0" xfId="3" applyNumberFormat="1" applyFont="1" applyFill="1" applyBorder="1" applyAlignment="1">
      <alignment horizontal="center" vertical="center"/>
    </xf>
    <xf numFmtId="181" fontId="1" fillId="0" borderId="0" xfId="3" applyNumberFormat="1" applyFont="1" applyFill="1" applyBorder="1" applyAlignment="1">
      <alignment vertical="center"/>
    </xf>
    <xf numFmtId="177" fontId="1" fillId="0" borderId="0" xfId="0" applyNumberFormat="1" applyFont="1" applyAlignment="1">
      <alignment vertical="center"/>
    </xf>
    <xf numFmtId="177" fontId="1" fillId="3" borderId="19" xfId="3" applyNumberFormat="1" applyFont="1" applyFill="1" applyBorder="1" applyAlignment="1">
      <alignment vertical="center"/>
    </xf>
    <xf numFmtId="177" fontId="1" fillId="3" borderId="27" xfId="3" applyNumberFormat="1" applyFont="1" applyFill="1" applyBorder="1" applyAlignment="1">
      <alignment vertical="center"/>
    </xf>
    <xf numFmtId="177" fontId="1" fillId="3" borderId="25" xfId="3" applyNumberFormat="1" applyFont="1" applyFill="1" applyBorder="1" applyAlignment="1">
      <alignment vertical="center"/>
    </xf>
    <xf numFmtId="177" fontId="1" fillId="3" borderId="2" xfId="3" applyNumberFormat="1" applyFont="1" applyFill="1" applyBorder="1" applyAlignment="1">
      <alignment horizontal="center" vertical="center"/>
    </xf>
    <xf numFmtId="49" fontId="1" fillId="3" borderId="2" xfId="3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1" fillId="0" borderId="0" xfId="3" applyNumberFormat="1" applyFont="1" applyFill="1" applyBorder="1" applyAlignment="1">
      <alignment horizontal="left" vertical="center"/>
    </xf>
    <xf numFmtId="177" fontId="1" fillId="0" borderId="0" xfId="3" applyNumberFormat="1" applyFont="1" applyFill="1" applyBorder="1" applyAlignment="1">
      <alignment horizontal="center" vertical="center" shrinkToFit="1"/>
    </xf>
    <xf numFmtId="0" fontId="0" fillId="0" borderId="0" xfId="0" applyFont="1" applyAlignment="1">
      <alignment horizontal="center" vertical="center"/>
    </xf>
    <xf numFmtId="177" fontId="1" fillId="0" borderId="0" xfId="3" applyNumberFormat="1" applyFont="1" applyFill="1" applyBorder="1" applyAlignment="1">
      <alignment vertical="center" shrinkToFit="1"/>
    </xf>
    <xf numFmtId="177" fontId="1" fillId="7" borderId="1" xfId="3" applyNumberFormat="1" applyFont="1" applyFill="1" applyBorder="1" applyAlignment="1">
      <alignment vertical="center"/>
    </xf>
    <xf numFmtId="177" fontId="1" fillId="7" borderId="2" xfId="3" applyNumberFormat="1" applyFont="1" applyFill="1" applyBorder="1" applyAlignment="1">
      <alignment horizontal="center" vertical="center"/>
    </xf>
    <xf numFmtId="177" fontId="1" fillId="7" borderId="3" xfId="3" applyNumberFormat="1" applyFont="1" applyFill="1" applyBorder="1" applyAlignment="1">
      <alignment vertical="center"/>
    </xf>
    <xf numFmtId="177" fontId="1" fillId="7" borderId="28" xfId="3" applyNumberFormat="1" applyFont="1" applyFill="1" applyBorder="1" applyAlignment="1">
      <alignment vertical="center"/>
    </xf>
    <xf numFmtId="177" fontId="1" fillId="3" borderId="16" xfId="3" applyNumberFormat="1" applyFont="1" applyFill="1" applyBorder="1" applyAlignment="1">
      <alignment horizontal="left" vertical="center"/>
    </xf>
    <xf numFmtId="177" fontId="1" fillId="3" borderId="6" xfId="3" applyNumberFormat="1" applyFont="1" applyFill="1" applyBorder="1" applyAlignment="1">
      <alignment horizontal="left" vertical="center"/>
    </xf>
    <xf numFmtId="177" fontId="1" fillId="3" borderId="0" xfId="3" applyNumberFormat="1" applyFont="1" applyFill="1" applyBorder="1" applyAlignment="1">
      <alignment horizontal="left" vertical="center"/>
    </xf>
    <xf numFmtId="177" fontId="1" fillId="3" borderId="7" xfId="3" applyNumberFormat="1" applyFont="1" applyFill="1" applyBorder="1" applyAlignment="1">
      <alignment horizontal="left" vertical="center"/>
    </xf>
    <xf numFmtId="177" fontId="1" fillId="3" borderId="5" xfId="3" applyNumberFormat="1" applyFont="1" applyFill="1" applyBorder="1" applyAlignment="1">
      <alignment horizontal="left" vertical="center"/>
    </xf>
    <xf numFmtId="177" fontId="1" fillId="3" borderId="14" xfId="3" applyNumberFormat="1" applyFont="1" applyFill="1" applyBorder="1" applyAlignment="1">
      <alignment horizontal="left" vertical="center"/>
    </xf>
    <xf numFmtId="177" fontId="1" fillId="3" borderId="2" xfId="3" applyNumberFormat="1" applyFont="1" applyFill="1" applyBorder="1" applyAlignment="1">
      <alignment horizontal="left" vertical="center"/>
    </xf>
    <xf numFmtId="177" fontId="1" fillId="3" borderId="19" xfId="3" applyNumberFormat="1" applyFont="1" applyFill="1" applyBorder="1" applyAlignment="1">
      <alignment horizontal="left" vertical="center"/>
    </xf>
    <xf numFmtId="177" fontId="1" fillId="3" borderId="1" xfId="3" applyNumberFormat="1" applyFont="1" applyFill="1" applyBorder="1" applyAlignment="1">
      <alignment horizontal="left" vertical="center" shrinkToFit="1"/>
    </xf>
    <xf numFmtId="177" fontId="1" fillId="3" borderId="1" xfId="3" applyNumberFormat="1" applyFont="1" applyFill="1" applyBorder="1" applyAlignment="1">
      <alignment horizontal="center" vertical="center" shrinkToFit="1"/>
    </xf>
    <xf numFmtId="177" fontId="1" fillId="3" borderId="1" xfId="3" applyNumberFormat="1" applyFont="1" applyFill="1" applyBorder="1" applyAlignment="1">
      <alignment vertical="center" shrinkToFit="1"/>
    </xf>
    <xf numFmtId="177" fontId="1" fillId="0" borderId="0" xfId="3" applyNumberFormat="1" applyFont="1" applyFill="1" applyBorder="1" applyAlignment="1">
      <alignment horizontal="left" vertical="center" shrinkToFit="1"/>
    </xf>
    <xf numFmtId="177" fontId="1" fillId="7" borderId="4" xfId="3" applyNumberFormat="1" applyFont="1" applyFill="1" applyBorder="1" applyAlignment="1">
      <alignment horizontal="center" vertical="center"/>
    </xf>
    <xf numFmtId="177" fontId="1" fillId="7" borderId="5" xfId="3" applyNumberFormat="1" applyFont="1" applyFill="1" applyBorder="1" applyAlignment="1">
      <alignment horizontal="center" vertical="center"/>
    </xf>
    <xf numFmtId="177" fontId="1" fillId="7" borderId="29" xfId="3" applyNumberFormat="1" applyFont="1" applyFill="1" applyBorder="1" applyAlignment="1">
      <alignment horizontal="center" vertical="center" shrinkToFit="1"/>
    </xf>
    <xf numFmtId="177" fontId="1" fillId="7" borderId="5" xfId="3" applyNumberFormat="1" applyFont="1" applyFill="1" applyBorder="1" applyAlignment="1">
      <alignment horizontal="center" vertical="center" shrinkToFit="1"/>
    </xf>
    <xf numFmtId="177" fontId="1" fillId="7" borderId="15" xfId="3" applyNumberFormat="1" applyFont="1" applyFill="1" applyBorder="1" applyAlignment="1">
      <alignment horizontal="center" vertical="center" shrinkToFit="1"/>
    </xf>
    <xf numFmtId="177" fontId="1" fillId="7" borderId="14" xfId="3" applyNumberFormat="1" applyFont="1" applyFill="1" applyBorder="1" applyAlignment="1">
      <alignment horizontal="center" vertical="center" shrinkToFit="1"/>
    </xf>
    <xf numFmtId="177" fontId="1" fillId="3" borderId="4" xfId="3" applyNumberFormat="1" applyFont="1" applyFill="1" applyBorder="1" applyAlignment="1">
      <alignment horizontal="center" vertical="center"/>
    </xf>
    <xf numFmtId="177" fontId="1" fillId="3" borderId="23" xfId="3" applyNumberFormat="1" applyFont="1" applyFill="1" applyBorder="1" applyAlignment="1">
      <alignment vertical="center"/>
    </xf>
    <xf numFmtId="177" fontId="1" fillId="3" borderId="23" xfId="3" applyNumberFormat="1" applyFont="1" applyFill="1" applyBorder="1" applyAlignment="1">
      <alignment horizontal="center" vertical="center"/>
    </xf>
    <xf numFmtId="177" fontId="1" fillId="3" borderId="24" xfId="3" applyNumberFormat="1" applyFont="1" applyFill="1" applyBorder="1" applyAlignment="1">
      <alignment horizontal="center" vertical="center" shrinkToFit="1"/>
    </xf>
    <xf numFmtId="177" fontId="1" fillId="3" borderId="5" xfId="3" applyNumberFormat="1" applyFont="1" applyFill="1" applyBorder="1" applyAlignment="1">
      <alignment horizontal="center" vertical="center"/>
    </xf>
    <xf numFmtId="177" fontId="1" fillId="3" borderId="24" xfId="3" applyNumberFormat="1" applyFont="1" applyFill="1" applyBorder="1" applyAlignment="1">
      <alignment horizontal="center" vertical="center"/>
    </xf>
    <xf numFmtId="177" fontId="8" fillId="3" borderId="4" xfId="3" applyNumberFormat="1" applyFont="1" applyFill="1" applyBorder="1" applyAlignment="1">
      <alignment vertical="center" shrinkToFit="1"/>
    </xf>
    <xf numFmtId="177" fontId="1" fillId="3" borderId="4" xfId="3" applyNumberFormat="1" applyFont="1" applyFill="1" applyBorder="1" applyAlignment="1">
      <alignment horizontal="center" vertical="center" shrinkToFit="1"/>
    </xf>
    <xf numFmtId="177" fontId="8" fillId="0" borderId="0" xfId="3" applyNumberFormat="1" applyFont="1" applyFill="1" applyBorder="1" applyAlignment="1">
      <alignment vertical="center" shrinkToFit="1"/>
    </xf>
    <xf numFmtId="177" fontId="1" fillId="7" borderId="6" xfId="3" applyNumberFormat="1" applyFont="1" applyFill="1" applyBorder="1" applyAlignment="1">
      <alignment vertical="center"/>
    </xf>
    <xf numFmtId="182" fontId="1" fillId="0" borderId="0" xfId="0" applyNumberFormat="1" applyFont="1" applyAlignment="1">
      <alignment vertical="center"/>
    </xf>
    <xf numFmtId="182" fontId="1" fillId="0" borderId="3" xfId="0" applyNumberFormat="1" applyFont="1" applyBorder="1" applyAlignment="1">
      <alignment vertical="center"/>
    </xf>
    <xf numFmtId="184" fontId="1" fillId="0" borderId="0" xfId="3" applyNumberFormat="1" applyFont="1" applyFill="1" applyBorder="1" applyAlignment="1">
      <alignment vertical="center"/>
    </xf>
    <xf numFmtId="184" fontId="1" fillId="0" borderId="0" xfId="0" applyNumberFormat="1" applyFont="1" applyFill="1" applyBorder="1" applyAlignment="1">
      <alignment vertical="center"/>
    </xf>
    <xf numFmtId="177" fontId="1" fillId="7" borderId="16" xfId="3" applyNumberFormat="1" applyFont="1" applyFill="1" applyBorder="1" applyAlignment="1">
      <alignment vertical="center"/>
    </xf>
    <xf numFmtId="182" fontId="1" fillId="0" borderId="17" xfId="0" applyNumberFormat="1" applyFont="1" applyBorder="1" applyAlignment="1">
      <alignment vertical="center"/>
    </xf>
    <xf numFmtId="182" fontId="1" fillId="0" borderId="0" xfId="0" applyNumberFormat="1" applyFont="1" applyBorder="1" applyAlignment="1">
      <alignment vertical="center"/>
    </xf>
    <xf numFmtId="177" fontId="1" fillId="7" borderId="8" xfId="3" applyNumberFormat="1" applyFont="1" applyFill="1" applyBorder="1" applyAlignment="1">
      <alignment vertical="center"/>
    </xf>
    <xf numFmtId="177" fontId="1" fillId="7" borderId="11" xfId="3" applyNumberFormat="1" applyFont="1" applyFill="1" applyBorder="1" applyAlignment="1">
      <alignment vertical="center"/>
    </xf>
    <xf numFmtId="0" fontId="1" fillId="0" borderId="16" xfId="0" applyFont="1" applyBorder="1" applyAlignment="1">
      <alignment vertical="center"/>
    </xf>
    <xf numFmtId="182" fontId="1" fillId="0" borderId="16" xfId="0" applyNumberFormat="1" applyFont="1" applyBorder="1" applyAlignment="1">
      <alignment vertical="center"/>
    </xf>
    <xf numFmtId="182" fontId="1" fillId="0" borderId="7" xfId="0" applyNumberFormat="1" applyFont="1" applyBorder="1" applyAlignment="1">
      <alignment vertical="center"/>
    </xf>
    <xf numFmtId="177" fontId="1" fillId="7" borderId="4" xfId="3" applyNumberFormat="1" applyFont="1" applyFill="1" applyBorder="1" applyAlignment="1">
      <alignment vertical="center"/>
    </xf>
    <xf numFmtId="182" fontId="1" fillId="0" borderId="23" xfId="0" applyNumberFormat="1" applyFont="1" applyBorder="1" applyAlignment="1">
      <alignment vertical="center"/>
    </xf>
    <xf numFmtId="182" fontId="1" fillId="0" borderId="5" xfId="0" applyNumberFormat="1" applyFont="1" applyBorder="1" applyAlignment="1">
      <alignment vertical="center"/>
    </xf>
    <xf numFmtId="182" fontId="1" fillId="0" borderId="14" xfId="0" applyNumberFormat="1" applyFont="1" applyBorder="1" applyAlignment="1">
      <alignment vertical="center"/>
    </xf>
    <xf numFmtId="38" fontId="1" fillId="0" borderId="0" xfId="4" applyFont="1" applyFill="1"/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182" fontId="1" fillId="0" borderId="0" xfId="0" applyNumberFormat="1" applyFont="1"/>
    <xf numFmtId="182" fontId="1" fillId="0" borderId="0" xfId="4" applyNumberFormat="1" applyFont="1"/>
    <xf numFmtId="182" fontId="1" fillId="0" borderId="0" xfId="4" applyNumberFormat="1" applyFont="1" applyFill="1"/>
    <xf numFmtId="182" fontId="1" fillId="0" borderId="0" xfId="4" applyNumberFormat="1" applyFont="1" applyBorder="1"/>
    <xf numFmtId="182" fontId="1" fillId="0" borderId="0" xfId="4" applyNumberFormat="1" applyFont="1" applyFill="1" applyBorder="1"/>
    <xf numFmtId="182" fontId="0" fillId="0" borderId="0" xfId="4" quotePrefix="1" applyNumberFormat="1" applyFont="1"/>
    <xf numFmtId="0" fontId="0" fillId="0" borderId="0" xfId="0" applyFill="1"/>
    <xf numFmtId="185" fontId="0" fillId="5" borderId="24" xfId="0" applyNumberFormat="1" applyFill="1" applyBorder="1"/>
    <xf numFmtId="185" fontId="0" fillId="6" borderId="24" xfId="0" applyNumberFormat="1" applyFill="1" applyBorder="1"/>
    <xf numFmtId="0" fontId="0" fillId="0" borderId="0" xfId="0" applyAlignment="1">
      <alignment horizontal="right"/>
    </xf>
    <xf numFmtId="177" fontId="5" fillId="4" borderId="24" xfId="3" applyNumberFormat="1" applyFont="1" applyFill="1" applyBorder="1" applyAlignment="1">
      <alignment horizontal="center" vertical="center" wrapText="1" shrinkToFit="1"/>
    </xf>
    <xf numFmtId="0" fontId="0" fillId="0" borderId="24" xfId="0" applyBorder="1" applyAlignment="1">
      <alignment horizontal="center" vertical="center" wrapText="1"/>
    </xf>
    <xf numFmtId="183" fontId="0" fillId="0" borderId="24" xfId="0" applyNumberFormat="1" applyBorder="1"/>
    <xf numFmtId="183" fontId="5" fillId="4" borderId="24" xfId="1" applyNumberFormat="1" applyFont="1" applyFill="1" applyBorder="1"/>
    <xf numFmtId="183" fontId="0" fillId="0" borderId="24" xfId="2" applyNumberFormat="1" applyFont="1" applyBorder="1"/>
    <xf numFmtId="0" fontId="0" fillId="0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86" fontId="0" fillId="0" borderId="24" xfId="2" applyNumberFormat="1" applyFont="1" applyBorder="1"/>
    <xf numFmtId="0" fontId="0" fillId="0" borderId="2" xfId="0" applyBorder="1"/>
    <xf numFmtId="186" fontId="0" fillId="0" borderId="2" xfId="2" applyNumberFormat="1" applyFont="1" applyBorder="1"/>
    <xf numFmtId="180" fontId="1" fillId="0" borderId="0" xfId="3" applyNumberFormat="1" applyFont="1" applyFill="1" applyBorder="1" applyAlignment="1">
      <alignment horizontal="right" vertical="center"/>
    </xf>
    <xf numFmtId="38" fontId="1" fillId="0" borderId="0" xfId="4" applyFont="1"/>
    <xf numFmtId="38" fontId="1" fillId="0" borderId="0" xfId="4" applyFont="1" applyFill="1" applyBorder="1"/>
    <xf numFmtId="38" fontId="1" fillId="0" borderId="0" xfId="4" applyFont="1" applyBorder="1"/>
    <xf numFmtId="0" fontId="10" fillId="0" borderId="0" xfId="0" applyFont="1"/>
    <xf numFmtId="180" fontId="1" fillId="0" borderId="5" xfId="3" applyNumberFormat="1" applyFont="1" applyFill="1" applyBorder="1" applyAlignment="1">
      <alignment horizontal="right" vertical="center"/>
    </xf>
    <xf numFmtId="177" fontId="1" fillId="3" borderId="0" xfId="3" applyNumberFormat="1" applyFont="1" applyFill="1" applyBorder="1" applyAlignment="1">
      <alignment horizontal="center" vertical="center"/>
    </xf>
    <xf numFmtId="177" fontId="1" fillId="3" borderId="30" xfId="3" applyNumberFormat="1" applyFont="1" applyFill="1" applyBorder="1" applyAlignment="1">
      <alignment vertical="center"/>
    </xf>
    <xf numFmtId="177" fontId="1" fillId="0" borderId="31" xfId="3" applyNumberFormat="1" applyFont="1" applyFill="1" applyBorder="1" applyAlignment="1">
      <alignment vertical="center"/>
    </xf>
    <xf numFmtId="177" fontId="1" fillId="3" borderId="7" xfId="3" applyNumberFormat="1" applyFont="1" applyFill="1" applyBorder="1" applyAlignment="1">
      <alignment vertical="center"/>
    </xf>
    <xf numFmtId="177" fontId="1" fillId="0" borderId="32" xfId="3" applyNumberFormat="1" applyFont="1" applyFill="1" applyBorder="1" applyAlignment="1">
      <alignment vertical="center"/>
    </xf>
    <xf numFmtId="177" fontId="1" fillId="0" borderId="33" xfId="3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177" fontId="1" fillId="0" borderId="19" xfId="3" applyNumberFormat="1" applyFont="1" applyFill="1" applyBorder="1" applyAlignment="1">
      <alignment vertical="center" shrinkToFit="1"/>
    </xf>
    <xf numFmtId="177" fontId="1" fillId="0" borderId="0" xfId="0" applyNumberFormat="1" applyFont="1" applyFill="1" applyBorder="1" applyAlignment="1">
      <alignment vertical="center"/>
    </xf>
    <xf numFmtId="177" fontId="1" fillId="0" borderId="7" xfId="3" applyNumberFormat="1" applyFont="1" applyFill="1" applyBorder="1" applyAlignment="1">
      <alignment vertical="center" shrinkToFit="1"/>
    </xf>
    <xf numFmtId="177" fontId="1" fillId="0" borderId="9" xfId="3" applyNumberFormat="1" applyFont="1" applyFill="1" applyBorder="1" applyAlignment="1">
      <alignment vertical="center" shrinkToFit="1"/>
    </xf>
    <xf numFmtId="177" fontId="1" fillId="0" borderId="10" xfId="3" applyNumberFormat="1" applyFont="1" applyFill="1" applyBorder="1" applyAlignment="1">
      <alignment vertical="center" shrinkToFit="1"/>
    </xf>
    <xf numFmtId="177" fontId="1" fillId="0" borderId="31" xfId="3" applyNumberFormat="1" applyFont="1" applyFill="1" applyBorder="1" applyAlignment="1">
      <alignment vertical="center" shrinkToFit="1"/>
    </xf>
    <xf numFmtId="177" fontId="1" fillId="0" borderId="20" xfId="3" applyNumberFormat="1" applyFont="1" applyFill="1" applyBorder="1" applyAlignment="1">
      <alignment vertical="center" shrinkToFit="1"/>
    </xf>
    <xf numFmtId="177" fontId="1" fillId="0" borderId="21" xfId="3" applyNumberFormat="1" applyFont="1" applyFill="1" applyBorder="1" applyAlignment="1">
      <alignment vertical="center" shrinkToFit="1"/>
    </xf>
    <xf numFmtId="177" fontId="1" fillId="0" borderId="16" xfId="3" applyNumberFormat="1" applyFont="1" applyFill="1" applyBorder="1" applyAlignment="1">
      <alignment vertical="center" shrinkToFit="1"/>
    </xf>
    <xf numFmtId="177" fontId="1" fillId="0" borderId="17" xfId="3" applyNumberFormat="1" applyFont="1" applyFill="1" applyBorder="1" applyAlignment="1">
      <alignment vertical="center" shrinkToFit="1"/>
    </xf>
    <xf numFmtId="177" fontId="1" fillId="0" borderId="12" xfId="3" applyNumberFormat="1" applyFont="1" applyFill="1" applyBorder="1" applyAlignment="1">
      <alignment vertical="center" shrinkToFit="1"/>
    </xf>
    <xf numFmtId="177" fontId="1" fillId="0" borderId="13" xfId="3" applyNumberFormat="1" applyFont="1" applyFill="1" applyBorder="1" applyAlignment="1">
      <alignment vertical="center" shrinkToFit="1"/>
    </xf>
    <xf numFmtId="177" fontId="1" fillId="0" borderId="5" xfId="3" applyNumberFormat="1" applyFont="1" applyFill="1" applyBorder="1" applyAlignment="1">
      <alignment vertical="center" shrinkToFit="1"/>
    </xf>
    <xf numFmtId="177" fontId="1" fillId="0" borderId="14" xfId="3" applyNumberFormat="1" applyFont="1" applyFill="1" applyBorder="1" applyAlignment="1">
      <alignment vertical="center" shrinkToFit="1"/>
    </xf>
    <xf numFmtId="177" fontId="0" fillId="7" borderId="2" xfId="3" applyNumberFormat="1" applyFont="1" applyFill="1" applyBorder="1" applyAlignment="1">
      <alignment horizontal="center" vertical="center"/>
    </xf>
    <xf numFmtId="182" fontId="1" fillId="8" borderId="22" xfId="0" applyNumberFormat="1" applyFont="1" applyFill="1" applyBorder="1" applyAlignment="1">
      <alignment vertical="center"/>
    </xf>
    <xf numFmtId="182" fontId="1" fillId="8" borderId="2" xfId="0" applyNumberFormat="1" applyFont="1" applyFill="1" applyBorder="1" applyAlignment="1">
      <alignment vertical="center"/>
    </xf>
    <xf numFmtId="182" fontId="1" fillId="8" borderId="19" xfId="0" applyNumberFormat="1" applyFont="1" applyFill="1" applyBorder="1" applyAlignment="1">
      <alignment vertical="center"/>
    </xf>
    <xf numFmtId="177" fontId="1" fillId="7" borderId="35" xfId="3" applyNumberFormat="1" applyFont="1" applyFill="1" applyBorder="1" applyAlignment="1">
      <alignment vertical="center"/>
    </xf>
    <xf numFmtId="182" fontId="1" fillId="0" borderId="36" xfId="0" applyNumberFormat="1" applyFont="1" applyBorder="1" applyAlignment="1">
      <alignment vertical="center"/>
    </xf>
    <xf numFmtId="182" fontId="1" fillId="0" borderId="37" xfId="0" applyNumberFormat="1" applyFont="1" applyBorder="1" applyAlignment="1">
      <alignment vertical="center"/>
    </xf>
    <xf numFmtId="182" fontId="1" fillId="0" borderId="38" xfId="0" applyNumberFormat="1" applyFont="1" applyBorder="1" applyAlignment="1">
      <alignment vertical="center"/>
    </xf>
    <xf numFmtId="177" fontId="1" fillId="7" borderId="34" xfId="3" applyNumberFormat="1" applyFont="1" applyFill="1" applyBorder="1" applyAlignment="1">
      <alignment vertical="center"/>
    </xf>
    <xf numFmtId="182" fontId="1" fillId="8" borderId="23" xfId="0" applyNumberFormat="1" applyFont="1" applyFill="1" applyBorder="1" applyAlignment="1">
      <alignment vertical="center"/>
    </xf>
    <xf numFmtId="182" fontId="1" fillId="8" borderId="5" xfId="0" applyNumberFormat="1" applyFont="1" applyFill="1" applyBorder="1" applyAlignment="1">
      <alignment vertical="center"/>
    </xf>
    <xf numFmtId="182" fontId="1" fillId="8" borderId="14" xfId="0" applyNumberFormat="1" applyFont="1" applyFill="1" applyBorder="1" applyAlignment="1">
      <alignment vertical="center"/>
    </xf>
    <xf numFmtId="182" fontId="1" fillId="0" borderId="22" xfId="0" applyNumberFormat="1" applyFont="1" applyFill="1" applyBorder="1" applyAlignment="1">
      <alignment vertical="center"/>
    </xf>
    <xf numFmtId="182" fontId="1" fillId="0" borderId="2" xfId="0" applyNumberFormat="1" applyFont="1" applyFill="1" applyBorder="1" applyAlignment="1">
      <alignment vertical="center"/>
    </xf>
    <xf numFmtId="182" fontId="1" fillId="0" borderId="19" xfId="0" applyNumberFormat="1" applyFont="1" applyFill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82" fontId="0" fillId="0" borderId="24" xfId="2" applyNumberFormat="1" applyFont="1" applyFill="1" applyBorder="1"/>
    <xf numFmtId="38" fontId="0" fillId="0" borderId="24" xfId="2" applyFont="1" applyFill="1" applyBorder="1"/>
    <xf numFmtId="38" fontId="5" fillId="0" borderId="24" xfId="1" applyFont="1" applyFill="1" applyBorder="1"/>
    <xf numFmtId="182" fontId="1" fillId="0" borderId="12" xfId="0" applyNumberFormat="1" applyFont="1" applyBorder="1" applyAlignment="1">
      <alignment vertical="center"/>
    </xf>
    <xf numFmtId="182" fontId="1" fillId="0" borderId="18" xfId="0" applyNumberFormat="1" applyFont="1" applyBorder="1" applyAlignment="1">
      <alignment vertical="center"/>
    </xf>
    <xf numFmtId="182" fontId="1" fillId="0" borderId="13" xfId="0" applyNumberFormat="1" applyFont="1" applyBorder="1" applyAlignment="1">
      <alignment vertical="center"/>
    </xf>
    <xf numFmtId="177" fontId="1" fillId="7" borderId="30" xfId="3" applyNumberFormat="1" applyFont="1" applyFill="1" applyBorder="1" applyAlignment="1">
      <alignment vertical="center"/>
    </xf>
    <xf numFmtId="182" fontId="1" fillId="0" borderId="20" xfId="0" applyNumberFormat="1" applyFont="1" applyBorder="1" applyAlignment="1">
      <alignment vertical="center"/>
    </xf>
    <xf numFmtId="182" fontId="1" fillId="0" borderId="31" xfId="0" applyNumberFormat="1" applyFont="1" applyBorder="1" applyAlignment="1">
      <alignment vertical="center"/>
    </xf>
    <xf numFmtId="182" fontId="1" fillId="0" borderId="21" xfId="0" applyNumberFormat="1" applyFont="1" applyBorder="1" applyAlignment="1">
      <alignment vertical="center"/>
    </xf>
    <xf numFmtId="182" fontId="1" fillId="0" borderId="9" xfId="0" applyNumberFormat="1" applyFont="1" applyBorder="1" applyAlignment="1">
      <alignment vertical="center"/>
    </xf>
    <xf numFmtId="182" fontId="1" fillId="0" borderId="10" xfId="0" applyNumberFormat="1" applyFont="1" applyBorder="1" applyAlignment="1">
      <alignment vertical="center"/>
    </xf>
    <xf numFmtId="182" fontId="1" fillId="0" borderId="27" xfId="0" applyNumberFormat="1" applyFont="1" applyBorder="1" applyAlignment="1">
      <alignment vertical="center"/>
    </xf>
    <xf numFmtId="182" fontId="1" fillId="0" borderId="25" xfId="0" applyNumberFormat="1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0" borderId="24" xfId="0" applyBorder="1" applyAlignment="1">
      <alignment vertical="center" wrapText="1"/>
    </xf>
    <xf numFmtId="0" fontId="9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11" fillId="0" borderId="0" xfId="0" applyFont="1" applyAlignment="1"/>
  </cellXfs>
  <cellStyles count="5">
    <cellStyle name="桁区切り" xfId="1" builtinId="6"/>
    <cellStyle name="桁区切り 2" xfId="2"/>
    <cellStyle name="桁区切り 2 2" xfId="4"/>
    <cellStyle name="標準" xfId="0" builtinId="0"/>
    <cellStyle name="標準_平成８年度推計" xfId="3"/>
  </cellStyles>
  <dxfs count="0"/>
  <tableStyles count="0" defaultTableStyle="TableStyleMedium2" defaultPivotStyle="PivotStyleLight16"/>
  <colors>
    <mruColors>
      <color rgb="FF99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3193103310399"/>
          <c:y val="0.13431753039238295"/>
          <c:w val="0.76440842013888888"/>
          <c:h val="0.78456084388753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'分配（一人当たり）'!$C$70</c:f>
              <c:strCache>
                <c:ptCount val="1"/>
                <c:pt idx="0">
                  <c:v>大津町</c:v>
                </c:pt>
              </c:strCache>
            </c:strRef>
          </c:tx>
          <c:invertIfNegative val="0"/>
          <c:cat>
            <c:strRef>
              <c:f>'分配（一人当たり）'!$B$71:$B$82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'分配（一人当たり）'!$C$71:$C$82</c:f>
              <c:numCache>
                <c:formatCode>#,##0_);[Red]\(#,##0\)</c:formatCode>
                <c:ptCount val="12"/>
                <c:pt idx="0">
                  <c:v>73215.740999999995</c:v>
                </c:pt>
                <c:pt idx="1">
                  <c:v>77243.044999999998</c:v>
                </c:pt>
                <c:pt idx="2">
                  <c:v>74450.618000000002</c:v>
                </c:pt>
                <c:pt idx="3">
                  <c:v>71925.028000000006</c:v>
                </c:pt>
                <c:pt idx="4">
                  <c:v>77033.842999999993</c:v>
                </c:pt>
                <c:pt idx="5">
                  <c:v>79492.498000000007</c:v>
                </c:pt>
                <c:pt idx="6">
                  <c:v>82157.320999999996</c:v>
                </c:pt>
                <c:pt idx="7">
                  <c:v>83784.179000000004</c:v>
                </c:pt>
                <c:pt idx="8">
                  <c:v>84161.994000000006</c:v>
                </c:pt>
                <c:pt idx="9">
                  <c:v>87814.819000000003</c:v>
                </c:pt>
                <c:pt idx="10">
                  <c:v>92565.721999999994</c:v>
                </c:pt>
                <c:pt idx="11">
                  <c:v>97408.217999999993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B-48B9-AED7-CEF6A0FE7CC6}"/>
            </c:ext>
          </c:extLst>
        </c:ser>
        <c:ser>
          <c:idx val="1"/>
          <c:order val="1"/>
          <c:tx>
            <c:strRef>
              <c:f>'分配（一人当たり）'!$D$70</c:f>
              <c:strCache>
                <c:ptCount val="1"/>
                <c:pt idx="0">
                  <c:v>市町村平均</c:v>
                </c:pt>
              </c:strCache>
            </c:strRef>
          </c:tx>
          <c:invertIfNegative val="0"/>
          <c:cat>
            <c:strRef>
              <c:f>'分配（一人当たり）'!$B$71:$B$82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'分配（一人当たり）'!$D$71:$D$82</c:f>
              <c:numCache>
                <c:formatCode>#,##0_);[Red]\(#,##0\)</c:formatCode>
                <c:ptCount val="12"/>
                <c:pt idx="0">
                  <c:v>94787.473177777778</c:v>
                </c:pt>
                <c:pt idx="1">
                  <c:v>95904.345111111106</c:v>
                </c:pt>
                <c:pt idx="2">
                  <c:v>90748.695155555557</c:v>
                </c:pt>
                <c:pt idx="3">
                  <c:v>88109.547511111115</c:v>
                </c:pt>
                <c:pt idx="4">
                  <c:v>90952.223177777778</c:v>
                </c:pt>
                <c:pt idx="5">
                  <c:v>92484.766844444443</c:v>
                </c:pt>
                <c:pt idx="6">
                  <c:v>92229.107155555568</c:v>
                </c:pt>
                <c:pt idx="7">
                  <c:v>94113.025511111104</c:v>
                </c:pt>
                <c:pt idx="8">
                  <c:v>93392.373288888892</c:v>
                </c:pt>
                <c:pt idx="9">
                  <c:v>95600.952822222214</c:v>
                </c:pt>
                <c:pt idx="10">
                  <c:v>99124.631266666664</c:v>
                </c:pt>
                <c:pt idx="11">
                  <c:v>102519.8796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B-48B9-AED7-CEF6A0FE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901504"/>
        <c:axId val="150903040"/>
      </c:barChart>
      <c:catAx>
        <c:axId val="1509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03040"/>
        <c:crosses val="autoZero"/>
        <c:auto val="1"/>
        <c:lblAlgn val="ctr"/>
        <c:lblOffset val="100"/>
        <c:noMultiLvlLbl val="0"/>
      </c:catAx>
      <c:valAx>
        <c:axId val="150903040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15090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8268467881944446"/>
          <c:y val="0.52489927732610664"/>
          <c:w val="0.10754086886680148"/>
          <c:h val="0.10098661307503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55093293030484E-2"/>
          <c:y val="0.13707808263097548"/>
          <c:w val="0.77543272569444444"/>
          <c:h val="0.78456084388753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'分配（一人当たり）'!$H$70</c:f>
              <c:strCache>
                <c:ptCount val="1"/>
                <c:pt idx="0">
                  <c:v>大津町</c:v>
                </c:pt>
              </c:strCache>
            </c:strRef>
          </c:tx>
          <c:invertIfNegative val="0"/>
          <c:cat>
            <c:strRef>
              <c:f>'分配（一人当たり）'!$G$71:$G$82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'分配（一人当たり）'!$H$71:$H$82</c:f>
              <c:numCache>
                <c:formatCode>#,##0_);[Red]\(#,##0\)</c:formatCode>
                <c:ptCount val="12"/>
                <c:pt idx="0">
                  <c:v>2478.6127153932089</c:v>
                </c:pt>
                <c:pt idx="1">
                  <c:v>2580.2727485301975</c:v>
                </c:pt>
                <c:pt idx="2">
                  <c:v>2452.5024870705274</c:v>
                </c:pt>
                <c:pt idx="3">
                  <c:v>2336.897394242641</c:v>
                </c:pt>
                <c:pt idx="4">
                  <c:v>2466.345745021451</c:v>
                </c:pt>
                <c:pt idx="5">
                  <c:v>2507.8080005047636</c:v>
                </c:pt>
                <c:pt idx="6">
                  <c:v>2555.3581848154022</c:v>
                </c:pt>
                <c:pt idx="7">
                  <c:v>2569.5939090964853</c:v>
                </c:pt>
                <c:pt idx="8">
                  <c:v>2547.1216633375702</c:v>
                </c:pt>
                <c:pt idx="9">
                  <c:v>2625.0992167882337</c:v>
                </c:pt>
                <c:pt idx="10">
                  <c:v>2741.4696283133421</c:v>
                </c:pt>
                <c:pt idx="11">
                  <c:v>2876.5383456870331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5-4F3C-B07C-4E525813880E}"/>
            </c:ext>
          </c:extLst>
        </c:ser>
        <c:ser>
          <c:idx val="1"/>
          <c:order val="1"/>
          <c:tx>
            <c:strRef>
              <c:f>'分配（一人当たり）'!$I$70</c:f>
              <c:strCache>
                <c:ptCount val="1"/>
                <c:pt idx="0">
                  <c:v>市町村平均</c:v>
                </c:pt>
              </c:strCache>
            </c:strRef>
          </c:tx>
          <c:invertIfNegative val="0"/>
          <c:cat>
            <c:strRef>
              <c:f>'分配（一人当たり）'!$G$71:$G$82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'分配（一人当たり）'!$I$71:$I$82</c:f>
              <c:numCache>
                <c:formatCode>#,##0_);[Red]\(#,##0\)</c:formatCode>
                <c:ptCount val="12"/>
                <c:pt idx="0">
                  <c:v>2320.5075396540433</c:v>
                </c:pt>
                <c:pt idx="1">
                  <c:v>2356.2589021111735</c:v>
                </c:pt>
                <c:pt idx="2">
                  <c:v>2235.8932241948069</c:v>
                </c:pt>
                <c:pt idx="3">
                  <c:v>2177.4165430578719</c:v>
                </c:pt>
                <c:pt idx="4">
                  <c:v>2252.0036815804328</c:v>
                </c:pt>
                <c:pt idx="5">
                  <c:v>2295.9049799416566</c:v>
                </c:pt>
                <c:pt idx="6">
                  <c:v>2296.5453251637759</c:v>
                </c:pt>
                <c:pt idx="7">
                  <c:v>2350.9096464159488</c:v>
                </c:pt>
                <c:pt idx="8">
                  <c:v>2341.8048236314812</c:v>
                </c:pt>
                <c:pt idx="9">
                  <c:v>2408.5293544287497</c:v>
                </c:pt>
                <c:pt idx="10">
                  <c:v>2513.6730839238157</c:v>
                </c:pt>
                <c:pt idx="11">
                  <c:v>2613.054402164124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5-4F3C-B07C-4E525813880E}"/>
            </c:ext>
          </c:extLst>
        </c:ser>
        <c:ser>
          <c:idx val="2"/>
          <c:order val="2"/>
          <c:tx>
            <c:strRef>
              <c:f>'分配（一人当たり）'!$J$70</c:f>
              <c:strCache>
                <c:ptCount val="1"/>
                <c:pt idx="0">
                  <c:v>全国平均</c:v>
                </c:pt>
              </c:strCache>
            </c:strRef>
          </c:tx>
          <c:invertIfNegative val="0"/>
          <c:cat>
            <c:strRef>
              <c:f>'分配（一人当たり）'!$G$71:$G$82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'分配（一人当たり）'!$J$71:$J$82</c:f>
              <c:numCache>
                <c:formatCode>#,##0_);[Red]\(#,##0\)</c:formatCode>
                <c:ptCount val="12"/>
                <c:pt idx="0">
                  <c:v>3068.2215583846851</c:v>
                </c:pt>
                <c:pt idx="1">
                  <c:v>3064.6638333776036</c:v>
                </c:pt>
                <c:pt idx="2">
                  <c:v>2842.9712697086361</c:v>
                </c:pt>
                <c:pt idx="3">
                  <c:v>2760.3744405651755</c:v>
                </c:pt>
                <c:pt idx="4">
                  <c:v>2826.5783040309921</c:v>
                </c:pt>
                <c:pt idx="5">
                  <c:v>2805.1334027283187</c:v>
                </c:pt>
                <c:pt idx="6">
                  <c:v>2820.2326547569587</c:v>
                </c:pt>
                <c:pt idx="7">
                  <c:v>2937.5797728289622</c:v>
                </c:pt>
                <c:pt idx="8">
                  <c:v>2982.7059276668997</c:v>
                </c:pt>
                <c:pt idx="9">
                  <c:v>3070.3781231556168</c:v>
                </c:pt>
                <c:pt idx="10">
                  <c:v>3090.7704794024016</c:v>
                </c:pt>
                <c:pt idx="11">
                  <c:v>3164.2426395137736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A5-4F3C-B07C-4E525813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50921984"/>
        <c:axId val="150923520"/>
      </c:barChart>
      <c:catAx>
        <c:axId val="1509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23520"/>
        <c:crosses val="autoZero"/>
        <c:auto val="1"/>
        <c:lblAlgn val="ctr"/>
        <c:lblOffset val="100"/>
        <c:noMultiLvlLbl val="0"/>
      </c:catAx>
      <c:valAx>
        <c:axId val="150923520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150921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8681868489583326"/>
          <c:y val="0.52489927732610664"/>
          <c:w val="9.7290469410277955E-2"/>
          <c:h val="0.149754976280138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'分配（構成比）'!$C$6</c:f>
          <c:strCache>
            <c:ptCount val="1"/>
            <c:pt idx="0">
              <c:v>市町村民所得（項目別）の推移 （芦北町）</c:v>
            </c:pt>
          </c:strCache>
        </c:strRef>
      </c:tx>
      <c:layout>
        <c:manualLayout>
          <c:xMode val="edge"/>
          <c:yMode val="edge"/>
          <c:x val="0.27525739141696992"/>
          <c:y val="2.8603526296775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0" i="0" u="none" strike="noStrike" kern="1200" spc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813860867125835E-2"/>
          <c:y val="0.14283380337366519"/>
          <c:w val="0.77535478401713487"/>
          <c:h val="0.78402130444692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'分配（構成比）'!$C$69</c:f>
              <c:strCache>
                <c:ptCount val="1"/>
                <c:pt idx="0">
                  <c:v>雇用者報酬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'分配（構成比）'!$C$70:$C$81</c:f>
              <c:numCache>
                <c:formatCode>#,##0;"▲ "#,##0</c:formatCode>
                <c:ptCount val="12"/>
                <c:pt idx="0">
                  <c:v>27426.084999999999</c:v>
                </c:pt>
                <c:pt idx="1">
                  <c:v>26416.172999999999</c:v>
                </c:pt>
                <c:pt idx="2">
                  <c:v>26472.236000000001</c:v>
                </c:pt>
                <c:pt idx="3">
                  <c:v>24796.973999999998</c:v>
                </c:pt>
                <c:pt idx="4">
                  <c:v>24335.746999999999</c:v>
                </c:pt>
                <c:pt idx="5">
                  <c:v>24397.006000000001</c:v>
                </c:pt>
                <c:pt idx="6">
                  <c:v>23551.717000000001</c:v>
                </c:pt>
                <c:pt idx="7">
                  <c:v>23264.794000000002</c:v>
                </c:pt>
                <c:pt idx="8">
                  <c:v>23215.231</c:v>
                </c:pt>
                <c:pt idx="9">
                  <c:v>23316.937000000002</c:v>
                </c:pt>
                <c:pt idx="10">
                  <c:v>23697.614000000001</c:v>
                </c:pt>
                <c:pt idx="11">
                  <c:v>23125.125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9-45F7-ABDF-A7A114F13DDB}"/>
            </c:ext>
          </c:extLst>
        </c:ser>
        <c:ser>
          <c:idx val="1"/>
          <c:order val="1"/>
          <c:tx>
            <c:strRef>
              <c:f>'分配（構成比）'!$D$69</c:f>
              <c:strCache>
                <c:ptCount val="1"/>
                <c:pt idx="0">
                  <c:v>財産所得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'分配（構成比）'!$D$70:$D$81</c:f>
              <c:numCache>
                <c:formatCode>#,##0;"▲ "#,##0</c:formatCode>
                <c:ptCount val="12"/>
                <c:pt idx="0">
                  <c:v>2026.6890000000001</c:v>
                </c:pt>
                <c:pt idx="1">
                  <c:v>2210.8290000000002</c:v>
                </c:pt>
                <c:pt idx="2">
                  <c:v>1948.355</c:v>
                </c:pt>
                <c:pt idx="3">
                  <c:v>1748.2049999999999</c:v>
                </c:pt>
                <c:pt idx="4">
                  <c:v>1621.8879999999999</c:v>
                </c:pt>
                <c:pt idx="5">
                  <c:v>1903.674</c:v>
                </c:pt>
                <c:pt idx="6">
                  <c:v>1470.8689999999999</c:v>
                </c:pt>
                <c:pt idx="7">
                  <c:v>1730.8219999999999</c:v>
                </c:pt>
                <c:pt idx="8">
                  <c:v>1872.6489999999999</c:v>
                </c:pt>
                <c:pt idx="9">
                  <c:v>1788.5530000000001</c:v>
                </c:pt>
                <c:pt idx="10">
                  <c:v>1908.96</c:v>
                </c:pt>
                <c:pt idx="11">
                  <c:v>1773.56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9-45F7-ABDF-A7A114F13DDB}"/>
            </c:ext>
          </c:extLst>
        </c:ser>
        <c:ser>
          <c:idx val="2"/>
          <c:order val="2"/>
          <c:tx>
            <c:strRef>
              <c:f>'分配（構成比）'!$E$69</c:f>
              <c:strCache>
                <c:ptCount val="1"/>
                <c:pt idx="0">
                  <c:v>民間法人企業所得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'分配（構成比）'!$E$70:$E$81</c:f>
              <c:numCache>
                <c:formatCode>#,##0;"▲ "#,##0</c:formatCode>
                <c:ptCount val="12"/>
                <c:pt idx="0">
                  <c:v>235.32</c:v>
                </c:pt>
                <c:pt idx="1">
                  <c:v>226.68199999999999</c:v>
                </c:pt>
                <c:pt idx="2">
                  <c:v>212.298</c:v>
                </c:pt>
                <c:pt idx="3">
                  <c:v>363.76100000000002</c:v>
                </c:pt>
                <c:pt idx="4">
                  <c:v>931.19500000000005</c:v>
                </c:pt>
                <c:pt idx="5">
                  <c:v>825.04499999999996</c:v>
                </c:pt>
                <c:pt idx="6">
                  <c:v>1230.3969999999999</c:v>
                </c:pt>
                <c:pt idx="7">
                  <c:v>1548.9760000000001</c:v>
                </c:pt>
                <c:pt idx="8">
                  <c:v>1116.124</c:v>
                </c:pt>
                <c:pt idx="9">
                  <c:v>1562.95</c:v>
                </c:pt>
                <c:pt idx="10">
                  <c:v>2764.6419999999998</c:v>
                </c:pt>
                <c:pt idx="11">
                  <c:v>3267.1469999999999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9-45F7-ABDF-A7A114F13DDB}"/>
            </c:ext>
          </c:extLst>
        </c:ser>
        <c:ser>
          <c:idx val="3"/>
          <c:order val="3"/>
          <c:tx>
            <c:strRef>
              <c:f>'分配（構成比）'!$F$69</c:f>
              <c:strCache>
                <c:ptCount val="1"/>
                <c:pt idx="0">
                  <c:v>公的企業所得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'分配（構成比）'!$F$70:$F$81</c:f>
              <c:numCache>
                <c:formatCode>#,##0;"▲ "#,##0</c:formatCode>
                <c:ptCount val="12"/>
                <c:pt idx="0">
                  <c:v>243.28899999999999</c:v>
                </c:pt>
                <c:pt idx="1">
                  <c:v>130.083</c:v>
                </c:pt>
                <c:pt idx="2">
                  <c:v>169.768</c:v>
                </c:pt>
                <c:pt idx="3">
                  <c:v>173.54599999999999</c:v>
                </c:pt>
                <c:pt idx="4">
                  <c:v>141.34700000000001</c:v>
                </c:pt>
                <c:pt idx="5">
                  <c:v>131.32499999999999</c:v>
                </c:pt>
                <c:pt idx="6">
                  <c:v>137.483</c:v>
                </c:pt>
                <c:pt idx="7">
                  <c:v>122.648</c:v>
                </c:pt>
                <c:pt idx="8">
                  <c:v>104.502</c:v>
                </c:pt>
                <c:pt idx="9">
                  <c:v>89.399000000000001</c:v>
                </c:pt>
                <c:pt idx="10">
                  <c:v>96.885999999999996</c:v>
                </c:pt>
                <c:pt idx="11">
                  <c:v>92.307000000000002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89-45F7-ABDF-A7A114F13DDB}"/>
            </c:ext>
          </c:extLst>
        </c:ser>
        <c:ser>
          <c:idx val="4"/>
          <c:order val="4"/>
          <c:tx>
            <c:strRef>
              <c:f>'分配（構成比）'!$G$69</c:f>
              <c:strCache>
                <c:ptCount val="1"/>
                <c:pt idx="0">
                  <c:v>個人企業所得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'分配（構成比）'!$G$70:$G$81</c:f>
              <c:numCache>
                <c:formatCode>#,##0;"▲ "#,##0</c:formatCode>
                <c:ptCount val="12"/>
                <c:pt idx="0">
                  <c:v>5108.8209999999999</c:v>
                </c:pt>
                <c:pt idx="1">
                  <c:v>5037.549</c:v>
                </c:pt>
                <c:pt idx="2">
                  <c:v>4834.6229999999996</c:v>
                </c:pt>
                <c:pt idx="3">
                  <c:v>4862.9290000000001</c:v>
                </c:pt>
                <c:pt idx="4">
                  <c:v>5153.0410000000002</c:v>
                </c:pt>
                <c:pt idx="5">
                  <c:v>5138.0429999999997</c:v>
                </c:pt>
                <c:pt idx="6">
                  <c:v>5164.7219999999998</c:v>
                </c:pt>
                <c:pt idx="7">
                  <c:v>5190.598</c:v>
                </c:pt>
                <c:pt idx="8">
                  <c:v>4826.3509999999997</c:v>
                </c:pt>
                <c:pt idx="9">
                  <c:v>4979.5020000000004</c:v>
                </c:pt>
                <c:pt idx="10">
                  <c:v>4941.8320000000003</c:v>
                </c:pt>
                <c:pt idx="11">
                  <c:v>4902.7259999999997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89-45F7-ABDF-A7A114F1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39584264"/>
        <c:axId val="539578360"/>
      </c:barChart>
      <c:catAx>
        <c:axId val="53958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578360"/>
        <c:crosses val="autoZero"/>
        <c:auto val="1"/>
        <c:lblAlgn val="ctr"/>
        <c:lblOffset val="100"/>
        <c:noMultiLvlLbl val="0"/>
      </c:catAx>
      <c:valAx>
        <c:axId val="53957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;&quot;▲ &quot;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5842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6534658339821025"/>
          <c:y val="0.2169318486266387"/>
          <c:w val="0.12230185625793256"/>
          <c:h val="0.55454114942712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'分配（構成比）'!$D$38:$D$38</c:f>
          <c:strCache>
            <c:ptCount val="1"/>
            <c:pt idx="0">
              <c:v>市町村民所得（構成比）の推移 （芦北町）</c:v>
            </c:pt>
          </c:strCache>
        </c:strRef>
      </c:tx>
      <c:layout>
        <c:manualLayout>
          <c:xMode val="edge"/>
          <c:yMode val="edge"/>
          <c:x val="0.29601253970494595"/>
          <c:y val="1.9501319026223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4376419128157118E-2"/>
          <c:y val="0.13198438772433607"/>
          <c:w val="0.77460677102263598"/>
          <c:h val="0.7872286246775989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'分配（構成比）'!$C$69</c:f>
              <c:strCache>
                <c:ptCount val="1"/>
                <c:pt idx="0">
                  <c:v>雇用者報酬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'分配（構成比）'!$C$70:$C$81</c:f>
              <c:numCache>
                <c:formatCode>#,##0;"▲ "#,##0</c:formatCode>
                <c:ptCount val="12"/>
                <c:pt idx="0">
                  <c:v>27426.084999999999</c:v>
                </c:pt>
                <c:pt idx="1">
                  <c:v>26416.172999999999</c:v>
                </c:pt>
                <c:pt idx="2">
                  <c:v>26472.236000000001</c:v>
                </c:pt>
                <c:pt idx="3">
                  <c:v>24796.973999999998</c:v>
                </c:pt>
                <c:pt idx="4">
                  <c:v>24335.746999999999</c:v>
                </c:pt>
                <c:pt idx="5">
                  <c:v>24397.006000000001</c:v>
                </c:pt>
                <c:pt idx="6">
                  <c:v>23551.717000000001</c:v>
                </c:pt>
                <c:pt idx="7">
                  <c:v>23264.794000000002</c:v>
                </c:pt>
                <c:pt idx="8">
                  <c:v>23215.231</c:v>
                </c:pt>
                <c:pt idx="9">
                  <c:v>23316.937000000002</c:v>
                </c:pt>
                <c:pt idx="10">
                  <c:v>23697.614000000001</c:v>
                </c:pt>
                <c:pt idx="11">
                  <c:v>23125.125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0-4350-9CFA-E86946E0F844}"/>
            </c:ext>
          </c:extLst>
        </c:ser>
        <c:ser>
          <c:idx val="1"/>
          <c:order val="1"/>
          <c:tx>
            <c:strRef>
              <c:f>'分配（構成比）'!$D$69</c:f>
              <c:strCache>
                <c:ptCount val="1"/>
                <c:pt idx="0">
                  <c:v>財産所得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'分配（構成比）'!$D$70:$D$81</c:f>
              <c:numCache>
                <c:formatCode>#,##0;"▲ "#,##0</c:formatCode>
                <c:ptCount val="12"/>
                <c:pt idx="0">
                  <c:v>2026.6890000000001</c:v>
                </c:pt>
                <c:pt idx="1">
                  <c:v>2210.8290000000002</c:v>
                </c:pt>
                <c:pt idx="2">
                  <c:v>1948.355</c:v>
                </c:pt>
                <c:pt idx="3">
                  <c:v>1748.2049999999999</c:v>
                </c:pt>
                <c:pt idx="4">
                  <c:v>1621.8879999999999</c:v>
                </c:pt>
                <c:pt idx="5">
                  <c:v>1903.674</c:v>
                </c:pt>
                <c:pt idx="6">
                  <c:v>1470.8689999999999</c:v>
                </c:pt>
                <c:pt idx="7">
                  <c:v>1730.8219999999999</c:v>
                </c:pt>
                <c:pt idx="8">
                  <c:v>1872.6489999999999</c:v>
                </c:pt>
                <c:pt idx="9">
                  <c:v>1788.5530000000001</c:v>
                </c:pt>
                <c:pt idx="10">
                  <c:v>1908.96</c:v>
                </c:pt>
                <c:pt idx="11">
                  <c:v>1773.56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0-4350-9CFA-E86946E0F844}"/>
            </c:ext>
          </c:extLst>
        </c:ser>
        <c:ser>
          <c:idx val="2"/>
          <c:order val="2"/>
          <c:tx>
            <c:strRef>
              <c:f>'分配（構成比）'!$E$69</c:f>
              <c:strCache>
                <c:ptCount val="1"/>
                <c:pt idx="0">
                  <c:v>民間法人企業所得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'分配（構成比）'!$E$70:$E$81</c:f>
              <c:numCache>
                <c:formatCode>#,##0;"▲ "#,##0</c:formatCode>
                <c:ptCount val="12"/>
                <c:pt idx="0">
                  <c:v>235.32</c:v>
                </c:pt>
                <c:pt idx="1">
                  <c:v>226.68199999999999</c:v>
                </c:pt>
                <c:pt idx="2">
                  <c:v>212.298</c:v>
                </c:pt>
                <c:pt idx="3">
                  <c:v>363.76100000000002</c:v>
                </c:pt>
                <c:pt idx="4">
                  <c:v>931.19500000000005</c:v>
                </c:pt>
                <c:pt idx="5">
                  <c:v>825.04499999999996</c:v>
                </c:pt>
                <c:pt idx="6">
                  <c:v>1230.3969999999999</c:v>
                </c:pt>
                <c:pt idx="7">
                  <c:v>1548.9760000000001</c:v>
                </c:pt>
                <c:pt idx="8">
                  <c:v>1116.124</c:v>
                </c:pt>
                <c:pt idx="9">
                  <c:v>1562.95</c:v>
                </c:pt>
                <c:pt idx="10">
                  <c:v>2764.6419999999998</c:v>
                </c:pt>
                <c:pt idx="11">
                  <c:v>3267.1469999999999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D0-4350-9CFA-E86946E0F844}"/>
            </c:ext>
          </c:extLst>
        </c:ser>
        <c:ser>
          <c:idx val="3"/>
          <c:order val="3"/>
          <c:tx>
            <c:strRef>
              <c:f>'分配（構成比）'!$F$69</c:f>
              <c:strCache>
                <c:ptCount val="1"/>
                <c:pt idx="0">
                  <c:v>公的企業所得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'分配（構成比）'!$F$70:$F$81</c:f>
              <c:numCache>
                <c:formatCode>#,##0;"▲ "#,##0</c:formatCode>
                <c:ptCount val="12"/>
                <c:pt idx="0">
                  <c:v>243.28899999999999</c:v>
                </c:pt>
                <c:pt idx="1">
                  <c:v>130.083</c:v>
                </c:pt>
                <c:pt idx="2">
                  <c:v>169.768</c:v>
                </c:pt>
                <c:pt idx="3">
                  <c:v>173.54599999999999</c:v>
                </c:pt>
                <c:pt idx="4">
                  <c:v>141.34700000000001</c:v>
                </c:pt>
                <c:pt idx="5">
                  <c:v>131.32499999999999</c:v>
                </c:pt>
                <c:pt idx="6">
                  <c:v>137.483</c:v>
                </c:pt>
                <c:pt idx="7">
                  <c:v>122.648</c:v>
                </c:pt>
                <c:pt idx="8">
                  <c:v>104.502</c:v>
                </c:pt>
                <c:pt idx="9">
                  <c:v>89.399000000000001</c:v>
                </c:pt>
                <c:pt idx="10">
                  <c:v>96.885999999999996</c:v>
                </c:pt>
                <c:pt idx="11">
                  <c:v>92.307000000000002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D0-4350-9CFA-E86946E0F844}"/>
            </c:ext>
          </c:extLst>
        </c:ser>
        <c:ser>
          <c:idx val="4"/>
          <c:order val="4"/>
          <c:tx>
            <c:strRef>
              <c:f>'分配（構成比）'!$G$69</c:f>
              <c:strCache>
                <c:ptCount val="1"/>
                <c:pt idx="0">
                  <c:v>個人企業所得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'分配（構成比）'!$B$70:$B$81</c:f>
              <c:strCache>
                <c:ptCount val="12"/>
                <c:pt idx="0">
                  <c:v>H18(2006)</c:v>
                </c:pt>
                <c:pt idx="1">
                  <c:v>H19(2007)</c:v>
                </c:pt>
                <c:pt idx="2">
                  <c:v>H20(2008)</c:v>
                </c:pt>
                <c:pt idx="3">
                  <c:v>H21(2009)</c:v>
                </c:pt>
                <c:pt idx="4">
                  <c:v>H22(2010)</c:v>
                </c:pt>
                <c:pt idx="5">
                  <c:v>H23(2011)</c:v>
                </c:pt>
                <c:pt idx="6">
                  <c:v>H24(2012)</c:v>
                </c:pt>
                <c:pt idx="7">
                  <c:v>H25(2013)</c:v>
                </c:pt>
                <c:pt idx="8">
                  <c:v>H26(2014)</c:v>
                </c:pt>
                <c:pt idx="9">
                  <c:v>H27(2015)</c:v>
                </c:pt>
                <c:pt idx="10">
                  <c:v>H28(2016)</c:v>
                </c:pt>
                <c:pt idx="11">
                  <c:v>H29(2017)</c:v>
                </c:pt>
              </c:strCache>
            </c:strRef>
          </c:cat>
          <c:val>
            <c:numRef>
              <c:f>'分配（構成比）'!$G$70:$G$81</c:f>
              <c:numCache>
                <c:formatCode>#,##0;"▲ "#,##0</c:formatCode>
                <c:ptCount val="12"/>
                <c:pt idx="0">
                  <c:v>5108.8209999999999</c:v>
                </c:pt>
                <c:pt idx="1">
                  <c:v>5037.549</c:v>
                </c:pt>
                <c:pt idx="2">
                  <c:v>4834.6229999999996</c:v>
                </c:pt>
                <c:pt idx="3">
                  <c:v>4862.9290000000001</c:v>
                </c:pt>
                <c:pt idx="4">
                  <c:v>5153.0410000000002</c:v>
                </c:pt>
                <c:pt idx="5">
                  <c:v>5138.0429999999997</c:v>
                </c:pt>
                <c:pt idx="6">
                  <c:v>5164.7219999999998</c:v>
                </c:pt>
                <c:pt idx="7">
                  <c:v>5190.598</c:v>
                </c:pt>
                <c:pt idx="8">
                  <c:v>4826.3509999999997</c:v>
                </c:pt>
                <c:pt idx="9">
                  <c:v>4979.5020000000004</c:v>
                </c:pt>
                <c:pt idx="10">
                  <c:v>4941.8320000000003</c:v>
                </c:pt>
                <c:pt idx="11">
                  <c:v>4902.7259999999997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D0-4350-9CFA-E86946E0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9615096"/>
        <c:axId val="539610176"/>
      </c:barChart>
      <c:catAx>
        <c:axId val="53961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610176"/>
        <c:crosses val="autoZero"/>
        <c:auto val="1"/>
        <c:lblAlgn val="ctr"/>
        <c:lblOffset val="100"/>
        <c:noMultiLvlLbl val="0"/>
      </c:catAx>
      <c:valAx>
        <c:axId val="53961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6150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6219340016238"/>
          <c:y val="0.15803009038170374"/>
          <c:w val="0.12672001523464735"/>
          <c:h val="0.475345111925286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29257027229143E-2"/>
          <c:y val="0.13152813011344294"/>
          <c:w val="0.75681574930254591"/>
          <c:h val="0.77898197871709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'分配（増加率）'!$C$85</c:f>
              <c:strCache>
                <c:ptCount val="1"/>
                <c:pt idx="0">
                  <c:v>産山村</c:v>
                </c:pt>
              </c:strCache>
            </c:strRef>
          </c:tx>
          <c:invertIfNegative val="0"/>
          <c:cat>
            <c:strRef>
              <c:f>'分配（増加率）'!$B$86:$B$96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'分配（増加率）'!$C$86:$C$96</c:f>
              <c:numCache>
                <c:formatCode>0.00;"▲ "0.00</c:formatCode>
                <c:ptCount val="11"/>
                <c:pt idx="0">
                  <c:v>4.5853299658848501</c:v>
                </c:pt>
                <c:pt idx="1">
                  <c:v>-5.1905065413326774</c:v>
                </c:pt>
                <c:pt idx="2">
                  <c:v>-2.2613189317227924</c:v>
                </c:pt>
                <c:pt idx="3">
                  <c:v>8.4979093155372265</c:v>
                </c:pt>
                <c:pt idx="4">
                  <c:v>4.9191242353796136</c:v>
                </c:pt>
                <c:pt idx="5">
                  <c:v>4.1928978920735593</c:v>
                </c:pt>
                <c:pt idx="6">
                  <c:v>0.43524709869498335</c:v>
                </c:pt>
                <c:pt idx="7">
                  <c:v>-7.7858105533196387</c:v>
                </c:pt>
                <c:pt idx="8">
                  <c:v>-7.785467825576653E-2</c:v>
                </c:pt>
                <c:pt idx="9">
                  <c:v>4.8961175888127793</c:v>
                </c:pt>
                <c:pt idx="10">
                  <c:v>20.039635754189092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1-4429-AC73-836583EDF524}"/>
            </c:ext>
          </c:extLst>
        </c:ser>
        <c:ser>
          <c:idx val="1"/>
          <c:order val="1"/>
          <c:tx>
            <c:strRef>
              <c:f>'分配（増加率）'!$D$85</c:f>
              <c:strCache>
                <c:ptCount val="1"/>
                <c:pt idx="0">
                  <c:v>五木村</c:v>
                </c:pt>
              </c:strCache>
            </c:strRef>
          </c:tx>
          <c:invertIfNegative val="0"/>
          <c:cat>
            <c:strRef>
              <c:f>'分配（増加率）'!$B$86:$B$96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'分配（増加率）'!$D$86:$D$96</c:f>
              <c:numCache>
                <c:formatCode>0.00;"▲ "0.00</c:formatCode>
                <c:ptCount val="11"/>
                <c:pt idx="0">
                  <c:v>-7.5245445869123326</c:v>
                </c:pt>
                <c:pt idx="1">
                  <c:v>4.7566013301827441</c:v>
                </c:pt>
                <c:pt idx="2">
                  <c:v>4.6366996920203647</c:v>
                </c:pt>
                <c:pt idx="3">
                  <c:v>13.350774945483032</c:v>
                </c:pt>
                <c:pt idx="4">
                  <c:v>-22.064593391290281</c:v>
                </c:pt>
                <c:pt idx="5">
                  <c:v>10.039786950288086</c:v>
                </c:pt>
                <c:pt idx="6">
                  <c:v>4.3597967196877585</c:v>
                </c:pt>
                <c:pt idx="7">
                  <c:v>1.9696697014182314</c:v>
                </c:pt>
                <c:pt idx="8">
                  <c:v>-0.92770303372308005</c:v>
                </c:pt>
                <c:pt idx="9">
                  <c:v>-5.1150146332149733</c:v>
                </c:pt>
                <c:pt idx="10">
                  <c:v>17.18985608888088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1-4429-AC73-836583ED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437888"/>
        <c:axId val="152439424"/>
      </c:barChart>
      <c:lineChart>
        <c:grouping val="standard"/>
        <c:varyColors val="0"/>
        <c:ser>
          <c:idx val="2"/>
          <c:order val="2"/>
          <c:tx>
            <c:strRef>
              <c:f>'分配（増加率）'!$E$85</c:f>
              <c:strCache>
                <c:ptCount val="1"/>
                <c:pt idx="0">
                  <c:v>全国平均</c:v>
                </c:pt>
              </c:strCache>
            </c:strRef>
          </c:tx>
          <c:marker>
            <c:symbol val="circle"/>
            <c:size val="5"/>
          </c:marker>
          <c:cat>
            <c:strRef>
              <c:f>'分配（増加率）'!$B$86:$B$96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'分配（増加率）'!$E$86:$E$96</c:f>
              <c:numCache>
                <c:formatCode>0.00;"▲ "0.00</c:formatCode>
                <c:ptCount val="11"/>
                <c:pt idx="0">
                  <c:v>-1.7535278916710011E-2</c:v>
                </c:pt>
                <c:pt idx="1">
                  <c:v>-7.1968687919515304</c:v>
                </c:pt>
                <c:pt idx="2">
                  <c:v>-2.9219807114937195</c:v>
                </c:pt>
                <c:pt idx="3">
                  <c:v>2.3999649136210159</c:v>
                </c:pt>
                <c:pt idx="4">
                  <c:v>-0.96176988206257941</c:v>
                </c:pt>
                <c:pt idx="5">
                  <c:v>0.38089955573809592</c:v>
                </c:pt>
                <c:pt idx="6">
                  <c:v>4.015566183658386</c:v>
                </c:pt>
                <c:pt idx="7">
                  <c:v>1.3958903564172691</c:v>
                </c:pt>
                <c:pt idx="8">
                  <c:v>2.8244497509427489</c:v>
                </c:pt>
                <c:pt idx="9">
                  <c:v>0.53187304042896133</c:v>
                </c:pt>
                <c:pt idx="10">
                  <c:v>2.2012856809609338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1-4429-AC73-836583ED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37888"/>
        <c:axId val="152439424"/>
      </c:lineChart>
      <c:catAx>
        <c:axId val="15243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5875">
            <a:solidFill>
              <a:schemeClr val="tx1"/>
            </a:solidFill>
          </a:ln>
        </c:spPr>
        <c:crossAx val="152439424"/>
        <c:crosses val="autoZero"/>
        <c:auto val="1"/>
        <c:lblAlgn val="ctr"/>
        <c:lblOffset val="100"/>
        <c:noMultiLvlLbl val="0"/>
      </c:catAx>
      <c:valAx>
        <c:axId val="152439424"/>
        <c:scaling>
          <c:orientation val="minMax"/>
        </c:scaling>
        <c:delete val="0"/>
        <c:axPos val="l"/>
        <c:majorGridlines/>
        <c:numFmt formatCode="0.0;&quot;▲ &quot;0.0" sourceLinked="0"/>
        <c:majorTickMark val="out"/>
        <c:minorTickMark val="none"/>
        <c:tickLblPos val="nextTo"/>
        <c:crossAx val="152437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4313142421443132"/>
          <c:y val="0.43563843222526055"/>
          <c:w val="0.11851857065352867"/>
          <c:h val="0.151321450927420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'分配（増加率）'!$C$38:$C$39</c:f>
          <c:strCache>
            <c:ptCount val="2"/>
            <c:pt idx="0">
              <c:v>増加率に対する寄与度の推移 （産山村）</c:v>
            </c:pt>
          </c:strCache>
        </c:strRef>
      </c:tx>
      <c:layout>
        <c:manualLayout>
          <c:xMode val="edge"/>
          <c:yMode val="edge"/>
          <c:x val="0.28439307122462726"/>
          <c:y val="1.7410226520298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2495816427433094E-2"/>
          <c:y val="0.12412945173996642"/>
          <c:w val="0.75254805094325006"/>
          <c:h val="0.79152921977058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'分配（増加率）'!$C$114</c:f>
              <c:strCache>
                <c:ptCount val="1"/>
                <c:pt idx="0">
                  <c:v>雇用者報酬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'分配（増加率）'!$B$115:$B$125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'分配（増加率）'!$C$115:$C$125</c:f>
              <c:numCache>
                <c:formatCode>#,##0.00;"▲ "#,##0.00</c:formatCode>
                <c:ptCount val="11"/>
                <c:pt idx="0">
                  <c:v>-1.986216582337383</c:v>
                </c:pt>
                <c:pt idx="1">
                  <c:v>0.64335998404323425</c:v>
                </c:pt>
                <c:pt idx="2">
                  <c:v>-2.2223164937457662</c:v>
                </c:pt>
                <c:pt idx="3">
                  <c:v>-0.30325000564690663</c:v>
                </c:pt>
                <c:pt idx="4">
                  <c:v>1.8300272069133781</c:v>
                </c:pt>
                <c:pt idx="5">
                  <c:v>-1.7320098309464738</c:v>
                </c:pt>
                <c:pt idx="6">
                  <c:v>-0.33061751989063715</c:v>
                </c:pt>
                <c:pt idx="7">
                  <c:v>1.4847890544396682</c:v>
                </c:pt>
                <c:pt idx="8">
                  <c:v>-0.51172013279242301</c:v>
                </c:pt>
                <c:pt idx="9">
                  <c:v>-0.34511128658763141</c:v>
                </c:pt>
                <c:pt idx="10">
                  <c:v>2.063221028183158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9-423E-8E67-28DFD132B2F6}"/>
            </c:ext>
          </c:extLst>
        </c:ser>
        <c:ser>
          <c:idx val="1"/>
          <c:order val="1"/>
          <c:tx>
            <c:strRef>
              <c:f>'分配（増加率）'!$D$114</c:f>
              <c:strCache>
                <c:ptCount val="1"/>
                <c:pt idx="0">
                  <c:v>財産所得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'分配（増加率）'!$B$115:$B$125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'分配（増加率）'!$D$115:$D$125</c:f>
              <c:numCache>
                <c:formatCode>#,##0.00;"▲ "#,##0.00</c:formatCode>
                <c:ptCount val="11"/>
                <c:pt idx="0">
                  <c:v>0.51494662960412962</c:v>
                </c:pt>
                <c:pt idx="1">
                  <c:v>-0.70931300103464512</c:v>
                </c:pt>
                <c:pt idx="2">
                  <c:v>-0.50755114903519805</c:v>
                </c:pt>
                <c:pt idx="3">
                  <c:v>7.1306047771509456E-3</c:v>
                </c:pt>
                <c:pt idx="4">
                  <c:v>1.2784595947741495</c:v>
                </c:pt>
                <c:pt idx="5">
                  <c:v>-0.5381964640807454</c:v>
                </c:pt>
                <c:pt idx="6">
                  <c:v>-6.2732938041143984E-3</c:v>
                </c:pt>
                <c:pt idx="7">
                  <c:v>2.5295993010307938</c:v>
                </c:pt>
                <c:pt idx="8">
                  <c:v>-1.2939762009013562</c:v>
                </c:pt>
                <c:pt idx="9">
                  <c:v>-0.72355145458778569</c:v>
                </c:pt>
                <c:pt idx="10">
                  <c:v>0.34488953033708508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9-423E-8E67-28DFD132B2F6}"/>
            </c:ext>
          </c:extLst>
        </c:ser>
        <c:ser>
          <c:idx val="2"/>
          <c:order val="2"/>
          <c:tx>
            <c:strRef>
              <c:f>'分配（増加率）'!$E$114</c:f>
              <c:strCache>
                <c:ptCount val="1"/>
                <c:pt idx="0">
                  <c:v>民間法人企業所得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'分配（増加率）'!$B$115:$B$125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'分配（増加率）'!$E$115:$E$125</c:f>
              <c:numCache>
                <c:formatCode>#,##0.00;"▲ "#,##0.00</c:formatCode>
                <c:ptCount val="11"/>
                <c:pt idx="0">
                  <c:v>3.096032374205711</c:v>
                </c:pt>
                <c:pt idx="1">
                  <c:v>-3.2436818281995725</c:v>
                </c:pt>
                <c:pt idx="2">
                  <c:v>-9.9692136138853873E-2</c:v>
                </c:pt>
                <c:pt idx="3">
                  <c:v>5.1667210688998013</c:v>
                </c:pt>
                <c:pt idx="4">
                  <c:v>-0.43580046086429414</c:v>
                </c:pt>
                <c:pt idx="5">
                  <c:v>1.9139375881966383</c:v>
                </c:pt>
                <c:pt idx="6">
                  <c:v>0.3690787854753837</c:v>
                </c:pt>
                <c:pt idx="7">
                  <c:v>-4.655172093282645</c:v>
                </c:pt>
                <c:pt idx="8">
                  <c:v>0.62912708415481899</c:v>
                </c:pt>
                <c:pt idx="9">
                  <c:v>2.2124566896028015</c:v>
                </c:pt>
                <c:pt idx="10">
                  <c:v>13.988066960729292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9-423E-8E67-28DFD132B2F6}"/>
            </c:ext>
          </c:extLst>
        </c:ser>
        <c:ser>
          <c:idx val="3"/>
          <c:order val="3"/>
          <c:tx>
            <c:strRef>
              <c:f>'分配（増加率）'!$F$114</c:f>
              <c:strCache>
                <c:ptCount val="1"/>
                <c:pt idx="0">
                  <c:v>公的企業所得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'分配（増加率）'!$B$115:$B$125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'分配（増加率）'!$F$115:$F$125</c:f>
              <c:numCache>
                <c:formatCode>#,##0.00;"▲ "#,##0.00</c:formatCode>
                <c:ptCount val="11"/>
                <c:pt idx="0">
                  <c:v>-0.47193783383324289</c:v>
                </c:pt>
                <c:pt idx="1">
                  <c:v>7.3094165066406619E-2</c:v>
                </c:pt>
                <c:pt idx="2">
                  <c:v>0.1490836807912343</c:v>
                </c:pt>
                <c:pt idx="3">
                  <c:v>-0.13725306959248815</c:v>
                </c:pt>
                <c:pt idx="4">
                  <c:v>7.0211389348687273E-2</c:v>
                </c:pt>
                <c:pt idx="5">
                  <c:v>-0.16562584743668993</c:v>
                </c:pt>
                <c:pt idx="6">
                  <c:v>5.037305560565479E-2</c:v>
                </c:pt>
                <c:pt idx="7">
                  <c:v>0.39614451560132735</c:v>
                </c:pt>
                <c:pt idx="8">
                  <c:v>-0.8459590156201241</c:v>
                </c:pt>
                <c:pt idx="9">
                  <c:v>0.57199784855211033</c:v>
                </c:pt>
                <c:pt idx="10">
                  <c:v>0.11651465395840169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9-423E-8E67-28DFD132B2F6}"/>
            </c:ext>
          </c:extLst>
        </c:ser>
        <c:ser>
          <c:idx val="4"/>
          <c:order val="4"/>
          <c:tx>
            <c:strRef>
              <c:f>'分配（増加率）'!$G$114</c:f>
              <c:strCache>
                <c:ptCount val="1"/>
                <c:pt idx="0">
                  <c:v>個人企業所得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'分配（増加率）'!$B$115:$B$125</c:f>
              <c:strCache>
                <c:ptCount val="11"/>
                <c:pt idx="0">
                  <c:v>H19(2007)</c:v>
                </c:pt>
                <c:pt idx="1">
                  <c:v>H20(2008)</c:v>
                </c:pt>
                <c:pt idx="2">
                  <c:v>H21(2009)</c:v>
                </c:pt>
                <c:pt idx="3">
                  <c:v>H22(2010)</c:v>
                </c:pt>
                <c:pt idx="4">
                  <c:v>H23(2011)</c:v>
                </c:pt>
                <c:pt idx="5">
                  <c:v>H24(2012)</c:v>
                </c:pt>
                <c:pt idx="6">
                  <c:v>H25(2013)</c:v>
                </c:pt>
                <c:pt idx="7">
                  <c:v>H26(2014)</c:v>
                </c:pt>
                <c:pt idx="8">
                  <c:v>H27(2015)</c:v>
                </c:pt>
                <c:pt idx="9">
                  <c:v>H28(2016)</c:v>
                </c:pt>
                <c:pt idx="10">
                  <c:v>H29(2017)</c:v>
                </c:pt>
              </c:strCache>
            </c:strRef>
          </c:cat>
          <c:val>
            <c:numRef>
              <c:f>'分配（増加率）'!$G$115:$G$125</c:f>
              <c:numCache>
                <c:formatCode>#,##0.00;"▲ "#,##0.00</c:formatCode>
                <c:ptCount val="11"/>
                <c:pt idx="0">
                  <c:v>3.4325053782456192</c:v>
                </c:pt>
                <c:pt idx="1">
                  <c:v>-1.9539658612080939</c:v>
                </c:pt>
                <c:pt idx="2">
                  <c:v>0.41915716640578432</c:v>
                </c:pt>
                <c:pt idx="3">
                  <c:v>3.7645607170996782</c:v>
                </c:pt>
                <c:pt idx="4">
                  <c:v>2.1762265052076857</c:v>
                </c:pt>
                <c:pt idx="5">
                  <c:v>4.7147924463408435</c:v>
                </c:pt>
                <c:pt idx="6">
                  <c:v>0.35268607130867768</c:v>
                </c:pt>
                <c:pt idx="7">
                  <c:v>-7.5411713311087762</c:v>
                </c:pt>
                <c:pt idx="8">
                  <c:v>1.9446735869033214</c:v>
                </c:pt>
                <c:pt idx="9">
                  <c:v>3.1803257918332926</c:v>
                </c:pt>
                <c:pt idx="10">
                  <c:v>3.5269435809811456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9-423E-8E67-28DFD132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3036504"/>
        <c:axId val="483034864"/>
      </c:barChart>
      <c:lineChart>
        <c:grouping val="stacked"/>
        <c:varyColors val="0"/>
        <c:ser>
          <c:idx val="5"/>
          <c:order val="5"/>
          <c:tx>
            <c:strRef>
              <c:f>'分配（増加率）'!$B$85</c:f>
              <c:strCache>
                <c:ptCount val="1"/>
                <c:pt idx="0">
                  <c:v>増加率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'分配（増加率）'!$C$86:$C$96</c:f>
              <c:numCache>
                <c:formatCode>0.00;"▲ "0.00</c:formatCode>
                <c:ptCount val="11"/>
                <c:pt idx="0">
                  <c:v>4.5853299658848501</c:v>
                </c:pt>
                <c:pt idx="1">
                  <c:v>-5.1905065413326774</c:v>
                </c:pt>
                <c:pt idx="2">
                  <c:v>-2.2613189317227924</c:v>
                </c:pt>
                <c:pt idx="3">
                  <c:v>8.4979093155372265</c:v>
                </c:pt>
                <c:pt idx="4">
                  <c:v>4.9191242353796136</c:v>
                </c:pt>
                <c:pt idx="5">
                  <c:v>4.1928978920735593</c:v>
                </c:pt>
                <c:pt idx="6">
                  <c:v>0.43524709869498335</c:v>
                </c:pt>
                <c:pt idx="7">
                  <c:v>-7.7858105533196387</c:v>
                </c:pt>
                <c:pt idx="8">
                  <c:v>-7.785467825576653E-2</c:v>
                </c:pt>
                <c:pt idx="9">
                  <c:v>4.8961175888127793</c:v>
                </c:pt>
                <c:pt idx="10">
                  <c:v>20.039635754189092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23E-8E67-28DFD132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36504"/>
        <c:axId val="483034864"/>
      </c:lineChart>
      <c:catAx>
        <c:axId val="483036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3034864"/>
        <c:crosses val="autoZero"/>
        <c:auto val="1"/>
        <c:lblAlgn val="ctr"/>
        <c:lblOffset val="100"/>
        <c:noMultiLvlLbl val="0"/>
      </c:catAx>
      <c:valAx>
        <c:axId val="4830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.0;&quot;▲ 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3036504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2612942544985002"/>
          <c:y val="0.20891149023038788"/>
          <c:w val="0.16643394964499927"/>
          <c:h val="0.59201443569553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13</xdr:col>
      <xdr:colOff>548250</xdr:colOff>
      <xdr:row>34</xdr:row>
      <xdr:rowOff>56025</xdr:rowOff>
    </xdr:to>
    <xdr:graphicFrame macro="">
      <xdr:nvGraphicFramePr>
        <xdr:cNvPr id="2869276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35</xdr:row>
      <xdr:rowOff>76200</xdr:rowOff>
    </xdr:from>
    <xdr:to>
      <xdr:col>13</xdr:col>
      <xdr:colOff>538725</xdr:colOff>
      <xdr:row>64</xdr:row>
      <xdr:rowOff>84600</xdr:rowOff>
    </xdr:to>
    <xdr:graphicFrame macro="">
      <xdr:nvGraphicFramePr>
        <xdr:cNvPr id="286927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0.20652</cdr:x>
      <cdr:y>0.02272</cdr:y>
    </cdr:from>
    <cdr:to>
      <cdr:x>0.83047</cdr:x>
      <cdr:y>0.12287</cdr:y>
    </cdr:to>
    <cdr:sp macro="" textlink="'分配（一人当たり）'!$C$7:$K$8">
      <cdr:nvSpPr>
        <cdr:cNvPr id="3" name="正方形/長方形 2"/>
        <cdr:cNvSpPr/>
      </cdr:nvSpPr>
      <cdr:spPr>
        <a:xfrm xmlns:a="http://schemas.openxmlformats.org/drawingml/2006/main">
          <a:off x="1910491" y="97836"/>
          <a:ext cx="5772093" cy="4311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Overflow="clip" horzOverflow="clip" vert="horz" wrap="none" lIns="91440" tIns="45720" rIns="91440" bIns="45720" numCol="1" spcCol="0" rtlCol="0" fromWordArt="0" anchor="ctr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D3B02B-206B-451D-9421-71A407177AD1}" type="TxLink">
            <a:rPr kumimoji="1"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市町村民所得（分配）の推移 （大津町と市町村平均との比較）</a:t>
          </a:fld>
          <a:endParaRPr kumimoji="1" lang="ja-JP" altLang="en-US" sz="1600" b="0">
            <a:latin typeface="Meiryo UI" panose="020B0604030504040204" pitchFamily="50" charset="-128"/>
            <a:ea typeface="Meiryo UI" panose="020B0604030504040204" pitchFamily="50" charset="-128"/>
          </a:endParaRPr>
        </a:p>
      </cdr:txBody>
    </cdr:sp>
  </cdr:relSizeAnchor>
  <cdr:relSizeAnchor xmlns:cdr="http://schemas.openxmlformats.org/drawingml/2006/chartDrawing">
    <cdr:from>
      <cdr:x>0.03429</cdr:x>
      <cdr:y>0.04045</cdr:y>
    </cdr:from>
    <cdr:to>
      <cdr:x>0.19327</cdr:x>
      <cdr:y>0.11375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28600" y="184150"/>
          <a:ext cx="1190625" cy="333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ja-JP" altLang="en-US" sz="1100" baseline="0">
              <a:solidFill>
                <a:schemeClr val="tx1"/>
              </a:solidFill>
            </a:rPr>
            <a:t>（単位：百万円）</a:t>
          </a:r>
          <a:endParaRPr kumimoji="1" lang="en-US" altLang="ja-JP" sz="1100" baseline="0"/>
        </a:p>
        <a:p xmlns:a="http://schemas.openxmlformats.org/drawingml/2006/main">
          <a:pPr algn="l"/>
          <a:r>
            <a:rPr kumimoji="1" lang="en-US" altLang="ja-JP" sz="1100"/>
            <a:t>nn </a:t>
          </a:r>
        </a:p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0.869</cdr:x>
      <cdr:y>0.93385</cdr:y>
    </cdr:from>
    <cdr:to>
      <cdr:x>0.91074</cdr:x>
      <cdr:y>0.9715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8008663" y="4135092"/>
          <a:ext cx="384721" cy="166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ja-JP" altLang="en-US" sz="1000"/>
            <a:t>（年度）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0.14222</cdr:x>
      <cdr:y>0.02387</cdr:y>
    </cdr:from>
    <cdr:to>
      <cdr:x>0.80316</cdr:x>
      <cdr:y>0.12402</cdr:y>
    </cdr:to>
    <cdr:sp macro="" textlink="'分配（一人当たり）'!$C$38:$M$39">
      <cdr:nvSpPr>
        <cdr:cNvPr id="3" name="正方形/長方形 2"/>
        <cdr:cNvSpPr/>
      </cdr:nvSpPr>
      <cdr:spPr>
        <a:xfrm xmlns:a="http://schemas.openxmlformats.org/drawingml/2006/main">
          <a:off x="1315698" y="102773"/>
          <a:ext cx="6114303" cy="4311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Overflow="clip" horzOverflow="clip" vert="horz" wrap="none" lIns="91440" tIns="45720" rIns="91440" bIns="45720" numCol="1" spcCol="0" rtlCol="0" fromWordArt="0" anchor="ctr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F81E667-C219-48B0-8CA0-255E393D9E38}" type="TxLink">
            <a:rPr kumimoji="1"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ctr"/>
            <a:t>一人当たり市町村民所得の推移 （大津町、市町村平均、全国平均）</a:t>
          </a:fld>
          <a:endParaRPr kumimoji="1" lang="ja-JP" altLang="en-US" sz="1600" b="0">
            <a:latin typeface="Meiryo UI" panose="020B0604030504040204" pitchFamily="50" charset="-128"/>
            <a:ea typeface="Meiryo UI" panose="020B0604030504040204" pitchFamily="50" charset="-128"/>
          </a:endParaRPr>
        </a:p>
      </cdr:txBody>
    </cdr:sp>
  </cdr:relSizeAnchor>
  <cdr:relSizeAnchor xmlns:cdr="http://schemas.openxmlformats.org/drawingml/2006/chartDrawing">
    <cdr:from>
      <cdr:x>0.03048</cdr:x>
      <cdr:y>0.05245</cdr:y>
    </cdr:from>
    <cdr:to>
      <cdr:x>0.17083</cdr:x>
      <cdr:y>0.12499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03200" y="241300"/>
          <a:ext cx="1025525" cy="333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ja-JP" altLang="en-US" sz="1100" baseline="0">
              <a:solidFill>
                <a:schemeClr val="tx1"/>
              </a:solidFill>
            </a:rPr>
            <a:t>（単位：千円）</a:t>
          </a:r>
          <a:endParaRPr kumimoji="1" lang="en-US" altLang="ja-JP" sz="1100"/>
        </a:p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0.86796</cdr:x>
      <cdr:y>0.9403</cdr:y>
    </cdr:from>
    <cdr:to>
      <cdr:x>0.90971</cdr:x>
      <cdr:y>0.97795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999139" y="4163669"/>
          <a:ext cx="384721" cy="166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ja-JP" altLang="en-US" sz="1000"/>
            <a:t>（年度）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34015</xdr:colOff>
      <xdr:row>4</xdr:row>
      <xdr:rowOff>68036</xdr:rowOff>
    </xdr:from>
    <xdr:to>
      <xdr:col>16</xdr:col>
      <xdr:colOff>381000</xdr:colOff>
      <xdr:row>34</xdr:row>
      <xdr:rowOff>17691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47623</xdr:colOff>
      <xdr:row>35</xdr:row>
      <xdr:rowOff>77558</xdr:rowOff>
    </xdr:from>
    <xdr:to>
      <xdr:col>16</xdr:col>
      <xdr:colOff>394608</xdr:colOff>
      <xdr:row>65</xdr:row>
      <xdr:rowOff>68034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0.00486</cdr:x>
      <cdr:y>0.06742</cdr:y>
    </cdr:from>
    <cdr:to>
      <cdr:x>0.10887</cdr:x>
      <cdr:y>0.12577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7627" y="299357"/>
          <a:ext cx="1018227" cy="25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kumimoji="1" lang="ja-JP" altLang="ja-JP" sz="1000" baseline="0">
              <a:effectLst/>
              <a:latin typeface="+mn-lt"/>
              <a:ea typeface="+mn-ea"/>
              <a:cs typeface="+mn-cs"/>
            </a:rPr>
            <a:t>（単位：百万円）</a:t>
          </a:r>
          <a:endParaRPr lang="ja-JP" altLang="en-US" sz="1000"/>
        </a:p>
      </cdr:txBody>
    </cdr:sp>
  </cdr:relSizeAnchor>
  <cdr:relSizeAnchor xmlns:cdr="http://schemas.openxmlformats.org/drawingml/2006/chartDrawing">
    <cdr:from>
      <cdr:x>0.85546</cdr:x>
      <cdr:y>0.93553</cdr:y>
    </cdr:from>
    <cdr:to>
      <cdr:x>0.91361</cdr:x>
      <cdr:y>0.99387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8375199" y="4153753"/>
          <a:ext cx="569387" cy="25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ja-JP" altLang="ja-JP" sz="1000">
              <a:effectLst/>
              <a:latin typeface="+mn-lt"/>
              <a:ea typeface="+mn-ea"/>
              <a:cs typeface="+mn-cs"/>
            </a:rPr>
            <a:t>（年度）</a:t>
          </a:r>
          <a:endParaRPr lang="ja-JP" altLang="en-US" sz="10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0.01042</cdr:x>
      <cdr:y>0.06468</cdr:y>
    </cdr:from>
    <cdr:to>
      <cdr:x>0.08823</cdr:x>
      <cdr:y>0.12249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2056" y="289834"/>
          <a:ext cx="761747" cy="25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kumimoji="1" lang="ja-JP" altLang="ja-JP" sz="1000" baseline="0">
              <a:effectLst/>
              <a:latin typeface="+mn-lt"/>
              <a:ea typeface="+mn-ea"/>
              <a:cs typeface="+mn-cs"/>
            </a:rPr>
            <a:t>（単位：</a:t>
          </a:r>
          <a:r>
            <a:rPr kumimoji="1" lang="ja-JP" altLang="en-US" sz="1000" baseline="0">
              <a:effectLst/>
              <a:latin typeface="+mn-lt"/>
              <a:ea typeface="+mn-ea"/>
              <a:cs typeface="+mn-cs"/>
            </a:rPr>
            <a:t>％</a:t>
          </a:r>
          <a:r>
            <a:rPr kumimoji="1" lang="ja-JP" altLang="ja-JP" sz="1000" baseline="0">
              <a:effectLst/>
              <a:latin typeface="+mn-lt"/>
              <a:ea typeface="+mn-ea"/>
              <a:cs typeface="+mn-cs"/>
            </a:rPr>
            <a:t>）</a:t>
          </a:r>
          <a:endParaRPr lang="ja-JP" altLang="en-US" sz="1000"/>
        </a:p>
      </cdr:txBody>
    </cdr:sp>
  </cdr:relSizeAnchor>
  <cdr:relSizeAnchor xmlns:cdr="http://schemas.openxmlformats.org/drawingml/2006/chartDrawing">
    <cdr:from>
      <cdr:x>0.85489</cdr:x>
      <cdr:y>0.92803</cdr:y>
    </cdr:from>
    <cdr:to>
      <cdr:x>0.91698</cdr:x>
      <cdr:y>0.98956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8349935" y="4234108"/>
          <a:ext cx="606423" cy="2807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>
              <a:effectLst/>
              <a:latin typeface="+mn-lt"/>
              <a:ea typeface="+mn-ea"/>
              <a:cs typeface="+mn-cs"/>
            </a:rPr>
            <a:t>（年度）</a:t>
          </a:r>
          <a:endParaRPr lang="ja-JP" altLang="ja-JP">
            <a:effectLst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47625</xdr:rowOff>
    </xdr:from>
    <xdr:to>
      <xdr:col>13</xdr:col>
      <xdr:colOff>567000</xdr:colOff>
      <xdr:row>35</xdr:row>
      <xdr:rowOff>28575</xdr:rowOff>
    </xdr:to>
    <xdr:graphicFrame macro="">
      <xdr:nvGraphicFramePr>
        <xdr:cNvPr id="297986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175530</xdr:colOff>
      <xdr:row>36</xdr:row>
      <xdr:rowOff>113619</xdr:rowOff>
    </xdr:from>
    <xdr:to>
      <xdr:col>13</xdr:col>
      <xdr:colOff>594631</xdr:colOff>
      <xdr:row>65</xdr:row>
      <xdr:rowOff>108857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0.18084</cdr:x>
      <cdr:y>0.02553</cdr:y>
    </cdr:from>
    <cdr:to>
      <cdr:x>0.82705</cdr:x>
      <cdr:y>0.12294</cdr:y>
    </cdr:to>
    <cdr:sp macro="" textlink="'分配（増加率）'!$C$7:$K$8">
      <cdr:nvSpPr>
        <cdr:cNvPr id="3" name="正方形/長方形 2"/>
        <cdr:cNvSpPr/>
      </cdr:nvSpPr>
      <cdr:spPr>
        <a:xfrm xmlns:a="http://schemas.openxmlformats.org/drawingml/2006/main">
          <a:off x="1557471" y="112992"/>
          <a:ext cx="5565455" cy="4311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Overflow="clip" horzOverflow="clip" vert="horz" wrap="none" lIns="91440" tIns="45720" rIns="90000" bIns="45720" numCol="1" spcCol="0" rtlCol="0" fromWordArt="0" anchor="ctr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3CD7688-5777-44EE-AAFC-948408D8045B}" type="TxLink">
            <a:rPr kumimoji="1" lang="en-US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ctr"/>
            <a:t>（市町村民所得）増加率の推移 （産山村と五木村との比較）</a:t>
          </a:fld>
          <a:endParaRPr kumimoji="1" lang="ja-JP" altLang="en-US" sz="1600" b="0">
            <a:latin typeface="Meiryo UI" panose="020B0604030504040204" pitchFamily="50" charset="-128"/>
            <a:ea typeface="Meiryo UI" panose="020B0604030504040204" pitchFamily="50" charset="-128"/>
          </a:endParaRPr>
        </a:p>
      </cdr:txBody>
    </cdr:sp>
  </cdr:relSizeAnchor>
  <cdr:relSizeAnchor xmlns:cdr="http://schemas.openxmlformats.org/drawingml/2006/chartDrawing">
    <cdr:from>
      <cdr:x>0.00887</cdr:x>
      <cdr:y>0.06137</cdr:y>
    </cdr:from>
    <cdr:to>
      <cdr:x>0.07616</cdr:x>
      <cdr:y>0.09865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76071" y="274404"/>
          <a:ext cx="577081" cy="1667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Overflow="clip" horzOverflow="clip" vert="horz" wrap="none" lIns="0" tIns="0" rIns="0" bIns="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ja-JP" altLang="en-US" sz="1000" baseline="0">
              <a:solidFill>
                <a:schemeClr val="tx1"/>
              </a:solidFill>
              <a:latin typeface="+mn-ea"/>
              <a:ea typeface="+mn-ea"/>
            </a:rPr>
            <a:t>（単位：％）</a:t>
          </a:r>
          <a:endParaRPr kumimoji="1" lang="en-US" altLang="ja-JP" sz="1000" baseline="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0.82991</cdr:x>
      <cdr:y>0.92996</cdr:y>
    </cdr:from>
    <cdr:to>
      <cdr:x>0.87481</cdr:x>
      <cdr:y>0.96658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446" y="4158118"/>
          <a:ext cx="385070" cy="163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ja-JP" altLang="en-US" sz="1000"/>
            <a:t>（年度）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0.01594</cdr:x>
      <cdr:y>0.05853</cdr:y>
    </cdr:from>
    <cdr:to>
      <cdr:x>0.10879</cdr:x>
      <cdr:y>0.11827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37434" y="253774"/>
          <a:ext cx="800797" cy="25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kumimoji="1" lang="ja-JP" altLang="ja-JP" sz="1000" baseline="0">
              <a:effectLst/>
              <a:latin typeface="+mn-ea"/>
              <a:ea typeface="+mn-ea"/>
              <a:cs typeface="+mn-cs"/>
            </a:rPr>
            <a:t>（単位：</a:t>
          </a:r>
          <a:r>
            <a:rPr kumimoji="1" lang="ja-JP" altLang="en-US" sz="1000" baseline="0">
              <a:effectLst/>
              <a:latin typeface="+mn-ea"/>
              <a:ea typeface="+mn-ea"/>
              <a:cs typeface="+mn-cs"/>
            </a:rPr>
            <a:t>％</a:t>
          </a:r>
          <a:r>
            <a:rPr kumimoji="1" lang="ja-JP" altLang="ja-JP" sz="1000" baseline="0">
              <a:effectLst/>
              <a:latin typeface="+mn-ea"/>
              <a:ea typeface="+mn-ea"/>
              <a:cs typeface="+mn-cs"/>
            </a:rPr>
            <a:t>）</a:t>
          </a:r>
          <a:r>
            <a:rPr kumimoji="1" lang="en-US" altLang="ja-JP" sz="1000">
              <a:effectLst/>
              <a:latin typeface="+mn-ea"/>
              <a:ea typeface="+mn-ea"/>
              <a:cs typeface="+mn-cs"/>
            </a:rPr>
            <a:t> 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0.81821</cdr:x>
      <cdr:y>0.92652</cdr:y>
    </cdr:from>
    <cdr:to>
      <cdr:x>0.88423</cdr:x>
      <cdr:y>0.98626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7026936" y="4210873"/>
          <a:ext cx="567009" cy="271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00">
              <a:effectLst/>
              <a:latin typeface="+mn-lt"/>
              <a:ea typeface="+mn-ea"/>
              <a:cs typeface="+mn-cs"/>
            </a:rPr>
            <a:t>（年度）</a:t>
          </a:r>
          <a:endParaRPr lang="ja-JP" altLang="ja-JP" sz="1000">
            <a:effectLst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B1:S89"/>
  <sheetViews>
    <sheetView tabSelected="1" zoomScale="90" zoomScaleNormal="90" workbookViewId="0"/>
  </sheetViews>
  <sheetFormatPr defaultRowHeight="12"/>
  <cols>
    <col min="1" max="1" width="2.140625" customWidth="1"/>
    <col min="3" max="3" width="11.7109375" bestFit="1" customWidth="1"/>
    <col min="5" max="5" width="11.85546875" customWidth="1"/>
    <col min="7" max="7" width="11.7109375" bestFit="1" customWidth="1"/>
    <col min="8" max="8" width="10.5703125" bestFit="1" customWidth="1"/>
    <col min="10" max="10" width="9.5703125" bestFit="1" customWidth="1"/>
    <col min="12" max="12" width="15" customWidth="1"/>
    <col min="13" max="13" width="14.28515625" customWidth="1"/>
    <col min="14" max="14" width="14.5703125" customWidth="1"/>
    <col min="15" max="15" width="5.42578125" customWidth="1"/>
    <col min="19" max="19" width="0" hidden="1" customWidth="1"/>
  </cols>
  <sheetData>
    <row r="1" spans="2:19" ht="12.75" thickBot="1"/>
    <row r="2" spans="2:19" ht="13.5" thickTop="1" thickBot="1">
      <c r="B2" s="28" t="s">
        <v>56</v>
      </c>
      <c r="E2" s="193" t="s">
        <v>12</v>
      </c>
    </row>
    <row r="3" spans="2:19" ht="13.5" thickTop="1" thickBot="1">
      <c r="B3" s="28" t="s">
        <v>57</v>
      </c>
      <c r="E3" s="193" t="s">
        <v>58</v>
      </c>
    </row>
    <row r="4" spans="2:19" ht="12.75" thickTop="1">
      <c r="B4" s="28"/>
      <c r="E4" s="27"/>
    </row>
    <row r="5" spans="2:19" ht="6.75" customHeight="1"/>
    <row r="6" spans="2:19">
      <c r="S6" s="152" t="s">
        <v>0</v>
      </c>
    </row>
    <row r="7" spans="2:19">
      <c r="C7" s="212" t="str">
        <f>"市町村民所得（分配）の推移 （"&amp;$E$2&amp;"と"&amp;$E$3&amp;"との比較）"</f>
        <v>市町村民所得（分配）の推移 （大津町と市町村平均との比較）</v>
      </c>
      <c r="D7" s="212"/>
      <c r="E7" s="212"/>
      <c r="F7" s="212"/>
      <c r="G7" s="212"/>
      <c r="H7" s="212"/>
      <c r="I7" s="213"/>
      <c r="J7" s="213"/>
      <c r="K7" s="213"/>
      <c r="S7" s="152" t="s">
        <v>1</v>
      </c>
    </row>
    <row r="8" spans="2:19">
      <c r="C8" s="212"/>
      <c r="D8" s="212"/>
      <c r="E8" s="212"/>
      <c r="F8" s="212"/>
      <c r="G8" s="212"/>
      <c r="H8" s="212"/>
      <c r="I8" s="213"/>
      <c r="J8" s="213"/>
      <c r="K8" s="213"/>
      <c r="S8" s="152" t="s">
        <v>2</v>
      </c>
    </row>
    <row r="9" spans="2:19">
      <c r="S9" s="152" t="s">
        <v>3</v>
      </c>
    </row>
    <row r="10" spans="2:19">
      <c r="S10" s="152" t="s">
        <v>4</v>
      </c>
    </row>
    <row r="11" spans="2:19">
      <c r="S11" s="152" t="s">
        <v>5</v>
      </c>
    </row>
    <row r="12" spans="2:19">
      <c r="S12" s="152" t="s">
        <v>6</v>
      </c>
    </row>
    <row r="13" spans="2:19">
      <c r="S13" s="152" t="s">
        <v>7</v>
      </c>
    </row>
    <row r="14" spans="2:19">
      <c r="S14" s="152" t="s">
        <v>8</v>
      </c>
    </row>
    <row r="15" spans="2:19">
      <c r="S15" s="152" t="s">
        <v>35</v>
      </c>
    </row>
    <row r="16" spans="2:19">
      <c r="S16" s="152" t="s">
        <v>36</v>
      </c>
    </row>
    <row r="17" spans="19:19">
      <c r="S17" s="152" t="s">
        <v>37</v>
      </c>
    </row>
    <row r="18" spans="19:19">
      <c r="S18" s="152" t="s">
        <v>38</v>
      </c>
    </row>
    <row r="19" spans="19:19">
      <c r="S19" s="152" t="s">
        <v>39</v>
      </c>
    </row>
    <row r="20" spans="19:19">
      <c r="S20" s="152" t="s">
        <v>40</v>
      </c>
    </row>
    <row r="21" spans="19:19">
      <c r="S21" s="152" t="s">
        <v>9</v>
      </c>
    </row>
    <row r="22" spans="19:19">
      <c r="S22" s="152" t="s">
        <v>10</v>
      </c>
    </row>
    <row r="23" spans="19:19">
      <c r="S23" s="152" t="s">
        <v>11</v>
      </c>
    </row>
    <row r="24" spans="19:19">
      <c r="S24" s="152" t="s">
        <v>41</v>
      </c>
    </row>
    <row r="25" spans="19:19">
      <c r="S25" s="152" t="s">
        <v>12</v>
      </c>
    </row>
    <row r="26" spans="19:19">
      <c r="S26" s="152" t="s">
        <v>13</v>
      </c>
    </row>
    <row r="27" spans="19:19">
      <c r="S27" s="152" t="s">
        <v>14</v>
      </c>
    </row>
    <row r="28" spans="19:19">
      <c r="S28" s="152" t="s">
        <v>15</v>
      </c>
    </row>
    <row r="29" spans="19:19">
      <c r="S29" s="152" t="s">
        <v>16</v>
      </c>
    </row>
    <row r="30" spans="19:19">
      <c r="S30" s="152" t="s">
        <v>17</v>
      </c>
    </row>
    <row r="31" spans="19:19">
      <c r="S31" s="152" t="s">
        <v>18</v>
      </c>
    </row>
    <row r="32" spans="19:19">
      <c r="S32" s="152" t="s">
        <v>42</v>
      </c>
    </row>
    <row r="33" spans="3:19">
      <c r="S33" s="152" t="s">
        <v>19</v>
      </c>
    </row>
    <row r="34" spans="3:19">
      <c r="S34" s="152" t="s">
        <v>20</v>
      </c>
    </row>
    <row r="35" spans="3:19">
      <c r="S35" s="152" t="s">
        <v>21</v>
      </c>
    </row>
    <row r="36" spans="3:19">
      <c r="S36" s="152" t="s">
        <v>22</v>
      </c>
    </row>
    <row r="37" spans="3:19">
      <c r="S37" s="152" t="s">
        <v>43</v>
      </c>
    </row>
    <row r="38" spans="3:19">
      <c r="C38" s="212" t="str">
        <f>"一人当たり市町村民所得の推移 （"&amp;$H$70&amp;"、"&amp;$I$70&amp;"、"&amp;$J$70&amp;"）"</f>
        <v>一人当たり市町村民所得の推移 （大津町、市町村平均、全国平均）</v>
      </c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S38" s="152" t="s">
        <v>44</v>
      </c>
    </row>
    <row r="39" spans="3:19"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S39" s="152" t="s">
        <v>45</v>
      </c>
    </row>
    <row r="40" spans="3:19">
      <c r="S40" s="152" t="s">
        <v>23</v>
      </c>
    </row>
    <row r="41" spans="3:19">
      <c r="S41" s="152" t="s">
        <v>24</v>
      </c>
    </row>
    <row r="42" spans="3:19">
      <c r="S42" s="152" t="s">
        <v>25</v>
      </c>
    </row>
    <row r="43" spans="3:19">
      <c r="S43" s="152" t="s">
        <v>26</v>
      </c>
    </row>
    <row r="44" spans="3:19">
      <c r="S44" s="152" t="s">
        <v>27</v>
      </c>
    </row>
    <row r="45" spans="3:19">
      <c r="S45" s="152" t="s">
        <v>28</v>
      </c>
    </row>
    <row r="46" spans="3:19">
      <c r="S46" s="152" t="s">
        <v>29</v>
      </c>
    </row>
    <row r="47" spans="3:19">
      <c r="S47" s="152" t="s">
        <v>30</v>
      </c>
    </row>
    <row r="48" spans="3:19">
      <c r="S48" s="152" t="s">
        <v>31</v>
      </c>
    </row>
    <row r="49" spans="19:19">
      <c r="S49" s="152" t="s">
        <v>46</v>
      </c>
    </row>
    <row r="50" spans="19:19">
      <c r="S50" s="152" t="s">
        <v>32</v>
      </c>
    </row>
    <row r="51" spans="19:19">
      <c r="S51" s="152" t="s">
        <v>33</v>
      </c>
    </row>
    <row r="52" spans="19:19">
      <c r="S52" s="152" t="s">
        <v>58</v>
      </c>
    </row>
    <row r="69" spans="2:14">
      <c r="B69" t="s">
        <v>59</v>
      </c>
      <c r="G69" t="s">
        <v>60</v>
      </c>
      <c r="L69" s="31"/>
      <c r="M69" s="134"/>
    </row>
    <row r="70" spans="2:14">
      <c r="B70" s="190"/>
      <c r="C70" s="190" t="str">
        <f>E2</f>
        <v>大津町</v>
      </c>
      <c r="D70" s="29" t="str">
        <f>E3</f>
        <v>市町村平均</v>
      </c>
      <c r="E70" s="56" t="s">
        <v>68</v>
      </c>
      <c r="G70" s="190"/>
      <c r="H70" s="190" t="str">
        <f>$E$2</f>
        <v>大津町</v>
      </c>
      <c r="I70" s="29" t="str">
        <f>$E$3</f>
        <v>市町村平均</v>
      </c>
      <c r="J70" s="55" t="s">
        <v>68</v>
      </c>
      <c r="L70" s="192" t="s">
        <v>64</v>
      </c>
      <c r="M70" s="191" t="s">
        <v>234</v>
      </c>
      <c r="N70" s="192" t="s">
        <v>107</v>
      </c>
    </row>
    <row r="71" spans="2:14">
      <c r="B71" s="24" t="s">
        <v>115</v>
      </c>
      <c r="C71" s="195">
        <f>SUMIF(H18分配!$A$6:$A$60,C$70,H18分配!$I$6:$I$60)/1000</f>
        <v>73215.740999999995</v>
      </c>
      <c r="D71" s="195">
        <f>SUMIF(H18分配!$A$6:$A$60,D$70,H18分配!$I$6:$I$60)/1000</f>
        <v>94787.473177777778</v>
      </c>
      <c r="E71" s="57">
        <f>L71*1000/M71</f>
        <v>224586.09044075559</v>
      </c>
      <c r="G71" s="24" t="s">
        <v>115</v>
      </c>
      <c r="H71" s="195">
        <f>SUMIF(H18分配!$A$6:$A$60,H$70,H18分配!$B$6:$B$60)</f>
        <v>2478.6127153932089</v>
      </c>
      <c r="I71" s="195">
        <f>SUMIF(H18分配!$A$6:$A$60,I$70,H18分配!$B$6:$B$60)</f>
        <v>2320.5075396540433</v>
      </c>
      <c r="J71" s="58">
        <f>L71*1000/N71</f>
        <v>3068.2215583846851</v>
      </c>
      <c r="L71" s="54">
        <v>392351.9</v>
      </c>
      <c r="M71" s="136">
        <v>1747</v>
      </c>
      <c r="N71" s="135">
        <v>127876</v>
      </c>
    </row>
    <row r="72" spans="2:14">
      <c r="B72" s="24" t="s">
        <v>116</v>
      </c>
      <c r="C72" s="195">
        <f>SUMIF(H19分配!$A$6:$A$60,C$70,H19分配!$I$6:$I$60)/1000</f>
        <v>77243.044999999998</v>
      </c>
      <c r="D72" s="195">
        <f>SUMIF(H19分配!$A$6:$A$60,D$70,H19分配!$I$6:$I$60)/1000</f>
        <v>95904.345111111106</v>
      </c>
      <c r="E72" s="57">
        <f t="shared" ref="E72:E80" si="0">L72*1000/M72</f>
        <v>224546.70864338867</v>
      </c>
      <c r="G72" s="24" t="s">
        <v>116</v>
      </c>
      <c r="H72" s="195">
        <f>SUMIF(H19分配!$A$6:$A$60,H$70,H19分配!$B$6:$B$60)</f>
        <v>2580.2727485301975</v>
      </c>
      <c r="I72" s="195">
        <f>SUMIF(H19分配!$A$6:$A$60,I$70,H19分配!$B$6:$B$60)</f>
        <v>2356.2589021111735</v>
      </c>
      <c r="J72" s="30">
        <f t="shared" ref="J72:J80" si="1">L72*1000/N72</f>
        <v>3064.6638333776036</v>
      </c>
      <c r="L72" s="54">
        <v>392283.1</v>
      </c>
      <c r="M72" s="136">
        <v>1747</v>
      </c>
      <c r="N72" s="135">
        <v>128002</v>
      </c>
    </row>
    <row r="73" spans="2:14">
      <c r="B73" s="24" t="s">
        <v>117</v>
      </c>
      <c r="C73" s="195">
        <f>SUMIF(H20分配!$A$6:$A$60,C$70,H20分配!$I$6:$I$60)/1000</f>
        <v>74450.618000000002</v>
      </c>
      <c r="D73" s="195">
        <f>SUMIF(H20分配!$A$6:$A$60,D$70,H20分配!$I$6:$I$60)/1000</f>
        <v>90748.695155555557</v>
      </c>
      <c r="E73" s="57">
        <f t="shared" si="0"/>
        <v>208386.37664567831</v>
      </c>
      <c r="G73" s="24" t="s">
        <v>117</v>
      </c>
      <c r="H73" s="195">
        <f>SUMIF(H20分配!$A$6:$A$60,H$70,H20分配!$B$6:$B$60)</f>
        <v>2452.5024870705274</v>
      </c>
      <c r="I73" s="195">
        <f>SUMIF(H20分配!$A$6:$A$60,I$70,H20分配!$B$6:$B$60)</f>
        <v>2235.8932241948069</v>
      </c>
      <c r="J73" s="30">
        <f t="shared" si="1"/>
        <v>2842.9712697086361</v>
      </c>
      <c r="L73" s="54">
        <v>364051</v>
      </c>
      <c r="M73" s="136">
        <v>1747</v>
      </c>
      <c r="N73" s="135">
        <v>128053</v>
      </c>
    </row>
    <row r="74" spans="2:14">
      <c r="B74" s="24" t="s">
        <v>118</v>
      </c>
      <c r="C74" s="195">
        <f>SUMIF(H21分配!$A$6:$A$60,C$70,H21分配!$I$6:$I$60)/1000</f>
        <v>71925.028000000006</v>
      </c>
      <c r="D74" s="195">
        <f>SUMIF(H21分配!$A$6:$A$60,D$70,H21分配!$I$6:$I$60)/1000</f>
        <v>88109.547511111115</v>
      </c>
      <c r="E74" s="57">
        <f t="shared" si="0"/>
        <v>202297.36691471093</v>
      </c>
      <c r="G74" s="24" t="s">
        <v>118</v>
      </c>
      <c r="H74" s="195">
        <f>SUMIF(H21分配!$A$6:$A$60,H$70,H21分配!$B$6:$B$60)</f>
        <v>2336.897394242641</v>
      </c>
      <c r="I74" s="195">
        <f>SUMIF(H21分配!$A$6:$A$60,I$70,H21分配!$B$6:$B$60)</f>
        <v>2177.4165430578719</v>
      </c>
      <c r="J74" s="30">
        <f t="shared" si="1"/>
        <v>2760.3744405651755</v>
      </c>
      <c r="L74" s="54">
        <v>353413.5</v>
      </c>
      <c r="M74" s="136">
        <v>1747</v>
      </c>
      <c r="N74" s="135">
        <v>128031</v>
      </c>
    </row>
    <row r="75" spans="2:14">
      <c r="B75" s="24" t="s">
        <v>119</v>
      </c>
      <c r="C75" s="195">
        <f>SUMIF(H22分配!$A$6:$A$60,C$70,H22分配!$I$6:$I$60)/1000</f>
        <v>77033.842999999993</v>
      </c>
      <c r="D75" s="195">
        <f>SUMIF(H22分配!$A$6:$A$60,D$70,H22分配!$I$6:$I$60)/1000</f>
        <v>90952.223177777778</v>
      </c>
      <c r="E75" s="57">
        <f t="shared" si="0"/>
        <v>207152.43274184316</v>
      </c>
      <c r="G75" s="24" t="s">
        <v>119</v>
      </c>
      <c r="H75" s="195">
        <f>SUMIF(H22分配!$A$6:$A$60,H$70,H22分配!$B$6:$B$60)</f>
        <v>2466.345745021451</v>
      </c>
      <c r="I75" s="195">
        <f>SUMIF(H22分配!$A$6:$A$60,I$70,H22分配!$B$6:$B$60)</f>
        <v>2252.0036815804328</v>
      </c>
      <c r="J75" s="30">
        <f t="shared" si="1"/>
        <v>2826.5783040309921</v>
      </c>
      <c r="L75" s="54">
        <v>361895.3</v>
      </c>
      <c r="M75" s="136">
        <v>1747</v>
      </c>
      <c r="N75" s="135">
        <v>128033</v>
      </c>
    </row>
    <row r="76" spans="2:14">
      <c r="B76" s="24" t="s">
        <v>120</v>
      </c>
      <c r="C76" s="195">
        <f>SUMIF(H23分配!$A$6:$A$60,C$70,H23分配!$I$6:$I$60)/1000</f>
        <v>79492.498000000007</v>
      </c>
      <c r="D76" s="195">
        <f>SUMIF(H23分配!$A$6:$A$60,D$70,H23分配!$I$6:$I$60)/1000</f>
        <v>92484.766844444443</v>
      </c>
      <c r="E76" s="57">
        <f t="shared" si="0"/>
        <v>205160.10303377217</v>
      </c>
      <c r="G76" s="24" t="s">
        <v>120</v>
      </c>
      <c r="H76" s="195">
        <f>SUMIF(H23分配!$A$6:$A$60,H$70,H23分配!$B$6:$B$60)</f>
        <v>2507.8080005047636</v>
      </c>
      <c r="I76" s="195">
        <f>SUMIF(H23分配!$A$6:$A$60,I$70,H23分配!$B$6:$B$60)</f>
        <v>2295.9049799416566</v>
      </c>
      <c r="J76" s="30">
        <f t="shared" si="1"/>
        <v>2805.1334027283187</v>
      </c>
      <c r="L76" s="54">
        <v>358414.7</v>
      </c>
      <c r="M76" s="136">
        <v>1747</v>
      </c>
      <c r="N76" s="135">
        <v>127771</v>
      </c>
    </row>
    <row r="77" spans="2:14">
      <c r="B77" s="24" t="s">
        <v>121</v>
      </c>
      <c r="C77" s="195">
        <f>SUMIF(H24分配!$A$6:$A$60,C$70,H24分配!$I$6:$I$60)/1000</f>
        <v>82157.320999999996</v>
      </c>
      <c r="D77" s="195">
        <f>SUMIF(H24分配!$A$6:$A$60,D$70,H24分配!$I$6:$I$60)/1000</f>
        <v>92229.107155555568</v>
      </c>
      <c r="E77" s="57">
        <f t="shared" si="0"/>
        <v>205941.55695477963</v>
      </c>
      <c r="G77" s="24" t="s">
        <v>121</v>
      </c>
      <c r="H77" s="195">
        <f>SUMIF(H24分配!$A$6:$A$60,H$70,H24分配!$B$6:$B$60)</f>
        <v>2555.3581848154022</v>
      </c>
      <c r="I77" s="195">
        <f>SUMIF(H24分配!$A$6:$A$60,I$70,H24分配!$B$6:$B$60)</f>
        <v>2296.5453251637759</v>
      </c>
      <c r="J77" s="30">
        <f t="shared" si="1"/>
        <v>2820.2326547569587</v>
      </c>
      <c r="L77" s="54">
        <v>359779.9</v>
      </c>
      <c r="M77" s="136">
        <v>1747</v>
      </c>
      <c r="N77" s="135">
        <v>127571</v>
      </c>
    </row>
    <row r="78" spans="2:14">
      <c r="B78" s="24" t="s">
        <v>122</v>
      </c>
      <c r="C78" s="195">
        <f>SUMIF(H25分配!$A$6:$A$60,C$70,H25分配!$I$6:$I$60)/1000</f>
        <v>83784.179000000004</v>
      </c>
      <c r="D78" s="195">
        <f>SUMIF(H25分配!$A$6:$A$60,D$70,H25分配!$I$6:$I$60)/1000</f>
        <v>94113.025511111104</v>
      </c>
      <c r="E78" s="57">
        <f t="shared" si="0"/>
        <v>214211.27647395534</v>
      </c>
      <c r="G78" s="24" t="s">
        <v>122</v>
      </c>
      <c r="H78" s="195">
        <f>SUMIF(H25分配!$A$6:$A$60,H$70,H25分配!$B$6:$B$60)</f>
        <v>2569.5939090964853</v>
      </c>
      <c r="I78" s="195">
        <f>SUMIF(H25分配!$A$6:$A$60,I$70,H25分配!$B$6:$B$60)</f>
        <v>2350.9096464159488</v>
      </c>
      <c r="J78" s="30">
        <f t="shared" si="1"/>
        <v>2937.5797728289622</v>
      </c>
      <c r="L78" s="54">
        <v>374227.1</v>
      </c>
      <c r="M78" s="136">
        <v>1747</v>
      </c>
      <c r="N78" s="135">
        <v>127393</v>
      </c>
    </row>
    <row r="79" spans="2:14">
      <c r="B79" s="24" t="s">
        <v>123</v>
      </c>
      <c r="C79" s="195">
        <f>SUMIF(H26分配!$A$6:$A$60,C$70,H26分配!$I$6:$I$60)/1000</f>
        <v>84161.994000000006</v>
      </c>
      <c r="D79" s="195">
        <f>SUMIF(H26分配!$A$6:$A$60,D$70,H26分配!$I$6:$I$60)/1000</f>
        <v>93392.373288888892</v>
      </c>
      <c r="E79" s="57">
        <f t="shared" si="0"/>
        <v>217201.43102461362</v>
      </c>
      <c r="G79" s="24" t="s">
        <v>123</v>
      </c>
      <c r="H79" s="195">
        <f>SUMIF(H26分配!$A$6:$A$60,H$70,H26分配!$B$6:$B$60)</f>
        <v>2547.1216633375702</v>
      </c>
      <c r="I79" s="195">
        <f>SUMIF(H26分配!$A$6:$A$60,I$70,H26分配!$B$6:$B$60)</f>
        <v>2341.8048236314812</v>
      </c>
      <c r="J79" s="30">
        <f t="shared" si="1"/>
        <v>2982.7059276668997</v>
      </c>
      <c r="L79" s="54">
        <v>379450.9</v>
      </c>
      <c r="M79" s="136">
        <v>1747</v>
      </c>
      <c r="N79" s="135">
        <v>127217</v>
      </c>
    </row>
    <row r="80" spans="2:14">
      <c r="B80" s="24" t="s">
        <v>124</v>
      </c>
      <c r="C80" s="195">
        <f>SUMIF(H27分配!$A$6:$A$60,C$70,H27分配!$I$6:$I$60)/1000</f>
        <v>87814.819000000003</v>
      </c>
      <c r="D80" s="195">
        <f>SUMIF(H27分配!$A$6:$A$60,D$70,H27分配!$I$6:$I$60)/1000</f>
        <v>95600.952822222214</v>
      </c>
      <c r="E80" s="57">
        <f t="shared" si="0"/>
        <v>223336.1763022324</v>
      </c>
      <c r="G80" s="24" t="s">
        <v>124</v>
      </c>
      <c r="H80" s="195">
        <f>SUMIF(H27分配!$A$6:$A$60,H$70,H27分配!$B$6:$B$60)</f>
        <v>2625.0992167882337</v>
      </c>
      <c r="I80" s="195">
        <f>SUMIF(H27分配!$A$6:$A$60,I$70,H27分配!$B$6:$B$60)</f>
        <v>2408.5293544287497</v>
      </c>
      <c r="J80" s="30">
        <f t="shared" si="1"/>
        <v>3070.3781231556168</v>
      </c>
      <c r="L80" s="54">
        <v>390168.3</v>
      </c>
      <c r="M80" s="136">
        <v>1747</v>
      </c>
      <c r="N80" s="135">
        <v>127075</v>
      </c>
    </row>
    <row r="81" spans="2:14">
      <c r="B81" s="24" t="s">
        <v>125</v>
      </c>
      <c r="C81" s="195">
        <f>SUMIF(H28分配!$A$6:$A$60,C$70,H28分配!$I$6:$I$60)/1000</f>
        <v>92565.721999999994</v>
      </c>
      <c r="D81" s="195">
        <f>SUMIF(H28分配!$A$6:$A$60,D$70,H28分配!$I$6:$I$60)/1000</f>
        <v>99124.631266666664</v>
      </c>
      <c r="E81" s="57">
        <f t="shared" ref="E81" si="2">L81*1000/M81</f>
        <v>224524.04121350887</v>
      </c>
      <c r="G81" s="24" t="s">
        <v>125</v>
      </c>
      <c r="H81" s="195">
        <f>SUMIF(H28分配!$A$6:$A$60,H$70,H28分配!$B$6:$B$60)</f>
        <v>2741.4696283133421</v>
      </c>
      <c r="I81" s="195">
        <f>SUMIF(H28分配!$A$6:$A$60,I$70,H28分配!$B$6:$B$60)</f>
        <v>2513.6730839238157</v>
      </c>
      <c r="J81" s="30">
        <f t="shared" ref="J81" si="3">L81*1000/N81</f>
        <v>3090.7704794024016</v>
      </c>
      <c r="L81" s="54">
        <v>392243.5</v>
      </c>
      <c r="M81" s="136">
        <v>1747</v>
      </c>
      <c r="N81" s="135">
        <v>126908</v>
      </c>
    </row>
    <row r="82" spans="2:14">
      <c r="B82" s="24" t="s">
        <v>229</v>
      </c>
      <c r="C82" s="195">
        <f>SUMIF(H29分配!$A$6:$A$60,C$70,H29分配!$I$6:$I$60)/1000</f>
        <v>97408.217999999993</v>
      </c>
      <c r="D82" s="195">
        <f>SUMIF(H29分配!$A$6:$A$60,D$70,H29分配!$I$6:$I$60)/1000</f>
        <v>102519.8796</v>
      </c>
      <c r="E82" s="57">
        <f t="shared" ref="E82" si="4">L82*1000/M82</f>
        <v>229466.45678305667</v>
      </c>
      <c r="G82" s="24" t="s">
        <v>229</v>
      </c>
      <c r="H82" s="195">
        <f>SUMIF(H29分配!$A$6:$A$60,H$70,H29分配!$B$6:$B$60)</f>
        <v>2876.5383456870331</v>
      </c>
      <c r="I82" s="195">
        <f>SUMIF(H29分配!$A$6:$A$60,I$70,H29分配!$B$6:$B$60)</f>
        <v>2613.054402164124</v>
      </c>
      <c r="J82" s="30">
        <f t="shared" ref="J82" si="5">L82*1000/N82</f>
        <v>3164.2426395137736</v>
      </c>
      <c r="L82" s="54">
        <v>400877.9</v>
      </c>
      <c r="M82" s="136">
        <v>1747</v>
      </c>
      <c r="N82" s="135">
        <v>126690</v>
      </c>
    </row>
    <row r="83" spans="2:14">
      <c r="L83" s="137" t="s">
        <v>233</v>
      </c>
      <c r="M83" t="s">
        <v>111</v>
      </c>
      <c r="N83" t="s">
        <v>108</v>
      </c>
    </row>
    <row r="84" spans="2:14">
      <c r="L84" s="137" t="s">
        <v>114</v>
      </c>
      <c r="M84" s="53" t="s">
        <v>112</v>
      </c>
      <c r="N84" s="214" t="s">
        <v>109</v>
      </c>
    </row>
    <row r="85" spans="2:14">
      <c r="M85" t="s">
        <v>230</v>
      </c>
      <c r="N85" s="214"/>
    </row>
    <row r="86" spans="2:14">
      <c r="M86" t="s">
        <v>113</v>
      </c>
      <c r="N86" s="214" t="s">
        <v>110</v>
      </c>
    </row>
    <row r="87" spans="2:14">
      <c r="N87" s="214"/>
    </row>
    <row r="88" spans="2:14">
      <c r="N88" s="214"/>
    </row>
    <row r="89" spans="2:14">
      <c r="N89" s="214"/>
    </row>
  </sheetData>
  <mergeCells count="4">
    <mergeCell ref="C7:K8"/>
    <mergeCell ref="C38:M39"/>
    <mergeCell ref="N84:N85"/>
    <mergeCell ref="N86:N89"/>
  </mergeCells>
  <phoneticPr fontId="4"/>
  <dataValidations count="1">
    <dataValidation type="list" allowBlank="1" showInputMessage="1" showErrorMessage="1" sqref="E2:E3">
      <formula1>$S$6:$S$52</formula1>
    </dataValidation>
  </dataValidations>
  <pageMargins left="0.70866141732283472" right="0.70866141732283472" top="0.74803149606299213" bottom="0.74803149606299213" header="0.31496062992125984" footer="0.31496062992125984"/>
  <pageSetup paperSize="9" scale="66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70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168</v>
      </c>
      <c r="D1" s="2"/>
      <c r="P1" s="1" t="s">
        <v>69</v>
      </c>
      <c r="Q1" s="8"/>
      <c r="R1" s="62" t="s">
        <v>169</v>
      </c>
      <c r="S1" s="2" t="s">
        <v>155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169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169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</row>
    <row r="2" spans="1:135" ht="18" customHeight="1">
      <c r="C2" s="66"/>
      <c r="P2" s="37"/>
      <c r="Q2" s="38" t="s">
        <v>156</v>
      </c>
      <c r="R2" s="39"/>
      <c r="S2" s="39"/>
      <c r="T2" s="39"/>
      <c r="U2" s="67"/>
      <c r="V2" s="39" t="s">
        <v>157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158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72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159</v>
      </c>
      <c r="S3" s="41" t="s">
        <v>160</v>
      </c>
      <c r="T3" s="39"/>
      <c r="U3" s="67"/>
      <c r="V3" s="44"/>
      <c r="W3" s="44"/>
      <c r="X3" s="44"/>
      <c r="Y3" s="41" t="s">
        <v>161</v>
      </c>
      <c r="Z3" s="39"/>
      <c r="AA3" s="67"/>
      <c r="AB3" s="37" t="s">
        <v>162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163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72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72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164</v>
      </c>
      <c r="AQ5" s="99"/>
      <c r="AR5" s="4"/>
      <c r="AS5" s="99"/>
      <c r="AT5" s="103"/>
      <c r="AU5" s="99" t="s">
        <v>164</v>
      </c>
      <c r="AV5" s="99"/>
      <c r="AW5" s="101"/>
      <c r="AX5" s="99"/>
      <c r="AY5" s="106" t="s">
        <v>165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72"/>
    </row>
    <row r="6" spans="1:135" ht="12">
      <c r="A6" s="108" t="s">
        <v>0</v>
      </c>
      <c r="B6" s="109">
        <f t="shared" ref="B6:B51" si="0">BA6/$BB6</f>
        <v>2663.0899883772086</v>
      </c>
      <c r="C6" s="110">
        <f t="shared" ref="C6:C51" si="1">Q6/$BB6</f>
        <v>2015.1885241227237</v>
      </c>
      <c r="D6" s="109">
        <f t="shared" ref="D6:D51" si="2">V6/$BB6</f>
        <v>162.70704998343481</v>
      </c>
      <c r="E6" s="109">
        <f t="shared" ref="E6:E51" si="3">AO6/$BB6</f>
        <v>165.93279283731894</v>
      </c>
      <c r="F6" s="109">
        <f t="shared" ref="F6:F51" si="4">AT6/$BB6</f>
        <v>45.143544191048278</v>
      </c>
      <c r="G6" s="109">
        <f t="shared" ref="G6:G51" si="5">AW6/$BB6</f>
        <v>274.11807724268277</v>
      </c>
      <c r="H6" s="108" t="s">
        <v>0</v>
      </c>
      <c r="I6" s="187">
        <f>BA6</f>
        <v>1961323167</v>
      </c>
      <c r="J6" s="188">
        <f>Q6</f>
        <v>1484154105</v>
      </c>
      <c r="K6" s="188">
        <f>V6</f>
        <v>119831139</v>
      </c>
      <c r="L6" s="188">
        <f>AO6</f>
        <v>122206847</v>
      </c>
      <c r="M6" s="188">
        <f>AT6</f>
        <v>33247498</v>
      </c>
      <c r="N6" s="189">
        <f>AW6</f>
        <v>201883578</v>
      </c>
      <c r="P6" s="37" t="s">
        <v>0</v>
      </c>
      <c r="Q6" s="1">
        <v>1484154105</v>
      </c>
      <c r="R6" s="1">
        <v>1275695947</v>
      </c>
      <c r="S6" s="1">
        <v>208458158</v>
      </c>
      <c r="T6" s="1">
        <v>184432726</v>
      </c>
      <c r="U6" s="1">
        <v>24025432</v>
      </c>
      <c r="V6" s="1">
        <v>119831139</v>
      </c>
      <c r="W6" s="1">
        <v>183003450</v>
      </c>
      <c r="X6" s="1">
        <v>63172311</v>
      </c>
      <c r="Y6" s="1">
        <v>-2199750</v>
      </c>
      <c r="Z6" s="1">
        <v>59061838</v>
      </c>
      <c r="AA6" s="1">
        <v>61261588</v>
      </c>
      <c r="AB6" s="20">
        <v>119293557</v>
      </c>
      <c r="AC6" s="1"/>
      <c r="AD6" s="37" t="s">
        <v>0</v>
      </c>
      <c r="AE6" s="1">
        <v>35366347</v>
      </c>
      <c r="AF6" s="1">
        <v>36985563</v>
      </c>
      <c r="AG6" s="1">
        <v>1619216</v>
      </c>
      <c r="AH6" s="1">
        <v>19905911</v>
      </c>
      <c r="AI6" s="1">
        <v>52722855</v>
      </c>
      <c r="AJ6" s="1">
        <v>11298444</v>
      </c>
      <c r="AK6" s="1">
        <v>2737332</v>
      </c>
      <c r="AL6" s="1">
        <v>3028839</v>
      </c>
      <c r="AM6" s="1">
        <v>291507</v>
      </c>
      <c r="AN6" s="1">
        <v>357337923</v>
      </c>
      <c r="AO6" s="1">
        <v>122206847</v>
      </c>
      <c r="AP6" s="1">
        <v>99210731</v>
      </c>
      <c r="AQ6" s="20">
        <v>22996116</v>
      </c>
      <c r="AR6" s="1">
        <v>0</v>
      </c>
      <c r="AS6" s="37" t="s">
        <v>0</v>
      </c>
      <c r="AT6" s="1">
        <v>33247498</v>
      </c>
      <c r="AU6" s="21">
        <v>19701232</v>
      </c>
      <c r="AV6" s="1">
        <v>13546266</v>
      </c>
      <c r="AW6" s="1">
        <v>201883578</v>
      </c>
      <c r="AX6" s="1">
        <v>5084698</v>
      </c>
      <c r="AY6" s="1">
        <v>69319039</v>
      </c>
      <c r="AZ6" s="1">
        <v>127479841</v>
      </c>
      <c r="BA6" s="21">
        <v>1961323167</v>
      </c>
      <c r="BB6" s="21">
        <v>736484</v>
      </c>
      <c r="BC6" s="20">
        <v>2663.0899883772086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19"/>
    </row>
    <row r="7" spans="1:135" ht="12">
      <c r="A7" s="113" t="s">
        <v>1</v>
      </c>
      <c r="B7" s="114">
        <f t="shared" si="0"/>
        <v>2091.2056290231767</v>
      </c>
      <c r="C7" s="115">
        <f t="shared" si="1"/>
        <v>1549.3184377520429</v>
      </c>
      <c r="D7" s="109">
        <f t="shared" si="2"/>
        <v>94.375017119900178</v>
      </c>
      <c r="E7" s="109">
        <f t="shared" si="3"/>
        <v>113.97035594174669</v>
      </c>
      <c r="F7" s="109">
        <f t="shared" si="4"/>
        <v>27.58674082753793</v>
      </c>
      <c r="G7" s="109">
        <f t="shared" si="5"/>
        <v>305.9550773819488</v>
      </c>
      <c r="H7" s="108" t="s">
        <v>1</v>
      </c>
      <c r="I7" s="119">
        <f>BA7</f>
        <v>274838791</v>
      </c>
      <c r="J7" s="115">
        <f>Q7</f>
        <v>203620725</v>
      </c>
      <c r="K7" s="115">
        <f>V7</f>
        <v>12403331</v>
      </c>
      <c r="L7" s="115">
        <f>AO7</f>
        <v>14978668</v>
      </c>
      <c r="M7" s="115">
        <f>AT7</f>
        <v>3625615</v>
      </c>
      <c r="N7" s="120">
        <f>AW7</f>
        <v>40210452</v>
      </c>
      <c r="P7" s="45" t="s">
        <v>1</v>
      </c>
      <c r="Q7" s="1">
        <v>203620725</v>
      </c>
      <c r="R7" s="1">
        <v>175017618</v>
      </c>
      <c r="S7" s="1">
        <v>28603107</v>
      </c>
      <c r="T7" s="1">
        <v>25321520</v>
      </c>
      <c r="U7" s="1">
        <v>3281587</v>
      </c>
      <c r="V7" s="1">
        <v>12403331</v>
      </c>
      <c r="W7" s="1">
        <v>17046803</v>
      </c>
      <c r="X7" s="1">
        <v>4643472</v>
      </c>
      <c r="Y7" s="1">
        <v>-1520840</v>
      </c>
      <c r="Z7" s="1">
        <v>2836227</v>
      </c>
      <c r="AA7" s="1">
        <v>4357067</v>
      </c>
      <c r="AB7" s="9">
        <v>13605892</v>
      </c>
      <c r="AC7" s="1"/>
      <c r="AD7" s="45" t="s">
        <v>1</v>
      </c>
      <c r="AE7" s="1">
        <v>2956171</v>
      </c>
      <c r="AF7" s="1">
        <v>3208681</v>
      </c>
      <c r="AG7" s="1">
        <v>252510</v>
      </c>
      <c r="AH7" s="1">
        <v>1584750</v>
      </c>
      <c r="AI7" s="1">
        <v>8424078</v>
      </c>
      <c r="AJ7" s="1">
        <v>640893</v>
      </c>
      <c r="AK7" s="1">
        <v>318279</v>
      </c>
      <c r="AL7" s="1">
        <v>352174</v>
      </c>
      <c r="AM7" s="1">
        <v>33895</v>
      </c>
      <c r="AN7" s="1">
        <v>58814735</v>
      </c>
      <c r="AO7" s="1">
        <v>14978668</v>
      </c>
      <c r="AP7" s="1">
        <v>12567968</v>
      </c>
      <c r="AQ7" s="9">
        <v>2410700</v>
      </c>
      <c r="AR7" s="1">
        <v>0</v>
      </c>
      <c r="AS7" s="45" t="s">
        <v>1</v>
      </c>
      <c r="AT7" s="1">
        <v>3625615</v>
      </c>
      <c r="AU7" s="1">
        <v>2574021</v>
      </c>
      <c r="AV7" s="1">
        <v>1051594</v>
      </c>
      <c r="AW7" s="1">
        <v>40210452</v>
      </c>
      <c r="AX7" s="1">
        <v>5809213</v>
      </c>
      <c r="AY7" s="1">
        <v>9744851</v>
      </c>
      <c r="AZ7" s="1">
        <v>24656388</v>
      </c>
      <c r="BA7" s="1">
        <v>274838791</v>
      </c>
      <c r="BB7" s="1">
        <v>131426</v>
      </c>
      <c r="BC7" s="9">
        <v>2091.2056290231767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19"/>
    </row>
    <row r="8" spans="1:135" ht="12">
      <c r="A8" s="108" t="s">
        <v>2</v>
      </c>
      <c r="B8" s="109">
        <f t="shared" si="0"/>
        <v>2097.4500481668274</v>
      </c>
      <c r="C8" s="109">
        <f t="shared" si="1"/>
        <v>1551.1641072136906</v>
      </c>
      <c r="D8" s="109">
        <f t="shared" si="2"/>
        <v>110.21575905253017</v>
      </c>
      <c r="E8" s="109">
        <f t="shared" si="3"/>
        <v>135.07210857369523</v>
      </c>
      <c r="F8" s="109">
        <f t="shared" si="4"/>
        <v>40.41253470844903</v>
      </c>
      <c r="G8" s="109">
        <f t="shared" si="5"/>
        <v>260.58553861846207</v>
      </c>
      <c r="H8" s="108" t="s">
        <v>2</v>
      </c>
      <c r="I8" s="119">
        <f t="shared" ref="I8:I50" si="6">BA8</f>
        <v>74027402</v>
      </c>
      <c r="J8" s="115">
        <f t="shared" ref="J8:J50" si="7">Q8</f>
        <v>54746786</v>
      </c>
      <c r="K8" s="115">
        <f t="shared" ref="K8:K50" si="8">V8</f>
        <v>3889955</v>
      </c>
      <c r="L8" s="115">
        <f t="shared" ref="L8:L50" si="9">AO8</f>
        <v>4767235</v>
      </c>
      <c r="M8" s="115">
        <f t="shared" ref="M8:M50" si="10">AT8</f>
        <v>1426320</v>
      </c>
      <c r="N8" s="120">
        <f t="shared" ref="N8:N50" si="11">AW8</f>
        <v>9197106</v>
      </c>
      <c r="P8" s="45" t="s">
        <v>2</v>
      </c>
      <c r="Q8" s="1">
        <v>54746786</v>
      </c>
      <c r="R8" s="1">
        <v>47063103</v>
      </c>
      <c r="S8" s="1">
        <v>7683683</v>
      </c>
      <c r="T8" s="1">
        <v>6797772</v>
      </c>
      <c r="U8" s="1">
        <v>885911</v>
      </c>
      <c r="V8" s="1">
        <v>3889955</v>
      </c>
      <c r="W8" s="1">
        <v>5166188</v>
      </c>
      <c r="X8" s="1">
        <v>1276233</v>
      </c>
      <c r="Y8" s="1">
        <v>-286845</v>
      </c>
      <c r="Z8" s="1">
        <v>906920</v>
      </c>
      <c r="AA8" s="1">
        <v>1193765</v>
      </c>
      <c r="AB8" s="9">
        <v>4098893</v>
      </c>
      <c r="AC8" s="1"/>
      <c r="AD8" s="45" t="s">
        <v>2</v>
      </c>
      <c r="AE8" s="1">
        <v>852046</v>
      </c>
      <c r="AF8" s="1">
        <v>926217</v>
      </c>
      <c r="AG8" s="1">
        <v>74171</v>
      </c>
      <c r="AH8" s="1">
        <v>352014</v>
      </c>
      <c r="AI8" s="1">
        <v>2289403</v>
      </c>
      <c r="AJ8" s="1">
        <v>605430</v>
      </c>
      <c r="AK8" s="1">
        <v>77907</v>
      </c>
      <c r="AL8" s="1">
        <v>86204</v>
      </c>
      <c r="AM8" s="1">
        <v>8297</v>
      </c>
      <c r="AN8" s="1">
        <v>15390661</v>
      </c>
      <c r="AO8" s="1">
        <v>4767235</v>
      </c>
      <c r="AP8" s="1">
        <v>3933730</v>
      </c>
      <c r="AQ8" s="9">
        <v>833505</v>
      </c>
      <c r="AR8" s="1">
        <v>0</v>
      </c>
      <c r="AS8" s="45" t="s">
        <v>2</v>
      </c>
      <c r="AT8" s="1">
        <v>1426320</v>
      </c>
      <c r="AU8" s="1">
        <v>1223507</v>
      </c>
      <c r="AV8" s="1">
        <v>202813</v>
      </c>
      <c r="AW8" s="1">
        <v>9197106</v>
      </c>
      <c r="AX8" s="1">
        <v>525041</v>
      </c>
      <c r="AY8" s="1">
        <v>2972788</v>
      </c>
      <c r="AZ8" s="1">
        <v>5699277</v>
      </c>
      <c r="BA8" s="1">
        <v>74027402</v>
      </c>
      <c r="BB8" s="1">
        <v>35294</v>
      </c>
      <c r="BC8" s="9">
        <v>2097.4500481668274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19"/>
    </row>
    <row r="9" spans="1:135" ht="12">
      <c r="A9" s="108" t="s">
        <v>3</v>
      </c>
      <c r="B9" s="109">
        <f t="shared" si="0"/>
        <v>2027.2256451290259</v>
      </c>
      <c r="C9" s="109">
        <f t="shared" si="1"/>
        <v>1555.0519740311699</v>
      </c>
      <c r="D9" s="109">
        <f t="shared" si="2"/>
        <v>106.96986670061285</v>
      </c>
      <c r="E9" s="109">
        <f t="shared" si="3"/>
        <v>84.365291240066199</v>
      </c>
      <c r="F9" s="109">
        <f t="shared" si="4"/>
        <v>8.4691483751295706</v>
      </c>
      <c r="G9" s="109">
        <f t="shared" si="5"/>
        <v>272.36936478204734</v>
      </c>
      <c r="H9" s="108" t="s">
        <v>3</v>
      </c>
      <c r="I9" s="119">
        <f t="shared" si="6"/>
        <v>111475111</v>
      </c>
      <c r="J9" s="115">
        <f t="shared" si="7"/>
        <v>85510753</v>
      </c>
      <c r="K9" s="115">
        <f t="shared" si="8"/>
        <v>5882166</v>
      </c>
      <c r="L9" s="115">
        <f t="shared" si="9"/>
        <v>4639163</v>
      </c>
      <c r="M9" s="115">
        <f t="shared" si="10"/>
        <v>465710</v>
      </c>
      <c r="N9" s="120">
        <f t="shared" si="11"/>
        <v>14977319</v>
      </c>
      <c r="P9" s="45" t="s">
        <v>3</v>
      </c>
      <c r="Q9" s="1">
        <v>85510753</v>
      </c>
      <c r="R9" s="1">
        <v>73502504</v>
      </c>
      <c r="S9" s="1">
        <v>12008249</v>
      </c>
      <c r="T9" s="1">
        <v>10634071</v>
      </c>
      <c r="U9" s="1">
        <v>1374178</v>
      </c>
      <c r="V9" s="1">
        <v>5882166</v>
      </c>
      <c r="W9" s="1">
        <v>6654396</v>
      </c>
      <c r="X9" s="1">
        <v>772230</v>
      </c>
      <c r="Y9" s="1">
        <v>-234528</v>
      </c>
      <c r="Z9" s="1">
        <v>413229</v>
      </c>
      <c r="AA9" s="1">
        <v>647757</v>
      </c>
      <c r="AB9" s="9">
        <v>5989844</v>
      </c>
      <c r="AC9" s="1"/>
      <c r="AD9" s="45" t="s">
        <v>3</v>
      </c>
      <c r="AE9" s="1">
        <v>1509831</v>
      </c>
      <c r="AF9" s="1">
        <v>1620795</v>
      </c>
      <c r="AG9" s="1">
        <v>110964</v>
      </c>
      <c r="AH9" s="1">
        <v>688103</v>
      </c>
      <c r="AI9" s="1">
        <v>3113638</v>
      </c>
      <c r="AJ9" s="1">
        <v>678272</v>
      </c>
      <c r="AK9" s="1">
        <v>126850</v>
      </c>
      <c r="AL9" s="1">
        <v>140359</v>
      </c>
      <c r="AM9" s="1">
        <v>13509</v>
      </c>
      <c r="AN9" s="1">
        <v>20082192</v>
      </c>
      <c r="AO9" s="1">
        <v>4639163</v>
      </c>
      <c r="AP9" s="1">
        <v>4087157</v>
      </c>
      <c r="AQ9" s="9">
        <v>552006</v>
      </c>
      <c r="AR9" s="1">
        <v>0</v>
      </c>
      <c r="AS9" s="45" t="s">
        <v>3</v>
      </c>
      <c r="AT9" s="1">
        <v>465710</v>
      </c>
      <c r="AU9" s="1">
        <v>205544</v>
      </c>
      <c r="AV9" s="1">
        <v>260166</v>
      </c>
      <c r="AW9" s="1">
        <v>14977319</v>
      </c>
      <c r="AX9" s="1">
        <v>339347</v>
      </c>
      <c r="AY9" s="1">
        <v>3842067</v>
      </c>
      <c r="AZ9" s="1">
        <v>10795905</v>
      </c>
      <c r="BA9" s="1">
        <v>111475111</v>
      </c>
      <c r="BB9" s="1">
        <v>54989</v>
      </c>
      <c r="BC9" s="9">
        <v>2027.2256451290259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19"/>
    </row>
    <row r="10" spans="1:135" ht="12">
      <c r="A10" s="108" t="s">
        <v>4</v>
      </c>
      <c r="B10" s="109">
        <f t="shared" si="0"/>
        <v>1987.1614075850698</v>
      </c>
      <c r="C10" s="109">
        <f t="shared" si="1"/>
        <v>1533.1902638285114</v>
      </c>
      <c r="D10" s="109">
        <f t="shared" si="2"/>
        <v>101.51386598710837</v>
      </c>
      <c r="E10" s="109">
        <f t="shared" si="3"/>
        <v>92.438090241343133</v>
      </c>
      <c r="F10" s="109">
        <f t="shared" si="4"/>
        <v>25.681232199070603</v>
      </c>
      <c r="G10" s="109">
        <f t="shared" si="5"/>
        <v>234.33795532903613</v>
      </c>
      <c r="H10" s="108" t="s">
        <v>4</v>
      </c>
      <c r="I10" s="119">
        <f t="shared" si="6"/>
        <v>53025415</v>
      </c>
      <c r="J10" s="115">
        <f t="shared" si="7"/>
        <v>40911649</v>
      </c>
      <c r="K10" s="115">
        <f t="shared" si="8"/>
        <v>2708796</v>
      </c>
      <c r="L10" s="115">
        <f t="shared" si="9"/>
        <v>2466618</v>
      </c>
      <c r="M10" s="115">
        <f t="shared" si="10"/>
        <v>685278</v>
      </c>
      <c r="N10" s="120">
        <f t="shared" si="11"/>
        <v>6253074</v>
      </c>
      <c r="P10" s="45" t="s">
        <v>4</v>
      </c>
      <c r="Q10" s="1">
        <v>40911649</v>
      </c>
      <c r="R10" s="1">
        <v>35171550</v>
      </c>
      <c r="S10" s="1">
        <v>5740099</v>
      </c>
      <c r="T10" s="1">
        <v>5078907</v>
      </c>
      <c r="U10" s="1">
        <v>661192</v>
      </c>
      <c r="V10" s="1">
        <v>2708796</v>
      </c>
      <c r="W10" s="1">
        <v>3599874</v>
      </c>
      <c r="X10" s="1">
        <v>891078</v>
      </c>
      <c r="Y10" s="1">
        <v>-256727</v>
      </c>
      <c r="Z10" s="1">
        <v>569220</v>
      </c>
      <c r="AA10" s="1">
        <v>825947</v>
      </c>
      <c r="AB10" s="9">
        <v>2894456</v>
      </c>
      <c r="AC10" s="1"/>
      <c r="AD10" s="45" t="s">
        <v>4</v>
      </c>
      <c r="AE10" s="1">
        <v>689283</v>
      </c>
      <c r="AF10" s="1">
        <v>746846</v>
      </c>
      <c r="AG10" s="1">
        <v>57563</v>
      </c>
      <c r="AH10" s="1">
        <v>297033</v>
      </c>
      <c r="AI10" s="1">
        <v>1571887</v>
      </c>
      <c r="AJ10" s="1">
        <v>336253</v>
      </c>
      <c r="AK10" s="1">
        <v>71067</v>
      </c>
      <c r="AL10" s="1">
        <v>78635</v>
      </c>
      <c r="AM10" s="1">
        <v>7568</v>
      </c>
      <c r="AN10" s="1">
        <v>9404970</v>
      </c>
      <c r="AO10" s="1">
        <v>2466618</v>
      </c>
      <c r="AP10" s="1">
        <v>1964046</v>
      </c>
      <c r="AQ10" s="9">
        <v>502572</v>
      </c>
      <c r="AR10" s="1">
        <v>0</v>
      </c>
      <c r="AS10" s="45" t="s">
        <v>4</v>
      </c>
      <c r="AT10" s="1">
        <v>685278</v>
      </c>
      <c r="AU10" s="1">
        <v>492917</v>
      </c>
      <c r="AV10" s="1">
        <v>192361</v>
      </c>
      <c r="AW10" s="1">
        <v>6253074</v>
      </c>
      <c r="AX10" s="1">
        <v>315886</v>
      </c>
      <c r="AY10" s="1">
        <v>1499458</v>
      </c>
      <c r="AZ10" s="1">
        <v>4437730</v>
      </c>
      <c r="BA10" s="1">
        <v>53025415</v>
      </c>
      <c r="BB10" s="1">
        <v>26684</v>
      </c>
      <c r="BC10" s="9">
        <v>1987.1614075850698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19"/>
    </row>
    <row r="11" spans="1:135" ht="12">
      <c r="A11" s="108" t="s">
        <v>5</v>
      </c>
      <c r="B11" s="109">
        <f t="shared" si="0"/>
        <v>2121.4298189717597</v>
      </c>
      <c r="C11" s="109">
        <f t="shared" si="1"/>
        <v>1597.0070818247646</v>
      </c>
      <c r="D11" s="109">
        <f t="shared" si="2"/>
        <v>104.25800144822593</v>
      </c>
      <c r="E11" s="109">
        <f t="shared" si="3"/>
        <v>99.976379435191888</v>
      </c>
      <c r="F11" s="109">
        <f t="shared" si="4"/>
        <v>4.0972338884866035</v>
      </c>
      <c r="G11" s="109">
        <f t="shared" si="5"/>
        <v>316.09112237509049</v>
      </c>
      <c r="H11" s="108" t="s">
        <v>5</v>
      </c>
      <c r="I11" s="119">
        <f t="shared" si="6"/>
        <v>146484729</v>
      </c>
      <c r="J11" s="115">
        <f t="shared" si="7"/>
        <v>110273339</v>
      </c>
      <c r="K11" s="115">
        <f t="shared" si="8"/>
        <v>7199015</v>
      </c>
      <c r="L11" s="115">
        <f t="shared" si="9"/>
        <v>6903369</v>
      </c>
      <c r="M11" s="115">
        <f t="shared" si="10"/>
        <v>282914</v>
      </c>
      <c r="N11" s="120">
        <f t="shared" si="11"/>
        <v>21826092</v>
      </c>
      <c r="P11" s="45" t="s">
        <v>5</v>
      </c>
      <c r="Q11" s="1">
        <v>110273339</v>
      </c>
      <c r="R11" s="1">
        <v>94773818</v>
      </c>
      <c r="S11" s="1">
        <v>15499521</v>
      </c>
      <c r="T11" s="1">
        <v>13721611</v>
      </c>
      <c r="U11" s="1">
        <v>1777910</v>
      </c>
      <c r="V11" s="1">
        <v>7199015</v>
      </c>
      <c r="W11" s="1">
        <v>9155143</v>
      </c>
      <c r="X11" s="1">
        <v>1956128</v>
      </c>
      <c r="Y11" s="1">
        <v>-630716</v>
      </c>
      <c r="Z11" s="1">
        <v>1170670</v>
      </c>
      <c r="AA11" s="1">
        <v>1801386</v>
      </c>
      <c r="AB11" s="9">
        <v>7591641</v>
      </c>
      <c r="AC11" s="1"/>
      <c r="AD11" s="45" t="s">
        <v>5</v>
      </c>
      <c r="AE11" s="1">
        <v>1631802</v>
      </c>
      <c r="AF11" s="1">
        <v>1761189</v>
      </c>
      <c r="AG11" s="1">
        <v>129387</v>
      </c>
      <c r="AH11" s="1">
        <v>846594</v>
      </c>
      <c r="AI11" s="1">
        <v>4445602</v>
      </c>
      <c r="AJ11" s="1">
        <v>667643</v>
      </c>
      <c r="AK11" s="1">
        <v>238090</v>
      </c>
      <c r="AL11" s="1">
        <v>263445</v>
      </c>
      <c r="AM11" s="1">
        <v>25355</v>
      </c>
      <c r="AN11" s="1">
        <v>29012375</v>
      </c>
      <c r="AO11" s="1">
        <v>6903369</v>
      </c>
      <c r="AP11" s="1">
        <v>5646226</v>
      </c>
      <c r="AQ11" s="9">
        <v>1257143</v>
      </c>
      <c r="AR11" s="1">
        <v>0</v>
      </c>
      <c r="AS11" s="45" t="s">
        <v>5</v>
      </c>
      <c r="AT11" s="1">
        <v>282914</v>
      </c>
      <c r="AU11" s="1">
        <v>-61486</v>
      </c>
      <c r="AV11" s="1">
        <v>344400</v>
      </c>
      <c r="AW11" s="1">
        <v>21826092</v>
      </c>
      <c r="AX11" s="1">
        <v>3610603</v>
      </c>
      <c r="AY11" s="1">
        <v>4708233</v>
      </c>
      <c r="AZ11" s="1">
        <v>13507256</v>
      </c>
      <c r="BA11" s="1">
        <v>146484729</v>
      </c>
      <c r="BB11" s="1">
        <v>69050</v>
      </c>
      <c r="BC11" s="9">
        <v>2121.4298189717597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19"/>
    </row>
    <row r="12" spans="1:135" ht="12">
      <c r="A12" s="108" t="s">
        <v>6</v>
      </c>
      <c r="B12" s="109">
        <f t="shared" si="0"/>
        <v>1915.4237779845639</v>
      </c>
      <c r="C12" s="109">
        <f t="shared" si="1"/>
        <v>1455.6839089897276</v>
      </c>
      <c r="D12" s="109">
        <f t="shared" si="2"/>
        <v>95.373346470341374</v>
      </c>
      <c r="E12" s="109">
        <f t="shared" si="3"/>
        <v>85.431605451858346</v>
      </c>
      <c r="F12" s="109">
        <f t="shared" si="4"/>
        <v>12.317714890433704</v>
      </c>
      <c r="G12" s="109">
        <f t="shared" si="5"/>
        <v>266.61720218220302</v>
      </c>
      <c r="H12" s="108" t="s">
        <v>6</v>
      </c>
      <c r="I12" s="119">
        <f t="shared" si="6"/>
        <v>104978631</v>
      </c>
      <c r="J12" s="115">
        <f t="shared" si="7"/>
        <v>79781668</v>
      </c>
      <c r="K12" s="115">
        <f t="shared" si="8"/>
        <v>5227127</v>
      </c>
      <c r="L12" s="115">
        <f t="shared" si="9"/>
        <v>4682250</v>
      </c>
      <c r="M12" s="115">
        <f t="shared" si="10"/>
        <v>675097</v>
      </c>
      <c r="N12" s="120">
        <f t="shared" si="11"/>
        <v>14612489</v>
      </c>
      <c r="P12" s="45" t="s">
        <v>6</v>
      </c>
      <c r="Q12" s="1">
        <v>79781668</v>
      </c>
      <c r="R12" s="1">
        <v>68563089</v>
      </c>
      <c r="S12" s="1">
        <v>11218579</v>
      </c>
      <c r="T12" s="1">
        <v>9929415</v>
      </c>
      <c r="U12" s="1">
        <v>1289164</v>
      </c>
      <c r="V12" s="1">
        <v>5227127</v>
      </c>
      <c r="W12" s="1">
        <v>6876437</v>
      </c>
      <c r="X12" s="1">
        <v>1649310</v>
      </c>
      <c r="Y12" s="1">
        <v>-684906</v>
      </c>
      <c r="Z12" s="1">
        <v>847819</v>
      </c>
      <c r="AA12" s="1">
        <v>1532725</v>
      </c>
      <c r="AB12" s="9">
        <v>5778229</v>
      </c>
      <c r="AC12" s="1"/>
      <c r="AD12" s="45" t="s">
        <v>6</v>
      </c>
      <c r="AE12" s="1">
        <v>990602</v>
      </c>
      <c r="AF12" s="1">
        <v>1092938</v>
      </c>
      <c r="AG12" s="1">
        <v>102336</v>
      </c>
      <c r="AH12" s="1">
        <v>487811</v>
      </c>
      <c r="AI12" s="1">
        <v>3621158</v>
      </c>
      <c r="AJ12" s="1">
        <v>678658</v>
      </c>
      <c r="AK12" s="1">
        <v>133804</v>
      </c>
      <c r="AL12" s="1">
        <v>148053</v>
      </c>
      <c r="AM12" s="1">
        <v>14249</v>
      </c>
      <c r="AN12" s="1">
        <v>19969836</v>
      </c>
      <c r="AO12" s="1">
        <v>4682250</v>
      </c>
      <c r="AP12" s="1">
        <v>3847487</v>
      </c>
      <c r="AQ12" s="9">
        <v>834763</v>
      </c>
      <c r="AR12" s="1">
        <v>0</v>
      </c>
      <c r="AS12" s="45" t="s">
        <v>6</v>
      </c>
      <c r="AT12" s="1">
        <v>675097</v>
      </c>
      <c r="AU12" s="1">
        <v>374589</v>
      </c>
      <c r="AV12" s="1">
        <v>300508</v>
      </c>
      <c r="AW12" s="1">
        <v>14612489</v>
      </c>
      <c r="AX12" s="1">
        <v>1689605</v>
      </c>
      <c r="AY12" s="1">
        <v>3676069</v>
      </c>
      <c r="AZ12" s="1">
        <v>9246815</v>
      </c>
      <c r="BA12" s="1">
        <v>104978631</v>
      </c>
      <c r="BB12" s="1">
        <v>54807</v>
      </c>
      <c r="BC12" s="9">
        <v>1915.4237779845639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19"/>
    </row>
    <row r="13" spans="1:135" ht="12">
      <c r="A13" s="108" t="s">
        <v>7</v>
      </c>
      <c r="B13" s="109">
        <f t="shared" si="0"/>
        <v>2001.7759316115828</v>
      </c>
      <c r="C13" s="109">
        <f t="shared" si="1"/>
        <v>1531.457949551502</v>
      </c>
      <c r="D13" s="109">
        <f t="shared" si="2"/>
        <v>93.539361467300779</v>
      </c>
      <c r="E13" s="109">
        <f t="shared" si="3"/>
        <v>84.259386350410367</v>
      </c>
      <c r="F13" s="109">
        <f t="shared" si="4"/>
        <v>6.6394156482652056</v>
      </c>
      <c r="G13" s="109">
        <f t="shared" si="5"/>
        <v>285.87981859410434</v>
      </c>
      <c r="H13" s="108" t="s">
        <v>7</v>
      </c>
      <c r="I13" s="119">
        <f t="shared" si="6"/>
        <v>99754500</v>
      </c>
      <c r="J13" s="115">
        <f t="shared" si="7"/>
        <v>76317144</v>
      </c>
      <c r="K13" s="115">
        <f t="shared" si="8"/>
        <v>4661347</v>
      </c>
      <c r="L13" s="115">
        <f t="shared" si="9"/>
        <v>4198898</v>
      </c>
      <c r="M13" s="115">
        <f t="shared" si="10"/>
        <v>330862</v>
      </c>
      <c r="N13" s="120">
        <f t="shared" si="11"/>
        <v>14246249</v>
      </c>
      <c r="P13" s="45" t="s">
        <v>7</v>
      </c>
      <c r="Q13" s="1">
        <v>76317144</v>
      </c>
      <c r="R13" s="1">
        <v>65587740</v>
      </c>
      <c r="S13" s="1">
        <v>10729404</v>
      </c>
      <c r="T13" s="1">
        <v>9496456</v>
      </c>
      <c r="U13" s="1">
        <v>1232948</v>
      </c>
      <c r="V13" s="1">
        <v>4661347</v>
      </c>
      <c r="W13" s="1">
        <v>6202896</v>
      </c>
      <c r="X13" s="1">
        <v>1541549</v>
      </c>
      <c r="Y13" s="1">
        <v>-408503</v>
      </c>
      <c r="Z13" s="1">
        <v>1031993</v>
      </c>
      <c r="AA13" s="1">
        <v>1440496</v>
      </c>
      <c r="AB13" s="9">
        <v>4956216</v>
      </c>
      <c r="AC13" s="1"/>
      <c r="AD13" s="45" t="s">
        <v>7</v>
      </c>
      <c r="AE13" s="1">
        <v>803032</v>
      </c>
      <c r="AF13" s="1">
        <v>891984</v>
      </c>
      <c r="AG13" s="1">
        <v>88952</v>
      </c>
      <c r="AH13" s="1">
        <v>277988</v>
      </c>
      <c r="AI13" s="1">
        <v>3116378</v>
      </c>
      <c r="AJ13" s="1">
        <v>758818</v>
      </c>
      <c r="AK13" s="1">
        <v>113634</v>
      </c>
      <c r="AL13" s="1">
        <v>125735</v>
      </c>
      <c r="AM13" s="1">
        <v>12101</v>
      </c>
      <c r="AN13" s="1">
        <v>18776009</v>
      </c>
      <c r="AO13" s="1">
        <v>4198898</v>
      </c>
      <c r="AP13" s="1">
        <v>3499166</v>
      </c>
      <c r="AQ13" s="9">
        <v>699732</v>
      </c>
      <c r="AR13" s="1">
        <v>0</v>
      </c>
      <c r="AS13" s="45" t="s">
        <v>7</v>
      </c>
      <c r="AT13" s="1">
        <v>330862</v>
      </c>
      <c r="AU13" s="1">
        <v>105059</v>
      </c>
      <c r="AV13" s="1">
        <v>225803</v>
      </c>
      <c r="AW13" s="1">
        <v>14246249</v>
      </c>
      <c r="AX13" s="1">
        <v>2199649</v>
      </c>
      <c r="AY13" s="1">
        <v>3308002</v>
      </c>
      <c r="AZ13" s="1">
        <v>8738598</v>
      </c>
      <c r="BA13" s="1">
        <v>99754500</v>
      </c>
      <c r="BB13" s="1">
        <v>49833</v>
      </c>
      <c r="BC13" s="9">
        <v>2001.7759316115828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19"/>
    </row>
    <row r="14" spans="1:135" ht="12">
      <c r="A14" s="108" t="s">
        <v>8</v>
      </c>
      <c r="B14" s="109">
        <f t="shared" si="0"/>
        <v>2122.2799011269403</v>
      </c>
      <c r="C14" s="109">
        <f t="shared" si="1"/>
        <v>1658.9794014458855</v>
      </c>
      <c r="D14" s="109">
        <f t="shared" si="2"/>
        <v>94.380129704443974</v>
      </c>
      <c r="E14" s="109">
        <f t="shared" si="3"/>
        <v>81.798479693812453</v>
      </c>
      <c r="F14" s="109">
        <f t="shared" si="4"/>
        <v>4.6751275781416117</v>
      </c>
      <c r="G14" s="109">
        <f t="shared" si="5"/>
        <v>282.44676270465658</v>
      </c>
      <c r="H14" s="108" t="s">
        <v>8</v>
      </c>
      <c r="I14" s="119">
        <f t="shared" si="6"/>
        <v>79848659</v>
      </c>
      <c r="J14" s="115">
        <f t="shared" si="7"/>
        <v>62417441</v>
      </c>
      <c r="K14" s="115">
        <f t="shared" si="8"/>
        <v>3550958</v>
      </c>
      <c r="L14" s="115">
        <f t="shared" si="9"/>
        <v>3077586</v>
      </c>
      <c r="M14" s="115">
        <f t="shared" si="10"/>
        <v>175897</v>
      </c>
      <c r="N14" s="120">
        <f t="shared" si="11"/>
        <v>10626777</v>
      </c>
      <c r="P14" s="45" t="s">
        <v>8</v>
      </c>
      <c r="Q14" s="1">
        <v>62417441</v>
      </c>
      <c r="R14" s="1">
        <v>53644209</v>
      </c>
      <c r="S14" s="1">
        <v>8773232</v>
      </c>
      <c r="T14" s="1">
        <v>7766303</v>
      </c>
      <c r="U14" s="1">
        <v>1006929</v>
      </c>
      <c r="V14" s="1">
        <v>3550958</v>
      </c>
      <c r="W14" s="1">
        <v>4215825</v>
      </c>
      <c r="X14" s="1">
        <v>664867</v>
      </c>
      <c r="Y14" s="1">
        <v>-203346</v>
      </c>
      <c r="Z14" s="1">
        <v>387568</v>
      </c>
      <c r="AA14" s="1">
        <v>590914</v>
      </c>
      <c r="AB14" s="9">
        <v>3703098</v>
      </c>
      <c r="AC14" s="1"/>
      <c r="AD14" s="45" t="s">
        <v>8</v>
      </c>
      <c r="AE14" s="1">
        <v>607657</v>
      </c>
      <c r="AF14" s="1">
        <v>676157</v>
      </c>
      <c r="AG14" s="1">
        <v>68500</v>
      </c>
      <c r="AH14" s="1">
        <v>345098</v>
      </c>
      <c r="AI14" s="1">
        <v>2302117</v>
      </c>
      <c r="AJ14" s="1">
        <v>448226</v>
      </c>
      <c r="AK14" s="1">
        <v>51206</v>
      </c>
      <c r="AL14" s="1">
        <v>56659</v>
      </c>
      <c r="AM14" s="1">
        <v>5453</v>
      </c>
      <c r="AN14" s="1">
        <v>13880260</v>
      </c>
      <c r="AO14" s="1">
        <v>3077586</v>
      </c>
      <c r="AP14" s="1">
        <v>2637645</v>
      </c>
      <c r="AQ14" s="9">
        <v>439941</v>
      </c>
      <c r="AR14" s="1">
        <v>0</v>
      </c>
      <c r="AS14" s="45" t="s">
        <v>8</v>
      </c>
      <c r="AT14" s="1">
        <v>175897</v>
      </c>
      <c r="AU14" s="1">
        <v>33542</v>
      </c>
      <c r="AV14" s="1">
        <v>142355</v>
      </c>
      <c r="AW14" s="1">
        <v>10626777</v>
      </c>
      <c r="AX14" s="1">
        <v>751223</v>
      </c>
      <c r="AY14" s="1">
        <v>3009047</v>
      </c>
      <c r="AZ14" s="1">
        <v>6866507</v>
      </c>
      <c r="BA14" s="1">
        <v>79848659</v>
      </c>
      <c r="BB14" s="1">
        <v>37624</v>
      </c>
      <c r="BC14" s="9">
        <v>2122.2799011269403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19"/>
    </row>
    <row r="15" spans="1:135" s="47" customFormat="1" ht="12">
      <c r="A15" s="108" t="s">
        <v>35</v>
      </c>
      <c r="B15" s="115">
        <f t="shared" si="0"/>
        <v>1911.6819189198404</v>
      </c>
      <c r="C15" s="115">
        <f t="shared" si="1"/>
        <v>1370.8472842579017</v>
      </c>
      <c r="D15" s="115">
        <f t="shared" si="2"/>
        <v>97.053837498721407</v>
      </c>
      <c r="E15" s="115">
        <f t="shared" si="3"/>
        <v>103.32043370043301</v>
      </c>
      <c r="F15" s="115">
        <f t="shared" si="4"/>
        <v>15.51205291690818</v>
      </c>
      <c r="G15" s="115">
        <f t="shared" si="5"/>
        <v>324.9483105458761</v>
      </c>
      <c r="H15" s="108" t="s">
        <v>35</v>
      </c>
      <c r="I15" s="119">
        <f t="shared" si="6"/>
        <v>56067719</v>
      </c>
      <c r="J15" s="115">
        <f t="shared" si="7"/>
        <v>40205580</v>
      </c>
      <c r="K15" s="115">
        <f t="shared" si="8"/>
        <v>2846492</v>
      </c>
      <c r="L15" s="115">
        <f t="shared" si="9"/>
        <v>3030285</v>
      </c>
      <c r="M15" s="115">
        <f t="shared" si="10"/>
        <v>454953</v>
      </c>
      <c r="N15" s="120">
        <f t="shared" si="11"/>
        <v>9530409</v>
      </c>
      <c r="P15" s="45" t="s">
        <v>35</v>
      </c>
      <c r="Q15" s="1">
        <v>40205580</v>
      </c>
      <c r="R15" s="1">
        <v>34555923</v>
      </c>
      <c r="S15" s="1">
        <v>5649657</v>
      </c>
      <c r="T15" s="1">
        <v>5001864</v>
      </c>
      <c r="U15" s="1">
        <v>647793</v>
      </c>
      <c r="V15" s="1">
        <v>2846492</v>
      </c>
      <c r="W15" s="1">
        <v>3457390</v>
      </c>
      <c r="X15" s="1">
        <v>610898</v>
      </c>
      <c r="Y15" s="1">
        <v>-396917</v>
      </c>
      <c r="Z15" s="1">
        <v>150226</v>
      </c>
      <c r="AA15" s="1">
        <v>547143</v>
      </c>
      <c r="AB15" s="9">
        <v>3187616</v>
      </c>
      <c r="AC15" s="1"/>
      <c r="AD15" s="45" t="s">
        <v>35</v>
      </c>
      <c r="AE15" s="1">
        <v>964864</v>
      </c>
      <c r="AF15" s="1">
        <v>1022677</v>
      </c>
      <c r="AG15" s="1">
        <v>57813</v>
      </c>
      <c r="AH15" s="1">
        <v>158790</v>
      </c>
      <c r="AI15" s="1">
        <v>1933424</v>
      </c>
      <c r="AJ15" s="1">
        <v>130538</v>
      </c>
      <c r="AK15" s="1">
        <v>55793</v>
      </c>
      <c r="AL15" s="1">
        <v>61735</v>
      </c>
      <c r="AM15" s="1">
        <v>5942</v>
      </c>
      <c r="AN15" s="1">
        <v>13015647</v>
      </c>
      <c r="AO15" s="1">
        <v>3030285</v>
      </c>
      <c r="AP15" s="1">
        <v>2584557</v>
      </c>
      <c r="AQ15" s="9">
        <v>445728</v>
      </c>
      <c r="AR15" s="1">
        <v>0</v>
      </c>
      <c r="AS15" s="45" t="s">
        <v>35</v>
      </c>
      <c r="AT15" s="1">
        <v>454953</v>
      </c>
      <c r="AU15" s="1">
        <v>261151</v>
      </c>
      <c r="AV15" s="1">
        <v>193802</v>
      </c>
      <c r="AW15" s="1">
        <v>9530409</v>
      </c>
      <c r="AX15" s="1">
        <v>1257753</v>
      </c>
      <c r="AY15" s="1">
        <v>2113821</v>
      </c>
      <c r="AZ15" s="1">
        <v>6158835</v>
      </c>
      <c r="BA15" s="1">
        <v>56067719</v>
      </c>
      <c r="BB15" s="1">
        <v>29329</v>
      </c>
      <c r="BC15" s="9">
        <v>1911.6819189198404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6"/>
    </row>
    <row r="16" spans="1:135" ht="12">
      <c r="A16" s="108" t="s">
        <v>36</v>
      </c>
      <c r="B16" s="109">
        <f t="shared" si="0"/>
        <v>2018.3291497317509</v>
      </c>
      <c r="C16" s="109">
        <f t="shared" si="1"/>
        <v>1514.7371484311493</v>
      </c>
      <c r="D16" s="109">
        <f t="shared" si="2"/>
        <v>83.965322711754183</v>
      </c>
      <c r="E16" s="109">
        <f t="shared" si="3"/>
        <v>98.771077873516504</v>
      </c>
      <c r="F16" s="109">
        <f t="shared" si="4"/>
        <v>18.069988619736627</v>
      </c>
      <c r="G16" s="109">
        <f t="shared" si="5"/>
        <v>302.78561209559422</v>
      </c>
      <c r="H16" s="108" t="s">
        <v>36</v>
      </c>
      <c r="I16" s="119">
        <f t="shared" si="6"/>
        <v>124147426</v>
      </c>
      <c r="J16" s="115">
        <f t="shared" si="7"/>
        <v>93171482</v>
      </c>
      <c r="K16" s="115">
        <f t="shared" si="8"/>
        <v>5164707</v>
      </c>
      <c r="L16" s="115">
        <f t="shared" si="9"/>
        <v>6075409</v>
      </c>
      <c r="M16" s="115">
        <f t="shared" si="10"/>
        <v>1111485</v>
      </c>
      <c r="N16" s="120">
        <f t="shared" si="11"/>
        <v>18624343</v>
      </c>
      <c r="P16" s="45" t="s">
        <v>36</v>
      </c>
      <c r="Q16" s="1">
        <v>93171482</v>
      </c>
      <c r="R16" s="1">
        <v>80070266</v>
      </c>
      <c r="S16" s="1">
        <v>13101216</v>
      </c>
      <c r="T16" s="1">
        <v>11593685</v>
      </c>
      <c r="U16" s="1">
        <v>1507531</v>
      </c>
      <c r="V16" s="1">
        <v>5164707</v>
      </c>
      <c r="W16" s="1">
        <v>6837099</v>
      </c>
      <c r="X16" s="1">
        <v>1672392</v>
      </c>
      <c r="Y16" s="1">
        <v>-863176</v>
      </c>
      <c r="Z16" s="1">
        <v>684111</v>
      </c>
      <c r="AA16" s="1">
        <v>1547287</v>
      </c>
      <c r="AB16" s="9">
        <v>5907466</v>
      </c>
      <c r="AC16" s="1"/>
      <c r="AD16" s="45" t="s">
        <v>36</v>
      </c>
      <c r="AE16" s="1">
        <v>1010061</v>
      </c>
      <c r="AF16" s="1">
        <v>1122342</v>
      </c>
      <c r="AG16" s="1">
        <v>112281</v>
      </c>
      <c r="AH16" s="1">
        <v>532073</v>
      </c>
      <c r="AI16" s="1">
        <v>3946055</v>
      </c>
      <c r="AJ16" s="1">
        <v>419277</v>
      </c>
      <c r="AK16" s="1">
        <v>120417</v>
      </c>
      <c r="AL16" s="1">
        <v>133241</v>
      </c>
      <c r="AM16" s="1">
        <v>12824</v>
      </c>
      <c r="AN16" s="1">
        <v>25811237</v>
      </c>
      <c r="AO16" s="1">
        <v>6075409</v>
      </c>
      <c r="AP16" s="1">
        <v>5382170</v>
      </c>
      <c r="AQ16" s="9">
        <v>693239</v>
      </c>
      <c r="AR16" s="1">
        <v>0</v>
      </c>
      <c r="AS16" s="45" t="s">
        <v>36</v>
      </c>
      <c r="AT16" s="10">
        <v>1111485</v>
      </c>
      <c r="AU16" s="1">
        <v>817529</v>
      </c>
      <c r="AV16" s="1">
        <v>293956</v>
      </c>
      <c r="AW16" s="1">
        <v>18624343</v>
      </c>
      <c r="AX16" s="1">
        <v>2664085</v>
      </c>
      <c r="AY16" s="1">
        <v>4082664</v>
      </c>
      <c r="AZ16" s="1">
        <v>11877594</v>
      </c>
      <c r="BA16" s="1">
        <v>124147426</v>
      </c>
      <c r="BB16" s="1">
        <v>61510</v>
      </c>
      <c r="BC16" s="9">
        <v>2018.3291497317509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19"/>
    </row>
    <row r="17" spans="1:135" ht="12">
      <c r="A17" s="108" t="s">
        <v>37</v>
      </c>
      <c r="B17" s="109">
        <f t="shared" si="0"/>
        <v>1992.4842452629339</v>
      </c>
      <c r="C17" s="109">
        <f t="shared" si="1"/>
        <v>1511.9226101767085</v>
      </c>
      <c r="D17" s="109">
        <f t="shared" si="2"/>
        <v>93.373181463345404</v>
      </c>
      <c r="E17" s="109">
        <f t="shared" si="3"/>
        <v>96.780498190334256</v>
      </c>
      <c r="F17" s="109">
        <f t="shared" si="4"/>
        <v>11.629941097154212</v>
      </c>
      <c r="G17" s="109">
        <f t="shared" si="5"/>
        <v>278.77801433539139</v>
      </c>
      <c r="H17" s="108" t="s">
        <v>37</v>
      </c>
      <c r="I17" s="119">
        <f t="shared" si="6"/>
        <v>56152191</v>
      </c>
      <c r="J17" s="115">
        <f t="shared" si="7"/>
        <v>42609003</v>
      </c>
      <c r="K17" s="115">
        <f t="shared" si="8"/>
        <v>2631443</v>
      </c>
      <c r="L17" s="115">
        <f t="shared" si="9"/>
        <v>2727468</v>
      </c>
      <c r="M17" s="115">
        <f t="shared" si="10"/>
        <v>327755</v>
      </c>
      <c r="N17" s="120">
        <f t="shared" si="11"/>
        <v>7856522</v>
      </c>
      <c r="P17" s="45" t="s">
        <v>37</v>
      </c>
      <c r="Q17" s="1">
        <v>42609003</v>
      </c>
      <c r="R17" s="1">
        <v>36624951</v>
      </c>
      <c r="S17" s="1">
        <v>5984052</v>
      </c>
      <c r="T17" s="1">
        <v>5295291</v>
      </c>
      <c r="U17" s="1">
        <v>688761</v>
      </c>
      <c r="V17" s="1">
        <v>2631443</v>
      </c>
      <c r="W17" s="1">
        <v>3541434</v>
      </c>
      <c r="X17" s="1">
        <v>909991</v>
      </c>
      <c r="Y17" s="1">
        <v>-256821</v>
      </c>
      <c r="Z17" s="1">
        <v>592939</v>
      </c>
      <c r="AA17" s="1">
        <v>849760</v>
      </c>
      <c r="AB17" s="9">
        <v>2826030</v>
      </c>
      <c r="AC17" s="1"/>
      <c r="AD17" s="45" t="s">
        <v>37</v>
      </c>
      <c r="AE17" s="1">
        <v>457757</v>
      </c>
      <c r="AF17" s="1">
        <v>511360</v>
      </c>
      <c r="AG17" s="1">
        <v>53603</v>
      </c>
      <c r="AH17" s="1">
        <v>156197</v>
      </c>
      <c r="AI17" s="1">
        <v>1951105</v>
      </c>
      <c r="AJ17" s="1">
        <v>260971</v>
      </c>
      <c r="AK17" s="1">
        <v>62234</v>
      </c>
      <c r="AL17" s="1">
        <v>68862</v>
      </c>
      <c r="AM17" s="1">
        <v>6628</v>
      </c>
      <c r="AN17" s="1">
        <v>10911745</v>
      </c>
      <c r="AO17" s="1">
        <v>2727468</v>
      </c>
      <c r="AP17" s="1">
        <v>2356578</v>
      </c>
      <c r="AQ17" s="9">
        <v>370890</v>
      </c>
      <c r="AR17" s="1">
        <v>0</v>
      </c>
      <c r="AS17" s="45" t="s">
        <v>37</v>
      </c>
      <c r="AT17" s="1">
        <v>327755</v>
      </c>
      <c r="AU17" s="1">
        <v>194679</v>
      </c>
      <c r="AV17" s="1">
        <v>133076</v>
      </c>
      <c r="AW17" s="1">
        <v>7856522</v>
      </c>
      <c r="AX17" s="1">
        <v>1478275</v>
      </c>
      <c r="AY17" s="1">
        <v>1818148</v>
      </c>
      <c r="AZ17" s="1">
        <v>4560099</v>
      </c>
      <c r="BA17" s="1">
        <v>56152191</v>
      </c>
      <c r="BB17" s="1">
        <v>28182</v>
      </c>
      <c r="BC17" s="9">
        <v>1992.4842452629339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19"/>
    </row>
    <row r="18" spans="1:135" ht="12">
      <c r="A18" s="108" t="s">
        <v>38</v>
      </c>
      <c r="B18" s="109">
        <f t="shared" si="0"/>
        <v>1872.5572844930621</v>
      </c>
      <c r="C18" s="109">
        <f t="shared" si="1"/>
        <v>1354.4580369033933</v>
      </c>
      <c r="D18" s="109">
        <f t="shared" si="2"/>
        <v>105.87040557307259</v>
      </c>
      <c r="E18" s="109">
        <f t="shared" si="3"/>
        <v>95.289888561314044</v>
      </c>
      <c r="F18" s="109">
        <f t="shared" si="4"/>
        <v>13.734243207248637</v>
      </c>
      <c r="G18" s="109">
        <f t="shared" si="5"/>
        <v>303.20471024803362</v>
      </c>
      <c r="H18" s="108" t="s">
        <v>38</v>
      </c>
      <c r="I18" s="119">
        <f t="shared" si="6"/>
        <v>164506030</v>
      </c>
      <c r="J18" s="115">
        <f t="shared" si="7"/>
        <v>118990493</v>
      </c>
      <c r="K18" s="115">
        <f t="shared" si="8"/>
        <v>9300821</v>
      </c>
      <c r="L18" s="115">
        <f t="shared" si="9"/>
        <v>8371312</v>
      </c>
      <c r="M18" s="115">
        <f t="shared" si="10"/>
        <v>1206567</v>
      </c>
      <c r="N18" s="120">
        <f t="shared" si="11"/>
        <v>26636837</v>
      </c>
      <c r="P18" s="45" t="s">
        <v>38</v>
      </c>
      <c r="Q18" s="1">
        <v>118990493</v>
      </c>
      <c r="R18" s="1">
        <v>102282864</v>
      </c>
      <c r="S18" s="1">
        <v>16707629</v>
      </c>
      <c r="T18" s="1">
        <v>14783406</v>
      </c>
      <c r="U18" s="1">
        <v>1924223</v>
      </c>
      <c r="V18" s="1">
        <v>9300821</v>
      </c>
      <c r="W18" s="1">
        <v>11628041</v>
      </c>
      <c r="X18" s="1">
        <v>2327220</v>
      </c>
      <c r="Y18" s="1">
        <v>-759275</v>
      </c>
      <c r="Z18" s="1">
        <v>1365367</v>
      </c>
      <c r="AA18" s="1">
        <v>2124642</v>
      </c>
      <c r="AB18" s="9">
        <v>9855914</v>
      </c>
      <c r="AC18" s="1"/>
      <c r="AD18" s="45" t="s">
        <v>38</v>
      </c>
      <c r="AE18" s="1">
        <v>2979382</v>
      </c>
      <c r="AF18" s="1">
        <v>3160216</v>
      </c>
      <c r="AG18" s="1">
        <v>180834</v>
      </c>
      <c r="AH18" s="1">
        <v>523767</v>
      </c>
      <c r="AI18" s="1">
        <v>5267106</v>
      </c>
      <c r="AJ18" s="1">
        <v>1085659</v>
      </c>
      <c r="AK18" s="1">
        <v>204182</v>
      </c>
      <c r="AL18" s="1">
        <v>225926</v>
      </c>
      <c r="AM18" s="1">
        <v>21744</v>
      </c>
      <c r="AN18" s="1">
        <v>36214716</v>
      </c>
      <c r="AO18" s="1">
        <v>8371312</v>
      </c>
      <c r="AP18" s="1">
        <v>6980300</v>
      </c>
      <c r="AQ18" s="9">
        <v>1391012</v>
      </c>
      <c r="AR18" s="1">
        <v>0</v>
      </c>
      <c r="AS18" s="45" t="s">
        <v>38</v>
      </c>
      <c r="AT18" s="1">
        <v>1206567</v>
      </c>
      <c r="AU18" s="1">
        <v>623660</v>
      </c>
      <c r="AV18" s="1">
        <v>582907</v>
      </c>
      <c r="AW18" s="1">
        <v>26636837</v>
      </c>
      <c r="AX18" s="1">
        <v>2462388</v>
      </c>
      <c r="AY18" s="1">
        <v>7207960</v>
      </c>
      <c r="AZ18" s="1">
        <v>16966489</v>
      </c>
      <c r="BA18" s="1">
        <v>164506030</v>
      </c>
      <c r="BB18" s="1">
        <v>87851</v>
      </c>
      <c r="BC18" s="9">
        <v>1872.5572844930621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5"/>
    </row>
    <row r="19" spans="1:135" ht="12">
      <c r="A19" s="116" t="s">
        <v>39</v>
      </c>
      <c r="B19" s="109">
        <f t="shared" si="0"/>
        <v>2519.8201414315458</v>
      </c>
      <c r="C19" s="109">
        <f t="shared" si="1"/>
        <v>1956.1146528824754</v>
      </c>
      <c r="D19" s="109">
        <f t="shared" si="2"/>
        <v>90.503930648287749</v>
      </c>
      <c r="E19" s="109">
        <f t="shared" si="3"/>
        <v>84.225500753822956</v>
      </c>
      <c r="F19" s="109">
        <f t="shared" si="4"/>
        <v>85.603094263766238</v>
      </c>
      <c r="G19" s="109">
        <f t="shared" si="5"/>
        <v>303.37296288319334</v>
      </c>
      <c r="H19" s="116" t="s">
        <v>39</v>
      </c>
      <c r="I19" s="119">
        <f t="shared" si="6"/>
        <v>140394299</v>
      </c>
      <c r="J19" s="115">
        <f t="shared" si="7"/>
        <v>108986884</v>
      </c>
      <c r="K19" s="115">
        <f t="shared" si="8"/>
        <v>5042517</v>
      </c>
      <c r="L19" s="115">
        <f t="shared" si="9"/>
        <v>4692708</v>
      </c>
      <c r="M19" s="115">
        <f t="shared" si="10"/>
        <v>4769462</v>
      </c>
      <c r="N19" s="120">
        <f t="shared" si="11"/>
        <v>16902728</v>
      </c>
      <c r="P19" s="48" t="s">
        <v>39</v>
      </c>
      <c r="Q19" s="12">
        <v>108986884</v>
      </c>
      <c r="R19" s="12">
        <v>93665708</v>
      </c>
      <c r="S19" s="12">
        <v>15321176</v>
      </c>
      <c r="T19" s="12">
        <v>13554840</v>
      </c>
      <c r="U19" s="12">
        <v>1766336</v>
      </c>
      <c r="V19" s="12">
        <v>5042517</v>
      </c>
      <c r="W19" s="12">
        <v>9618594</v>
      </c>
      <c r="X19" s="12">
        <v>4576077</v>
      </c>
      <c r="Y19" s="12">
        <v>-319641</v>
      </c>
      <c r="Z19" s="12">
        <v>4138433</v>
      </c>
      <c r="AA19" s="12">
        <v>4458074</v>
      </c>
      <c r="AB19" s="13">
        <v>5212856</v>
      </c>
      <c r="AC19" s="1"/>
      <c r="AD19" s="48" t="s">
        <v>39</v>
      </c>
      <c r="AE19" s="12">
        <v>933823</v>
      </c>
      <c r="AF19" s="12">
        <v>1035926</v>
      </c>
      <c r="AG19" s="12">
        <v>102103</v>
      </c>
      <c r="AH19" s="12">
        <v>413041</v>
      </c>
      <c r="AI19" s="12">
        <v>3621172</v>
      </c>
      <c r="AJ19" s="12">
        <v>244820</v>
      </c>
      <c r="AK19" s="12">
        <v>149302</v>
      </c>
      <c r="AL19" s="12">
        <v>165202</v>
      </c>
      <c r="AM19" s="12">
        <v>15900</v>
      </c>
      <c r="AN19" s="12">
        <v>26364898</v>
      </c>
      <c r="AO19" s="12">
        <v>4692708</v>
      </c>
      <c r="AP19" s="12">
        <v>4406173</v>
      </c>
      <c r="AQ19" s="13">
        <v>286535</v>
      </c>
      <c r="AR19" s="1">
        <v>0</v>
      </c>
      <c r="AS19" s="48" t="s">
        <v>39</v>
      </c>
      <c r="AT19" s="11">
        <v>4769462</v>
      </c>
      <c r="AU19" s="12">
        <v>4614799</v>
      </c>
      <c r="AV19" s="12">
        <v>154663</v>
      </c>
      <c r="AW19" s="12">
        <v>16902728</v>
      </c>
      <c r="AX19" s="12">
        <v>884937</v>
      </c>
      <c r="AY19" s="12">
        <v>3985675</v>
      </c>
      <c r="AZ19" s="12">
        <v>12032116</v>
      </c>
      <c r="BA19" s="12">
        <v>140394299</v>
      </c>
      <c r="BB19" s="12">
        <v>55716</v>
      </c>
      <c r="BC19" s="13">
        <v>2519.8201414315458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19"/>
    </row>
    <row r="20" spans="1:135" ht="12">
      <c r="A20" s="116" t="s">
        <v>40</v>
      </c>
      <c r="B20" s="109">
        <f t="shared" si="0"/>
        <v>1657.163953488372</v>
      </c>
      <c r="C20" s="109">
        <f t="shared" si="1"/>
        <v>1253.3788014311269</v>
      </c>
      <c r="D20" s="109">
        <f t="shared" si="2"/>
        <v>98.437656529517</v>
      </c>
      <c r="E20" s="109">
        <f t="shared" si="3"/>
        <v>31.776028622540249</v>
      </c>
      <c r="F20" s="109">
        <f t="shared" si="4"/>
        <v>6.3316636851520576</v>
      </c>
      <c r="G20" s="109">
        <f t="shared" si="5"/>
        <v>267.23980322003575</v>
      </c>
      <c r="H20" s="116" t="s">
        <v>40</v>
      </c>
      <c r="I20" s="180">
        <f t="shared" si="6"/>
        <v>18527093</v>
      </c>
      <c r="J20" s="181">
        <f t="shared" si="7"/>
        <v>14012775</v>
      </c>
      <c r="K20" s="181">
        <f t="shared" si="8"/>
        <v>1100533</v>
      </c>
      <c r="L20" s="181">
        <f t="shared" si="9"/>
        <v>355256</v>
      </c>
      <c r="M20" s="181">
        <f t="shared" si="10"/>
        <v>70788</v>
      </c>
      <c r="N20" s="182">
        <f t="shared" si="11"/>
        <v>2987741</v>
      </c>
      <c r="P20" s="48" t="s">
        <v>40</v>
      </c>
      <c r="Q20" s="12">
        <v>14012775</v>
      </c>
      <c r="R20" s="12">
        <v>12041558</v>
      </c>
      <c r="S20" s="12">
        <v>1971217</v>
      </c>
      <c r="T20" s="12">
        <v>1744957</v>
      </c>
      <c r="U20" s="12">
        <v>226260</v>
      </c>
      <c r="V20" s="12">
        <v>1100533</v>
      </c>
      <c r="W20" s="12">
        <v>1292789</v>
      </c>
      <c r="X20" s="12">
        <v>192256</v>
      </c>
      <c r="Y20" s="12">
        <v>-56935</v>
      </c>
      <c r="Z20" s="12">
        <v>112053</v>
      </c>
      <c r="AA20" s="12">
        <v>168988</v>
      </c>
      <c r="AB20" s="13">
        <v>1126134</v>
      </c>
      <c r="AC20" s="1"/>
      <c r="AD20" s="48" t="s">
        <v>40</v>
      </c>
      <c r="AE20" s="12">
        <v>185083</v>
      </c>
      <c r="AF20" s="12">
        <v>205014</v>
      </c>
      <c r="AG20" s="12">
        <v>19931</v>
      </c>
      <c r="AH20" s="12">
        <v>163224</v>
      </c>
      <c r="AI20" s="12">
        <v>651457</v>
      </c>
      <c r="AJ20" s="12">
        <v>126370</v>
      </c>
      <c r="AK20" s="12">
        <v>31334</v>
      </c>
      <c r="AL20" s="12">
        <v>34671</v>
      </c>
      <c r="AM20" s="12">
        <v>3337</v>
      </c>
      <c r="AN20" s="12">
        <v>3413785</v>
      </c>
      <c r="AO20" s="12">
        <v>355256</v>
      </c>
      <c r="AP20" s="12">
        <v>280652</v>
      </c>
      <c r="AQ20" s="13">
        <v>74604</v>
      </c>
      <c r="AR20" s="1">
        <v>0</v>
      </c>
      <c r="AS20" s="48" t="s">
        <v>40</v>
      </c>
      <c r="AT20" s="12">
        <v>70788</v>
      </c>
      <c r="AU20" s="12">
        <v>-2037</v>
      </c>
      <c r="AV20" s="12">
        <v>72825</v>
      </c>
      <c r="AW20" s="12">
        <v>2987741</v>
      </c>
      <c r="AX20" s="12">
        <v>190153</v>
      </c>
      <c r="AY20" s="12">
        <v>843794</v>
      </c>
      <c r="AZ20" s="12">
        <v>1953794</v>
      </c>
      <c r="BA20" s="12">
        <v>18527093</v>
      </c>
      <c r="BB20" s="12">
        <v>11180</v>
      </c>
      <c r="BC20" s="13">
        <v>1657.163953488372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19"/>
    </row>
    <row r="21" spans="1:135" ht="12">
      <c r="A21" s="108" t="s">
        <v>9</v>
      </c>
      <c r="B21" s="109">
        <f t="shared" si="0"/>
        <v>1913.215415379022</v>
      </c>
      <c r="C21" s="109">
        <f t="shared" si="1"/>
        <v>1396.0856207962188</v>
      </c>
      <c r="D21" s="109">
        <f t="shared" si="2"/>
        <v>101.42864933648427</v>
      </c>
      <c r="E21" s="109">
        <f t="shared" si="3"/>
        <v>67.986911470641701</v>
      </c>
      <c r="F21" s="109">
        <f t="shared" si="4"/>
        <v>17.813124886384294</v>
      </c>
      <c r="G21" s="109">
        <f t="shared" si="5"/>
        <v>329.90110888929286</v>
      </c>
      <c r="H21" s="108" t="s">
        <v>9</v>
      </c>
      <c r="I21" s="119">
        <f t="shared" si="6"/>
        <v>10524598</v>
      </c>
      <c r="J21" s="115">
        <f t="shared" si="7"/>
        <v>7679867</v>
      </c>
      <c r="K21" s="115">
        <f t="shared" si="8"/>
        <v>557959</v>
      </c>
      <c r="L21" s="115">
        <f t="shared" si="9"/>
        <v>373996</v>
      </c>
      <c r="M21" s="115">
        <f t="shared" si="10"/>
        <v>97990</v>
      </c>
      <c r="N21" s="120">
        <f t="shared" si="11"/>
        <v>1814786</v>
      </c>
      <c r="P21" s="45" t="s">
        <v>9</v>
      </c>
      <c r="Q21" s="1">
        <v>7679867</v>
      </c>
      <c r="R21" s="1">
        <v>6599719</v>
      </c>
      <c r="S21" s="1">
        <v>1080148</v>
      </c>
      <c r="T21" s="1">
        <v>956263</v>
      </c>
      <c r="U21" s="1">
        <v>123885</v>
      </c>
      <c r="V21" s="1">
        <v>557959</v>
      </c>
      <c r="W21" s="1">
        <v>627484</v>
      </c>
      <c r="X21" s="1">
        <v>69525</v>
      </c>
      <c r="Y21" s="1">
        <v>-18081</v>
      </c>
      <c r="Z21" s="1">
        <v>40588</v>
      </c>
      <c r="AA21" s="1">
        <v>58669</v>
      </c>
      <c r="AB21" s="9">
        <v>565083</v>
      </c>
      <c r="AC21" s="1"/>
      <c r="AD21" s="45" t="s">
        <v>9</v>
      </c>
      <c r="AE21" s="1">
        <v>123653</v>
      </c>
      <c r="AF21" s="1">
        <v>133342</v>
      </c>
      <c r="AG21" s="1">
        <v>9689</v>
      </c>
      <c r="AH21" s="1">
        <v>6450</v>
      </c>
      <c r="AI21" s="1">
        <v>338328</v>
      </c>
      <c r="AJ21" s="1">
        <v>96652</v>
      </c>
      <c r="AK21" s="1">
        <v>10957</v>
      </c>
      <c r="AL21" s="1">
        <v>12124</v>
      </c>
      <c r="AM21" s="1">
        <v>1167</v>
      </c>
      <c r="AN21" s="1">
        <v>2286772</v>
      </c>
      <c r="AO21" s="1">
        <v>373996</v>
      </c>
      <c r="AP21" s="1">
        <v>325205</v>
      </c>
      <c r="AQ21" s="9">
        <v>48791</v>
      </c>
      <c r="AR21" s="1">
        <v>0</v>
      </c>
      <c r="AS21" s="45" t="s">
        <v>9</v>
      </c>
      <c r="AT21" s="10">
        <v>97990</v>
      </c>
      <c r="AU21" s="1">
        <v>62677</v>
      </c>
      <c r="AV21" s="1">
        <v>35313</v>
      </c>
      <c r="AW21" s="1">
        <v>1814786</v>
      </c>
      <c r="AX21" s="1">
        <v>305941</v>
      </c>
      <c r="AY21" s="1">
        <v>259785</v>
      </c>
      <c r="AZ21" s="1">
        <v>1249060</v>
      </c>
      <c r="BA21" s="1">
        <v>10524598</v>
      </c>
      <c r="BB21" s="1">
        <v>5501</v>
      </c>
      <c r="BC21" s="9">
        <v>1913.215415379022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19"/>
    </row>
    <row r="22" spans="1:135" ht="12">
      <c r="A22" s="108" t="s">
        <v>10</v>
      </c>
      <c r="B22" s="109">
        <f t="shared" si="0"/>
        <v>1906.390974555929</v>
      </c>
      <c r="C22" s="109">
        <f t="shared" si="1"/>
        <v>1381.3095535285645</v>
      </c>
      <c r="D22" s="109">
        <f t="shared" si="2"/>
        <v>118.98233317330772</v>
      </c>
      <c r="E22" s="109">
        <f t="shared" si="3"/>
        <v>73.161785885741722</v>
      </c>
      <c r="F22" s="109">
        <f t="shared" si="4"/>
        <v>68.899375900144022</v>
      </c>
      <c r="G22" s="109">
        <f t="shared" si="5"/>
        <v>264.03792606817092</v>
      </c>
      <c r="H22" s="108" t="s">
        <v>10</v>
      </c>
      <c r="I22" s="119">
        <f t="shared" si="6"/>
        <v>19855062</v>
      </c>
      <c r="J22" s="115">
        <f t="shared" si="7"/>
        <v>14386339</v>
      </c>
      <c r="K22" s="115">
        <f t="shared" si="8"/>
        <v>1239201</v>
      </c>
      <c r="L22" s="115">
        <f t="shared" si="9"/>
        <v>761980</v>
      </c>
      <c r="M22" s="115">
        <f t="shared" si="10"/>
        <v>717587</v>
      </c>
      <c r="N22" s="120">
        <f t="shared" si="11"/>
        <v>2749955</v>
      </c>
      <c r="P22" s="45" t="s">
        <v>10</v>
      </c>
      <c r="Q22" s="1">
        <v>14386339</v>
      </c>
      <c r="R22" s="1">
        <v>12365106</v>
      </c>
      <c r="S22" s="1">
        <v>2021233</v>
      </c>
      <c r="T22" s="1">
        <v>1790500</v>
      </c>
      <c r="U22" s="1">
        <v>230733</v>
      </c>
      <c r="V22" s="1">
        <v>1239201</v>
      </c>
      <c r="W22" s="1">
        <v>1372974</v>
      </c>
      <c r="X22" s="1">
        <v>133773</v>
      </c>
      <c r="Y22" s="1">
        <v>-840</v>
      </c>
      <c r="Z22" s="1">
        <v>111555</v>
      </c>
      <c r="AA22" s="1">
        <v>112395</v>
      </c>
      <c r="AB22" s="9">
        <v>1221571</v>
      </c>
      <c r="AC22" s="1"/>
      <c r="AD22" s="45" t="s">
        <v>10</v>
      </c>
      <c r="AE22" s="1">
        <v>261377</v>
      </c>
      <c r="AF22" s="1">
        <v>280788</v>
      </c>
      <c r="AG22" s="1">
        <v>19411</v>
      </c>
      <c r="AH22" s="1">
        <v>37638</v>
      </c>
      <c r="AI22" s="1">
        <v>645235</v>
      </c>
      <c r="AJ22" s="1">
        <v>277321</v>
      </c>
      <c r="AK22" s="1">
        <v>18470</v>
      </c>
      <c r="AL22" s="1">
        <v>20437</v>
      </c>
      <c r="AM22" s="1">
        <v>1967</v>
      </c>
      <c r="AN22" s="1">
        <v>4229522</v>
      </c>
      <c r="AO22" s="1">
        <v>761980</v>
      </c>
      <c r="AP22" s="1">
        <v>656472</v>
      </c>
      <c r="AQ22" s="9">
        <v>105508</v>
      </c>
      <c r="AR22" s="1">
        <v>0</v>
      </c>
      <c r="AS22" s="45" t="s">
        <v>10</v>
      </c>
      <c r="AT22" s="10">
        <v>717587</v>
      </c>
      <c r="AU22" s="1">
        <v>672850</v>
      </c>
      <c r="AV22" s="1">
        <v>44737</v>
      </c>
      <c r="AW22" s="1">
        <v>2749955</v>
      </c>
      <c r="AX22" s="1">
        <v>201216</v>
      </c>
      <c r="AY22" s="1">
        <v>611204</v>
      </c>
      <c r="AZ22" s="1">
        <v>1937535</v>
      </c>
      <c r="BA22" s="1">
        <v>19855062</v>
      </c>
      <c r="BB22" s="1">
        <v>10415</v>
      </c>
      <c r="BC22" s="9">
        <v>1906.390974555929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19"/>
    </row>
    <row r="23" spans="1:135" s="47" customFormat="1" ht="12">
      <c r="A23" s="108" t="s">
        <v>11</v>
      </c>
      <c r="B23" s="109">
        <f t="shared" si="0"/>
        <v>2204.2135657031818</v>
      </c>
      <c r="C23" s="109">
        <f t="shared" si="1"/>
        <v>1718.6275807626912</v>
      </c>
      <c r="D23" s="109">
        <f t="shared" si="2"/>
        <v>81.008076269128011</v>
      </c>
      <c r="E23" s="109">
        <f t="shared" si="3"/>
        <v>105.38517124119504</v>
      </c>
      <c r="F23" s="109">
        <f t="shared" si="4"/>
        <v>8.3837745931503527</v>
      </c>
      <c r="G23" s="109">
        <f t="shared" si="5"/>
        <v>290.80896283701725</v>
      </c>
      <c r="H23" s="108" t="s">
        <v>11</v>
      </c>
      <c r="I23" s="119">
        <f t="shared" si="6"/>
        <v>36298989</v>
      </c>
      <c r="J23" s="115">
        <f t="shared" si="7"/>
        <v>28302359</v>
      </c>
      <c r="K23" s="115">
        <f t="shared" si="8"/>
        <v>1334041</v>
      </c>
      <c r="L23" s="115">
        <f t="shared" si="9"/>
        <v>1735483</v>
      </c>
      <c r="M23" s="115">
        <f t="shared" si="10"/>
        <v>138064</v>
      </c>
      <c r="N23" s="120">
        <f t="shared" si="11"/>
        <v>4789042</v>
      </c>
      <c r="P23" s="45" t="s">
        <v>11</v>
      </c>
      <c r="Q23" s="1">
        <v>28302359</v>
      </c>
      <c r="R23" s="1">
        <v>24340519</v>
      </c>
      <c r="S23" s="1">
        <v>3961840</v>
      </c>
      <c r="T23" s="1">
        <v>3508798</v>
      </c>
      <c r="U23" s="1">
        <v>453042</v>
      </c>
      <c r="V23" s="1">
        <v>1334041</v>
      </c>
      <c r="W23" s="1">
        <v>1684728</v>
      </c>
      <c r="X23" s="1">
        <v>350687</v>
      </c>
      <c r="Y23" s="1">
        <v>-278052</v>
      </c>
      <c r="Z23" s="1">
        <v>37034</v>
      </c>
      <c r="AA23" s="1">
        <v>315086</v>
      </c>
      <c r="AB23" s="9">
        <v>1580316</v>
      </c>
      <c r="AC23" s="1"/>
      <c r="AD23" s="45" t="s">
        <v>11</v>
      </c>
      <c r="AE23" s="1">
        <v>410078</v>
      </c>
      <c r="AF23" s="1">
        <v>442295</v>
      </c>
      <c r="AG23" s="1">
        <v>32217</v>
      </c>
      <c r="AH23" s="1">
        <v>102829</v>
      </c>
      <c r="AI23" s="1">
        <v>1014670</v>
      </c>
      <c r="AJ23" s="1">
        <v>52739</v>
      </c>
      <c r="AK23" s="1">
        <v>31777</v>
      </c>
      <c r="AL23" s="1">
        <v>35161</v>
      </c>
      <c r="AM23" s="1">
        <v>3384</v>
      </c>
      <c r="AN23" s="1">
        <v>6662589</v>
      </c>
      <c r="AO23" s="1">
        <v>1735483</v>
      </c>
      <c r="AP23" s="1">
        <v>1540387</v>
      </c>
      <c r="AQ23" s="9">
        <v>195096</v>
      </c>
      <c r="AR23" s="1">
        <v>0</v>
      </c>
      <c r="AS23" s="45" t="s">
        <v>11</v>
      </c>
      <c r="AT23" s="10">
        <v>138064</v>
      </c>
      <c r="AU23" s="1">
        <v>49193</v>
      </c>
      <c r="AV23" s="1">
        <v>88871</v>
      </c>
      <c r="AW23" s="1">
        <v>4789042</v>
      </c>
      <c r="AX23" s="1">
        <v>254349</v>
      </c>
      <c r="AY23" s="1">
        <v>1026041</v>
      </c>
      <c r="AZ23" s="1">
        <v>3508652</v>
      </c>
      <c r="BA23" s="1">
        <v>36298989</v>
      </c>
      <c r="BB23" s="1">
        <v>16468</v>
      </c>
      <c r="BC23" s="9">
        <v>2204.2135657031818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1858.7716071752129</v>
      </c>
      <c r="C24" s="109">
        <f t="shared" si="1"/>
        <v>1348.0455698496105</v>
      </c>
      <c r="D24" s="109">
        <f t="shared" si="2"/>
        <v>90.006160536329048</v>
      </c>
      <c r="E24" s="109">
        <f t="shared" si="3"/>
        <v>66.410128646493931</v>
      </c>
      <c r="F24" s="109">
        <f t="shared" si="4"/>
        <v>46.445189345895997</v>
      </c>
      <c r="G24" s="109">
        <f t="shared" si="5"/>
        <v>307.8645587968835</v>
      </c>
      <c r="H24" s="116" t="s">
        <v>41</v>
      </c>
      <c r="I24" s="119">
        <f t="shared" si="6"/>
        <v>20517121</v>
      </c>
      <c r="J24" s="115">
        <f t="shared" si="7"/>
        <v>14879727</v>
      </c>
      <c r="K24" s="115">
        <f t="shared" si="8"/>
        <v>993488</v>
      </c>
      <c r="L24" s="115">
        <f t="shared" si="9"/>
        <v>733035</v>
      </c>
      <c r="M24" s="115">
        <f t="shared" si="10"/>
        <v>512662</v>
      </c>
      <c r="N24" s="120">
        <f t="shared" si="11"/>
        <v>3398209</v>
      </c>
      <c r="P24" s="48" t="s">
        <v>41</v>
      </c>
      <c r="Q24" s="12">
        <v>14879727</v>
      </c>
      <c r="R24" s="12">
        <v>12789259</v>
      </c>
      <c r="S24" s="12">
        <v>2090468</v>
      </c>
      <c r="T24" s="12">
        <v>1851336</v>
      </c>
      <c r="U24" s="12">
        <v>239132</v>
      </c>
      <c r="V24" s="12">
        <v>993488</v>
      </c>
      <c r="W24" s="12">
        <v>1148800</v>
      </c>
      <c r="X24" s="12">
        <v>155312</v>
      </c>
      <c r="Y24" s="12">
        <v>-91250</v>
      </c>
      <c r="Z24" s="12">
        <v>42589</v>
      </c>
      <c r="AA24" s="12">
        <v>133839</v>
      </c>
      <c r="AB24" s="13">
        <v>1062636</v>
      </c>
      <c r="AC24" s="1"/>
      <c r="AD24" s="48" t="s">
        <v>41</v>
      </c>
      <c r="AE24" s="12">
        <v>245685</v>
      </c>
      <c r="AF24" s="12">
        <v>264804</v>
      </c>
      <c r="AG24" s="12">
        <v>19119</v>
      </c>
      <c r="AH24" s="12">
        <v>57274</v>
      </c>
      <c r="AI24" s="12">
        <v>689078</v>
      </c>
      <c r="AJ24" s="12">
        <v>70599</v>
      </c>
      <c r="AK24" s="12">
        <v>22102</v>
      </c>
      <c r="AL24" s="12">
        <v>24456</v>
      </c>
      <c r="AM24" s="12">
        <v>2354</v>
      </c>
      <c r="AN24" s="12">
        <v>4643906</v>
      </c>
      <c r="AO24" s="12">
        <v>733035</v>
      </c>
      <c r="AP24" s="12">
        <v>643881</v>
      </c>
      <c r="AQ24" s="13">
        <v>89154</v>
      </c>
      <c r="AR24" s="1">
        <v>0</v>
      </c>
      <c r="AS24" s="48" t="s">
        <v>41</v>
      </c>
      <c r="AT24" s="11">
        <v>512662</v>
      </c>
      <c r="AU24" s="12">
        <v>433187</v>
      </c>
      <c r="AV24" s="12">
        <v>79475</v>
      </c>
      <c r="AW24" s="12">
        <v>3398209</v>
      </c>
      <c r="AX24" s="12">
        <v>536923</v>
      </c>
      <c r="AY24" s="12">
        <v>727847</v>
      </c>
      <c r="AZ24" s="12">
        <v>2133439</v>
      </c>
      <c r="BA24" s="12">
        <v>20517121</v>
      </c>
      <c r="BB24" s="12">
        <v>11038</v>
      </c>
      <c r="BC24" s="13">
        <v>1858.7716071752129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19"/>
    </row>
    <row r="25" spans="1:135" ht="12">
      <c r="A25" s="108" t="s">
        <v>12</v>
      </c>
      <c r="B25" s="115">
        <f t="shared" si="0"/>
        <v>2507.8080005047636</v>
      </c>
      <c r="C25" s="115">
        <f t="shared" si="1"/>
        <v>2017.7478389803773</v>
      </c>
      <c r="D25" s="115">
        <f t="shared" si="2"/>
        <v>99.572906808000511</v>
      </c>
      <c r="E25" s="115">
        <f t="shared" si="3"/>
        <v>120.44955517698277</v>
      </c>
      <c r="F25" s="115">
        <f t="shared" si="4"/>
        <v>11.354375670389299</v>
      </c>
      <c r="G25" s="115">
        <f t="shared" si="5"/>
        <v>258.6833238690138</v>
      </c>
      <c r="H25" s="108" t="s">
        <v>12</v>
      </c>
      <c r="I25" s="180">
        <f t="shared" si="6"/>
        <v>79492498</v>
      </c>
      <c r="J25" s="181">
        <f t="shared" si="7"/>
        <v>63958571</v>
      </c>
      <c r="K25" s="181">
        <f t="shared" si="8"/>
        <v>3156262</v>
      </c>
      <c r="L25" s="181">
        <f t="shared" si="9"/>
        <v>3818010</v>
      </c>
      <c r="M25" s="181">
        <f t="shared" si="10"/>
        <v>359911</v>
      </c>
      <c r="N25" s="182">
        <f t="shared" si="11"/>
        <v>8199744</v>
      </c>
      <c r="P25" s="45" t="s">
        <v>12</v>
      </c>
      <c r="Q25" s="1">
        <v>63958571</v>
      </c>
      <c r="R25" s="1">
        <v>54976350</v>
      </c>
      <c r="S25" s="1">
        <v>8982221</v>
      </c>
      <c r="T25" s="1">
        <v>7950718</v>
      </c>
      <c r="U25" s="1">
        <v>1031503</v>
      </c>
      <c r="V25" s="1">
        <v>3156262</v>
      </c>
      <c r="W25" s="1">
        <v>3817736</v>
      </c>
      <c r="X25" s="1">
        <v>661474</v>
      </c>
      <c r="Y25" s="1">
        <v>-277285</v>
      </c>
      <c r="Z25" s="1">
        <v>315596</v>
      </c>
      <c r="AA25" s="1">
        <v>592881</v>
      </c>
      <c r="AB25" s="9">
        <v>3373447</v>
      </c>
      <c r="AC25" s="1"/>
      <c r="AD25" s="45" t="s">
        <v>12</v>
      </c>
      <c r="AE25" s="1">
        <v>545840</v>
      </c>
      <c r="AF25" s="1">
        <v>608033</v>
      </c>
      <c r="AG25" s="1">
        <v>62193</v>
      </c>
      <c r="AH25" s="1">
        <v>247892</v>
      </c>
      <c r="AI25" s="1">
        <v>2106182</v>
      </c>
      <c r="AJ25" s="1">
        <v>473533</v>
      </c>
      <c r="AK25" s="1">
        <v>60100</v>
      </c>
      <c r="AL25" s="1">
        <v>66500</v>
      </c>
      <c r="AM25" s="1">
        <v>6400</v>
      </c>
      <c r="AN25" s="1">
        <v>12377665</v>
      </c>
      <c r="AO25" s="1">
        <v>3818010</v>
      </c>
      <c r="AP25" s="1">
        <v>3479759</v>
      </c>
      <c r="AQ25" s="9">
        <v>338251</v>
      </c>
      <c r="AR25" s="1">
        <v>0</v>
      </c>
      <c r="AS25" s="45" t="s">
        <v>12</v>
      </c>
      <c r="AT25" s="10">
        <v>359911</v>
      </c>
      <c r="AU25" s="1">
        <v>267785</v>
      </c>
      <c r="AV25" s="1">
        <v>92126</v>
      </c>
      <c r="AW25" s="1">
        <v>8199744</v>
      </c>
      <c r="AX25" s="1">
        <v>570796</v>
      </c>
      <c r="AY25" s="1">
        <v>1763806</v>
      </c>
      <c r="AZ25" s="1">
        <v>5865142</v>
      </c>
      <c r="BA25" s="1">
        <v>79492498</v>
      </c>
      <c r="BB25" s="1">
        <v>31698</v>
      </c>
      <c r="BC25" s="9">
        <v>2507.8080005047636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19"/>
    </row>
    <row r="26" spans="1:135" ht="12">
      <c r="A26" s="116" t="s">
        <v>13</v>
      </c>
      <c r="B26" s="109">
        <f t="shared" si="0"/>
        <v>2633.4364876829331</v>
      </c>
      <c r="C26" s="109">
        <f t="shared" si="1"/>
        <v>2134.2977969897402</v>
      </c>
      <c r="D26" s="109">
        <f t="shared" si="2"/>
        <v>81.670277589708874</v>
      </c>
      <c r="E26" s="109">
        <f t="shared" si="3"/>
        <v>145.30347377740742</v>
      </c>
      <c r="F26" s="109">
        <f t="shared" si="4"/>
        <v>4.4483881047862086</v>
      </c>
      <c r="G26" s="109">
        <f t="shared" si="5"/>
        <v>267.71655122129056</v>
      </c>
      <c r="H26" s="116" t="s">
        <v>13</v>
      </c>
      <c r="I26" s="119">
        <f t="shared" si="6"/>
        <v>101129228</v>
      </c>
      <c r="J26" s="115">
        <f t="shared" si="7"/>
        <v>81961304</v>
      </c>
      <c r="K26" s="115">
        <f t="shared" si="8"/>
        <v>3136302</v>
      </c>
      <c r="L26" s="115">
        <f t="shared" si="9"/>
        <v>5579944</v>
      </c>
      <c r="M26" s="115">
        <f t="shared" si="10"/>
        <v>170827</v>
      </c>
      <c r="N26" s="120">
        <f t="shared" si="11"/>
        <v>10280851</v>
      </c>
      <c r="P26" s="48" t="s">
        <v>13</v>
      </c>
      <c r="Q26" s="12">
        <v>81961304</v>
      </c>
      <c r="R26" s="12">
        <v>70461514</v>
      </c>
      <c r="S26" s="12">
        <v>11499790</v>
      </c>
      <c r="T26" s="12">
        <v>10179973</v>
      </c>
      <c r="U26" s="12">
        <v>1319817</v>
      </c>
      <c r="V26" s="12">
        <v>3136302</v>
      </c>
      <c r="W26" s="12">
        <v>3759670</v>
      </c>
      <c r="X26" s="12">
        <v>623368</v>
      </c>
      <c r="Y26" s="12">
        <v>-444285</v>
      </c>
      <c r="Z26" s="12">
        <v>98448</v>
      </c>
      <c r="AA26" s="12">
        <v>542733</v>
      </c>
      <c r="AB26" s="13">
        <v>3544917</v>
      </c>
      <c r="AC26" s="1"/>
      <c r="AD26" s="48" t="s">
        <v>13</v>
      </c>
      <c r="AE26" s="12">
        <v>640777</v>
      </c>
      <c r="AF26" s="12">
        <v>717613</v>
      </c>
      <c r="AG26" s="12">
        <v>76836</v>
      </c>
      <c r="AH26" s="12">
        <v>237903</v>
      </c>
      <c r="AI26" s="12">
        <v>2515974</v>
      </c>
      <c r="AJ26" s="12">
        <v>150263</v>
      </c>
      <c r="AK26" s="12">
        <v>35670</v>
      </c>
      <c r="AL26" s="12">
        <v>39469</v>
      </c>
      <c r="AM26" s="12">
        <v>3799</v>
      </c>
      <c r="AN26" s="12">
        <v>16031622</v>
      </c>
      <c r="AO26" s="12">
        <v>5579944</v>
      </c>
      <c r="AP26" s="12">
        <v>5375926</v>
      </c>
      <c r="AQ26" s="13">
        <v>204018</v>
      </c>
      <c r="AR26" s="1">
        <v>0</v>
      </c>
      <c r="AS26" s="48" t="s">
        <v>13</v>
      </c>
      <c r="AT26" s="11">
        <v>170827</v>
      </c>
      <c r="AU26" s="12">
        <v>131368</v>
      </c>
      <c r="AV26" s="12">
        <v>39459</v>
      </c>
      <c r="AW26" s="12">
        <v>10280851</v>
      </c>
      <c r="AX26" s="12">
        <v>535292</v>
      </c>
      <c r="AY26" s="12">
        <v>2910871</v>
      </c>
      <c r="AZ26" s="12">
        <v>6834688</v>
      </c>
      <c r="BA26" s="12">
        <v>101129228</v>
      </c>
      <c r="BB26" s="12">
        <v>38402</v>
      </c>
      <c r="BC26" s="13">
        <v>2633.4364876829331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19"/>
    </row>
    <row r="27" spans="1:135" ht="12">
      <c r="A27" s="108" t="s">
        <v>14</v>
      </c>
      <c r="B27" s="109">
        <f t="shared" si="0"/>
        <v>1986.8573725310059</v>
      </c>
      <c r="C27" s="109">
        <f t="shared" si="1"/>
        <v>1328.5254937988057</v>
      </c>
      <c r="D27" s="109">
        <f t="shared" si="2"/>
        <v>172.31166743224622</v>
      </c>
      <c r="E27" s="109">
        <f t="shared" si="3"/>
        <v>138.01906293063848</v>
      </c>
      <c r="F27" s="109">
        <f t="shared" si="4"/>
        <v>16.729673863114378</v>
      </c>
      <c r="G27" s="109">
        <f t="shared" si="5"/>
        <v>331.27147450620117</v>
      </c>
      <c r="H27" s="108" t="s">
        <v>14</v>
      </c>
      <c r="I27" s="119">
        <f t="shared" si="6"/>
        <v>8650777</v>
      </c>
      <c r="J27" s="115">
        <f t="shared" si="7"/>
        <v>5784400</v>
      </c>
      <c r="K27" s="115">
        <f t="shared" si="8"/>
        <v>750245</v>
      </c>
      <c r="L27" s="115">
        <f t="shared" si="9"/>
        <v>600935</v>
      </c>
      <c r="M27" s="115">
        <f t="shared" si="10"/>
        <v>72841</v>
      </c>
      <c r="N27" s="120">
        <f t="shared" si="11"/>
        <v>1442356</v>
      </c>
      <c r="P27" s="45" t="s">
        <v>14</v>
      </c>
      <c r="Q27" s="1">
        <v>5784400</v>
      </c>
      <c r="R27" s="1">
        <v>4973129</v>
      </c>
      <c r="S27" s="1">
        <v>811271</v>
      </c>
      <c r="T27" s="1">
        <v>718478</v>
      </c>
      <c r="U27" s="1">
        <v>92793</v>
      </c>
      <c r="V27" s="1">
        <v>750245</v>
      </c>
      <c r="W27" s="1">
        <v>835750</v>
      </c>
      <c r="X27" s="1">
        <v>85505</v>
      </c>
      <c r="Y27" s="1">
        <v>-11600</v>
      </c>
      <c r="Z27" s="1">
        <v>64147</v>
      </c>
      <c r="AA27" s="1">
        <v>75747</v>
      </c>
      <c r="AB27" s="9">
        <v>754471</v>
      </c>
      <c r="AC27" s="1"/>
      <c r="AD27" s="45" t="s">
        <v>14</v>
      </c>
      <c r="AE27" s="1">
        <v>70178</v>
      </c>
      <c r="AF27" s="1">
        <v>79151</v>
      </c>
      <c r="AG27" s="1">
        <v>8973</v>
      </c>
      <c r="AH27" s="1">
        <v>196060</v>
      </c>
      <c r="AI27" s="1">
        <v>337906</v>
      </c>
      <c r="AJ27" s="1">
        <v>150327</v>
      </c>
      <c r="AK27" s="1">
        <v>7374</v>
      </c>
      <c r="AL27" s="1">
        <v>8159</v>
      </c>
      <c r="AM27" s="1">
        <v>785</v>
      </c>
      <c r="AN27" s="1">
        <v>2116132</v>
      </c>
      <c r="AO27" s="1">
        <v>600935</v>
      </c>
      <c r="AP27" s="1">
        <v>566769</v>
      </c>
      <c r="AQ27" s="9">
        <v>34166</v>
      </c>
      <c r="AR27" s="1">
        <v>0</v>
      </c>
      <c r="AS27" s="45" t="s">
        <v>14</v>
      </c>
      <c r="AT27" s="1">
        <v>72841</v>
      </c>
      <c r="AU27" s="1">
        <v>48336</v>
      </c>
      <c r="AV27" s="1">
        <v>24505</v>
      </c>
      <c r="AW27" s="1">
        <v>1442356</v>
      </c>
      <c r="AX27" s="1">
        <v>275445</v>
      </c>
      <c r="AY27" s="1">
        <v>311466</v>
      </c>
      <c r="AZ27" s="1">
        <v>855445</v>
      </c>
      <c r="BA27" s="1">
        <v>8650777</v>
      </c>
      <c r="BB27" s="1">
        <v>4354</v>
      </c>
      <c r="BC27" s="9">
        <v>1986.8573725310059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19"/>
    </row>
    <row r="28" spans="1:135" ht="12">
      <c r="A28" s="108" t="s">
        <v>15</v>
      </c>
      <c r="B28" s="109">
        <f t="shared" si="0"/>
        <v>1741.9634461379489</v>
      </c>
      <c r="C28" s="109">
        <f t="shared" si="1"/>
        <v>1220.7277189356755</v>
      </c>
      <c r="D28" s="109">
        <f t="shared" si="2"/>
        <v>130.31632653061226</v>
      </c>
      <c r="E28" s="109">
        <f t="shared" si="3"/>
        <v>99.047403771635231</v>
      </c>
      <c r="F28" s="109">
        <f t="shared" si="4"/>
        <v>12.429475587703436</v>
      </c>
      <c r="G28" s="109">
        <f t="shared" si="5"/>
        <v>279.44252131232241</v>
      </c>
      <c r="H28" s="108" t="s">
        <v>15</v>
      </c>
      <c r="I28" s="119">
        <f t="shared" si="6"/>
        <v>13486281</v>
      </c>
      <c r="J28" s="115">
        <f t="shared" si="7"/>
        <v>9450874</v>
      </c>
      <c r="K28" s="115">
        <f t="shared" si="8"/>
        <v>1008909</v>
      </c>
      <c r="L28" s="115">
        <f t="shared" si="9"/>
        <v>766825</v>
      </c>
      <c r="M28" s="115">
        <f t="shared" si="10"/>
        <v>96229</v>
      </c>
      <c r="N28" s="120">
        <f t="shared" si="11"/>
        <v>2163444</v>
      </c>
      <c r="P28" s="45" t="s">
        <v>15</v>
      </c>
      <c r="Q28" s="1">
        <v>9450874</v>
      </c>
      <c r="R28" s="1">
        <v>8126635</v>
      </c>
      <c r="S28" s="1">
        <v>1324239</v>
      </c>
      <c r="T28" s="1">
        <v>1172145</v>
      </c>
      <c r="U28" s="1">
        <v>152094</v>
      </c>
      <c r="V28" s="1">
        <v>1008909</v>
      </c>
      <c r="W28" s="1">
        <v>1199453</v>
      </c>
      <c r="X28" s="1">
        <v>190544</v>
      </c>
      <c r="Y28" s="1">
        <v>-59588</v>
      </c>
      <c r="Z28" s="1">
        <v>113872</v>
      </c>
      <c r="AA28" s="1">
        <v>173460</v>
      </c>
      <c r="AB28" s="9">
        <v>1050709</v>
      </c>
      <c r="AC28" s="1"/>
      <c r="AD28" s="45" t="s">
        <v>15</v>
      </c>
      <c r="AE28" s="1">
        <v>128367</v>
      </c>
      <c r="AF28" s="1">
        <v>143557</v>
      </c>
      <c r="AG28" s="1">
        <v>15190</v>
      </c>
      <c r="AH28" s="1">
        <v>253668</v>
      </c>
      <c r="AI28" s="1">
        <v>500394</v>
      </c>
      <c r="AJ28" s="1">
        <v>168280</v>
      </c>
      <c r="AK28" s="1">
        <v>17788</v>
      </c>
      <c r="AL28" s="1">
        <v>19682</v>
      </c>
      <c r="AM28" s="1">
        <v>1894</v>
      </c>
      <c r="AN28" s="1">
        <v>3026498</v>
      </c>
      <c r="AO28" s="1">
        <v>766825</v>
      </c>
      <c r="AP28" s="1">
        <v>632671</v>
      </c>
      <c r="AQ28" s="9">
        <v>134154</v>
      </c>
      <c r="AR28" s="1">
        <v>0</v>
      </c>
      <c r="AS28" s="45" t="s">
        <v>15</v>
      </c>
      <c r="AT28" s="1">
        <v>96229</v>
      </c>
      <c r="AU28" s="1">
        <v>39401</v>
      </c>
      <c r="AV28" s="1">
        <v>56828</v>
      </c>
      <c r="AW28" s="1">
        <v>2163444</v>
      </c>
      <c r="AX28" s="1">
        <v>388109</v>
      </c>
      <c r="AY28" s="1">
        <v>738982</v>
      </c>
      <c r="AZ28" s="1">
        <v>1036353</v>
      </c>
      <c r="BA28" s="1">
        <v>13486281</v>
      </c>
      <c r="BB28" s="1">
        <v>7742</v>
      </c>
      <c r="BC28" s="9">
        <v>1741.9634461379489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19"/>
    </row>
    <row r="29" spans="1:135" ht="12">
      <c r="A29" s="108" t="s">
        <v>16</v>
      </c>
      <c r="B29" s="109">
        <f t="shared" si="0"/>
        <v>1618.5459697732997</v>
      </c>
      <c r="C29" s="109">
        <f t="shared" si="1"/>
        <v>1040.706549118388</v>
      </c>
      <c r="D29" s="109">
        <f t="shared" si="2"/>
        <v>101.36964735516372</v>
      </c>
      <c r="E29" s="109">
        <f t="shared" si="3"/>
        <v>69.955919395465997</v>
      </c>
      <c r="F29" s="109">
        <f t="shared" si="4"/>
        <v>18.610831234256928</v>
      </c>
      <c r="G29" s="109">
        <f t="shared" si="5"/>
        <v>387.90302267002517</v>
      </c>
      <c r="H29" s="108" t="s">
        <v>16</v>
      </c>
      <c r="I29" s="119">
        <f t="shared" si="6"/>
        <v>2570251</v>
      </c>
      <c r="J29" s="115">
        <f t="shared" si="7"/>
        <v>1652642</v>
      </c>
      <c r="K29" s="115">
        <f t="shared" si="8"/>
        <v>160975</v>
      </c>
      <c r="L29" s="115">
        <f t="shared" si="9"/>
        <v>111090</v>
      </c>
      <c r="M29" s="115">
        <f t="shared" si="10"/>
        <v>29554</v>
      </c>
      <c r="N29" s="120">
        <f t="shared" si="11"/>
        <v>615990</v>
      </c>
      <c r="P29" s="45" t="s">
        <v>16</v>
      </c>
      <c r="Q29" s="1">
        <v>1652642</v>
      </c>
      <c r="R29" s="1">
        <v>1420556</v>
      </c>
      <c r="S29" s="1">
        <v>232086</v>
      </c>
      <c r="T29" s="1">
        <v>205365</v>
      </c>
      <c r="U29" s="1">
        <v>26721</v>
      </c>
      <c r="V29" s="1">
        <v>160975</v>
      </c>
      <c r="W29" s="1">
        <v>202925</v>
      </c>
      <c r="X29" s="1">
        <v>41950</v>
      </c>
      <c r="Y29" s="1">
        <v>-6008</v>
      </c>
      <c r="Z29" s="1">
        <v>32536</v>
      </c>
      <c r="AA29" s="1">
        <v>38544</v>
      </c>
      <c r="AB29" s="9">
        <v>163168</v>
      </c>
      <c r="AC29" s="1"/>
      <c r="AD29" s="45" t="s">
        <v>16</v>
      </c>
      <c r="AE29" s="1">
        <v>24737</v>
      </c>
      <c r="AF29" s="1">
        <v>27737</v>
      </c>
      <c r="AG29" s="1">
        <v>3000</v>
      </c>
      <c r="AH29" s="1">
        <v>2245</v>
      </c>
      <c r="AI29" s="1">
        <v>81622</v>
      </c>
      <c r="AJ29" s="1">
        <v>54564</v>
      </c>
      <c r="AK29" s="1">
        <v>3815</v>
      </c>
      <c r="AL29" s="1">
        <v>4221</v>
      </c>
      <c r="AM29" s="1">
        <v>406</v>
      </c>
      <c r="AN29" s="1">
        <v>756634</v>
      </c>
      <c r="AO29" s="1">
        <v>111090</v>
      </c>
      <c r="AP29" s="1">
        <v>100940</v>
      </c>
      <c r="AQ29" s="9">
        <v>10150</v>
      </c>
      <c r="AR29" s="1">
        <v>0</v>
      </c>
      <c r="AS29" s="45" t="s">
        <v>16</v>
      </c>
      <c r="AT29" s="1">
        <v>29554</v>
      </c>
      <c r="AU29" s="1">
        <v>14970</v>
      </c>
      <c r="AV29" s="1">
        <v>14584</v>
      </c>
      <c r="AW29" s="1">
        <v>615990</v>
      </c>
      <c r="AX29" s="1">
        <v>267301</v>
      </c>
      <c r="AY29" s="1">
        <v>117051</v>
      </c>
      <c r="AZ29" s="1">
        <v>231638</v>
      </c>
      <c r="BA29" s="1">
        <v>2570251</v>
      </c>
      <c r="BB29" s="1">
        <v>1588</v>
      </c>
      <c r="BC29" s="9">
        <v>1618.5459697732997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19"/>
    </row>
    <row r="30" spans="1:135" ht="12">
      <c r="A30" s="108" t="s">
        <v>17</v>
      </c>
      <c r="B30" s="109">
        <f t="shared" si="0"/>
        <v>1759.4380550955893</v>
      </c>
      <c r="C30" s="109">
        <f t="shared" si="1"/>
        <v>1289.0833960559987</v>
      </c>
      <c r="D30" s="109">
        <f t="shared" si="2"/>
        <v>107.01520397410809</v>
      </c>
      <c r="E30" s="109">
        <f t="shared" si="3"/>
        <v>75.41366852325757</v>
      </c>
      <c r="F30" s="109">
        <f t="shared" si="4"/>
        <v>13.014150233328316</v>
      </c>
      <c r="G30" s="109">
        <f t="shared" si="5"/>
        <v>274.91163630889656</v>
      </c>
      <c r="H30" s="108" t="s">
        <v>17</v>
      </c>
      <c r="I30" s="119">
        <f t="shared" si="6"/>
        <v>11687947</v>
      </c>
      <c r="J30" s="115">
        <f t="shared" si="7"/>
        <v>8563381</v>
      </c>
      <c r="K30" s="115">
        <f t="shared" si="8"/>
        <v>710902</v>
      </c>
      <c r="L30" s="115">
        <f t="shared" si="9"/>
        <v>500973</v>
      </c>
      <c r="M30" s="115">
        <f t="shared" si="10"/>
        <v>86453</v>
      </c>
      <c r="N30" s="120">
        <f t="shared" si="11"/>
        <v>1826238</v>
      </c>
      <c r="P30" s="45" t="s">
        <v>17</v>
      </c>
      <c r="Q30" s="1">
        <v>8563381</v>
      </c>
      <c r="R30" s="1">
        <v>7360707</v>
      </c>
      <c r="S30" s="1">
        <v>1202674</v>
      </c>
      <c r="T30" s="1">
        <v>1064491</v>
      </c>
      <c r="U30" s="1">
        <v>138183</v>
      </c>
      <c r="V30" s="1">
        <v>710902</v>
      </c>
      <c r="W30" s="1">
        <v>844067</v>
      </c>
      <c r="X30" s="1">
        <v>133165</v>
      </c>
      <c r="Y30" s="1">
        <v>-24530</v>
      </c>
      <c r="Z30" s="1">
        <v>92826</v>
      </c>
      <c r="AA30" s="1">
        <v>117356</v>
      </c>
      <c r="AB30" s="9">
        <v>712219</v>
      </c>
      <c r="AC30" s="1"/>
      <c r="AD30" s="45" t="s">
        <v>17</v>
      </c>
      <c r="AE30" s="1">
        <v>115475</v>
      </c>
      <c r="AF30" s="1">
        <v>128812</v>
      </c>
      <c r="AG30" s="1">
        <v>13337</v>
      </c>
      <c r="AH30" s="1">
        <v>15646</v>
      </c>
      <c r="AI30" s="1">
        <v>399411</v>
      </c>
      <c r="AJ30" s="1">
        <v>181687</v>
      </c>
      <c r="AK30" s="1">
        <v>23213</v>
      </c>
      <c r="AL30" s="1">
        <v>25685</v>
      </c>
      <c r="AM30" s="1">
        <v>2472</v>
      </c>
      <c r="AN30" s="1">
        <v>2413664</v>
      </c>
      <c r="AO30" s="1">
        <v>500973</v>
      </c>
      <c r="AP30" s="1">
        <v>424901</v>
      </c>
      <c r="AQ30" s="9">
        <v>76072</v>
      </c>
      <c r="AR30" s="1">
        <v>0</v>
      </c>
      <c r="AS30" s="45" t="s">
        <v>17</v>
      </c>
      <c r="AT30" s="1">
        <v>86453</v>
      </c>
      <c r="AU30" s="1">
        <v>44302</v>
      </c>
      <c r="AV30" s="1">
        <v>42151</v>
      </c>
      <c r="AW30" s="1">
        <v>1826238</v>
      </c>
      <c r="AX30" s="1">
        <v>257489</v>
      </c>
      <c r="AY30" s="1">
        <v>399499</v>
      </c>
      <c r="AZ30" s="1">
        <v>1169250</v>
      </c>
      <c r="BA30" s="1">
        <v>11687947</v>
      </c>
      <c r="BB30" s="1">
        <v>6643</v>
      </c>
      <c r="BC30" s="9">
        <v>1759.4380550955893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19"/>
    </row>
    <row r="31" spans="1:135" s="47" customFormat="1" ht="12">
      <c r="A31" s="108" t="s">
        <v>18</v>
      </c>
      <c r="B31" s="109">
        <f t="shared" si="0"/>
        <v>2222.4424349360388</v>
      </c>
      <c r="C31" s="109">
        <f t="shared" si="1"/>
        <v>1642.7476841640935</v>
      </c>
      <c r="D31" s="109">
        <f t="shared" si="2"/>
        <v>101.12498162034994</v>
      </c>
      <c r="E31" s="109">
        <f t="shared" si="3"/>
        <v>95.777973827378332</v>
      </c>
      <c r="F31" s="109">
        <f t="shared" si="4"/>
        <v>8.8298779591236585</v>
      </c>
      <c r="G31" s="109">
        <f t="shared" si="5"/>
        <v>373.96191736509337</v>
      </c>
      <c r="H31" s="108" t="s">
        <v>18</v>
      </c>
      <c r="I31" s="119">
        <f t="shared" si="6"/>
        <v>15114831</v>
      </c>
      <c r="J31" s="115">
        <f t="shared" si="7"/>
        <v>11172327</v>
      </c>
      <c r="K31" s="115">
        <f t="shared" si="8"/>
        <v>687751</v>
      </c>
      <c r="L31" s="115">
        <f t="shared" si="9"/>
        <v>651386</v>
      </c>
      <c r="M31" s="115">
        <f t="shared" si="10"/>
        <v>60052</v>
      </c>
      <c r="N31" s="120">
        <f t="shared" si="11"/>
        <v>2543315</v>
      </c>
      <c r="P31" s="45" t="s">
        <v>18</v>
      </c>
      <c r="Q31" s="1">
        <v>11172327</v>
      </c>
      <c r="R31" s="1">
        <v>9600613</v>
      </c>
      <c r="S31" s="1">
        <v>1571714</v>
      </c>
      <c r="T31" s="1">
        <v>1390939</v>
      </c>
      <c r="U31" s="1">
        <v>180775</v>
      </c>
      <c r="V31" s="1">
        <v>687751</v>
      </c>
      <c r="W31" s="1">
        <v>761767</v>
      </c>
      <c r="X31" s="1">
        <v>74016</v>
      </c>
      <c r="Y31" s="1">
        <v>-19038</v>
      </c>
      <c r="Z31" s="1">
        <v>42175</v>
      </c>
      <c r="AA31" s="1">
        <v>61213</v>
      </c>
      <c r="AB31" s="9">
        <v>698445</v>
      </c>
      <c r="AC31" s="1"/>
      <c r="AD31" s="45" t="s">
        <v>18</v>
      </c>
      <c r="AE31" s="1">
        <v>101470</v>
      </c>
      <c r="AF31" s="1">
        <v>113384</v>
      </c>
      <c r="AG31" s="1">
        <v>11914</v>
      </c>
      <c r="AH31" s="1">
        <v>87232</v>
      </c>
      <c r="AI31" s="1">
        <v>485094</v>
      </c>
      <c r="AJ31" s="1">
        <v>24649</v>
      </c>
      <c r="AK31" s="1">
        <v>8344</v>
      </c>
      <c r="AL31" s="1">
        <v>9233</v>
      </c>
      <c r="AM31" s="1">
        <v>889</v>
      </c>
      <c r="AN31" s="1">
        <v>3254753</v>
      </c>
      <c r="AO31" s="1">
        <v>651386</v>
      </c>
      <c r="AP31" s="1">
        <v>631570</v>
      </c>
      <c r="AQ31" s="9">
        <v>19816</v>
      </c>
      <c r="AR31" s="1">
        <v>0</v>
      </c>
      <c r="AS31" s="45" t="s">
        <v>18</v>
      </c>
      <c r="AT31" s="1">
        <v>60052</v>
      </c>
      <c r="AU31" s="1">
        <v>36713</v>
      </c>
      <c r="AV31" s="1">
        <v>23339</v>
      </c>
      <c r="AW31" s="1">
        <v>2543315</v>
      </c>
      <c r="AX31" s="1">
        <v>259380</v>
      </c>
      <c r="AY31" s="1">
        <v>637926</v>
      </c>
      <c r="AZ31" s="1">
        <v>1646009</v>
      </c>
      <c r="BA31" s="1">
        <v>15114831</v>
      </c>
      <c r="BB31" s="1">
        <v>6801</v>
      </c>
      <c r="BC31" s="9">
        <v>2222.4424349360388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1832.1516527882916</v>
      </c>
      <c r="C32" s="109">
        <f t="shared" si="1"/>
        <v>1332.2781562789132</v>
      </c>
      <c r="D32" s="109">
        <f t="shared" si="2"/>
        <v>104.85810412986794</v>
      </c>
      <c r="E32" s="109">
        <f t="shared" si="3"/>
        <v>80.258726553957445</v>
      </c>
      <c r="F32" s="109">
        <f t="shared" si="4"/>
        <v>8.5578265623685752</v>
      </c>
      <c r="G32" s="109">
        <f t="shared" si="5"/>
        <v>306.19883926318448</v>
      </c>
      <c r="H32" s="116" t="s">
        <v>42</v>
      </c>
      <c r="I32" s="119">
        <f t="shared" si="6"/>
        <v>21782451</v>
      </c>
      <c r="J32" s="115">
        <f t="shared" si="7"/>
        <v>15839455</v>
      </c>
      <c r="K32" s="115">
        <f t="shared" si="8"/>
        <v>1246658</v>
      </c>
      <c r="L32" s="115">
        <f t="shared" si="9"/>
        <v>954196</v>
      </c>
      <c r="M32" s="115">
        <f t="shared" si="10"/>
        <v>101744</v>
      </c>
      <c r="N32" s="120">
        <f t="shared" si="11"/>
        <v>3640398</v>
      </c>
      <c r="P32" s="48" t="s">
        <v>42</v>
      </c>
      <c r="Q32" s="11">
        <v>15839455</v>
      </c>
      <c r="R32" s="12">
        <v>13611942</v>
      </c>
      <c r="S32" s="12">
        <v>2227513</v>
      </c>
      <c r="T32" s="12">
        <v>1971636</v>
      </c>
      <c r="U32" s="12">
        <v>255877</v>
      </c>
      <c r="V32" s="12">
        <v>1246658</v>
      </c>
      <c r="W32" s="12">
        <v>1498938</v>
      </c>
      <c r="X32" s="12">
        <v>252280</v>
      </c>
      <c r="Y32" s="12">
        <v>-56301</v>
      </c>
      <c r="Z32" s="12">
        <v>165973</v>
      </c>
      <c r="AA32" s="12">
        <v>222274</v>
      </c>
      <c r="AB32" s="13">
        <v>1251683</v>
      </c>
      <c r="AC32" s="1"/>
      <c r="AD32" s="48" t="s">
        <v>42</v>
      </c>
      <c r="AE32" s="12">
        <v>186965</v>
      </c>
      <c r="AF32" s="12">
        <v>211510</v>
      </c>
      <c r="AG32" s="12">
        <v>24545</v>
      </c>
      <c r="AH32" s="12">
        <v>168702</v>
      </c>
      <c r="AI32" s="12">
        <v>740568</v>
      </c>
      <c r="AJ32" s="12">
        <v>155448</v>
      </c>
      <c r="AK32" s="12">
        <v>51276</v>
      </c>
      <c r="AL32" s="12">
        <v>56737</v>
      </c>
      <c r="AM32" s="12">
        <v>5461</v>
      </c>
      <c r="AN32" s="12">
        <v>4696338</v>
      </c>
      <c r="AO32" s="12">
        <v>954196</v>
      </c>
      <c r="AP32" s="12">
        <v>882242</v>
      </c>
      <c r="AQ32" s="13">
        <v>71954</v>
      </c>
      <c r="AR32" s="1">
        <v>0</v>
      </c>
      <c r="AS32" s="48" t="s">
        <v>42</v>
      </c>
      <c r="AT32" s="12">
        <v>101744</v>
      </c>
      <c r="AU32" s="12">
        <v>39288</v>
      </c>
      <c r="AV32" s="12">
        <v>62456</v>
      </c>
      <c r="AW32" s="12">
        <v>3640398</v>
      </c>
      <c r="AX32" s="12">
        <v>390487</v>
      </c>
      <c r="AY32" s="12">
        <v>756577</v>
      </c>
      <c r="AZ32" s="12">
        <v>2493334</v>
      </c>
      <c r="BA32" s="12">
        <v>21782451</v>
      </c>
      <c r="BB32" s="12">
        <v>11889</v>
      </c>
      <c r="BC32" s="13">
        <v>1832.1516527882916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19"/>
    </row>
    <row r="33" spans="1:135" ht="12">
      <c r="A33" s="108" t="s">
        <v>19</v>
      </c>
      <c r="B33" s="109">
        <f t="shared" si="0"/>
        <v>1897.6357600990211</v>
      </c>
      <c r="C33" s="109">
        <f t="shared" si="1"/>
        <v>1473.8512433892201</v>
      </c>
      <c r="D33" s="109">
        <f t="shared" si="2"/>
        <v>92.217114886913464</v>
      </c>
      <c r="E33" s="109">
        <f t="shared" si="3"/>
        <v>59.656070665016316</v>
      </c>
      <c r="F33" s="109">
        <f t="shared" si="4"/>
        <v>17.970856306965231</v>
      </c>
      <c r="G33" s="109">
        <f t="shared" si="5"/>
        <v>253.94047485090582</v>
      </c>
      <c r="H33" s="108" t="s">
        <v>19</v>
      </c>
      <c r="I33" s="119">
        <f t="shared" si="6"/>
        <v>33728578</v>
      </c>
      <c r="J33" s="115">
        <f t="shared" si="7"/>
        <v>26196232</v>
      </c>
      <c r="K33" s="115">
        <f t="shared" si="8"/>
        <v>1639067</v>
      </c>
      <c r="L33" s="115">
        <f t="shared" si="9"/>
        <v>1060327</v>
      </c>
      <c r="M33" s="115">
        <f t="shared" si="10"/>
        <v>319414</v>
      </c>
      <c r="N33" s="120">
        <f t="shared" si="11"/>
        <v>4513538</v>
      </c>
      <c r="P33" s="45" t="s">
        <v>19</v>
      </c>
      <c r="Q33" s="1">
        <v>26196232</v>
      </c>
      <c r="R33" s="1">
        <v>22512219</v>
      </c>
      <c r="S33" s="1">
        <v>3684013</v>
      </c>
      <c r="T33" s="1">
        <v>3259873</v>
      </c>
      <c r="U33" s="1">
        <v>424140</v>
      </c>
      <c r="V33" s="1">
        <v>1639067</v>
      </c>
      <c r="W33" s="1">
        <v>2183904</v>
      </c>
      <c r="X33" s="1">
        <v>544837</v>
      </c>
      <c r="Y33" s="1">
        <v>-237237</v>
      </c>
      <c r="Z33" s="1">
        <v>268682</v>
      </c>
      <c r="AA33" s="1">
        <v>505919</v>
      </c>
      <c r="AB33" s="9">
        <v>1822051</v>
      </c>
      <c r="AC33" s="1"/>
      <c r="AD33" s="45" t="s">
        <v>19</v>
      </c>
      <c r="AE33" s="1">
        <v>356928</v>
      </c>
      <c r="AF33" s="1">
        <v>390069</v>
      </c>
      <c r="AG33" s="1">
        <v>33141</v>
      </c>
      <c r="AH33" s="1">
        <v>86203</v>
      </c>
      <c r="AI33" s="1">
        <v>1158733</v>
      </c>
      <c r="AJ33" s="1">
        <v>220187</v>
      </c>
      <c r="AK33" s="1">
        <v>54253</v>
      </c>
      <c r="AL33" s="1">
        <v>60030</v>
      </c>
      <c r="AM33" s="1">
        <v>5777</v>
      </c>
      <c r="AN33" s="1">
        <v>5893279</v>
      </c>
      <c r="AO33" s="1">
        <v>1060327</v>
      </c>
      <c r="AP33" s="1">
        <v>898427</v>
      </c>
      <c r="AQ33" s="9">
        <v>161900</v>
      </c>
      <c r="AR33" s="1">
        <v>0</v>
      </c>
      <c r="AS33" s="45" t="s">
        <v>19</v>
      </c>
      <c r="AT33" s="1">
        <v>319414</v>
      </c>
      <c r="AU33" s="1">
        <v>249107</v>
      </c>
      <c r="AV33" s="1">
        <v>70307</v>
      </c>
      <c r="AW33" s="1">
        <v>4513538</v>
      </c>
      <c r="AX33" s="1">
        <v>217449</v>
      </c>
      <c r="AY33" s="1">
        <v>1247217</v>
      </c>
      <c r="AZ33" s="1">
        <v>3048872</v>
      </c>
      <c r="BA33" s="1">
        <v>33728578</v>
      </c>
      <c r="BB33" s="1">
        <v>17774</v>
      </c>
      <c r="BC33" s="9">
        <v>1897.6357600990211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19"/>
    </row>
    <row r="34" spans="1:135" ht="12">
      <c r="A34" s="108" t="s">
        <v>20</v>
      </c>
      <c r="B34" s="115">
        <f t="shared" si="0"/>
        <v>2450.5412718346843</v>
      </c>
      <c r="C34" s="115">
        <f t="shared" si="1"/>
        <v>1788.700308254367</v>
      </c>
      <c r="D34" s="115">
        <f t="shared" si="2"/>
        <v>96.064619248772686</v>
      </c>
      <c r="E34" s="115">
        <f t="shared" si="3"/>
        <v>212.06245005137572</v>
      </c>
      <c r="F34" s="115">
        <f t="shared" si="4"/>
        <v>14.984815618221258</v>
      </c>
      <c r="G34" s="115">
        <f t="shared" si="5"/>
        <v>338.72907866194771</v>
      </c>
      <c r="H34" s="108" t="s">
        <v>20</v>
      </c>
      <c r="I34" s="119">
        <f t="shared" si="6"/>
        <v>21464291</v>
      </c>
      <c r="J34" s="115">
        <f t="shared" si="7"/>
        <v>15667226</v>
      </c>
      <c r="K34" s="115">
        <f t="shared" si="8"/>
        <v>841430</v>
      </c>
      <c r="L34" s="115">
        <f t="shared" si="9"/>
        <v>1857455</v>
      </c>
      <c r="M34" s="115">
        <f t="shared" si="10"/>
        <v>131252</v>
      </c>
      <c r="N34" s="120">
        <f t="shared" si="11"/>
        <v>2966928</v>
      </c>
      <c r="P34" s="45" t="s">
        <v>20</v>
      </c>
      <c r="Q34" s="1">
        <v>15667226</v>
      </c>
      <c r="R34" s="1">
        <v>13462953</v>
      </c>
      <c r="S34" s="1">
        <v>2204273</v>
      </c>
      <c r="T34" s="1">
        <v>1950904</v>
      </c>
      <c r="U34" s="1">
        <v>253369</v>
      </c>
      <c r="V34" s="1">
        <v>841430</v>
      </c>
      <c r="W34" s="1">
        <v>989125</v>
      </c>
      <c r="X34" s="1">
        <v>147695</v>
      </c>
      <c r="Y34" s="1">
        <v>-116067</v>
      </c>
      <c r="Z34" s="1">
        <v>14481</v>
      </c>
      <c r="AA34" s="1">
        <v>130548</v>
      </c>
      <c r="AB34" s="9">
        <v>944903</v>
      </c>
      <c r="AC34" s="1"/>
      <c r="AD34" s="45" t="s">
        <v>20</v>
      </c>
      <c r="AE34" s="1">
        <v>162582</v>
      </c>
      <c r="AF34" s="1">
        <v>178388</v>
      </c>
      <c r="AG34" s="1">
        <v>15806</v>
      </c>
      <c r="AH34" s="1">
        <v>82081</v>
      </c>
      <c r="AI34" s="1">
        <v>687987</v>
      </c>
      <c r="AJ34" s="1">
        <v>12253</v>
      </c>
      <c r="AK34" s="1">
        <v>12594</v>
      </c>
      <c r="AL34" s="1">
        <v>13935</v>
      </c>
      <c r="AM34" s="1">
        <v>1341</v>
      </c>
      <c r="AN34" s="1">
        <v>4955635</v>
      </c>
      <c r="AO34" s="1">
        <v>1857455</v>
      </c>
      <c r="AP34" s="1">
        <v>1768516</v>
      </c>
      <c r="AQ34" s="9">
        <v>88939</v>
      </c>
      <c r="AR34" s="1">
        <v>0</v>
      </c>
      <c r="AS34" s="45" t="s">
        <v>20</v>
      </c>
      <c r="AT34" s="1">
        <v>131252</v>
      </c>
      <c r="AU34" s="1">
        <v>103523</v>
      </c>
      <c r="AV34" s="1">
        <v>27729</v>
      </c>
      <c r="AW34" s="1">
        <v>2966928</v>
      </c>
      <c r="AX34" s="1">
        <v>150135</v>
      </c>
      <c r="AY34" s="1">
        <v>821316</v>
      </c>
      <c r="AZ34" s="1">
        <v>1995477</v>
      </c>
      <c r="BA34" s="1">
        <v>21464291</v>
      </c>
      <c r="BB34" s="1">
        <v>8759</v>
      </c>
      <c r="BC34" s="9">
        <v>2450.5412718346843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5"/>
    </row>
    <row r="35" spans="1:135" ht="12">
      <c r="A35" s="108" t="s">
        <v>21</v>
      </c>
      <c r="B35" s="109">
        <f t="shared" si="0"/>
        <v>2210.9132060558159</v>
      </c>
      <c r="C35" s="109">
        <f t="shared" si="1"/>
        <v>1672.2915121298718</v>
      </c>
      <c r="D35" s="109">
        <f t="shared" si="2"/>
        <v>98.496534322368817</v>
      </c>
      <c r="E35" s="109">
        <f t="shared" si="3"/>
        <v>139.66443728339516</v>
      </c>
      <c r="F35" s="109">
        <f t="shared" si="4"/>
        <v>12.769441235483676</v>
      </c>
      <c r="G35" s="109">
        <f t="shared" si="5"/>
        <v>287.6912810846963</v>
      </c>
      <c r="H35" s="108" t="s">
        <v>21</v>
      </c>
      <c r="I35" s="119">
        <f t="shared" si="6"/>
        <v>72725779</v>
      </c>
      <c r="J35" s="115">
        <f t="shared" si="7"/>
        <v>55008357</v>
      </c>
      <c r="K35" s="115">
        <f t="shared" si="8"/>
        <v>3239945</v>
      </c>
      <c r="L35" s="115">
        <f t="shared" si="9"/>
        <v>4594122</v>
      </c>
      <c r="M35" s="115">
        <f t="shared" si="10"/>
        <v>420038</v>
      </c>
      <c r="N35" s="120">
        <f t="shared" si="11"/>
        <v>9463317</v>
      </c>
      <c r="P35" s="45" t="s">
        <v>21</v>
      </c>
      <c r="Q35" s="1">
        <v>55008357</v>
      </c>
      <c r="R35" s="1">
        <v>47267247</v>
      </c>
      <c r="S35" s="1">
        <v>7741110</v>
      </c>
      <c r="T35" s="1">
        <v>6848904</v>
      </c>
      <c r="U35" s="1">
        <v>892206</v>
      </c>
      <c r="V35" s="1">
        <v>3239945</v>
      </c>
      <c r="W35" s="1">
        <v>5875057</v>
      </c>
      <c r="X35" s="1">
        <v>2635112</v>
      </c>
      <c r="Y35" s="1">
        <v>-148457</v>
      </c>
      <c r="Z35" s="1">
        <v>2422723</v>
      </c>
      <c r="AA35" s="1">
        <v>2571180</v>
      </c>
      <c r="AB35" s="9">
        <v>3338519</v>
      </c>
      <c r="AC35" s="1"/>
      <c r="AD35" s="45" t="s">
        <v>21</v>
      </c>
      <c r="AE35" s="1">
        <v>650958</v>
      </c>
      <c r="AF35" s="1">
        <v>709578</v>
      </c>
      <c r="AG35" s="1">
        <v>58620</v>
      </c>
      <c r="AH35" s="1">
        <v>208314</v>
      </c>
      <c r="AI35" s="1">
        <v>2159799</v>
      </c>
      <c r="AJ35" s="1">
        <v>319448</v>
      </c>
      <c r="AK35" s="1">
        <v>49883</v>
      </c>
      <c r="AL35" s="1">
        <v>55195</v>
      </c>
      <c r="AM35" s="1">
        <v>5312</v>
      </c>
      <c r="AN35" s="1">
        <v>14477477</v>
      </c>
      <c r="AO35" s="1">
        <v>4594122</v>
      </c>
      <c r="AP35" s="1">
        <v>4407864</v>
      </c>
      <c r="AQ35" s="9">
        <v>186258</v>
      </c>
      <c r="AR35" s="1">
        <v>0</v>
      </c>
      <c r="AS35" s="45" t="s">
        <v>21</v>
      </c>
      <c r="AT35" s="1">
        <v>420038</v>
      </c>
      <c r="AU35" s="1">
        <v>331639</v>
      </c>
      <c r="AV35" s="1">
        <v>88399</v>
      </c>
      <c r="AW35" s="1">
        <v>9463317</v>
      </c>
      <c r="AX35" s="1">
        <v>556896</v>
      </c>
      <c r="AY35" s="1">
        <v>2716684</v>
      </c>
      <c r="AZ35" s="1">
        <v>6189737</v>
      </c>
      <c r="BA35" s="1">
        <v>72725779</v>
      </c>
      <c r="BB35" s="1">
        <v>32894</v>
      </c>
      <c r="BC35" s="9">
        <v>2210.9132060558159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5"/>
    </row>
    <row r="36" spans="1:135" ht="12">
      <c r="A36" s="108" t="s">
        <v>22</v>
      </c>
      <c r="B36" s="109">
        <f t="shared" si="0"/>
        <v>1798.6152459902685</v>
      </c>
      <c r="C36" s="109">
        <f t="shared" si="1"/>
        <v>1312.6804829699045</v>
      </c>
      <c r="D36" s="109">
        <f t="shared" si="2"/>
        <v>87.923229410704636</v>
      </c>
      <c r="E36" s="109">
        <f t="shared" si="3"/>
        <v>73.411335375743377</v>
      </c>
      <c r="F36" s="109">
        <f t="shared" si="4"/>
        <v>14.124526941791315</v>
      </c>
      <c r="G36" s="109">
        <f t="shared" si="5"/>
        <v>310.47567129212473</v>
      </c>
      <c r="H36" s="108" t="s">
        <v>22</v>
      </c>
      <c r="I36" s="119">
        <f t="shared" si="6"/>
        <v>19961032</v>
      </c>
      <c r="J36" s="115">
        <f t="shared" si="7"/>
        <v>14568128</v>
      </c>
      <c r="K36" s="115">
        <f t="shared" si="8"/>
        <v>975772</v>
      </c>
      <c r="L36" s="115">
        <f t="shared" si="9"/>
        <v>814719</v>
      </c>
      <c r="M36" s="115">
        <f t="shared" si="10"/>
        <v>156754</v>
      </c>
      <c r="N36" s="120">
        <f t="shared" si="11"/>
        <v>3445659</v>
      </c>
      <c r="P36" s="45" t="s">
        <v>22</v>
      </c>
      <c r="Q36" s="1">
        <v>14568128</v>
      </c>
      <c r="R36" s="1">
        <v>12518943</v>
      </c>
      <c r="S36" s="1">
        <v>2049185</v>
      </c>
      <c r="T36" s="1">
        <v>1814280</v>
      </c>
      <c r="U36" s="1">
        <v>234905</v>
      </c>
      <c r="V36" s="1">
        <v>975772</v>
      </c>
      <c r="W36" s="1">
        <v>1142673</v>
      </c>
      <c r="X36" s="1">
        <v>166901</v>
      </c>
      <c r="Y36" s="1">
        <v>-102420</v>
      </c>
      <c r="Z36" s="1">
        <v>42272</v>
      </c>
      <c r="AA36" s="1">
        <v>144692</v>
      </c>
      <c r="AB36" s="9">
        <v>1053905</v>
      </c>
      <c r="AC36" s="1"/>
      <c r="AD36" s="45" t="s">
        <v>22</v>
      </c>
      <c r="AE36" s="1">
        <v>218342</v>
      </c>
      <c r="AF36" s="1">
        <v>237965</v>
      </c>
      <c r="AG36" s="1">
        <v>19623</v>
      </c>
      <c r="AH36" s="1">
        <v>119817</v>
      </c>
      <c r="AI36" s="1">
        <v>664291</v>
      </c>
      <c r="AJ36" s="1">
        <v>51455</v>
      </c>
      <c r="AK36" s="1">
        <v>24287</v>
      </c>
      <c r="AL36" s="1">
        <v>26873</v>
      </c>
      <c r="AM36" s="1">
        <v>2586</v>
      </c>
      <c r="AN36" s="1">
        <v>4417132</v>
      </c>
      <c r="AO36" s="1">
        <v>814719</v>
      </c>
      <c r="AP36" s="1">
        <v>619045</v>
      </c>
      <c r="AQ36" s="9">
        <v>195674</v>
      </c>
      <c r="AR36" s="1">
        <v>0</v>
      </c>
      <c r="AS36" s="45" t="s">
        <v>22</v>
      </c>
      <c r="AT36" s="1">
        <v>156754</v>
      </c>
      <c r="AU36" s="1">
        <v>110665</v>
      </c>
      <c r="AV36" s="1">
        <v>46089</v>
      </c>
      <c r="AW36" s="1">
        <v>3445659</v>
      </c>
      <c r="AX36" s="1">
        <v>402625</v>
      </c>
      <c r="AY36" s="1">
        <v>779956</v>
      </c>
      <c r="AZ36" s="1">
        <v>2263078</v>
      </c>
      <c r="BA36" s="1">
        <v>19961032</v>
      </c>
      <c r="BB36" s="1">
        <v>11098</v>
      </c>
      <c r="BC36" s="9">
        <v>1798.6152459902685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5"/>
    </row>
    <row r="37" spans="1:135" ht="12">
      <c r="A37" s="116" t="s">
        <v>43</v>
      </c>
      <c r="B37" s="109">
        <f t="shared" si="0"/>
        <v>1526.3661751429431</v>
      </c>
      <c r="C37" s="109">
        <f t="shared" si="1"/>
        <v>1134.0823352392417</v>
      </c>
      <c r="D37" s="109">
        <f t="shared" si="2"/>
        <v>89.17797171230815</v>
      </c>
      <c r="E37" s="109">
        <f t="shared" si="3"/>
        <v>45.103460728257602</v>
      </c>
      <c r="F37" s="109">
        <f t="shared" si="4"/>
        <v>7.9997592536864275</v>
      </c>
      <c r="G37" s="109">
        <f t="shared" si="5"/>
        <v>250.00264820944929</v>
      </c>
      <c r="H37" s="116" t="s">
        <v>43</v>
      </c>
      <c r="I37" s="119">
        <f t="shared" si="6"/>
        <v>25360574</v>
      </c>
      <c r="J37" s="115">
        <f t="shared" si="7"/>
        <v>18842778</v>
      </c>
      <c r="K37" s="115">
        <f t="shared" si="8"/>
        <v>1481692</v>
      </c>
      <c r="L37" s="115">
        <f t="shared" si="9"/>
        <v>749394</v>
      </c>
      <c r="M37" s="115">
        <f t="shared" si="10"/>
        <v>132916</v>
      </c>
      <c r="N37" s="120">
        <f t="shared" si="11"/>
        <v>4153794</v>
      </c>
      <c r="P37" s="48" t="s">
        <v>43</v>
      </c>
      <c r="Q37" s="12">
        <v>18842778</v>
      </c>
      <c r="R37" s="12">
        <v>16197715</v>
      </c>
      <c r="S37" s="12">
        <v>2645063</v>
      </c>
      <c r="T37" s="12">
        <v>2340977</v>
      </c>
      <c r="U37" s="12">
        <v>304086</v>
      </c>
      <c r="V37" s="12">
        <v>1481692</v>
      </c>
      <c r="W37" s="12">
        <v>1798148</v>
      </c>
      <c r="X37" s="12">
        <v>316456</v>
      </c>
      <c r="Y37" s="12">
        <v>-133256</v>
      </c>
      <c r="Z37" s="12">
        <v>148075</v>
      </c>
      <c r="AA37" s="12">
        <v>281331</v>
      </c>
      <c r="AB37" s="13">
        <v>1576375</v>
      </c>
      <c r="AC37" s="1"/>
      <c r="AD37" s="48" t="s">
        <v>43</v>
      </c>
      <c r="AE37" s="12">
        <v>347556</v>
      </c>
      <c r="AF37" s="12">
        <v>378573</v>
      </c>
      <c r="AG37" s="12">
        <v>31017</v>
      </c>
      <c r="AH37" s="12">
        <v>84090</v>
      </c>
      <c r="AI37" s="12">
        <v>965322</v>
      </c>
      <c r="AJ37" s="12">
        <v>179407</v>
      </c>
      <c r="AK37" s="12">
        <v>38573</v>
      </c>
      <c r="AL37" s="12">
        <v>42681</v>
      </c>
      <c r="AM37" s="12">
        <v>4108</v>
      </c>
      <c r="AN37" s="12">
        <v>5036104</v>
      </c>
      <c r="AO37" s="12">
        <v>749394</v>
      </c>
      <c r="AP37" s="12">
        <v>591435</v>
      </c>
      <c r="AQ37" s="13">
        <v>157959</v>
      </c>
      <c r="AR37" s="1">
        <v>0</v>
      </c>
      <c r="AS37" s="48" t="s">
        <v>43</v>
      </c>
      <c r="AT37" s="12">
        <v>132916</v>
      </c>
      <c r="AU37" s="12">
        <v>36276</v>
      </c>
      <c r="AV37" s="12">
        <v>96640</v>
      </c>
      <c r="AW37" s="12">
        <v>4153794</v>
      </c>
      <c r="AX37" s="12">
        <v>1002137</v>
      </c>
      <c r="AY37" s="12">
        <v>909554</v>
      </c>
      <c r="AZ37" s="12">
        <v>2242103</v>
      </c>
      <c r="BA37" s="12">
        <v>25360574</v>
      </c>
      <c r="BB37" s="12">
        <v>16615</v>
      </c>
      <c r="BC37" s="13">
        <v>1526.3661751429431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19"/>
    </row>
    <row r="38" spans="1:135" ht="12">
      <c r="A38" s="117" t="s">
        <v>44</v>
      </c>
      <c r="B38" s="109">
        <f t="shared" si="0"/>
        <v>1859.0263116057233</v>
      </c>
      <c r="C38" s="109">
        <f t="shared" si="1"/>
        <v>1295.2583465818759</v>
      </c>
      <c r="D38" s="109">
        <f t="shared" si="2"/>
        <v>90.315739268680446</v>
      </c>
      <c r="E38" s="109">
        <f t="shared" si="3"/>
        <v>77.336168521462639</v>
      </c>
      <c r="F38" s="109">
        <f t="shared" si="4"/>
        <v>41.743402225755169</v>
      </c>
      <c r="G38" s="109">
        <f t="shared" si="5"/>
        <v>354.37265500794911</v>
      </c>
      <c r="H38" s="117" t="s">
        <v>44</v>
      </c>
      <c r="I38" s="119">
        <f t="shared" si="6"/>
        <v>23386551</v>
      </c>
      <c r="J38" s="115">
        <f t="shared" si="7"/>
        <v>16294350</v>
      </c>
      <c r="K38" s="115">
        <f t="shared" si="8"/>
        <v>1136172</v>
      </c>
      <c r="L38" s="115">
        <f t="shared" si="9"/>
        <v>972889</v>
      </c>
      <c r="M38" s="115">
        <f t="shared" si="10"/>
        <v>525132</v>
      </c>
      <c r="N38" s="120">
        <f t="shared" si="11"/>
        <v>4458008</v>
      </c>
      <c r="P38" s="50" t="s">
        <v>44</v>
      </c>
      <c r="Q38" s="14">
        <v>16294350</v>
      </c>
      <c r="R38" s="14">
        <v>14002345</v>
      </c>
      <c r="S38" s="14">
        <v>2292005</v>
      </c>
      <c r="T38" s="14">
        <v>2028584</v>
      </c>
      <c r="U38" s="14">
        <v>263421</v>
      </c>
      <c r="V38" s="14">
        <v>1136172</v>
      </c>
      <c r="W38" s="14">
        <v>1368744</v>
      </c>
      <c r="X38" s="14">
        <v>232572</v>
      </c>
      <c r="Y38" s="14">
        <v>-142796</v>
      </c>
      <c r="Z38" s="14">
        <v>64593</v>
      </c>
      <c r="AA38" s="14">
        <v>207389</v>
      </c>
      <c r="AB38" s="15">
        <v>1239621</v>
      </c>
      <c r="AC38" s="1"/>
      <c r="AD38" s="50" t="s">
        <v>44</v>
      </c>
      <c r="AE38" s="12">
        <v>253342</v>
      </c>
      <c r="AF38" s="12">
        <v>274335</v>
      </c>
      <c r="AG38" s="12">
        <v>20993</v>
      </c>
      <c r="AH38" s="12">
        <v>97436</v>
      </c>
      <c r="AI38" s="12">
        <v>751924</v>
      </c>
      <c r="AJ38" s="12">
        <v>136919</v>
      </c>
      <c r="AK38" s="12">
        <v>39347</v>
      </c>
      <c r="AL38" s="12">
        <v>43537</v>
      </c>
      <c r="AM38" s="12">
        <v>4190</v>
      </c>
      <c r="AN38" s="12">
        <v>5956029</v>
      </c>
      <c r="AO38" s="12">
        <v>972889</v>
      </c>
      <c r="AP38" s="12">
        <v>880055</v>
      </c>
      <c r="AQ38" s="13">
        <v>92834</v>
      </c>
      <c r="AR38" s="1">
        <v>0</v>
      </c>
      <c r="AS38" s="50" t="s">
        <v>44</v>
      </c>
      <c r="AT38" s="12">
        <v>525132</v>
      </c>
      <c r="AU38" s="12">
        <v>452007</v>
      </c>
      <c r="AV38" s="12">
        <v>73125</v>
      </c>
      <c r="AW38" s="12">
        <v>4458008</v>
      </c>
      <c r="AX38" s="12">
        <v>945111</v>
      </c>
      <c r="AY38" s="12">
        <v>1005594</v>
      </c>
      <c r="AZ38" s="12">
        <v>2507303</v>
      </c>
      <c r="BA38" s="12">
        <v>23386551</v>
      </c>
      <c r="BB38" s="12">
        <v>12580</v>
      </c>
      <c r="BC38" s="13">
        <v>1859.0263116057233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5"/>
    </row>
    <row r="39" spans="1:135" ht="12">
      <c r="A39" s="108" t="s">
        <v>45</v>
      </c>
      <c r="B39" s="109">
        <f t="shared" si="0"/>
        <v>1705.723093934288</v>
      </c>
      <c r="C39" s="109">
        <f t="shared" si="1"/>
        <v>1284.5938289806234</v>
      </c>
      <c r="D39" s="109">
        <f t="shared" si="2"/>
        <v>100.23557287278854</v>
      </c>
      <c r="E39" s="109">
        <f t="shared" si="3"/>
        <v>43.441712299915757</v>
      </c>
      <c r="F39" s="109">
        <f t="shared" si="4"/>
        <v>6.9147535804549287</v>
      </c>
      <c r="G39" s="109">
        <f t="shared" si="5"/>
        <v>270.53722620050547</v>
      </c>
      <c r="H39" s="108" t="s">
        <v>45</v>
      </c>
      <c r="I39" s="119">
        <f t="shared" si="6"/>
        <v>32395093</v>
      </c>
      <c r="J39" s="115">
        <f t="shared" si="7"/>
        <v>24397006</v>
      </c>
      <c r="K39" s="115">
        <f t="shared" si="8"/>
        <v>1903674</v>
      </c>
      <c r="L39" s="115">
        <f t="shared" si="9"/>
        <v>825045</v>
      </c>
      <c r="M39" s="115">
        <f t="shared" si="10"/>
        <v>131325</v>
      </c>
      <c r="N39" s="120">
        <f t="shared" si="11"/>
        <v>5138043</v>
      </c>
      <c r="P39" s="45" t="s">
        <v>45</v>
      </c>
      <c r="Q39" s="1">
        <v>24397006</v>
      </c>
      <c r="R39" s="1">
        <v>20968770</v>
      </c>
      <c r="S39" s="1">
        <v>3428236</v>
      </c>
      <c r="T39" s="1">
        <v>3034238</v>
      </c>
      <c r="U39" s="1">
        <v>393998</v>
      </c>
      <c r="V39" s="1">
        <v>1903674</v>
      </c>
      <c r="W39" s="1">
        <v>2312455</v>
      </c>
      <c r="X39" s="1">
        <v>408781</v>
      </c>
      <c r="Y39" s="1">
        <v>-180157</v>
      </c>
      <c r="Z39" s="1">
        <v>186898</v>
      </c>
      <c r="AA39" s="1">
        <v>367055</v>
      </c>
      <c r="AB39" s="9">
        <v>2027635</v>
      </c>
      <c r="AC39" s="1"/>
      <c r="AD39" s="45" t="s">
        <v>45</v>
      </c>
      <c r="AE39" s="1">
        <v>427965</v>
      </c>
      <c r="AF39" s="1">
        <v>463707</v>
      </c>
      <c r="AG39" s="1">
        <v>35742</v>
      </c>
      <c r="AH39" s="1">
        <v>161487</v>
      </c>
      <c r="AI39" s="1">
        <v>1084074</v>
      </c>
      <c r="AJ39" s="1">
        <v>354109</v>
      </c>
      <c r="AK39" s="1">
        <v>56196</v>
      </c>
      <c r="AL39" s="1">
        <v>62180</v>
      </c>
      <c r="AM39" s="1">
        <v>5984</v>
      </c>
      <c r="AN39" s="1">
        <v>6094413</v>
      </c>
      <c r="AO39" s="1">
        <v>825045</v>
      </c>
      <c r="AP39" s="1">
        <v>662381</v>
      </c>
      <c r="AQ39" s="9">
        <v>162664</v>
      </c>
      <c r="AR39" s="1">
        <v>0</v>
      </c>
      <c r="AS39" s="45" t="s">
        <v>45</v>
      </c>
      <c r="AT39" s="1">
        <v>131325</v>
      </c>
      <c r="AU39" s="1">
        <v>40434</v>
      </c>
      <c r="AV39" s="1">
        <v>90891</v>
      </c>
      <c r="AW39" s="1">
        <v>5138043</v>
      </c>
      <c r="AX39" s="1">
        <v>450466</v>
      </c>
      <c r="AY39" s="1">
        <v>1321800</v>
      </c>
      <c r="AZ39" s="1">
        <v>3365777</v>
      </c>
      <c r="BA39" s="1">
        <v>32395093</v>
      </c>
      <c r="BB39" s="1">
        <v>18992</v>
      </c>
      <c r="BC39" s="9">
        <v>1705.723093934288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5"/>
    </row>
    <row r="40" spans="1:135" ht="12">
      <c r="A40" s="116" t="s">
        <v>23</v>
      </c>
      <c r="B40" s="109">
        <f t="shared" si="0"/>
        <v>1551.9394425506316</v>
      </c>
      <c r="C40" s="109">
        <f t="shared" si="1"/>
        <v>1121.8070984559856</v>
      </c>
      <c r="D40" s="109">
        <f t="shared" si="2"/>
        <v>121.73852015239623</v>
      </c>
      <c r="E40" s="109">
        <f t="shared" si="3"/>
        <v>-4.9857629837577706</v>
      </c>
      <c r="F40" s="109">
        <f t="shared" si="4"/>
        <v>9.7828353719671153</v>
      </c>
      <c r="G40" s="109">
        <f t="shared" si="5"/>
        <v>303.59675155404051</v>
      </c>
      <c r="H40" s="116" t="s">
        <v>23</v>
      </c>
      <c r="I40" s="119">
        <f t="shared" si="6"/>
        <v>7739522</v>
      </c>
      <c r="J40" s="115">
        <f t="shared" si="7"/>
        <v>5594452</v>
      </c>
      <c r="K40" s="115">
        <f t="shared" si="8"/>
        <v>607110</v>
      </c>
      <c r="L40" s="115">
        <f t="shared" si="9"/>
        <v>-24864</v>
      </c>
      <c r="M40" s="115">
        <f t="shared" si="10"/>
        <v>48787</v>
      </c>
      <c r="N40" s="120">
        <f t="shared" si="11"/>
        <v>1514037</v>
      </c>
      <c r="P40" s="48" t="s">
        <v>23</v>
      </c>
      <c r="Q40" s="12">
        <v>5594452</v>
      </c>
      <c r="R40" s="12">
        <v>4807387</v>
      </c>
      <c r="S40" s="12">
        <v>787065</v>
      </c>
      <c r="T40" s="12">
        <v>696744</v>
      </c>
      <c r="U40" s="12">
        <v>90321</v>
      </c>
      <c r="V40" s="12">
        <v>607110</v>
      </c>
      <c r="W40" s="12">
        <v>686730</v>
      </c>
      <c r="X40" s="12">
        <v>79620</v>
      </c>
      <c r="Y40" s="12">
        <v>8077</v>
      </c>
      <c r="Z40" s="12">
        <v>77147</v>
      </c>
      <c r="AA40" s="12">
        <v>69070</v>
      </c>
      <c r="AB40" s="9">
        <v>590146</v>
      </c>
      <c r="AC40" s="1"/>
      <c r="AD40" s="48" t="s">
        <v>23</v>
      </c>
      <c r="AE40" s="12">
        <v>113909</v>
      </c>
      <c r="AF40" s="12">
        <v>123513</v>
      </c>
      <c r="AG40" s="12">
        <v>9604</v>
      </c>
      <c r="AH40" s="12">
        <v>26712</v>
      </c>
      <c r="AI40" s="12">
        <v>269911</v>
      </c>
      <c r="AJ40" s="12">
        <v>179614</v>
      </c>
      <c r="AK40" s="12">
        <v>8887</v>
      </c>
      <c r="AL40" s="12">
        <v>9833</v>
      </c>
      <c r="AM40" s="12">
        <v>946</v>
      </c>
      <c r="AN40" s="12">
        <v>1537960</v>
      </c>
      <c r="AO40" s="12">
        <v>-24864</v>
      </c>
      <c r="AP40" s="12">
        <v>-53446</v>
      </c>
      <c r="AQ40" s="13">
        <v>28582</v>
      </c>
      <c r="AR40" s="1">
        <v>0</v>
      </c>
      <c r="AS40" s="48" t="s">
        <v>23</v>
      </c>
      <c r="AT40" s="12">
        <v>48787</v>
      </c>
      <c r="AU40" s="12">
        <v>27221</v>
      </c>
      <c r="AV40" s="12">
        <v>21566</v>
      </c>
      <c r="AW40" s="12">
        <v>1514037</v>
      </c>
      <c r="AX40" s="12">
        <v>184312</v>
      </c>
      <c r="AY40" s="12">
        <v>225075</v>
      </c>
      <c r="AZ40" s="12">
        <v>1104650</v>
      </c>
      <c r="BA40" s="12">
        <v>7739522</v>
      </c>
      <c r="BB40" s="1">
        <v>4987</v>
      </c>
      <c r="BC40" s="9">
        <v>1551.9394425506316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5"/>
    </row>
    <row r="41" spans="1:135" ht="12">
      <c r="A41" s="108" t="s">
        <v>24</v>
      </c>
      <c r="B41" s="109">
        <f t="shared" si="0"/>
        <v>1886.3046357615895</v>
      </c>
      <c r="C41" s="109">
        <f t="shared" si="1"/>
        <v>1396.8902295200944</v>
      </c>
      <c r="D41" s="109">
        <f t="shared" si="2"/>
        <v>90.183525356073659</v>
      </c>
      <c r="E41" s="109">
        <f t="shared" si="3"/>
        <v>108.06069128186519</v>
      </c>
      <c r="F41" s="109">
        <f t="shared" si="4"/>
        <v>5.9493785720765668</v>
      </c>
      <c r="G41" s="109">
        <f t="shared" si="5"/>
        <v>285.22081103147963</v>
      </c>
      <c r="H41" s="108" t="s">
        <v>24</v>
      </c>
      <c r="I41" s="119">
        <f t="shared" si="6"/>
        <v>20792736</v>
      </c>
      <c r="J41" s="115">
        <f t="shared" si="7"/>
        <v>15397921</v>
      </c>
      <c r="K41" s="115">
        <f t="shared" si="8"/>
        <v>994093</v>
      </c>
      <c r="L41" s="115">
        <f t="shared" si="9"/>
        <v>1191153</v>
      </c>
      <c r="M41" s="115">
        <f t="shared" si="10"/>
        <v>65580</v>
      </c>
      <c r="N41" s="120">
        <f t="shared" si="11"/>
        <v>3143989</v>
      </c>
      <c r="P41" s="45" t="s">
        <v>24</v>
      </c>
      <c r="Q41" s="1">
        <v>15397921</v>
      </c>
      <c r="R41" s="1">
        <v>13234116</v>
      </c>
      <c r="S41" s="1">
        <v>2163805</v>
      </c>
      <c r="T41" s="1">
        <v>1915224</v>
      </c>
      <c r="U41" s="1">
        <v>248581</v>
      </c>
      <c r="V41" s="1">
        <v>994093</v>
      </c>
      <c r="W41" s="1">
        <v>1440248</v>
      </c>
      <c r="X41" s="1">
        <v>446155</v>
      </c>
      <c r="Y41" s="1">
        <v>-92289</v>
      </c>
      <c r="Z41" s="1">
        <v>332352</v>
      </c>
      <c r="AA41" s="1">
        <v>424641</v>
      </c>
      <c r="AB41" s="51">
        <v>1064346</v>
      </c>
      <c r="AC41" s="1"/>
      <c r="AD41" s="45" t="s">
        <v>24</v>
      </c>
      <c r="AE41" s="1">
        <v>201703</v>
      </c>
      <c r="AF41" s="1">
        <v>220870</v>
      </c>
      <c r="AG41" s="1">
        <v>19167</v>
      </c>
      <c r="AH41" s="1">
        <v>64788</v>
      </c>
      <c r="AI41" s="1">
        <v>684515</v>
      </c>
      <c r="AJ41" s="1">
        <v>113340</v>
      </c>
      <c r="AK41" s="1">
        <v>22036</v>
      </c>
      <c r="AL41" s="1">
        <v>24383</v>
      </c>
      <c r="AM41" s="1">
        <v>2347</v>
      </c>
      <c r="AN41" s="1">
        <v>4400722</v>
      </c>
      <c r="AO41" s="1">
        <v>1191153</v>
      </c>
      <c r="AP41" s="1">
        <v>1152784</v>
      </c>
      <c r="AQ41" s="9">
        <v>38369</v>
      </c>
      <c r="AR41" s="1">
        <v>0</v>
      </c>
      <c r="AS41" s="45" t="s">
        <v>24</v>
      </c>
      <c r="AT41" s="1">
        <v>65580</v>
      </c>
      <c r="AU41" s="1">
        <v>28893</v>
      </c>
      <c r="AV41" s="1">
        <v>36687</v>
      </c>
      <c r="AW41" s="1">
        <v>3143989</v>
      </c>
      <c r="AX41" s="1">
        <v>413851</v>
      </c>
      <c r="AY41" s="1">
        <v>729664</v>
      </c>
      <c r="AZ41" s="1">
        <v>2000474</v>
      </c>
      <c r="BA41" s="1">
        <v>20792736</v>
      </c>
      <c r="BB41" s="23">
        <v>11023</v>
      </c>
      <c r="BC41" s="51">
        <v>1886.3046357615895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5"/>
    </row>
    <row r="42" spans="1:135" ht="12">
      <c r="A42" s="108" t="s">
        <v>25</v>
      </c>
      <c r="B42" s="109">
        <f t="shared" si="0"/>
        <v>1927.3355111452729</v>
      </c>
      <c r="C42" s="109">
        <f t="shared" si="1"/>
        <v>1261.9781898539584</v>
      </c>
      <c r="D42" s="109">
        <f t="shared" si="2"/>
        <v>289.09031514219834</v>
      </c>
      <c r="E42" s="109">
        <f t="shared" si="3"/>
        <v>62.136913912375093</v>
      </c>
      <c r="F42" s="109">
        <f t="shared" si="4"/>
        <v>28.828209069946194</v>
      </c>
      <c r="G42" s="109">
        <f t="shared" si="5"/>
        <v>285.30188316679477</v>
      </c>
      <c r="H42" s="108" t="s">
        <v>25</v>
      </c>
      <c r="I42" s="119">
        <f t="shared" si="6"/>
        <v>20059708</v>
      </c>
      <c r="J42" s="115">
        <f t="shared" si="7"/>
        <v>13134669</v>
      </c>
      <c r="K42" s="115">
        <f t="shared" si="8"/>
        <v>3008852</v>
      </c>
      <c r="L42" s="115">
        <f t="shared" si="9"/>
        <v>646721</v>
      </c>
      <c r="M42" s="115">
        <f t="shared" si="10"/>
        <v>300044</v>
      </c>
      <c r="N42" s="120">
        <f t="shared" si="11"/>
        <v>2969422</v>
      </c>
      <c r="P42" s="45" t="s">
        <v>25</v>
      </c>
      <c r="Q42" s="1">
        <v>13134669</v>
      </c>
      <c r="R42" s="1">
        <v>11291326</v>
      </c>
      <c r="S42" s="1">
        <v>1843343</v>
      </c>
      <c r="T42" s="1">
        <v>1631631</v>
      </c>
      <c r="U42" s="1">
        <v>211712</v>
      </c>
      <c r="V42" s="1">
        <v>3008852</v>
      </c>
      <c r="W42" s="1">
        <v>3249669</v>
      </c>
      <c r="X42" s="1">
        <v>240817</v>
      </c>
      <c r="Y42" s="1">
        <v>-111724</v>
      </c>
      <c r="Z42" s="1">
        <v>108419</v>
      </c>
      <c r="AA42" s="1">
        <v>220143</v>
      </c>
      <c r="AB42" s="9">
        <v>3105822</v>
      </c>
      <c r="AC42" s="1"/>
      <c r="AD42" s="45" t="s">
        <v>25</v>
      </c>
      <c r="AE42" s="1">
        <v>208776</v>
      </c>
      <c r="AF42" s="1">
        <v>227879</v>
      </c>
      <c r="AG42" s="1">
        <v>19103</v>
      </c>
      <c r="AH42" s="1">
        <v>2008092</v>
      </c>
      <c r="AI42" s="1">
        <v>700992</v>
      </c>
      <c r="AJ42" s="1">
        <v>187962</v>
      </c>
      <c r="AK42" s="1">
        <v>14754</v>
      </c>
      <c r="AL42" s="1">
        <v>16325</v>
      </c>
      <c r="AM42" s="1">
        <v>1571</v>
      </c>
      <c r="AN42" s="1">
        <v>3916187</v>
      </c>
      <c r="AO42" s="1">
        <v>646721</v>
      </c>
      <c r="AP42" s="1">
        <v>506350</v>
      </c>
      <c r="AQ42" s="9">
        <v>140371</v>
      </c>
      <c r="AR42" s="1">
        <v>0</v>
      </c>
      <c r="AS42" s="45" t="s">
        <v>25</v>
      </c>
      <c r="AT42" s="1">
        <v>300044</v>
      </c>
      <c r="AU42" s="1">
        <v>256265</v>
      </c>
      <c r="AV42" s="1">
        <v>43779</v>
      </c>
      <c r="AW42" s="1">
        <v>2969422</v>
      </c>
      <c r="AX42" s="1">
        <v>440270</v>
      </c>
      <c r="AY42" s="1">
        <v>783303</v>
      </c>
      <c r="AZ42" s="1">
        <v>1745849</v>
      </c>
      <c r="BA42" s="1">
        <v>20059708</v>
      </c>
      <c r="BB42" s="1">
        <v>10408</v>
      </c>
      <c r="BC42" s="9">
        <v>1927.3355111452729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5"/>
    </row>
    <row r="43" spans="1:135" ht="12">
      <c r="A43" s="108" t="s">
        <v>26</v>
      </c>
      <c r="B43" s="109">
        <f t="shared" si="0"/>
        <v>1586.8415542112612</v>
      </c>
      <c r="C43" s="109">
        <f t="shared" si="1"/>
        <v>1164.2775709632388</v>
      </c>
      <c r="D43" s="109">
        <f t="shared" si="2"/>
        <v>89.466728711028381</v>
      </c>
      <c r="E43" s="109">
        <f t="shared" si="3"/>
        <v>54.997906002791993</v>
      </c>
      <c r="F43" s="109">
        <f t="shared" si="4"/>
        <v>10.673801768264308</v>
      </c>
      <c r="G43" s="109">
        <f t="shared" si="5"/>
        <v>267.42554676593767</v>
      </c>
      <c r="H43" s="108" t="s">
        <v>26</v>
      </c>
      <c r="I43" s="119">
        <f t="shared" si="6"/>
        <v>6820245</v>
      </c>
      <c r="J43" s="115">
        <f t="shared" si="7"/>
        <v>5004065</v>
      </c>
      <c r="K43" s="115">
        <f t="shared" si="8"/>
        <v>384528</v>
      </c>
      <c r="L43" s="115">
        <f t="shared" si="9"/>
        <v>236381</v>
      </c>
      <c r="M43" s="115">
        <f t="shared" si="10"/>
        <v>45876</v>
      </c>
      <c r="N43" s="120">
        <f t="shared" si="11"/>
        <v>1149395</v>
      </c>
      <c r="P43" s="45" t="s">
        <v>26</v>
      </c>
      <c r="Q43" s="1">
        <v>5004065</v>
      </c>
      <c r="R43" s="1">
        <v>4300540</v>
      </c>
      <c r="S43" s="1">
        <v>703525</v>
      </c>
      <c r="T43" s="1">
        <v>622737</v>
      </c>
      <c r="U43" s="1">
        <v>80788</v>
      </c>
      <c r="V43" s="1">
        <v>384528</v>
      </c>
      <c r="W43" s="1">
        <v>464485</v>
      </c>
      <c r="X43" s="1">
        <v>79957</v>
      </c>
      <c r="Y43" s="1">
        <v>-37893</v>
      </c>
      <c r="Z43" s="1">
        <v>33545</v>
      </c>
      <c r="AA43" s="1">
        <v>71438</v>
      </c>
      <c r="AB43" s="9">
        <v>417599</v>
      </c>
      <c r="AC43" s="1"/>
      <c r="AD43" s="45" t="s">
        <v>26</v>
      </c>
      <c r="AE43" s="1">
        <v>90120</v>
      </c>
      <c r="AF43" s="1">
        <v>98126</v>
      </c>
      <c r="AG43" s="1">
        <v>8006</v>
      </c>
      <c r="AH43" s="1">
        <v>15229</v>
      </c>
      <c r="AI43" s="1">
        <v>228989</v>
      </c>
      <c r="AJ43" s="1">
        <v>83261</v>
      </c>
      <c r="AK43" s="1">
        <v>4822</v>
      </c>
      <c r="AL43" s="1">
        <v>5335</v>
      </c>
      <c r="AM43" s="1">
        <v>513</v>
      </c>
      <c r="AN43" s="1">
        <v>1431652</v>
      </c>
      <c r="AO43" s="1">
        <v>236381</v>
      </c>
      <c r="AP43" s="1">
        <v>200259</v>
      </c>
      <c r="AQ43" s="9">
        <v>36122</v>
      </c>
      <c r="AR43" s="1">
        <v>0</v>
      </c>
      <c r="AS43" s="45" t="s">
        <v>26</v>
      </c>
      <c r="AT43" s="1">
        <v>45876</v>
      </c>
      <c r="AU43" s="1">
        <v>26864</v>
      </c>
      <c r="AV43" s="1">
        <v>19012</v>
      </c>
      <c r="AW43" s="1">
        <v>1149395</v>
      </c>
      <c r="AX43" s="1">
        <v>247202</v>
      </c>
      <c r="AY43" s="1">
        <v>216294</v>
      </c>
      <c r="AZ43" s="1">
        <v>685899</v>
      </c>
      <c r="BA43" s="1">
        <v>6820245</v>
      </c>
      <c r="BB43" s="1">
        <v>4298</v>
      </c>
      <c r="BC43" s="9">
        <v>1586.8415542112612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5"/>
    </row>
    <row r="44" spans="1:135" ht="12">
      <c r="A44" s="108" t="s">
        <v>27</v>
      </c>
      <c r="B44" s="109">
        <f t="shared" si="0"/>
        <v>1477.8165331083931</v>
      </c>
      <c r="C44" s="109">
        <f t="shared" si="1"/>
        <v>1081.0113876001687</v>
      </c>
      <c r="D44" s="109">
        <f t="shared" si="2"/>
        <v>84.201602699283001</v>
      </c>
      <c r="E44" s="109">
        <f t="shared" si="3"/>
        <v>-6.5989034162800504</v>
      </c>
      <c r="F44" s="109">
        <f t="shared" si="4"/>
        <v>10.984394770139183</v>
      </c>
      <c r="G44" s="109">
        <f t="shared" si="5"/>
        <v>308.21805145508222</v>
      </c>
      <c r="H44" s="108" t="s">
        <v>27</v>
      </c>
      <c r="I44" s="119">
        <f t="shared" si="6"/>
        <v>3503903</v>
      </c>
      <c r="J44" s="115">
        <f t="shared" si="7"/>
        <v>2563078</v>
      </c>
      <c r="K44" s="115">
        <f t="shared" si="8"/>
        <v>199642</v>
      </c>
      <c r="L44" s="115">
        <f t="shared" si="9"/>
        <v>-15646</v>
      </c>
      <c r="M44" s="115">
        <f t="shared" si="10"/>
        <v>26044</v>
      </c>
      <c r="N44" s="120">
        <f t="shared" si="11"/>
        <v>730785</v>
      </c>
      <c r="P44" s="45" t="s">
        <v>27</v>
      </c>
      <c r="Q44" s="1">
        <v>2563078</v>
      </c>
      <c r="R44" s="1">
        <v>2202486</v>
      </c>
      <c r="S44" s="1">
        <v>360592</v>
      </c>
      <c r="T44" s="1">
        <v>319125</v>
      </c>
      <c r="U44" s="1">
        <v>41467</v>
      </c>
      <c r="V44" s="1">
        <v>199642</v>
      </c>
      <c r="W44" s="1">
        <v>297680</v>
      </c>
      <c r="X44" s="1">
        <v>98038</v>
      </c>
      <c r="Y44" s="1">
        <v>-47848</v>
      </c>
      <c r="Z44" s="1">
        <v>45119</v>
      </c>
      <c r="AA44" s="1">
        <v>92967</v>
      </c>
      <c r="AB44" s="9">
        <v>242147</v>
      </c>
      <c r="AC44" s="1"/>
      <c r="AD44" s="45" t="s">
        <v>27</v>
      </c>
      <c r="AE44" s="1">
        <v>50886</v>
      </c>
      <c r="AF44" s="1">
        <v>55388</v>
      </c>
      <c r="AG44" s="1">
        <v>4502</v>
      </c>
      <c r="AH44" s="1">
        <v>8084</v>
      </c>
      <c r="AI44" s="1">
        <v>108365</v>
      </c>
      <c r="AJ44" s="1">
        <v>74812</v>
      </c>
      <c r="AK44" s="1">
        <v>5343</v>
      </c>
      <c r="AL44" s="1">
        <v>5912</v>
      </c>
      <c r="AM44" s="1">
        <v>569</v>
      </c>
      <c r="AN44" s="1">
        <v>741183</v>
      </c>
      <c r="AO44" s="1">
        <v>-15646</v>
      </c>
      <c r="AP44" s="1">
        <v>-27316</v>
      </c>
      <c r="AQ44" s="9">
        <v>11670</v>
      </c>
      <c r="AR44" s="1">
        <v>0</v>
      </c>
      <c r="AS44" s="45" t="s">
        <v>27</v>
      </c>
      <c r="AT44" s="1">
        <v>26044</v>
      </c>
      <c r="AU44" s="1">
        <v>10230</v>
      </c>
      <c r="AV44" s="1">
        <v>15814</v>
      </c>
      <c r="AW44" s="1">
        <v>730785</v>
      </c>
      <c r="AX44" s="1">
        <v>253605</v>
      </c>
      <c r="AY44" s="1">
        <v>118398</v>
      </c>
      <c r="AZ44" s="1">
        <v>358782</v>
      </c>
      <c r="BA44" s="1">
        <v>3503903</v>
      </c>
      <c r="BB44" s="1">
        <v>2371</v>
      </c>
      <c r="BC44" s="9">
        <v>1477.8165331083931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5"/>
    </row>
    <row r="45" spans="1:135" ht="12">
      <c r="A45" s="108" t="s">
        <v>28</v>
      </c>
      <c r="B45" s="109">
        <f t="shared" si="0"/>
        <v>1579.2003304419661</v>
      </c>
      <c r="C45" s="109">
        <f t="shared" si="1"/>
        <v>1158.6974390747625</v>
      </c>
      <c r="D45" s="109">
        <f t="shared" si="2"/>
        <v>81.077860388269315</v>
      </c>
      <c r="E45" s="109">
        <f t="shared" si="3"/>
        <v>59.92565055762082</v>
      </c>
      <c r="F45" s="109">
        <f t="shared" si="4"/>
        <v>6.419867823213548</v>
      </c>
      <c r="G45" s="109">
        <f t="shared" si="5"/>
        <v>273.07951259809994</v>
      </c>
      <c r="H45" s="108" t="s">
        <v>28</v>
      </c>
      <c r="I45" s="119">
        <f t="shared" si="6"/>
        <v>7646488</v>
      </c>
      <c r="J45" s="115">
        <f t="shared" si="7"/>
        <v>5610413</v>
      </c>
      <c r="K45" s="115">
        <f t="shared" si="8"/>
        <v>392579</v>
      </c>
      <c r="L45" s="115">
        <f t="shared" si="9"/>
        <v>290160</v>
      </c>
      <c r="M45" s="115">
        <f t="shared" si="10"/>
        <v>31085</v>
      </c>
      <c r="N45" s="120">
        <f t="shared" si="11"/>
        <v>1322251</v>
      </c>
      <c r="P45" s="45" t="s">
        <v>28</v>
      </c>
      <c r="Q45" s="1">
        <v>5610413</v>
      </c>
      <c r="R45" s="1">
        <v>4821619</v>
      </c>
      <c r="S45" s="1">
        <v>788794</v>
      </c>
      <c r="T45" s="1">
        <v>698457</v>
      </c>
      <c r="U45" s="1">
        <v>90337</v>
      </c>
      <c r="V45" s="1">
        <v>392579</v>
      </c>
      <c r="W45" s="1">
        <v>679520</v>
      </c>
      <c r="X45" s="1">
        <v>286941</v>
      </c>
      <c r="Y45" s="1">
        <v>-49564</v>
      </c>
      <c r="Z45" s="1">
        <v>228034</v>
      </c>
      <c r="AA45" s="1">
        <v>277598</v>
      </c>
      <c r="AB45" s="9">
        <v>430386</v>
      </c>
      <c r="AC45" s="1"/>
      <c r="AD45" s="45" t="s">
        <v>28</v>
      </c>
      <c r="AE45" s="1">
        <v>90634</v>
      </c>
      <c r="AF45" s="1">
        <v>98725</v>
      </c>
      <c r="AG45" s="1">
        <v>8091</v>
      </c>
      <c r="AH45" s="1">
        <v>9550</v>
      </c>
      <c r="AI45" s="1">
        <v>280522</v>
      </c>
      <c r="AJ45" s="1">
        <v>49680</v>
      </c>
      <c r="AK45" s="1">
        <v>11757</v>
      </c>
      <c r="AL45" s="1">
        <v>13009</v>
      </c>
      <c r="AM45" s="1">
        <v>1252</v>
      </c>
      <c r="AN45" s="1">
        <v>1643496</v>
      </c>
      <c r="AO45" s="1">
        <v>290160</v>
      </c>
      <c r="AP45" s="1">
        <v>272260</v>
      </c>
      <c r="AQ45" s="9">
        <v>17900</v>
      </c>
      <c r="AR45" s="1">
        <v>0</v>
      </c>
      <c r="AS45" s="45" t="s">
        <v>28</v>
      </c>
      <c r="AT45" s="1">
        <v>31085</v>
      </c>
      <c r="AU45" s="1">
        <v>12949</v>
      </c>
      <c r="AV45" s="1">
        <v>18136</v>
      </c>
      <c r="AW45" s="1">
        <v>1322251</v>
      </c>
      <c r="AX45" s="1">
        <v>261070</v>
      </c>
      <c r="AY45" s="1">
        <v>218540</v>
      </c>
      <c r="AZ45" s="1">
        <v>842641</v>
      </c>
      <c r="BA45" s="1">
        <v>7646488</v>
      </c>
      <c r="BB45" s="1">
        <v>4842</v>
      </c>
      <c r="BC45" s="9">
        <v>1579.2003304419661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5"/>
    </row>
    <row r="46" spans="1:135" ht="12">
      <c r="A46" s="108" t="s">
        <v>29</v>
      </c>
      <c r="B46" s="109">
        <f t="shared" si="0"/>
        <v>1838.1550255536627</v>
      </c>
      <c r="C46" s="109">
        <f t="shared" si="1"/>
        <v>1492.2964224872233</v>
      </c>
      <c r="D46" s="109">
        <f t="shared" si="2"/>
        <v>72.688245315161836</v>
      </c>
      <c r="E46" s="109">
        <f t="shared" si="3"/>
        <v>-169.22316865417378</v>
      </c>
      <c r="F46" s="109">
        <f t="shared" si="4"/>
        <v>16.765758091993185</v>
      </c>
      <c r="G46" s="109">
        <f t="shared" si="5"/>
        <v>425.62776831345826</v>
      </c>
      <c r="H46" s="108" t="s">
        <v>29</v>
      </c>
      <c r="I46" s="119">
        <f t="shared" si="6"/>
        <v>2157994</v>
      </c>
      <c r="J46" s="115">
        <f t="shared" si="7"/>
        <v>1751956</v>
      </c>
      <c r="K46" s="115">
        <f t="shared" si="8"/>
        <v>85336</v>
      </c>
      <c r="L46" s="115">
        <f t="shared" si="9"/>
        <v>-198668</v>
      </c>
      <c r="M46" s="115">
        <f t="shared" si="10"/>
        <v>19683</v>
      </c>
      <c r="N46" s="120">
        <f t="shared" si="11"/>
        <v>499687</v>
      </c>
      <c r="P46" s="45" t="s">
        <v>29</v>
      </c>
      <c r="Q46" s="1">
        <v>1751956</v>
      </c>
      <c r="R46" s="1">
        <v>1506045</v>
      </c>
      <c r="S46" s="1">
        <v>245911</v>
      </c>
      <c r="T46" s="1">
        <v>217587</v>
      </c>
      <c r="U46" s="1">
        <v>28324</v>
      </c>
      <c r="V46" s="1">
        <v>85336</v>
      </c>
      <c r="W46" s="1">
        <v>202900</v>
      </c>
      <c r="X46" s="1">
        <v>117564</v>
      </c>
      <c r="Y46" s="1">
        <v>-59381</v>
      </c>
      <c r="Z46" s="1">
        <v>55502</v>
      </c>
      <c r="AA46" s="1">
        <v>114883</v>
      </c>
      <c r="AB46" s="9">
        <v>144169</v>
      </c>
      <c r="AC46" s="1"/>
      <c r="AD46" s="45" t="s">
        <v>29</v>
      </c>
      <c r="AE46" s="1">
        <v>29131</v>
      </c>
      <c r="AF46" s="1">
        <v>31754</v>
      </c>
      <c r="AG46" s="1">
        <v>2623</v>
      </c>
      <c r="AH46" s="1">
        <v>9029</v>
      </c>
      <c r="AI46" s="1">
        <v>76289</v>
      </c>
      <c r="AJ46" s="1">
        <v>29720</v>
      </c>
      <c r="AK46" s="1">
        <v>548</v>
      </c>
      <c r="AL46" s="1">
        <v>606</v>
      </c>
      <c r="AM46" s="1">
        <v>58</v>
      </c>
      <c r="AN46" s="1">
        <v>320702</v>
      </c>
      <c r="AO46" s="1">
        <v>-198668</v>
      </c>
      <c r="AP46" s="1">
        <v>-206594</v>
      </c>
      <c r="AQ46" s="9">
        <v>7926</v>
      </c>
      <c r="AR46" s="1">
        <v>0</v>
      </c>
      <c r="AS46" s="45" t="s">
        <v>29</v>
      </c>
      <c r="AT46" s="1">
        <v>19683</v>
      </c>
      <c r="AU46" s="1">
        <v>2586</v>
      </c>
      <c r="AV46" s="1">
        <v>17097</v>
      </c>
      <c r="AW46" s="1">
        <v>499687</v>
      </c>
      <c r="AX46" s="1">
        <v>152241</v>
      </c>
      <c r="AY46" s="1">
        <v>60111</v>
      </c>
      <c r="AZ46" s="1">
        <v>287335</v>
      </c>
      <c r="BA46" s="1">
        <v>2157994</v>
      </c>
      <c r="BB46" s="1">
        <v>1174</v>
      </c>
      <c r="BC46" s="9">
        <v>1838.1550255536627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5"/>
    </row>
    <row r="47" spans="1:135" ht="12">
      <c r="A47" s="108" t="s">
        <v>30</v>
      </c>
      <c r="B47" s="109">
        <f t="shared" si="0"/>
        <v>1932.7084251101321</v>
      </c>
      <c r="C47" s="109">
        <f t="shared" si="1"/>
        <v>1197.756883259912</v>
      </c>
      <c r="D47" s="109">
        <f t="shared" si="2"/>
        <v>99.892345814977972</v>
      </c>
      <c r="E47" s="109">
        <f t="shared" si="3"/>
        <v>82.909966960352421</v>
      </c>
      <c r="F47" s="109">
        <f t="shared" si="4"/>
        <v>353.31305066079295</v>
      </c>
      <c r="G47" s="109">
        <f t="shared" si="5"/>
        <v>198.83617841409691</v>
      </c>
      <c r="H47" s="108" t="s">
        <v>30</v>
      </c>
      <c r="I47" s="119">
        <f t="shared" si="6"/>
        <v>7019597</v>
      </c>
      <c r="J47" s="115">
        <f t="shared" si="7"/>
        <v>4350253</v>
      </c>
      <c r="K47" s="115">
        <f t="shared" si="8"/>
        <v>362809</v>
      </c>
      <c r="L47" s="115">
        <f t="shared" si="9"/>
        <v>301129</v>
      </c>
      <c r="M47" s="115">
        <f t="shared" si="10"/>
        <v>1283233</v>
      </c>
      <c r="N47" s="120">
        <f t="shared" si="11"/>
        <v>722173</v>
      </c>
      <c r="P47" s="45" t="s">
        <v>30</v>
      </c>
      <c r="Q47" s="1">
        <v>4350253</v>
      </c>
      <c r="R47" s="1">
        <v>3738172</v>
      </c>
      <c r="S47" s="1">
        <v>612081</v>
      </c>
      <c r="T47" s="1">
        <v>541896</v>
      </c>
      <c r="U47" s="1">
        <v>70185</v>
      </c>
      <c r="V47" s="1">
        <v>362809</v>
      </c>
      <c r="W47" s="1">
        <v>465806</v>
      </c>
      <c r="X47" s="1">
        <v>102997</v>
      </c>
      <c r="Y47" s="1">
        <v>-36965</v>
      </c>
      <c r="Z47" s="1">
        <v>59593</v>
      </c>
      <c r="AA47" s="1">
        <v>96558</v>
      </c>
      <c r="AB47" s="9">
        <v>397147</v>
      </c>
      <c r="AC47" s="1"/>
      <c r="AD47" s="45" t="s">
        <v>30</v>
      </c>
      <c r="AE47" s="1">
        <v>67179</v>
      </c>
      <c r="AF47" s="1">
        <v>73338</v>
      </c>
      <c r="AG47" s="1">
        <v>6159</v>
      </c>
      <c r="AH47" s="1">
        <v>49</v>
      </c>
      <c r="AI47" s="1">
        <v>185188</v>
      </c>
      <c r="AJ47" s="1">
        <v>144731</v>
      </c>
      <c r="AK47" s="1">
        <v>2627</v>
      </c>
      <c r="AL47" s="1">
        <v>2907</v>
      </c>
      <c r="AM47" s="1">
        <v>280</v>
      </c>
      <c r="AN47" s="1">
        <v>2306535</v>
      </c>
      <c r="AO47" s="1">
        <v>301129</v>
      </c>
      <c r="AP47" s="1">
        <v>288227</v>
      </c>
      <c r="AQ47" s="9">
        <v>12902</v>
      </c>
      <c r="AR47" s="1">
        <v>0</v>
      </c>
      <c r="AS47" s="45" t="s">
        <v>30</v>
      </c>
      <c r="AT47" s="1">
        <v>1283233</v>
      </c>
      <c r="AU47" s="1">
        <v>1270117</v>
      </c>
      <c r="AV47" s="1">
        <v>13116</v>
      </c>
      <c r="AW47" s="1">
        <v>722173</v>
      </c>
      <c r="AX47" s="1">
        <v>17702</v>
      </c>
      <c r="AY47" s="1">
        <v>193427</v>
      </c>
      <c r="AZ47" s="1">
        <v>511044</v>
      </c>
      <c r="BA47" s="1">
        <v>7019597</v>
      </c>
      <c r="BB47" s="1">
        <v>3632</v>
      </c>
      <c r="BC47" s="9">
        <v>1932.7084251101321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5"/>
    </row>
    <row r="48" spans="1:135" ht="12">
      <c r="A48" s="108" t="s">
        <v>31</v>
      </c>
      <c r="B48" s="109">
        <f t="shared" si="0"/>
        <v>1379.9279671259367</v>
      </c>
      <c r="C48" s="109">
        <f t="shared" si="1"/>
        <v>1072.8752719361858</v>
      </c>
      <c r="D48" s="109">
        <f t="shared" si="2"/>
        <v>61.552332608170168</v>
      </c>
      <c r="E48" s="109">
        <f t="shared" si="3"/>
        <v>4.7582789460962047</v>
      </c>
      <c r="F48" s="109">
        <f t="shared" si="4"/>
        <v>7.4288131496253325</v>
      </c>
      <c r="G48" s="109">
        <f t="shared" si="5"/>
        <v>233.31327048585931</v>
      </c>
      <c r="H48" s="108" t="s">
        <v>31</v>
      </c>
      <c r="I48" s="119">
        <f t="shared" si="6"/>
        <v>5708762</v>
      </c>
      <c r="J48" s="115">
        <f t="shared" si="7"/>
        <v>4438485</v>
      </c>
      <c r="K48" s="115">
        <f t="shared" si="8"/>
        <v>254642</v>
      </c>
      <c r="L48" s="115">
        <f t="shared" si="9"/>
        <v>19685</v>
      </c>
      <c r="M48" s="115">
        <f t="shared" si="10"/>
        <v>30733</v>
      </c>
      <c r="N48" s="120">
        <f t="shared" si="11"/>
        <v>965217</v>
      </c>
      <c r="P48" s="45" t="s">
        <v>31</v>
      </c>
      <c r="Q48" s="1">
        <v>4438485</v>
      </c>
      <c r="R48" s="1">
        <v>3814281</v>
      </c>
      <c r="S48" s="1">
        <v>624204</v>
      </c>
      <c r="T48" s="1">
        <v>552650</v>
      </c>
      <c r="U48" s="1">
        <v>71554</v>
      </c>
      <c r="V48" s="1">
        <v>254642</v>
      </c>
      <c r="W48" s="1">
        <v>355978</v>
      </c>
      <c r="X48" s="1">
        <v>101336</v>
      </c>
      <c r="Y48" s="1">
        <v>-58652</v>
      </c>
      <c r="Z48" s="1">
        <v>33196</v>
      </c>
      <c r="AA48" s="1">
        <v>91848</v>
      </c>
      <c r="AB48" s="9">
        <v>297188</v>
      </c>
      <c r="AC48" s="1"/>
      <c r="AD48" s="45" t="s">
        <v>31</v>
      </c>
      <c r="AE48" s="1">
        <v>87832</v>
      </c>
      <c r="AF48" s="1">
        <v>95605</v>
      </c>
      <c r="AG48" s="1">
        <v>7773</v>
      </c>
      <c r="AH48" s="1">
        <v>4421</v>
      </c>
      <c r="AI48" s="1">
        <v>182833</v>
      </c>
      <c r="AJ48" s="1">
        <v>22102</v>
      </c>
      <c r="AK48" s="1">
        <v>16106</v>
      </c>
      <c r="AL48" s="1">
        <v>17821</v>
      </c>
      <c r="AM48" s="1">
        <v>1715</v>
      </c>
      <c r="AN48" s="1">
        <v>1015635</v>
      </c>
      <c r="AO48" s="1">
        <v>19685</v>
      </c>
      <c r="AP48" s="1">
        <v>974</v>
      </c>
      <c r="AQ48" s="9">
        <v>18711</v>
      </c>
      <c r="AR48" s="1">
        <v>0</v>
      </c>
      <c r="AS48" s="45" t="s">
        <v>31</v>
      </c>
      <c r="AT48" s="1">
        <v>30733</v>
      </c>
      <c r="AU48" s="1">
        <v>6987</v>
      </c>
      <c r="AV48" s="1">
        <v>23746</v>
      </c>
      <c r="AW48" s="1">
        <v>965217</v>
      </c>
      <c r="AX48" s="1">
        <v>101438</v>
      </c>
      <c r="AY48" s="1">
        <v>132200</v>
      </c>
      <c r="AZ48" s="1">
        <v>731579</v>
      </c>
      <c r="BA48" s="1">
        <v>5708762</v>
      </c>
      <c r="BB48" s="1">
        <v>4137</v>
      </c>
      <c r="BC48" s="9">
        <v>1379.9279671259367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5"/>
    </row>
    <row r="49" spans="1:135" ht="12">
      <c r="A49" s="116" t="s">
        <v>46</v>
      </c>
      <c r="B49" s="109">
        <f t="shared" si="0"/>
        <v>1782.10124193352</v>
      </c>
      <c r="C49" s="109">
        <f t="shared" si="1"/>
        <v>1279.0876050164375</v>
      </c>
      <c r="D49" s="109">
        <f t="shared" si="2"/>
        <v>104.48648484110556</v>
      </c>
      <c r="E49" s="109">
        <f t="shared" si="3"/>
        <v>86.740655059052727</v>
      </c>
      <c r="F49" s="109">
        <f t="shared" si="4"/>
        <v>5.4863022038232074</v>
      </c>
      <c r="G49" s="109">
        <f t="shared" si="5"/>
        <v>306.3001948131012</v>
      </c>
      <c r="H49" s="116" t="s">
        <v>46</v>
      </c>
      <c r="I49" s="119">
        <f t="shared" si="6"/>
        <v>29272795</v>
      </c>
      <c r="J49" s="115">
        <f t="shared" si="7"/>
        <v>21010293</v>
      </c>
      <c r="K49" s="115">
        <f t="shared" si="8"/>
        <v>1716295</v>
      </c>
      <c r="L49" s="115">
        <f t="shared" si="9"/>
        <v>1424802</v>
      </c>
      <c r="M49" s="115">
        <f t="shared" si="10"/>
        <v>90118</v>
      </c>
      <c r="N49" s="120">
        <f t="shared" si="11"/>
        <v>5031287</v>
      </c>
      <c r="P49" s="48" t="s">
        <v>46</v>
      </c>
      <c r="Q49" s="12">
        <v>21010293</v>
      </c>
      <c r="R49" s="12">
        <v>18055548</v>
      </c>
      <c r="S49" s="12">
        <v>2954745</v>
      </c>
      <c r="T49" s="12">
        <v>2615560</v>
      </c>
      <c r="U49" s="12">
        <v>339185</v>
      </c>
      <c r="V49" s="12">
        <v>1716295</v>
      </c>
      <c r="W49" s="12">
        <v>2085480</v>
      </c>
      <c r="X49" s="12">
        <v>369185</v>
      </c>
      <c r="Y49" s="12">
        <v>-188805</v>
      </c>
      <c r="Z49" s="12">
        <v>147909</v>
      </c>
      <c r="AA49" s="12">
        <v>336714</v>
      </c>
      <c r="AB49" s="13">
        <v>1868961</v>
      </c>
      <c r="AC49" s="1"/>
      <c r="AD49" s="48" t="s">
        <v>46</v>
      </c>
      <c r="AE49" s="12">
        <v>316530</v>
      </c>
      <c r="AF49" s="12">
        <v>345152</v>
      </c>
      <c r="AG49" s="12">
        <v>28622</v>
      </c>
      <c r="AH49" s="12">
        <v>97769</v>
      </c>
      <c r="AI49" s="12">
        <v>1137891</v>
      </c>
      <c r="AJ49" s="12">
        <v>316771</v>
      </c>
      <c r="AK49" s="12">
        <v>36139</v>
      </c>
      <c r="AL49" s="12">
        <v>39988</v>
      </c>
      <c r="AM49" s="12">
        <v>3849</v>
      </c>
      <c r="AN49" s="12">
        <v>6546207</v>
      </c>
      <c r="AO49" s="12">
        <v>1424802</v>
      </c>
      <c r="AP49" s="12">
        <v>1258857</v>
      </c>
      <c r="AQ49" s="13">
        <v>165945</v>
      </c>
      <c r="AR49" s="10">
        <v>0</v>
      </c>
      <c r="AS49" s="48" t="s">
        <v>46</v>
      </c>
      <c r="AT49" s="12">
        <v>90118</v>
      </c>
      <c r="AU49" s="12">
        <v>16933</v>
      </c>
      <c r="AV49" s="12">
        <v>73185</v>
      </c>
      <c r="AW49" s="12">
        <v>5031287</v>
      </c>
      <c r="AX49" s="12">
        <v>1206212</v>
      </c>
      <c r="AY49" s="12">
        <v>967992</v>
      </c>
      <c r="AZ49" s="12">
        <v>2857083</v>
      </c>
      <c r="BA49" s="12">
        <v>29272795</v>
      </c>
      <c r="BB49" s="12">
        <v>16426</v>
      </c>
      <c r="BC49" s="13">
        <v>1782.10124193352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6"/>
    </row>
    <row r="50" spans="1:135" ht="12">
      <c r="A50" s="117" t="s">
        <v>32</v>
      </c>
      <c r="B50" s="119">
        <f t="shared" si="0"/>
        <v>1878.3109458800584</v>
      </c>
      <c r="C50" s="115">
        <f t="shared" si="1"/>
        <v>1342.0852023403218</v>
      </c>
      <c r="D50" s="115">
        <f t="shared" si="2"/>
        <v>114.29058995611896</v>
      </c>
      <c r="E50" s="115">
        <f t="shared" si="3"/>
        <v>89.623476352998537</v>
      </c>
      <c r="F50" s="115">
        <f t="shared" si="4"/>
        <v>21.9240614334471</v>
      </c>
      <c r="G50" s="120">
        <f t="shared" si="5"/>
        <v>310.38761579717209</v>
      </c>
      <c r="H50" s="117" t="s">
        <v>32</v>
      </c>
      <c r="I50" s="119">
        <f t="shared" si="6"/>
        <v>15409663</v>
      </c>
      <c r="J50" s="115">
        <f t="shared" si="7"/>
        <v>11010467</v>
      </c>
      <c r="K50" s="115">
        <f t="shared" si="8"/>
        <v>937640</v>
      </c>
      <c r="L50" s="115">
        <f t="shared" si="9"/>
        <v>735271</v>
      </c>
      <c r="M50" s="115">
        <f t="shared" si="10"/>
        <v>179865</v>
      </c>
      <c r="N50" s="120">
        <f t="shared" si="11"/>
        <v>2546420</v>
      </c>
      <c r="P50" s="50" t="s">
        <v>32</v>
      </c>
      <c r="Q50" s="14">
        <v>11010467</v>
      </c>
      <c r="R50" s="14">
        <v>9467380</v>
      </c>
      <c r="S50" s="14">
        <v>1543087</v>
      </c>
      <c r="T50" s="14">
        <v>1366163</v>
      </c>
      <c r="U50" s="14">
        <v>176924</v>
      </c>
      <c r="V50" s="14">
        <v>937640</v>
      </c>
      <c r="W50" s="14">
        <v>1210423</v>
      </c>
      <c r="X50" s="14">
        <v>272783</v>
      </c>
      <c r="Y50" s="14">
        <v>-180456</v>
      </c>
      <c r="Z50" s="14">
        <v>72189</v>
      </c>
      <c r="AA50" s="14">
        <v>252645</v>
      </c>
      <c r="AB50" s="14">
        <v>1077565</v>
      </c>
      <c r="AC50" s="1"/>
      <c r="AD50" s="50" t="s">
        <v>32</v>
      </c>
      <c r="AE50" s="12">
        <v>249282</v>
      </c>
      <c r="AF50" s="12">
        <v>265104</v>
      </c>
      <c r="AG50" s="12">
        <v>15822</v>
      </c>
      <c r="AH50" s="12">
        <v>188914</v>
      </c>
      <c r="AI50" s="12">
        <v>554477</v>
      </c>
      <c r="AJ50" s="12">
        <v>84892</v>
      </c>
      <c r="AK50" s="12">
        <v>40531</v>
      </c>
      <c r="AL50" s="12">
        <v>44847</v>
      </c>
      <c r="AM50" s="12">
        <v>4316</v>
      </c>
      <c r="AN50" s="12">
        <v>3461556</v>
      </c>
      <c r="AO50" s="12">
        <v>735271</v>
      </c>
      <c r="AP50" s="12">
        <v>661613</v>
      </c>
      <c r="AQ50" s="13">
        <v>73658</v>
      </c>
      <c r="AR50" s="1">
        <v>0</v>
      </c>
      <c r="AS50" s="50" t="s">
        <v>32</v>
      </c>
      <c r="AT50" s="12">
        <v>179865</v>
      </c>
      <c r="AU50" s="12">
        <v>131524</v>
      </c>
      <c r="AV50" s="12">
        <v>48341</v>
      </c>
      <c r="AW50" s="12">
        <v>2546420</v>
      </c>
      <c r="AX50" s="12">
        <v>192687</v>
      </c>
      <c r="AY50" s="12">
        <v>710198</v>
      </c>
      <c r="AZ50" s="12">
        <v>1643535</v>
      </c>
      <c r="BA50" s="12">
        <v>15409663</v>
      </c>
      <c r="BB50" s="12">
        <v>8204</v>
      </c>
      <c r="BC50" s="13">
        <v>1878.3109458800584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5"/>
    </row>
    <row r="51" spans="1:135" ht="12">
      <c r="A51" s="121" t="s">
        <v>33</v>
      </c>
      <c r="B51" s="122">
        <f t="shared" si="0"/>
        <v>2295.9049799416566</v>
      </c>
      <c r="C51" s="123">
        <f t="shared" si="1"/>
        <v>1732.3111459514805</v>
      </c>
      <c r="D51" s="123">
        <f t="shared" si="2"/>
        <v>124.99741712969296</v>
      </c>
      <c r="E51" s="123">
        <f t="shared" si="3"/>
        <v>124.2563628419738</v>
      </c>
      <c r="F51" s="123">
        <f t="shared" si="4"/>
        <v>30.472570380733398</v>
      </c>
      <c r="G51" s="124">
        <f t="shared" si="5"/>
        <v>283.86748363777588</v>
      </c>
      <c r="H51" s="121" t="s">
        <v>33</v>
      </c>
      <c r="I51" s="184">
        <f>SUM(I6:I50)</f>
        <v>4161814508</v>
      </c>
      <c r="J51" s="185">
        <f t="shared" ref="J51:N51" si="12">SUM(J6:J50)</f>
        <v>3140181202</v>
      </c>
      <c r="K51" s="185">
        <f t="shared" si="12"/>
        <v>226584318</v>
      </c>
      <c r="L51" s="185">
        <f t="shared" si="12"/>
        <v>225241000</v>
      </c>
      <c r="M51" s="185">
        <f t="shared" si="12"/>
        <v>55237994</v>
      </c>
      <c r="N51" s="186">
        <f t="shared" si="12"/>
        <v>514569994</v>
      </c>
      <c r="P51" s="52" t="s">
        <v>33</v>
      </c>
      <c r="Q51" s="17">
        <v>3140181202</v>
      </c>
      <c r="R51" s="17">
        <v>2699055989</v>
      </c>
      <c r="S51" s="17">
        <v>441125213</v>
      </c>
      <c r="T51" s="17">
        <v>390369000</v>
      </c>
      <c r="U51" s="17">
        <v>50756213</v>
      </c>
      <c r="V51" s="17">
        <v>226584318</v>
      </c>
      <c r="W51" s="17">
        <v>322859676</v>
      </c>
      <c r="X51" s="17">
        <v>96275358</v>
      </c>
      <c r="Y51" s="17">
        <v>-12281674</v>
      </c>
      <c r="Z51" s="17">
        <v>79766681</v>
      </c>
      <c r="AA51" s="17">
        <v>92048355</v>
      </c>
      <c r="AB51" s="17">
        <v>233644992</v>
      </c>
      <c r="AC51" s="1"/>
      <c r="AD51" s="52" t="s">
        <v>33</v>
      </c>
      <c r="AE51" s="17">
        <v>58715998</v>
      </c>
      <c r="AF51" s="17">
        <v>62387000</v>
      </c>
      <c r="AG51" s="17">
        <v>3671002</v>
      </c>
      <c r="AH51" s="17">
        <v>31417998</v>
      </c>
      <c r="AI51" s="17">
        <v>120713999</v>
      </c>
      <c r="AJ51" s="17">
        <v>22796997</v>
      </c>
      <c r="AK51" s="17">
        <v>5221000</v>
      </c>
      <c r="AL51" s="17">
        <v>5777001</v>
      </c>
      <c r="AM51" s="17">
        <v>556001</v>
      </c>
      <c r="AN51" s="17">
        <v>795048988</v>
      </c>
      <c r="AO51" s="17">
        <v>225241000</v>
      </c>
      <c r="AP51" s="17">
        <v>188527000</v>
      </c>
      <c r="AQ51" s="18">
        <v>36714000</v>
      </c>
      <c r="AR51" s="1">
        <v>0</v>
      </c>
      <c r="AS51" s="52" t="s">
        <v>33</v>
      </c>
      <c r="AT51" s="17">
        <v>55237994</v>
      </c>
      <c r="AU51" s="17">
        <v>36112996</v>
      </c>
      <c r="AV51" s="17">
        <v>19124998</v>
      </c>
      <c r="AW51" s="17">
        <v>514569994</v>
      </c>
      <c r="AX51" s="17">
        <v>40700993</v>
      </c>
      <c r="AY51" s="17">
        <v>145549994</v>
      </c>
      <c r="AZ51" s="17">
        <v>328319007</v>
      </c>
      <c r="BA51" s="17">
        <v>4161814508</v>
      </c>
      <c r="BB51" s="17">
        <v>1812712</v>
      </c>
      <c r="BC51" s="18">
        <v>2295.9049799416566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5"/>
    </row>
    <row r="52" spans="1:135" s="5" customFormat="1" ht="12">
      <c r="A52" s="127" t="s">
        <v>58</v>
      </c>
      <c r="B52" s="109">
        <f>B51</f>
        <v>2295.9049799416566</v>
      </c>
      <c r="C52" s="109">
        <f t="shared" ref="C52:G52" si="13">C51</f>
        <v>1732.3111459514805</v>
      </c>
      <c r="D52" s="109">
        <f t="shared" si="13"/>
        <v>124.99741712969296</v>
      </c>
      <c r="E52" s="109">
        <f t="shared" si="13"/>
        <v>124.2563628419738</v>
      </c>
      <c r="F52" s="109">
        <f t="shared" si="13"/>
        <v>30.472570380733398</v>
      </c>
      <c r="G52" s="109">
        <f t="shared" si="13"/>
        <v>283.86748363777588</v>
      </c>
      <c r="H52" s="127" t="s">
        <v>58</v>
      </c>
      <c r="I52" s="109">
        <f>AVERAGE(I6:I50)</f>
        <v>92484766.844444439</v>
      </c>
      <c r="J52" s="109">
        <f t="shared" ref="J52:N52" si="14">AVERAGE(J6:J50)</f>
        <v>69781804.48888889</v>
      </c>
      <c r="K52" s="109">
        <f t="shared" si="14"/>
        <v>5035207.0666666664</v>
      </c>
      <c r="L52" s="109">
        <f t="shared" si="14"/>
        <v>5005355.555555556</v>
      </c>
      <c r="M52" s="109">
        <f t="shared" si="14"/>
        <v>1227510.9777777777</v>
      </c>
      <c r="N52" s="109">
        <f t="shared" si="14"/>
        <v>11434888.755555555</v>
      </c>
      <c r="P52" s="127" t="s">
        <v>58</v>
      </c>
      <c r="Q52" s="128">
        <f t="shared" ref="Q52:AB52" si="15">AVERAGE(Q6:Q50)</f>
        <v>69781804.48888889</v>
      </c>
      <c r="R52" s="129">
        <f t="shared" si="15"/>
        <v>59979021.977777779</v>
      </c>
      <c r="S52" s="129">
        <f t="shared" si="15"/>
        <v>9802782.5111111104</v>
      </c>
      <c r="T52" s="129">
        <f t="shared" si="15"/>
        <v>8674866.666666666</v>
      </c>
      <c r="U52" s="129">
        <f t="shared" si="15"/>
        <v>1127915.8444444444</v>
      </c>
      <c r="V52" s="129">
        <f t="shared" si="15"/>
        <v>5035207.0666666664</v>
      </c>
      <c r="W52" s="129">
        <f t="shared" si="15"/>
        <v>7174659.4666666668</v>
      </c>
      <c r="X52" s="129">
        <f t="shared" si="15"/>
        <v>2139452.4</v>
      </c>
      <c r="Y52" s="129">
        <f t="shared" si="15"/>
        <v>-272926.08888888889</v>
      </c>
      <c r="Z52" s="129">
        <f t="shared" si="15"/>
        <v>1772592.9111111111</v>
      </c>
      <c r="AA52" s="129">
        <f t="shared" si="15"/>
        <v>2045519</v>
      </c>
      <c r="AB52" s="130">
        <f t="shared" si="15"/>
        <v>5192110.9333333336</v>
      </c>
      <c r="AC52" s="125"/>
      <c r="AD52" s="127" t="s">
        <v>58</v>
      </c>
      <c r="AE52" s="130">
        <f t="shared" ref="AE52:AQ52" si="16">AVERAGE(AE6:AE50)</f>
        <v>1304799.9555555556</v>
      </c>
      <c r="AF52" s="129">
        <f t="shared" si="16"/>
        <v>1386377.7777777778</v>
      </c>
      <c r="AG52" s="129">
        <f t="shared" si="16"/>
        <v>81577.822222222225</v>
      </c>
      <c r="AH52" s="129">
        <f t="shared" si="16"/>
        <v>698177.73333333328</v>
      </c>
      <c r="AI52" s="129">
        <f t="shared" si="16"/>
        <v>2682533.3111111112</v>
      </c>
      <c r="AJ52" s="129">
        <f t="shared" si="16"/>
        <v>506599.93333333335</v>
      </c>
      <c r="AK52" s="129">
        <f t="shared" si="16"/>
        <v>116022.22222222222</v>
      </c>
      <c r="AL52" s="129">
        <f t="shared" si="16"/>
        <v>128377.8</v>
      </c>
      <c r="AM52" s="129">
        <f t="shared" si="16"/>
        <v>12355.577777777778</v>
      </c>
      <c r="AN52" s="129">
        <f t="shared" si="16"/>
        <v>17667755.28888889</v>
      </c>
      <c r="AO52" s="129">
        <f t="shared" si="16"/>
        <v>5005355.555555556</v>
      </c>
      <c r="AP52" s="129">
        <f t="shared" si="16"/>
        <v>4189488.888888889</v>
      </c>
      <c r="AQ52" s="129">
        <f t="shared" si="16"/>
        <v>815866.66666666663</v>
      </c>
      <c r="AR52" s="125"/>
      <c r="AS52" s="127" t="s">
        <v>58</v>
      </c>
      <c r="AT52" s="131">
        <f t="shared" ref="AT52:AZ52" si="17">AVERAGE(AT6:AT50)</f>
        <v>1227510.9777777777</v>
      </c>
      <c r="AU52" s="132">
        <f t="shared" si="17"/>
        <v>802511.02222222218</v>
      </c>
      <c r="AV52" s="129">
        <f t="shared" si="17"/>
        <v>424999.95555555553</v>
      </c>
      <c r="AW52" s="129">
        <f t="shared" si="17"/>
        <v>11434888.755555555</v>
      </c>
      <c r="AX52" s="129">
        <f t="shared" si="17"/>
        <v>904466.51111111115</v>
      </c>
      <c r="AY52" s="129">
        <f t="shared" si="17"/>
        <v>3234444.3111111112</v>
      </c>
      <c r="AZ52" s="129">
        <f t="shared" si="17"/>
        <v>7295977.9333333336</v>
      </c>
      <c r="BA52" s="133">
        <f>AVERAGE(BA6:BA50)</f>
        <v>92484766.844444439</v>
      </c>
      <c r="BB52" s="129">
        <f t="shared" ref="BB52:BC52" si="18">AVERAGE(BB6:BB50)</f>
        <v>40282.488888888889</v>
      </c>
      <c r="BC52" s="129">
        <f t="shared" si="18"/>
        <v>1943.4172555789341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170</v>
      </c>
      <c r="D1" s="2"/>
      <c r="P1" s="1" t="s">
        <v>69</v>
      </c>
      <c r="Q1" s="8"/>
      <c r="R1" s="62" t="s">
        <v>171</v>
      </c>
      <c r="S1" s="2" t="s">
        <v>155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171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171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</row>
    <row r="2" spans="1:135" ht="18" customHeight="1">
      <c r="C2" s="66"/>
      <c r="P2" s="37"/>
      <c r="Q2" s="38" t="s">
        <v>156</v>
      </c>
      <c r="R2" s="39"/>
      <c r="S2" s="39"/>
      <c r="T2" s="39"/>
      <c r="U2" s="67"/>
      <c r="V2" s="39" t="s">
        <v>157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158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72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159</v>
      </c>
      <c r="S3" s="41" t="s">
        <v>160</v>
      </c>
      <c r="T3" s="39"/>
      <c r="U3" s="67"/>
      <c r="V3" s="44"/>
      <c r="W3" s="44"/>
      <c r="X3" s="44"/>
      <c r="Y3" s="41" t="s">
        <v>161</v>
      </c>
      <c r="Z3" s="39"/>
      <c r="AA3" s="67"/>
      <c r="AB3" s="37" t="s">
        <v>162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163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72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72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164</v>
      </c>
      <c r="AQ5" s="99"/>
      <c r="AR5" s="4"/>
      <c r="AS5" s="99"/>
      <c r="AT5" s="103"/>
      <c r="AU5" s="99" t="s">
        <v>164</v>
      </c>
      <c r="AV5" s="99"/>
      <c r="AW5" s="101"/>
      <c r="AX5" s="99"/>
      <c r="AY5" s="106" t="s">
        <v>165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72"/>
    </row>
    <row r="6" spans="1:135" ht="12">
      <c r="A6" s="108" t="s">
        <v>0</v>
      </c>
      <c r="B6" s="109">
        <f t="shared" ref="B6:B51" si="0">BA6/$BB6</f>
        <v>2607.8792196864697</v>
      </c>
      <c r="C6" s="110">
        <f t="shared" ref="C6:C51" si="1">Q6/$BB6</f>
        <v>1955.2024496442352</v>
      </c>
      <c r="D6" s="109">
        <f t="shared" ref="D6:D51" si="2">V6/$BB6</f>
        <v>149.64864515285768</v>
      </c>
      <c r="E6" s="109">
        <f t="shared" ref="E6:E51" si="3">AO6/$BB6</f>
        <v>179.14585540128039</v>
      </c>
      <c r="F6" s="109">
        <f t="shared" ref="F6:F51" si="4">AT6/$BB6</f>
        <v>41.796845089138621</v>
      </c>
      <c r="G6" s="109">
        <f t="shared" ref="G6:G51" si="5">AW6/$BB6</f>
        <v>282.08542439895763</v>
      </c>
      <c r="H6" s="108" t="s">
        <v>0</v>
      </c>
      <c r="I6" s="187">
        <f>BA6</f>
        <v>1915419482</v>
      </c>
      <c r="J6" s="188">
        <f>Q6</f>
        <v>1436045364</v>
      </c>
      <c r="K6" s="188">
        <f>V6</f>
        <v>109913039</v>
      </c>
      <c r="L6" s="188">
        <f>AO6</f>
        <v>131577973</v>
      </c>
      <c r="M6" s="188">
        <f>AT6</f>
        <v>30698696</v>
      </c>
      <c r="N6" s="189">
        <f>AW6</f>
        <v>207184410</v>
      </c>
      <c r="P6" s="37" t="s">
        <v>0</v>
      </c>
      <c r="Q6" s="1">
        <v>1436045364</v>
      </c>
      <c r="R6" s="1">
        <v>1236665183</v>
      </c>
      <c r="S6" s="1">
        <v>199380181</v>
      </c>
      <c r="T6" s="1">
        <v>173680424</v>
      </c>
      <c r="U6" s="1">
        <v>25699757</v>
      </c>
      <c r="V6" s="1">
        <v>109913039</v>
      </c>
      <c r="W6" s="1">
        <v>172412427</v>
      </c>
      <c r="X6" s="1">
        <v>62499388</v>
      </c>
      <c r="Y6" s="1">
        <v>4805379</v>
      </c>
      <c r="Z6" s="1">
        <v>64808152</v>
      </c>
      <c r="AA6" s="1">
        <v>60002773</v>
      </c>
      <c r="AB6" s="20">
        <v>102431426</v>
      </c>
      <c r="AC6" s="1"/>
      <c r="AD6" s="37" t="s">
        <v>0</v>
      </c>
      <c r="AE6" s="1">
        <v>31870568</v>
      </c>
      <c r="AF6" s="1">
        <v>34103181</v>
      </c>
      <c r="AG6" s="1">
        <v>2232613</v>
      </c>
      <c r="AH6" s="1">
        <v>12926853</v>
      </c>
      <c r="AI6" s="1">
        <v>53272463</v>
      </c>
      <c r="AJ6" s="1">
        <v>4361542</v>
      </c>
      <c r="AK6" s="1">
        <v>2676234</v>
      </c>
      <c r="AL6" s="1">
        <v>2940236</v>
      </c>
      <c r="AM6" s="1">
        <v>264002</v>
      </c>
      <c r="AN6" s="1">
        <v>369461079</v>
      </c>
      <c r="AO6" s="1">
        <v>131577973</v>
      </c>
      <c r="AP6" s="1">
        <v>104106585</v>
      </c>
      <c r="AQ6" s="20">
        <v>27471388</v>
      </c>
      <c r="AR6" s="1">
        <v>0</v>
      </c>
      <c r="AS6" s="37" t="s">
        <v>0</v>
      </c>
      <c r="AT6" s="1">
        <v>30698696</v>
      </c>
      <c r="AU6" s="21">
        <v>15591479</v>
      </c>
      <c r="AV6" s="1">
        <v>15107217</v>
      </c>
      <c r="AW6" s="1">
        <v>207184410</v>
      </c>
      <c r="AX6" s="1">
        <v>4710071</v>
      </c>
      <c r="AY6" s="1">
        <v>74083828</v>
      </c>
      <c r="AZ6" s="1">
        <v>128390511</v>
      </c>
      <c r="BA6" s="21">
        <v>1915419482</v>
      </c>
      <c r="BB6" s="21">
        <v>734474</v>
      </c>
      <c r="BC6" s="20">
        <v>2607.8792196864697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19"/>
    </row>
    <row r="7" spans="1:135" ht="12">
      <c r="A7" s="113" t="s">
        <v>1</v>
      </c>
      <c r="B7" s="114">
        <f t="shared" si="0"/>
        <v>2036.3811485944989</v>
      </c>
      <c r="C7" s="115">
        <f t="shared" si="1"/>
        <v>1498.4990851768407</v>
      </c>
      <c r="D7" s="109">
        <f t="shared" si="2"/>
        <v>98.147891370420211</v>
      </c>
      <c r="E7" s="109">
        <f t="shared" si="3"/>
        <v>116.6682669771521</v>
      </c>
      <c r="F7" s="109">
        <f t="shared" si="4"/>
        <v>22.590552371735743</v>
      </c>
      <c r="G7" s="109">
        <f t="shared" si="5"/>
        <v>300.47535269835032</v>
      </c>
      <c r="H7" s="108" t="s">
        <v>1</v>
      </c>
      <c r="I7" s="119">
        <f>BA7</f>
        <v>269343989</v>
      </c>
      <c r="J7" s="115">
        <f>Q7</f>
        <v>198200480</v>
      </c>
      <c r="K7" s="115">
        <f>V7</f>
        <v>12981629</v>
      </c>
      <c r="L7" s="115">
        <f>AO7</f>
        <v>15431245</v>
      </c>
      <c r="M7" s="115">
        <f>AT7</f>
        <v>2987962</v>
      </c>
      <c r="N7" s="120">
        <f>AW7</f>
        <v>39742673</v>
      </c>
      <c r="P7" s="45" t="s">
        <v>1</v>
      </c>
      <c r="Q7" s="1">
        <v>198200480</v>
      </c>
      <c r="R7" s="1">
        <v>170676475</v>
      </c>
      <c r="S7" s="1">
        <v>27524005</v>
      </c>
      <c r="T7" s="1">
        <v>23988598</v>
      </c>
      <c r="U7" s="1">
        <v>3535407</v>
      </c>
      <c r="V7" s="1">
        <v>12981629</v>
      </c>
      <c r="W7" s="1">
        <v>17536211</v>
      </c>
      <c r="X7" s="1">
        <v>4554582</v>
      </c>
      <c r="Y7" s="1">
        <v>-1180667</v>
      </c>
      <c r="Z7" s="1">
        <v>2992844</v>
      </c>
      <c r="AA7" s="1">
        <v>4173511</v>
      </c>
      <c r="AB7" s="9">
        <v>13851029</v>
      </c>
      <c r="AC7" s="1"/>
      <c r="AD7" s="45" t="s">
        <v>1</v>
      </c>
      <c r="AE7" s="1">
        <v>3026329</v>
      </c>
      <c r="AF7" s="1">
        <v>3376695</v>
      </c>
      <c r="AG7" s="1">
        <v>350366</v>
      </c>
      <c r="AH7" s="1">
        <v>1079368</v>
      </c>
      <c r="AI7" s="1">
        <v>8473084</v>
      </c>
      <c r="AJ7" s="1">
        <v>1272248</v>
      </c>
      <c r="AK7" s="1">
        <v>311267</v>
      </c>
      <c r="AL7" s="1">
        <v>341972</v>
      </c>
      <c r="AM7" s="1">
        <v>30705</v>
      </c>
      <c r="AN7" s="1">
        <v>58161880</v>
      </c>
      <c r="AO7" s="1">
        <v>15431245</v>
      </c>
      <c r="AP7" s="1">
        <v>12516712</v>
      </c>
      <c r="AQ7" s="9">
        <v>2914533</v>
      </c>
      <c r="AR7" s="1">
        <v>0</v>
      </c>
      <c r="AS7" s="45" t="s">
        <v>1</v>
      </c>
      <c r="AT7" s="1">
        <v>2987962</v>
      </c>
      <c r="AU7" s="1">
        <v>1856649</v>
      </c>
      <c r="AV7" s="1">
        <v>1131313</v>
      </c>
      <c r="AW7" s="1">
        <v>39742673</v>
      </c>
      <c r="AX7" s="1">
        <v>4318655</v>
      </c>
      <c r="AY7" s="1">
        <v>10537362</v>
      </c>
      <c r="AZ7" s="1">
        <v>24886656</v>
      </c>
      <c r="BA7" s="1">
        <v>269343989</v>
      </c>
      <c r="BB7" s="1">
        <v>132266</v>
      </c>
      <c r="BC7" s="9">
        <v>2036.3811485944989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19"/>
    </row>
    <row r="8" spans="1:135" ht="12">
      <c r="A8" s="108" t="s">
        <v>2</v>
      </c>
      <c r="B8" s="109">
        <f t="shared" si="0"/>
        <v>2082.7887450506864</v>
      </c>
      <c r="C8" s="109">
        <f t="shared" si="1"/>
        <v>1530.3970121591642</v>
      </c>
      <c r="D8" s="109">
        <f t="shared" si="2"/>
        <v>99.545674089466743</v>
      </c>
      <c r="E8" s="109">
        <f t="shared" si="3"/>
        <v>141.05369127516778</v>
      </c>
      <c r="F8" s="109">
        <f t="shared" si="4"/>
        <v>39.82075763106905</v>
      </c>
      <c r="G8" s="109">
        <f t="shared" si="5"/>
        <v>271.97160989581869</v>
      </c>
      <c r="H8" s="108" t="s">
        <v>2</v>
      </c>
      <c r="I8" s="119">
        <f t="shared" ref="I8:I50" si="6">BA8</f>
        <v>74170190</v>
      </c>
      <c r="J8" s="115">
        <f t="shared" ref="J8:J50" si="7">Q8</f>
        <v>54498968</v>
      </c>
      <c r="K8" s="115">
        <f t="shared" ref="K8:K50" si="8">V8</f>
        <v>3544921</v>
      </c>
      <c r="L8" s="115">
        <f t="shared" ref="L8:L50" si="9">AO8</f>
        <v>5023063</v>
      </c>
      <c r="M8" s="115">
        <f t="shared" ref="M8:M50" si="10">AT8</f>
        <v>1418057</v>
      </c>
      <c r="N8" s="120">
        <f t="shared" ref="N8:N50" si="11">AW8</f>
        <v>9685181</v>
      </c>
      <c r="P8" s="45" t="s">
        <v>2</v>
      </c>
      <c r="Q8" s="1">
        <v>54498968</v>
      </c>
      <c r="R8" s="1">
        <v>46939655</v>
      </c>
      <c r="S8" s="1">
        <v>7559313</v>
      </c>
      <c r="T8" s="1">
        <v>6585228</v>
      </c>
      <c r="U8" s="1">
        <v>974085</v>
      </c>
      <c r="V8" s="1">
        <v>3544921</v>
      </c>
      <c r="W8" s="1">
        <v>4849853</v>
      </c>
      <c r="X8" s="1">
        <v>1304932</v>
      </c>
      <c r="Y8" s="1">
        <v>-162747</v>
      </c>
      <c r="Z8" s="1">
        <v>1031536</v>
      </c>
      <c r="AA8" s="1">
        <v>1194283</v>
      </c>
      <c r="AB8" s="9">
        <v>3633830</v>
      </c>
      <c r="AC8" s="1"/>
      <c r="AD8" s="45" t="s">
        <v>2</v>
      </c>
      <c r="AE8" s="1">
        <v>879233</v>
      </c>
      <c r="AF8" s="1">
        <v>982598</v>
      </c>
      <c r="AG8" s="1">
        <v>103365</v>
      </c>
      <c r="AH8" s="1">
        <v>309675</v>
      </c>
      <c r="AI8" s="1">
        <v>2374872</v>
      </c>
      <c r="AJ8" s="1">
        <v>70050</v>
      </c>
      <c r="AK8" s="1">
        <v>73838</v>
      </c>
      <c r="AL8" s="1">
        <v>81122</v>
      </c>
      <c r="AM8" s="1">
        <v>7284</v>
      </c>
      <c r="AN8" s="1">
        <v>16126301</v>
      </c>
      <c r="AO8" s="1">
        <v>5023063</v>
      </c>
      <c r="AP8" s="1">
        <v>4005811</v>
      </c>
      <c r="AQ8" s="9">
        <v>1017252</v>
      </c>
      <c r="AR8" s="1">
        <v>0</v>
      </c>
      <c r="AS8" s="45" t="s">
        <v>2</v>
      </c>
      <c r="AT8" s="1">
        <v>1418057</v>
      </c>
      <c r="AU8" s="1">
        <v>1199417</v>
      </c>
      <c r="AV8" s="1">
        <v>218640</v>
      </c>
      <c r="AW8" s="1">
        <v>9685181</v>
      </c>
      <c r="AX8" s="1">
        <v>570356</v>
      </c>
      <c r="AY8" s="1">
        <v>3371011</v>
      </c>
      <c r="AZ8" s="1">
        <v>5743814</v>
      </c>
      <c r="BA8" s="1">
        <v>74170190</v>
      </c>
      <c r="BB8" s="1">
        <v>35611</v>
      </c>
      <c r="BC8" s="9">
        <v>2082.7887450506864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19"/>
    </row>
    <row r="9" spans="1:135" ht="12">
      <c r="A9" s="108" t="s">
        <v>3</v>
      </c>
      <c r="B9" s="109">
        <f t="shared" si="0"/>
        <v>1977.3620144249019</v>
      </c>
      <c r="C9" s="109">
        <f t="shared" si="1"/>
        <v>1527.5824189729035</v>
      </c>
      <c r="D9" s="109">
        <f t="shared" si="2"/>
        <v>97.466857070551868</v>
      </c>
      <c r="E9" s="109">
        <f t="shared" si="3"/>
        <v>90.045841542994523</v>
      </c>
      <c r="F9" s="109">
        <f t="shared" si="4"/>
        <v>-16.929231214186295</v>
      </c>
      <c r="G9" s="109">
        <f t="shared" si="5"/>
        <v>279.19612805263824</v>
      </c>
      <c r="H9" s="108" t="s">
        <v>3</v>
      </c>
      <c r="I9" s="119">
        <f t="shared" si="6"/>
        <v>109389644</v>
      </c>
      <c r="J9" s="115">
        <f t="shared" si="7"/>
        <v>84507387</v>
      </c>
      <c r="K9" s="115">
        <f t="shared" si="8"/>
        <v>5391964</v>
      </c>
      <c r="L9" s="115">
        <f t="shared" si="9"/>
        <v>4981426</v>
      </c>
      <c r="M9" s="115">
        <f t="shared" si="10"/>
        <v>-936542</v>
      </c>
      <c r="N9" s="120">
        <f t="shared" si="11"/>
        <v>15445409</v>
      </c>
      <c r="P9" s="45" t="s">
        <v>3</v>
      </c>
      <c r="Q9" s="1">
        <v>84507387</v>
      </c>
      <c r="R9" s="1">
        <v>72773988</v>
      </c>
      <c r="S9" s="1">
        <v>11733399</v>
      </c>
      <c r="T9" s="1">
        <v>10229481</v>
      </c>
      <c r="U9" s="1">
        <v>1503918</v>
      </c>
      <c r="V9" s="1">
        <v>5391964</v>
      </c>
      <c r="W9" s="1">
        <v>6224947</v>
      </c>
      <c r="X9" s="1">
        <v>832983</v>
      </c>
      <c r="Y9" s="1">
        <v>-101106</v>
      </c>
      <c r="Z9" s="1">
        <v>565056</v>
      </c>
      <c r="AA9" s="1">
        <v>666162</v>
      </c>
      <c r="AB9" s="9">
        <v>5365975</v>
      </c>
      <c r="AC9" s="1"/>
      <c r="AD9" s="45" t="s">
        <v>3</v>
      </c>
      <c r="AE9" s="1">
        <v>1393705</v>
      </c>
      <c r="AF9" s="1">
        <v>1547988</v>
      </c>
      <c r="AG9" s="1">
        <v>154283</v>
      </c>
      <c r="AH9" s="1">
        <v>382810</v>
      </c>
      <c r="AI9" s="1">
        <v>3183861</v>
      </c>
      <c r="AJ9" s="1">
        <v>405599</v>
      </c>
      <c r="AK9" s="1">
        <v>127095</v>
      </c>
      <c r="AL9" s="1">
        <v>139633</v>
      </c>
      <c r="AM9" s="1">
        <v>12538</v>
      </c>
      <c r="AN9" s="1">
        <v>19490293</v>
      </c>
      <c r="AO9" s="1">
        <v>4981426</v>
      </c>
      <c r="AP9" s="1">
        <v>4322063</v>
      </c>
      <c r="AQ9" s="9">
        <v>659363</v>
      </c>
      <c r="AR9" s="1">
        <v>0</v>
      </c>
      <c r="AS9" s="45" t="s">
        <v>3</v>
      </c>
      <c r="AT9" s="1">
        <v>-936542</v>
      </c>
      <c r="AU9" s="1">
        <v>-1216972</v>
      </c>
      <c r="AV9" s="1">
        <v>280430</v>
      </c>
      <c r="AW9" s="1">
        <v>15445409</v>
      </c>
      <c r="AX9" s="1">
        <v>238085</v>
      </c>
      <c r="AY9" s="1">
        <v>4263752</v>
      </c>
      <c r="AZ9" s="1">
        <v>10943572</v>
      </c>
      <c r="BA9" s="1">
        <v>109389644</v>
      </c>
      <c r="BB9" s="1">
        <v>55321</v>
      </c>
      <c r="BC9" s="9">
        <v>1977.3620144249019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19"/>
    </row>
    <row r="10" spans="1:135" ht="12">
      <c r="A10" s="108" t="s">
        <v>4</v>
      </c>
      <c r="B10" s="109">
        <f t="shared" si="0"/>
        <v>1963.7509822818593</v>
      </c>
      <c r="C10" s="109">
        <f t="shared" si="1"/>
        <v>1492.7238861294388</v>
      </c>
      <c r="D10" s="109">
        <f t="shared" si="2"/>
        <v>86.223700793238933</v>
      </c>
      <c r="E10" s="109">
        <f t="shared" si="3"/>
        <v>100.37204388761212</v>
      </c>
      <c r="F10" s="109">
        <f t="shared" si="4"/>
        <v>43.623248572911258</v>
      </c>
      <c r="G10" s="109">
        <f t="shared" si="5"/>
        <v>240.80810289865818</v>
      </c>
      <c r="H10" s="108" t="s">
        <v>4</v>
      </c>
      <c r="I10" s="119">
        <f t="shared" si="6"/>
        <v>52978074</v>
      </c>
      <c r="J10" s="115">
        <f t="shared" si="7"/>
        <v>40270705</v>
      </c>
      <c r="K10" s="115">
        <f t="shared" si="8"/>
        <v>2326143</v>
      </c>
      <c r="L10" s="115">
        <f t="shared" si="9"/>
        <v>2707837</v>
      </c>
      <c r="M10" s="115">
        <f t="shared" si="10"/>
        <v>1176868</v>
      </c>
      <c r="N10" s="120">
        <f t="shared" si="11"/>
        <v>6496521</v>
      </c>
      <c r="P10" s="45" t="s">
        <v>4</v>
      </c>
      <c r="Q10" s="1">
        <v>40270705</v>
      </c>
      <c r="R10" s="1">
        <v>34686500</v>
      </c>
      <c r="S10" s="1">
        <v>5584205</v>
      </c>
      <c r="T10" s="1">
        <v>4865173</v>
      </c>
      <c r="U10" s="1">
        <v>719032</v>
      </c>
      <c r="V10" s="1">
        <v>2326143</v>
      </c>
      <c r="W10" s="1">
        <v>3244374</v>
      </c>
      <c r="X10" s="1">
        <v>918231</v>
      </c>
      <c r="Y10" s="1">
        <v>-221571</v>
      </c>
      <c r="Z10" s="1">
        <v>609603</v>
      </c>
      <c r="AA10" s="1">
        <v>831174</v>
      </c>
      <c r="AB10" s="9">
        <v>2480425</v>
      </c>
      <c r="AC10" s="1"/>
      <c r="AD10" s="45" t="s">
        <v>4</v>
      </c>
      <c r="AE10" s="1">
        <v>709994</v>
      </c>
      <c r="AF10" s="1">
        <v>790413</v>
      </c>
      <c r="AG10" s="1">
        <v>80419</v>
      </c>
      <c r="AH10" s="1">
        <v>133222</v>
      </c>
      <c r="AI10" s="1">
        <v>1626680</v>
      </c>
      <c r="AJ10" s="1">
        <v>10529</v>
      </c>
      <c r="AK10" s="1">
        <v>67289</v>
      </c>
      <c r="AL10" s="1">
        <v>73927</v>
      </c>
      <c r="AM10" s="1">
        <v>6638</v>
      </c>
      <c r="AN10" s="1">
        <v>10381226</v>
      </c>
      <c r="AO10" s="1">
        <v>2707837</v>
      </c>
      <c r="AP10" s="1">
        <v>2088733</v>
      </c>
      <c r="AQ10" s="9">
        <v>619104</v>
      </c>
      <c r="AR10" s="1">
        <v>0</v>
      </c>
      <c r="AS10" s="45" t="s">
        <v>4</v>
      </c>
      <c r="AT10" s="1">
        <v>1176868</v>
      </c>
      <c r="AU10" s="1">
        <v>969537</v>
      </c>
      <c r="AV10" s="1">
        <v>207331</v>
      </c>
      <c r="AW10" s="1">
        <v>6496521</v>
      </c>
      <c r="AX10" s="1">
        <v>257260</v>
      </c>
      <c r="AY10" s="1">
        <v>1725415</v>
      </c>
      <c r="AZ10" s="1">
        <v>4513846</v>
      </c>
      <c r="BA10" s="1">
        <v>52978074</v>
      </c>
      <c r="BB10" s="1">
        <v>26978</v>
      </c>
      <c r="BC10" s="9">
        <v>1963.7509822818593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19"/>
    </row>
    <row r="11" spans="1:135" ht="12">
      <c r="A11" s="108" t="s">
        <v>5</v>
      </c>
      <c r="B11" s="109">
        <f t="shared" si="0"/>
        <v>2077.6606893774897</v>
      </c>
      <c r="C11" s="109">
        <f t="shared" si="1"/>
        <v>1558.8232841057793</v>
      </c>
      <c r="D11" s="109">
        <f t="shared" si="2"/>
        <v>93.906299880645946</v>
      </c>
      <c r="E11" s="109">
        <f t="shared" si="3"/>
        <v>104.6285788240031</v>
      </c>
      <c r="F11" s="109">
        <f t="shared" si="4"/>
        <v>2.2981838052371981</v>
      </c>
      <c r="G11" s="109">
        <f t="shared" si="5"/>
        <v>318.00434276182398</v>
      </c>
      <c r="H11" s="108" t="s">
        <v>5</v>
      </c>
      <c r="I11" s="119">
        <f t="shared" si="6"/>
        <v>144482602</v>
      </c>
      <c r="J11" s="115">
        <f t="shared" si="7"/>
        <v>108402130</v>
      </c>
      <c r="K11" s="115">
        <f t="shared" si="8"/>
        <v>6530338</v>
      </c>
      <c r="L11" s="115">
        <f t="shared" si="9"/>
        <v>7275976</v>
      </c>
      <c r="M11" s="115">
        <f t="shared" si="10"/>
        <v>159818</v>
      </c>
      <c r="N11" s="120">
        <f t="shared" si="11"/>
        <v>22114340</v>
      </c>
      <c r="P11" s="45" t="s">
        <v>5</v>
      </c>
      <c r="Q11" s="1">
        <v>108402130</v>
      </c>
      <c r="R11" s="1">
        <v>93338753</v>
      </c>
      <c r="S11" s="1">
        <v>15063377</v>
      </c>
      <c r="T11" s="1">
        <v>13129723</v>
      </c>
      <c r="U11" s="1">
        <v>1933654</v>
      </c>
      <c r="V11" s="1">
        <v>6530338</v>
      </c>
      <c r="W11" s="1">
        <v>8492445</v>
      </c>
      <c r="X11" s="1">
        <v>1962107</v>
      </c>
      <c r="Y11" s="1">
        <v>-495067</v>
      </c>
      <c r="Z11" s="1">
        <v>1263935</v>
      </c>
      <c r="AA11" s="1">
        <v>1759002</v>
      </c>
      <c r="AB11" s="9">
        <v>6788384</v>
      </c>
      <c r="AC11" s="1"/>
      <c r="AD11" s="45" t="s">
        <v>5</v>
      </c>
      <c r="AE11" s="1">
        <v>1498657</v>
      </c>
      <c r="AF11" s="1">
        <v>1678381</v>
      </c>
      <c r="AG11" s="1">
        <v>179724</v>
      </c>
      <c r="AH11" s="1">
        <v>322465</v>
      </c>
      <c r="AI11" s="1">
        <v>4514302</v>
      </c>
      <c r="AJ11" s="1">
        <v>452960</v>
      </c>
      <c r="AK11" s="1">
        <v>237021</v>
      </c>
      <c r="AL11" s="1">
        <v>260402</v>
      </c>
      <c r="AM11" s="1">
        <v>23381</v>
      </c>
      <c r="AN11" s="1">
        <v>29550134</v>
      </c>
      <c r="AO11" s="1">
        <v>7275976</v>
      </c>
      <c r="AP11" s="1">
        <v>5699047</v>
      </c>
      <c r="AQ11" s="9">
        <v>1576929</v>
      </c>
      <c r="AR11" s="1">
        <v>0</v>
      </c>
      <c r="AS11" s="45" t="s">
        <v>5</v>
      </c>
      <c r="AT11" s="1">
        <v>159818</v>
      </c>
      <c r="AU11" s="1">
        <v>-210281</v>
      </c>
      <c r="AV11" s="1">
        <v>370099</v>
      </c>
      <c r="AW11" s="1">
        <v>22114340</v>
      </c>
      <c r="AX11" s="1">
        <v>3015295</v>
      </c>
      <c r="AY11" s="1">
        <v>5384358</v>
      </c>
      <c r="AZ11" s="1">
        <v>13714687</v>
      </c>
      <c r="BA11" s="1">
        <v>144482602</v>
      </c>
      <c r="BB11" s="1">
        <v>69541</v>
      </c>
      <c r="BC11" s="9">
        <v>2077.6606893774897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19"/>
    </row>
    <row r="12" spans="1:135" ht="12">
      <c r="A12" s="108" t="s">
        <v>6</v>
      </c>
      <c r="B12" s="109">
        <f t="shared" si="0"/>
        <v>1893.8471953927533</v>
      </c>
      <c r="C12" s="109">
        <f t="shared" si="1"/>
        <v>1418.7593832933148</v>
      </c>
      <c r="D12" s="109">
        <f t="shared" si="2"/>
        <v>109.90278204040368</v>
      </c>
      <c r="E12" s="109">
        <f t="shared" si="3"/>
        <v>85.377985593327438</v>
      </c>
      <c r="F12" s="109">
        <f t="shared" si="4"/>
        <v>11.108609701937137</v>
      </c>
      <c r="G12" s="109">
        <f t="shared" si="5"/>
        <v>268.69843476377031</v>
      </c>
      <c r="H12" s="108" t="s">
        <v>6</v>
      </c>
      <c r="I12" s="119">
        <f t="shared" si="6"/>
        <v>104902090</v>
      </c>
      <c r="J12" s="115">
        <f t="shared" si="7"/>
        <v>78586501</v>
      </c>
      <c r="K12" s="115">
        <f t="shared" si="8"/>
        <v>6087625</v>
      </c>
      <c r="L12" s="115">
        <f t="shared" si="9"/>
        <v>4729172</v>
      </c>
      <c r="M12" s="115">
        <f t="shared" si="10"/>
        <v>615317</v>
      </c>
      <c r="N12" s="120">
        <f t="shared" si="11"/>
        <v>14883475</v>
      </c>
      <c r="P12" s="45" t="s">
        <v>6</v>
      </c>
      <c r="Q12" s="1">
        <v>78586501</v>
      </c>
      <c r="R12" s="1">
        <v>67660801</v>
      </c>
      <c r="S12" s="1">
        <v>10925700</v>
      </c>
      <c r="T12" s="1">
        <v>9519983</v>
      </c>
      <c r="U12" s="1">
        <v>1405717</v>
      </c>
      <c r="V12" s="1">
        <v>6087625</v>
      </c>
      <c r="W12" s="1">
        <v>7808766</v>
      </c>
      <c r="X12" s="1">
        <v>1721141</v>
      </c>
      <c r="Y12" s="1">
        <v>-639413</v>
      </c>
      <c r="Z12" s="1">
        <v>926156</v>
      </c>
      <c r="AA12" s="1">
        <v>1565569</v>
      </c>
      <c r="AB12" s="9">
        <v>6594967</v>
      </c>
      <c r="AC12" s="1"/>
      <c r="AD12" s="45" t="s">
        <v>6</v>
      </c>
      <c r="AE12" s="1">
        <v>1134799</v>
      </c>
      <c r="AF12" s="1">
        <v>1277343</v>
      </c>
      <c r="AG12" s="1">
        <v>142544</v>
      </c>
      <c r="AH12" s="1">
        <v>290719</v>
      </c>
      <c r="AI12" s="1">
        <v>3678969</v>
      </c>
      <c r="AJ12" s="1">
        <v>1490480</v>
      </c>
      <c r="AK12" s="1">
        <v>132071</v>
      </c>
      <c r="AL12" s="1">
        <v>145099</v>
      </c>
      <c r="AM12" s="1">
        <v>13028</v>
      </c>
      <c r="AN12" s="1">
        <v>20227964</v>
      </c>
      <c r="AO12" s="1">
        <v>4729172</v>
      </c>
      <c r="AP12" s="1">
        <v>3739939</v>
      </c>
      <c r="AQ12" s="9">
        <v>989233</v>
      </c>
      <c r="AR12" s="1">
        <v>0</v>
      </c>
      <c r="AS12" s="45" t="s">
        <v>6</v>
      </c>
      <c r="AT12" s="1">
        <v>615317</v>
      </c>
      <c r="AU12" s="1">
        <v>292451</v>
      </c>
      <c r="AV12" s="1">
        <v>322866</v>
      </c>
      <c r="AW12" s="1">
        <v>14883475</v>
      </c>
      <c r="AX12" s="1">
        <v>1187073</v>
      </c>
      <c r="AY12" s="1">
        <v>4213260</v>
      </c>
      <c r="AZ12" s="1">
        <v>9483142</v>
      </c>
      <c r="BA12" s="1">
        <v>104902090</v>
      </c>
      <c r="BB12" s="1">
        <v>55391</v>
      </c>
      <c r="BC12" s="9">
        <v>1893.8471953927533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19"/>
    </row>
    <row r="13" spans="1:135" ht="12">
      <c r="A13" s="108" t="s">
        <v>7</v>
      </c>
      <c r="B13" s="109">
        <f t="shared" si="0"/>
        <v>1974.9694784237161</v>
      </c>
      <c r="C13" s="109">
        <f t="shared" si="1"/>
        <v>1496.1025022911106</v>
      </c>
      <c r="D13" s="109">
        <f t="shared" si="2"/>
        <v>100.9704745587122</v>
      </c>
      <c r="E13" s="109">
        <f t="shared" si="3"/>
        <v>84.832569629836229</v>
      </c>
      <c r="F13" s="109">
        <f t="shared" si="4"/>
        <v>7.1653783320715627</v>
      </c>
      <c r="G13" s="109">
        <f t="shared" si="5"/>
        <v>285.89855361198551</v>
      </c>
      <c r="H13" s="108" t="s">
        <v>7</v>
      </c>
      <c r="I13" s="119">
        <f t="shared" si="6"/>
        <v>99131618</v>
      </c>
      <c r="J13" s="115">
        <f t="shared" si="7"/>
        <v>75095369</v>
      </c>
      <c r="K13" s="115">
        <f t="shared" si="8"/>
        <v>5068112</v>
      </c>
      <c r="L13" s="115">
        <f t="shared" si="9"/>
        <v>4258086</v>
      </c>
      <c r="M13" s="115">
        <f t="shared" si="10"/>
        <v>359659</v>
      </c>
      <c r="N13" s="120">
        <f t="shared" si="11"/>
        <v>14350392</v>
      </c>
      <c r="P13" s="45" t="s">
        <v>7</v>
      </c>
      <c r="Q13" s="1">
        <v>75095369</v>
      </c>
      <c r="R13" s="1">
        <v>64656158</v>
      </c>
      <c r="S13" s="1">
        <v>10439211</v>
      </c>
      <c r="T13" s="1">
        <v>9095857</v>
      </c>
      <c r="U13" s="1">
        <v>1343354</v>
      </c>
      <c r="V13" s="1">
        <v>5068112</v>
      </c>
      <c r="W13" s="1">
        <v>6545702</v>
      </c>
      <c r="X13" s="1">
        <v>1477590</v>
      </c>
      <c r="Y13" s="1">
        <v>-265920</v>
      </c>
      <c r="Z13" s="1">
        <v>1077108</v>
      </c>
      <c r="AA13" s="1">
        <v>1343028</v>
      </c>
      <c r="AB13" s="9">
        <v>5220223</v>
      </c>
      <c r="AC13" s="1"/>
      <c r="AD13" s="45" t="s">
        <v>7</v>
      </c>
      <c r="AE13" s="1">
        <v>889832</v>
      </c>
      <c r="AF13" s="1">
        <v>1013167</v>
      </c>
      <c r="AG13" s="1">
        <v>123335</v>
      </c>
      <c r="AH13" s="1">
        <v>213331</v>
      </c>
      <c r="AI13" s="1">
        <v>3139719</v>
      </c>
      <c r="AJ13" s="1">
        <v>977341</v>
      </c>
      <c r="AK13" s="1">
        <v>113809</v>
      </c>
      <c r="AL13" s="1">
        <v>125036</v>
      </c>
      <c r="AM13" s="1">
        <v>11227</v>
      </c>
      <c r="AN13" s="1">
        <v>18968137</v>
      </c>
      <c r="AO13" s="1">
        <v>4258086</v>
      </c>
      <c r="AP13" s="1">
        <v>3432260</v>
      </c>
      <c r="AQ13" s="9">
        <v>825826</v>
      </c>
      <c r="AR13" s="1">
        <v>0</v>
      </c>
      <c r="AS13" s="45" t="s">
        <v>7</v>
      </c>
      <c r="AT13" s="1">
        <v>359659</v>
      </c>
      <c r="AU13" s="1">
        <v>117963</v>
      </c>
      <c r="AV13" s="1">
        <v>241696</v>
      </c>
      <c r="AW13" s="1">
        <v>14350392</v>
      </c>
      <c r="AX13" s="1">
        <v>1699749</v>
      </c>
      <c r="AY13" s="1">
        <v>3740848</v>
      </c>
      <c r="AZ13" s="1">
        <v>8909795</v>
      </c>
      <c r="BA13" s="1">
        <v>99131618</v>
      </c>
      <c r="BB13" s="1">
        <v>50194</v>
      </c>
      <c r="BC13" s="9">
        <v>1974.9694784237161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19"/>
    </row>
    <row r="14" spans="1:135" ht="12">
      <c r="A14" s="108" t="s">
        <v>8</v>
      </c>
      <c r="B14" s="109">
        <f t="shared" si="0"/>
        <v>2128.0324171018106</v>
      </c>
      <c r="C14" s="109">
        <f t="shared" si="1"/>
        <v>1641.7880828054178</v>
      </c>
      <c r="D14" s="109">
        <f t="shared" si="2"/>
        <v>101.73045829246958</v>
      </c>
      <c r="E14" s="109">
        <f t="shared" si="3"/>
        <v>87.129085270495935</v>
      </c>
      <c r="F14" s="109">
        <f t="shared" si="4"/>
        <v>4.5822620404484855</v>
      </c>
      <c r="G14" s="109">
        <f t="shared" si="5"/>
        <v>292.80252869297851</v>
      </c>
      <c r="H14" s="108" t="s">
        <v>8</v>
      </c>
      <c r="I14" s="119">
        <f t="shared" si="6"/>
        <v>80284279</v>
      </c>
      <c r="J14" s="115">
        <f t="shared" si="7"/>
        <v>61939739</v>
      </c>
      <c r="K14" s="115">
        <f t="shared" si="8"/>
        <v>3837985</v>
      </c>
      <c r="L14" s="115">
        <f t="shared" si="9"/>
        <v>3287119</v>
      </c>
      <c r="M14" s="115">
        <f t="shared" si="10"/>
        <v>172875</v>
      </c>
      <c r="N14" s="120">
        <f t="shared" si="11"/>
        <v>11046561</v>
      </c>
      <c r="P14" s="45" t="s">
        <v>8</v>
      </c>
      <c r="Q14" s="1">
        <v>61939739</v>
      </c>
      <c r="R14" s="1">
        <v>53332271</v>
      </c>
      <c r="S14" s="1">
        <v>8607468</v>
      </c>
      <c r="T14" s="1">
        <v>7502003</v>
      </c>
      <c r="U14" s="1">
        <v>1105465</v>
      </c>
      <c r="V14" s="1">
        <v>3837985</v>
      </c>
      <c r="W14" s="1">
        <v>4531220</v>
      </c>
      <c r="X14" s="1">
        <v>693235</v>
      </c>
      <c r="Y14" s="1">
        <v>-166150</v>
      </c>
      <c r="Z14" s="1">
        <v>427612</v>
      </c>
      <c r="AA14" s="1">
        <v>593762</v>
      </c>
      <c r="AB14" s="9">
        <v>3954296</v>
      </c>
      <c r="AC14" s="1"/>
      <c r="AD14" s="45" t="s">
        <v>8</v>
      </c>
      <c r="AE14" s="1">
        <v>729193</v>
      </c>
      <c r="AF14" s="1">
        <v>823750</v>
      </c>
      <c r="AG14" s="1">
        <v>94557</v>
      </c>
      <c r="AH14" s="1">
        <v>158977</v>
      </c>
      <c r="AI14" s="1">
        <v>2300151</v>
      </c>
      <c r="AJ14" s="1">
        <v>765975</v>
      </c>
      <c r="AK14" s="1">
        <v>49839</v>
      </c>
      <c r="AL14" s="1">
        <v>54755</v>
      </c>
      <c r="AM14" s="1">
        <v>4916</v>
      </c>
      <c r="AN14" s="1">
        <v>14506555</v>
      </c>
      <c r="AO14" s="1">
        <v>3287119</v>
      </c>
      <c r="AP14" s="1">
        <v>2772685</v>
      </c>
      <c r="AQ14" s="9">
        <v>514434</v>
      </c>
      <c r="AR14" s="1">
        <v>0</v>
      </c>
      <c r="AS14" s="45" t="s">
        <v>8</v>
      </c>
      <c r="AT14" s="1">
        <v>172875</v>
      </c>
      <c r="AU14" s="1">
        <v>19418</v>
      </c>
      <c r="AV14" s="1">
        <v>153457</v>
      </c>
      <c r="AW14" s="1">
        <v>11046561</v>
      </c>
      <c r="AX14" s="1">
        <v>548302</v>
      </c>
      <c r="AY14" s="1">
        <v>3439094</v>
      </c>
      <c r="AZ14" s="1">
        <v>7059165</v>
      </c>
      <c r="BA14" s="1">
        <v>80284279</v>
      </c>
      <c r="BB14" s="1">
        <v>37727</v>
      </c>
      <c r="BC14" s="9">
        <v>2128.0324171018106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19"/>
    </row>
    <row r="15" spans="1:135" s="47" customFormat="1" ht="12">
      <c r="A15" s="108" t="s">
        <v>35</v>
      </c>
      <c r="B15" s="115">
        <f t="shared" si="0"/>
        <v>1872.9289010768509</v>
      </c>
      <c r="C15" s="115">
        <f t="shared" si="1"/>
        <v>1325.1534345528728</v>
      </c>
      <c r="D15" s="115">
        <f t="shared" si="2"/>
        <v>97.485686576148751</v>
      </c>
      <c r="E15" s="115">
        <f t="shared" si="3"/>
        <v>113.41411945689252</v>
      </c>
      <c r="F15" s="115">
        <f t="shared" si="4"/>
        <v>17.623369674269281</v>
      </c>
      <c r="G15" s="115">
        <f t="shared" si="5"/>
        <v>319.25229081666777</v>
      </c>
      <c r="H15" s="108" t="s">
        <v>35</v>
      </c>
      <c r="I15" s="119">
        <f t="shared" si="6"/>
        <v>56004320</v>
      </c>
      <c r="J15" s="115">
        <f t="shared" si="7"/>
        <v>39624738</v>
      </c>
      <c r="K15" s="115">
        <f t="shared" si="8"/>
        <v>2915017</v>
      </c>
      <c r="L15" s="115">
        <f t="shared" si="9"/>
        <v>3391309</v>
      </c>
      <c r="M15" s="115">
        <f t="shared" si="10"/>
        <v>526974</v>
      </c>
      <c r="N15" s="120">
        <f t="shared" si="11"/>
        <v>9546282</v>
      </c>
      <c r="P15" s="45" t="s">
        <v>35</v>
      </c>
      <c r="Q15" s="1">
        <v>39624738</v>
      </c>
      <c r="R15" s="1">
        <v>34119832</v>
      </c>
      <c r="S15" s="1">
        <v>5504906</v>
      </c>
      <c r="T15" s="1">
        <v>4798081</v>
      </c>
      <c r="U15" s="1">
        <v>706825</v>
      </c>
      <c r="V15" s="1">
        <v>2915017</v>
      </c>
      <c r="W15" s="1">
        <v>3555433</v>
      </c>
      <c r="X15" s="1">
        <v>640416</v>
      </c>
      <c r="Y15" s="1">
        <v>-385648</v>
      </c>
      <c r="Z15" s="1">
        <v>168355</v>
      </c>
      <c r="AA15" s="1">
        <v>554003</v>
      </c>
      <c r="AB15" s="9">
        <v>3247465</v>
      </c>
      <c r="AC15" s="1"/>
      <c r="AD15" s="45" t="s">
        <v>35</v>
      </c>
      <c r="AE15" s="1">
        <v>1021284</v>
      </c>
      <c r="AF15" s="1">
        <v>1102449</v>
      </c>
      <c r="AG15" s="1">
        <v>81165</v>
      </c>
      <c r="AH15" s="1">
        <v>118213</v>
      </c>
      <c r="AI15" s="1">
        <v>1971983</v>
      </c>
      <c r="AJ15" s="1">
        <v>135985</v>
      </c>
      <c r="AK15" s="1">
        <v>53200</v>
      </c>
      <c r="AL15" s="1">
        <v>58448</v>
      </c>
      <c r="AM15" s="1">
        <v>5248</v>
      </c>
      <c r="AN15" s="1">
        <v>13464565</v>
      </c>
      <c r="AO15" s="1">
        <v>3391309</v>
      </c>
      <c r="AP15" s="1">
        <v>2862992</v>
      </c>
      <c r="AQ15" s="9">
        <v>528317</v>
      </c>
      <c r="AR15" s="1">
        <v>0</v>
      </c>
      <c r="AS15" s="45" t="s">
        <v>35</v>
      </c>
      <c r="AT15" s="1">
        <v>526974</v>
      </c>
      <c r="AU15" s="1">
        <v>318091</v>
      </c>
      <c r="AV15" s="1">
        <v>208883</v>
      </c>
      <c r="AW15" s="1">
        <v>9546282</v>
      </c>
      <c r="AX15" s="1">
        <v>854451</v>
      </c>
      <c r="AY15" s="1">
        <v>2444609</v>
      </c>
      <c r="AZ15" s="1">
        <v>6247222</v>
      </c>
      <c r="BA15" s="1">
        <v>56004320</v>
      </c>
      <c r="BB15" s="1">
        <v>29902</v>
      </c>
      <c r="BC15" s="9">
        <v>1872.9289010768509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6"/>
    </row>
    <row r="16" spans="1:135" ht="12">
      <c r="A16" s="108" t="s">
        <v>36</v>
      </c>
      <c r="B16" s="109">
        <f t="shared" si="0"/>
        <v>1995.7608196774297</v>
      </c>
      <c r="C16" s="109">
        <f t="shared" si="1"/>
        <v>1482.4639936649537</v>
      </c>
      <c r="D16" s="109">
        <f t="shared" si="2"/>
        <v>90.507175409677103</v>
      </c>
      <c r="E16" s="109">
        <f t="shared" si="3"/>
        <v>99.998561685898053</v>
      </c>
      <c r="F16" s="109">
        <f t="shared" si="4"/>
        <v>19.687821196548047</v>
      </c>
      <c r="G16" s="109">
        <f t="shared" si="5"/>
        <v>303.10326772035296</v>
      </c>
      <c r="H16" s="108" t="s">
        <v>36</v>
      </c>
      <c r="I16" s="119">
        <f t="shared" si="6"/>
        <v>123493688</v>
      </c>
      <c r="J16" s="115">
        <f t="shared" si="7"/>
        <v>91731907</v>
      </c>
      <c r="K16" s="115">
        <f t="shared" si="8"/>
        <v>5600403</v>
      </c>
      <c r="L16" s="115">
        <f t="shared" si="9"/>
        <v>6187711</v>
      </c>
      <c r="M16" s="115">
        <f t="shared" si="10"/>
        <v>1218243</v>
      </c>
      <c r="N16" s="120">
        <f t="shared" si="11"/>
        <v>18755424</v>
      </c>
      <c r="P16" s="45" t="s">
        <v>36</v>
      </c>
      <c r="Q16" s="1">
        <v>91731907</v>
      </c>
      <c r="R16" s="1">
        <v>78979302</v>
      </c>
      <c r="S16" s="1">
        <v>12752605</v>
      </c>
      <c r="T16" s="1">
        <v>11111024</v>
      </c>
      <c r="U16" s="1">
        <v>1641581</v>
      </c>
      <c r="V16" s="1">
        <v>5600403</v>
      </c>
      <c r="W16" s="1">
        <v>7285661</v>
      </c>
      <c r="X16" s="1">
        <v>1685258</v>
      </c>
      <c r="Y16" s="1">
        <v>-775647</v>
      </c>
      <c r="Z16" s="1">
        <v>742331</v>
      </c>
      <c r="AA16" s="1">
        <v>1517978</v>
      </c>
      <c r="AB16" s="9">
        <v>6257684</v>
      </c>
      <c r="AC16" s="1"/>
      <c r="AD16" s="45" t="s">
        <v>36</v>
      </c>
      <c r="AE16" s="1">
        <v>1211767</v>
      </c>
      <c r="AF16" s="1">
        <v>1367371</v>
      </c>
      <c r="AG16" s="1">
        <v>155604</v>
      </c>
      <c r="AH16" s="1">
        <v>317896</v>
      </c>
      <c r="AI16" s="1">
        <v>4011191</v>
      </c>
      <c r="AJ16" s="1">
        <v>716830</v>
      </c>
      <c r="AK16" s="1">
        <v>118366</v>
      </c>
      <c r="AL16" s="1">
        <v>130042</v>
      </c>
      <c r="AM16" s="1">
        <v>11676</v>
      </c>
      <c r="AN16" s="1">
        <v>26161378</v>
      </c>
      <c r="AO16" s="1">
        <v>6187711</v>
      </c>
      <c r="AP16" s="1">
        <v>5357386</v>
      </c>
      <c r="AQ16" s="9">
        <v>830325</v>
      </c>
      <c r="AR16" s="1">
        <v>0</v>
      </c>
      <c r="AS16" s="45" t="s">
        <v>36</v>
      </c>
      <c r="AT16" s="10">
        <v>1218243</v>
      </c>
      <c r="AU16" s="1">
        <v>904008</v>
      </c>
      <c r="AV16" s="1">
        <v>314235</v>
      </c>
      <c r="AW16" s="1">
        <v>18755424</v>
      </c>
      <c r="AX16" s="1">
        <v>2372487</v>
      </c>
      <c r="AY16" s="1">
        <v>4382073</v>
      </c>
      <c r="AZ16" s="1">
        <v>12000864</v>
      </c>
      <c r="BA16" s="1">
        <v>123493688</v>
      </c>
      <c r="BB16" s="1">
        <v>61878</v>
      </c>
      <c r="BC16" s="9">
        <v>1995.7608196774297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19"/>
    </row>
    <row r="17" spans="1:135" ht="12">
      <c r="A17" s="108" t="s">
        <v>37</v>
      </c>
      <c r="B17" s="109">
        <f t="shared" si="0"/>
        <v>1967.7356560258754</v>
      </c>
      <c r="C17" s="109">
        <f t="shared" si="1"/>
        <v>1487.0731612993952</v>
      </c>
      <c r="D17" s="109">
        <f t="shared" si="2"/>
        <v>99.422584727886374</v>
      </c>
      <c r="E17" s="109">
        <f t="shared" si="3"/>
        <v>95.462382224722262</v>
      </c>
      <c r="F17" s="109">
        <f t="shared" si="4"/>
        <v>9.6497328083251297</v>
      </c>
      <c r="G17" s="109">
        <f t="shared" si="5"/>
        <v>276.12779496554634</v>
      </c>
      <c r="H17" s="108" t="s">
        <v>37</v>
      </c>
      <c r="I17" s="119">
        <f t="shared" si="6"/>
        <v>55970273</v>
      </c>
      <c r="J17" s="115">
        <f t="shared" si="7"/>
        <v>42298309</v>
      </c>
      <c r="K17" s="115">
        <f t="shared" si="8"/>
        <v>2827976</v>
      </c>
      <c r="L17" s="115">
        <f t="shared" si="9"/>
        <v>2715332</v>
      </c>
      <c r="M17" s="115">
        <f t="shared" si="10"/>
        <v>274477</v>
      </c>
      <c r="N17" s="120">
        <f t="shared" si="11"/>
        <v>7854179</v>
      </c>
      <c r="P17" s="45" t="s">
        <v>37</v>
      </c>
      <c r="Q17" s="1">
        <v>42298309</v>
      </c>
      <c r="R17" s="1">
        <v>36425403</v>
      </c>
      <c r="S17" s="1">
        <v>5872906</v>
      </c>
      <c r="T17" s="1">
        <v>5117129</v>
      </c>
      <c r="U17" s="1">
        <v>755777</v>
      </c>
      <c r="V17" s="1">
        <v>2827976</v>
      </c>
      <c r="W17" s="1">
        <v>3740011</v>
      </c>
      <c r="X17" s="1">
        <v>912035</v>
      </c>
      <c r="Y17" s="1">
        <v>-180978</v>
      </c>
      <c r="Z17" s="1">
        <v>650418</v>
      </c>
      <c r="AA17" s="1">
        <v>831396</v>
      </c>
      <c r="AB17" s="9">
        <v>2947383</v>
      </c>
      <c r="AC17" s="1"/>
      <c r="AD17" s="45" t="s">
        <v>37</v>
      </c>
      <c r="AE17" s="1">
        <v>517133</v>
      </c>
      <c r="AF17" s="1">
        <v>591698</v>
      </c>
      <c r="AG17" s="1">
        <v>74565</v>
      </c>
      <c r="AH17" s="1">
        <v>186278</v>
      </c>
      <c r="AI17" s="1">
        <v>1979691</v>
      </c>
      <c r="AJ17" s="1">
        <v>264281</v>
      </c>
      <c r="AK17" s="1">
        <v>61571</v>
      </c>
      <c r="AL17" s="1">
        <v>67645</v>
      </c>
      <c r="AM17" s="1">
        <v>6074</v>
      </c>
      <c r="AN17" s="1">
        <v>10843988</v>
      </c>
      <c r="AO17" s="1">
        <v>2715332</v>
      </c>
      <c r="AP17" s="1">
        <v>2259111</v>
      </c>
      <c r="AQ17" s="9">
        <v>456221</v>
      </c>
      <c r="AR17" s="1">
        <v>0</v>
      </c>
      <c r="AS17" s="45" t="s">
        <v>37</v>
      </c>
      <c r="AT17" s="1">
        <v>274477</v>
      </c>
      <c r="AU17" s="1">
        <v>132157</v>
      </c>
      <c r="AV17" s="1">
        <v>142320</v>
      </c>
      <c r="AW17" s="1">
        <v>7854179</v>
      </c>
      <c r="AX17" s="1">
        <v>1214758</v>
      </c>
      <c r="AY17" s="1">
        <v>2029348</v>
      </c>
      <c r="AZ17" s="1">
        <v>4610073</v>
      </c>
      <c r="BA17" s="1">
        <v>55970273</v>
      </c>
      <c r="BB17" s="1">
        <v>28444</v>
      </c>
      <c r="BC17" s="9">
        <v>1967.7356560258754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19"/>
    </row>
    <row r="18" spans="1:135" ht="12">
      <c r="A18" s="108" t="s">
        <v>38</v>
      </c>
      <c r="B18" s="109">
        <f t="shared" si="0"/>
        <v>1849.0253859540785</v>
      </c>
      <c r="C18" s="109">
        <f t="shared" si="1"/>
        <v>1317.6749789479593</v>
      </c>
      <c r="D18" s="109">
        <f t="shared" si="2"/>
        <v>105.55714365912536</v>
      </c>
      <c r="E18" s="109">
        <f t="shared" si="3"/>
        <v>105.63439061359681</v>
      </c>
      <c r="F18" s="109">
        <f t="shared" si="4"/>
        <v>14.349115814292933</v>
      </c>
      <c r="G18" s="109">
        <f t="shared" si="5"/>
        <v>305.80975691910402</v>
      </c>
      <c r="H18" s="108" t="s">
        <v>38</v>
      </c>
      <c r="I18" s="119">
        <f t="shared" si="6"/>
        <v>164683446</v>
      </c>
      <c r="J18" s="115">
        <f t="shared" si="7"/>
        <v>117358722</v>
      </c>
      <c r="K18" s="115">
        <f t="shared" si="8"/>
        <v>9401447</v>
      </c>
      <c r="L18" s="115">
        <f t="shared" si="9"/>
        <v>9408327</v>
      </c>
      <c r="M18" s="115">
        <f t="shared" si="10"/>
        <v>1278004</v>
      </c>
      <c r="N18" s="120">
        <f t="shared" si="11"/>
        <v>27236946</v>
      </c>
      <c r="P18" s="45" t="s">
        <v>38</v>
      </c>
      <c r="Q18" s="1">
        <v>117358722</v>
      </c>
      <c r="R18" s="1">
        <v>101070890</v>
      </c>
      <c r="S18" s="1">
        <v>16287832</v>
      </c>
      <c r="T18" s="1">
        <v>14189730</v>
      </c>
      <c r="U18" s="1">
        <v>2098102</v>
      </c>
      <c r="V18" s="1">
        <v>9401447</v>
      </c>
      <c r="W18" s="1">
        <v>11719996</v>
      </c>
      <c r="X18" s="1">
        <v>2318549</v>
      </c>
      <c r="Y18" s="1">
        <v>-596018</v>
      </c>
      <c r="Z18" s="1">
        <v>1450281</v>
      </c>
      <c r="AA18" s="1">
        <v>2046299</v>
      </c>
      <c r="AB18" s="9">
        <v>9802516</v>
      </c>
      <c r="AC18" s="1"/>
      <c r="AD18" s="45" t="s">
        <v>38</v>
      </c>
      <c r="AE18" s="1">
        <v>3151229</v>
      </c>
      <c r="AF18" s="1">
        <v>3404248</v>
      </c>
      <c r="AG18" s="1">
        <v>253019</v>
      </c>
      <c r="AH18" s="1">
        <v>559015</v>
      </c>
      <c r="AI18" s="1">
        <v>5390391</v>
      </c>
      <c r="AJ18" s="1">
        <v>701881</v>
      </c>
      <c r="AK18" s="1">
        <v>194949</v>
      </c>
      <c r="AL18" s="1">
        <v>214180</v>
      </c>
      <c r="AM18" s="1">
        <v>19231</v>
      </c>
      <c r="AN18" s="1">
        <v>37923277</v>
      </c>
      <c r="AO18" s="1">
        <v>9408327</v>
      </c>
      <c r="AP18" s="1">
        <v>7735283</v>
      </c>
      <c r="AQ18" s="9">
        <v>1673044</v>
      </c>
      <c r="AR18" s="1">
        <v>0</v>
      </c>
      <c r="AS18" s="45" t="s">
        <v>38</v>
      </c>
      <c r="AT18" s="1">
        <v>1278004</v>
      </c>
      <c r="AU18" s="1">
        <v>651221</v>
      </c>
      <c r="AV18" s="1">
        <v>626783</v>
      </c>
      <c r="AW18" s="1">
        <v>27236946</v>
      </c>
      <c r="AX18" s="1">
        <v>1890011</v>
      </c>
      <c r="AY18" s="1">
        <v>8132043</v>
      </c>
      <c r="AZ18" s="1">
        <v>17214892</v>
      </c>
      <c r="BA18" s="1">
        <v>164683446</v>
      </c>
      <c r="BB18" s="1">
        <v>89065</v>
      </c>
      <c r="BC18" s="9">
        <v>1849.0253859540785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5"/>
    </row>
    <row r="19" spans="1:135" ht="12">
      <c r="A19" s="116" t="s">
        <v>39</v>
      </c>
      <c r="B19" s="109">
        <f t="shared" si="0"/>
        <v>2487.0108723319154</v>
      </c>
      <c r="C19" s="109">
        <f t="shared" si="1"/>
        <v>1919.8441329406203</v>
      </c>
      <c r="D19" s="109">
        <f t="shared" si="2"/>
        <v>107.24000945420167</v>
      </c>
      <c r="E19" s="109">
        <f t="shared" si="3"/>
        <v>66.137594996545573</v>
      </c>
      <c r="F19" s="109">
        <f t="shared" si="4"/>
        <v>87.69759281480674</v>
      </c>
      <c r="G19" s="109">
        <f t="shared" si="5"/>
        <v>306.09154212574089</v>
      </c>
      <c r="H19" s="116" t="s">
        <v>39</v>
      </c>
      <c r="I19" s="119">
        <f t="shared" si="6"/>
        <v>136790572</v>
      </c>
      <c r="J19" s="115">
        <f t="shared" si="7"/>
        <v>105595267</v>
      </c>
      <c r="K19" s="115">
        <f t="shared" si="8"/>
        <v>5898415</v>
      </c>
      <c r="L19" s="115">
        <f t="shared" si="9"/>
        <v>3637700</v>
      </c>
      <c r="M19" s="115">
        <f t="shared" si="10"/>
        <v>4823543</v>
      </c>
      <c r="N19" s="120">
        <f t="shared" si="11"/>
        <v>16835647</v>
      </c>
      <c r="P19" s="48" t="s">
        <v>39</v>
      </c>
      <c r="Q19" s="12">
        <v>105595267</v>
      </c>
      <c r="R19" s="12">
        <v>90920012</v>
      </c>
      <c r="S19" s="12">
        <v>14675255</v>
      </c>
      <c r="T19" s="12">
        <v>12783256</v>
      </c>
      <c r="U19" s="12">
        <v>1891999</v>
      </c>
      <c r="V19" s="12">
        <v>5898415</v>
      </c>
      <c r="W19" s="12">
        <v>10395215</v>
      </c>
      <c r="X19" s="12">
        <v>4496800</v>
      </c>
      <c r="Y19" s="12">
        <v>239252</v>
      </c>
      <c r="Z19" s="12">
        <v>4581911</v>
      </c>
      <c r="AA19" s="12">
        <v>4342659</v>
      </c>
      <c r="AB19" s="13">
        <v>5512038</v>
      </c>
      <c r="AC19" s="1"/>
      <c r="AD19" s="48" t="s">
        <v>39</v>
      </c>
      <c r="AE19" s="12">
        <v>1028717</v>
      </c>
      <c r="AF19" s="12">
        <v>1168345</v>
      </c>
      <c r="AG19" s="12">
        <v>139628</v>
      </c>
      <c r="AH19" s="12">
        <v>299307</v>
      </c>
      <c r="AI19" s="12">
        <v>3607476</v>
      </c>
      <c r="AJ19" s="12">
        <v>576538</v>
      </c>
      <c r="AK19" s="12">
        <v>147125</v>
      </c>
      <c r="AL19" s="12">
        <v>161638</v>
      </c>
      <c r="AM19" s="12">
        <v>14513</v>
      </c>
      <c r="AN19" s="12">
        <v>25296890</v>
      </c>
      <c r="AO19" s="12">
        <v>3637700</v>
      </c>
      <c r="AP19" s="12">
        <v>3300277</v>
      </c>
      <c r="AQ19" s="13">
        <v>337423</v>
      </c>
      <c r="AR19" s="1">
        <v>0</v>
      </c>
      <c r="AS19" s="48" t="s">
        <v>39</v>
      </c>
      <c r="AT19" s="11">
        <v>4823543</v>
      </c>
      <c r="AU19" s="12">
        <v>4656861</v>
      </c>
      <c r="AV19" s="12">
        <v>166682</v>
      </c>
      <c r="AW19" s="12">
        <v>16835647</v>
      </c>
      <c r="AX19" s="12">
        <v>633007</v>
      </c>
      <c r="AY19" s="12">
        <v>4187870</v>
      </c>
      <c r="AZ19" s="12">
        <v>12014770</v>
      </c>
      <c r="BA19" s="12">
        <v>136790572</v>
      </c>
      <c r="BB19" s="12">
        <v>55002</v>
      </c>
      <c r="BC19" s="13">
        <v>2487.0108723319154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19"/>
    </row>
    <row r="20" spans="1:135" ht="12">
      <c r="A20" s="116" t="s">
        <v>40</v>
      </c>
      <c r="B20" s="109">
        <f t="shared" si="0"/>
        <v>1597.6386547242712</v>
      </c>
      <c r="C20" s="109">
        <f t="shared" si="1"/>
        <v>1219.4836670179136</v>
      </c>
      <c r="D20" s="109">
        <f t="shared" si="2"/>
        <v>83.60063224446786</v>
      </c>
      <c r="E20" s="109">
        <f t="shared" si="3"/>
        <v>32.999824376536708</v>
      </c>
      <c r="F20" s="109">
        <f t="shared" si="4"/>
        <v>-1.3399192132068845</v>
      </c>
      <c r="G20" s="109">
        <f t="shared" si="5"/>
        <v>262.89445029855989</v>
      </c>
      <c r="H20" s="116" t="s">
        <v>40</v>
      </c>
      <c r="I20" s="180">
        <f t="shared" si="6"/>
        <v>18193909</v>
      </c>
      <c r="J20" s="181">
        <f t="shared" si="7"/>
        <v>13887480</v>
      </c>
      <c r="K20" s="181">
        <f t="shared" si="8"/>
        <v>952044</v>
      </c>
      <c r="L20" s="181">
        <f t="shared" si="9"/>
        <v>375802</v>
      </c>
      <c r="M20" s="181">
        <f t="shared" si="10"/>
        <v>-15259</v>
      </c>
      <c r="N20" s="182">
        <f t="shared" si="11"/>
        <v>2993842</v>
      </c>
      <c r="P20" s="48" t="s">
        <v>40</v>
      </c>
      <c r="Q20" s="12">
        <v>13887480</v>
      </c>
      <c r="R20" s="12">
        <v>11955639</v>
      </c>
      <c r="S20" s="12">
        <v>1931841</v>
      </c>
      <c r="T20" s="12">
        <v>1683419</v>
      </c>
      <c r="U20" s="12">
        <v>248422</v>
      </c>
      <c r="V20" s="12">
        <v>952044</v>
      </c>
      <c r="W20" s="12">
        <v>1123711</v>
      </c>
      <c r="X20" s="12">
        <v>171667</v>
      </c>
      <c r="Y20" s="12">
        <v>-21170</v>
      </c>
      <c r="Z20" s="12">
        <v>119481</v>
      </c>
      <c r="AA20" s="12">
        <v>140651</v>
      </c>
      <c r="AB20" s="13">
        <v>942516</v>
      </c>
      <c r="AC20" s="1"/>
      <c r="AD20" s="48" t="s">
        <v>40</v>
      </c>
      <c r="AE20" s="12">
        <v>221790</v>
      </c>
      <c r="AF20" s="12">
        <v>249778</v>
      </c>
      <c r="AG20" s="12">
        <v>27988</v>
      </c>
      <c r="AH20" s="12">
        <v>63621</v>
      </c>
      <c r="AI20" s="12">
        <v>650864</v>
      </c>
      <c r="AJ20" s="12">
        <v>6241</v>
      </c>
      <c r="AK20" s="12">
        <v>30698</v>
      </c>
      <c r="AL20" s="12">
        <v>33726</v>
      </c>
      <c r="AM20" s="12">
        <v>3028</v>
      </c>
      <c r="AN20" s="12">
        <v>3354385</v>
      </c>
      <c r="AO20" s="12">
        <v>375802</v>
      </c>
      <c r="AP20" s="12">
        <v>285006</v>
      </c>
      <c r="AQ20" s="13">
        <v>90796</v>
      </c>
      <c r="AR20" s="1">
        <v>0</v>
      </c>
      <c r="AS20" s="48" t="s">
        <v>40</v>
      </c>
      <c r="AT20" s="12">
        <v>-15259</v>
      </c>
      <c r="AU20" s="12">
        <v>-93751</v>
      </c>
      <c r="AV20" s="12">
        <v>78492</v>
      </c>
      <c r="AW20" s="12">
        <v>2993842</v>
      </c>
      <c r="AX20" s="12">
        <v>153684</v>
      </c>
      <c r="AY20" s="12">
        <v>873095</v>
      </c>
      <c r="AZ20" s="12">
        <v>1967063</v>
      </c>
      <c r="BA20" s="12">
        <v>18193909</v>
      </c>
      <c r="BB20" s="12">
        <v>11388</v>
      </c>
      <c r="BC20" s="13">
        <v>1597.6386547242712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19"/>
    </row>
    <row r="21" spans="1:135" ht="12">
      <c r="A21" s="108" t="s">
        <v>9</v>
      </c>
      <c r="B21" s="109">
        <f t="shared" si="0"/>
        <v>1885.8674828952107</v>
      </c>
      <c r="C21" s="109">
        <f t="shared" si="1"/>
        <v>1356.0531148721643</v>
      </c>
      <c r="D21" s="109">
        <f t="shared" si="2"/>
        <v>109.75261073100468</v>
      </c>
      <c r="E21" s="109">
        <f t="shared" si="3"/>
        <v>71.829852358660432</v>
      </c>
      <c r="F21" s="109">
        <f t="shared" si="4"/>
        <v>25.987396471011884</v>
      </c>
      <c r="G21" s="109">
        <f t="shared" si="5"/>
        <v>322.24450846236948</v>
      </c>
      <c r="H21" s="108" t="s">
        <v>9</v>
      </c>
      <c r="I21" s="119">
        <f t="shared" si="6"/>
        <v>10474108</v>
      </c>
      <c r="J21" s="115">
        <f t="shared" si="7"/>
        <v>7531519</v>
      </c>
      <c r="K21" s="115">
        <f t="shared" si="8"/>
        <v>609566</v>
      </c>
      <c r="L21" s="115">
        <f t="shared" si="9"/>
        <v>398943</v>
      </c>
      <c r="M21" s="115">
        <f t="shared" si="10"/>
        <v>144334</v>
      </c>
      <c r="N21" s="120">
        <f t="shared" si="11"/>
        <v>1789746</v>
      </c>
      <c r="P21" s="45" t="s">
        <v>9</v>
      </c>
      <c r="Q21" s="1">
        <v>7531519</v>
      </c>
      <c r="R21" s="1">
        <v>6484199</v>
      </c>
      <c r="S21" s="1">
        <v>1047320</v>
      </c>
      <c r="T21" s="1">
        <v>912842</v>
      </c>
      <c r="U21" s="1">
        <v>134478</v>
      </c>
      <c r="V21" s="1">
        <v>609566</v>
      </c>
      <c r="W21" s="1">
        <v>679367</v>
      </c>
      <c r="X21" s="1">
        <v>69801</v>
      </c>
      <c r="Y21" s="1">
        <v>-13757</v>
      </c>
      <c r="Z21" s="1">
        <v>41521</v>
      </c>
      <c r="AA21" s="1">
        <v>55278</v>
      </c>
      <c r="AB21" s="9">
        <v>612674</v>
      </c>
      <c r="AC21" s="1"/>
      <c r="AD21" s="45" t="s">
        <v>9</v>
      </c>
      <c r="AE21" s="1">
        <v>113126</v>
      </c>
      <c r="AF21" s="1">
        <v>126599</v>
      </c>
      <c r="AG21" s="1">
        <v>13473</v>
      </c>
      <c r="AH21" s="1">
        <v>1630</v>
      </c>
      <c r="AI21" s="1">
        <v>354641</v>
      </c>
      <c r="AJ21" s="1">
        <v>143277</v>
      </c>
      <c r="AK21" s="1">
        <v>10649</v>
      </c>
      <c r="AL21" s="1">
        <v>11699</v>
      </c>
      <c r="AM21" s="1">
        <v>1050</v>
      </c>
      <c r="AN21" s="1">
        <v>2333023</v>
      </c>
      <c r="AO21" s="1">
        <v>398943</v>
      </c>
      <c r="AP21" s="1">
        <v>341115</v>
      </c>
      <c r="AQ21" s="9">
        <v>57828</v>
      </c>
      <c r="AR21" s="1">
        <v>0</v>
      </c>
      <c r="AS21" s="45" t="s">
        <v>9</v>
      </c>
      <c r="AT21" s="10">
        <v>144334</v>
      </c>
      <c r="AU21" s="1">
        <v>106278</v>
      </c>
      <c r="AV21" s="1">
        <v>38056</v>
      </c>
      <c r="AW21" s="1">
        <v>1789746</v>
      </c>
      <c r="AX21" s="1">
        <v>243895</v>
      </c>
      <c r="AY21" s="1">
        <v>302830</v>
      </c>
      <c r="AZ21" s="1">
        <v>1243021</v>
      </c>
      <c r="BA21" s="1">
        <v>10474108</v>
      </c>
      <c r="BB21" s="1">
        <v>5554</v>
      </c>
      <c r="BC21" s="9">
        <v>1885.8674828952107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19"/>
    </row>
    <row r="22" spans="1:135" ht="12">
      <c r="A22" s="108" t="s">
        <v>10</v>
      </c>
      <c r="B22" s="109">
        <f t="shared" si="0"/>
        <v>1818.0630443014011</v>
      </c>
      <c r="C22" s="109">
        <f t="shared" si="1"/>
        <v>1330.0888867853087</v>
      </c>
      <c r="D22" s="109">
        <f t="shared" si="2"/>
        <v>92.700492237788723</v>
      </c>
      <c r="E22" s="109">
        <f t="shared" si="3"/>
        <v>55.968856493752369</v>
      </c>
      <c r="F22" s="109">
        <f t="shared" si="4"/>
        <v>68.40496024233245</v>
      </c>
      <c r="G22" s="109">
        <f t="shared" si="5"/>
        <v>270.89984854221888</v>
      </c>
      <c r="H22" s="108" t="s">
        <v>10</v>
      </c>
      <c r="I22" s="119">
        <f t="shared" si="6"/>
        <v>19206018</v>
      </c>
      <c r="J22" s="115">
        <f t="shared" si="7"/>
        <v>14051059</v>
      </c>
      <c r="K22" s="115">
        <f t="shared" si="8"/>
        <v>979288</v>
      </c>
      <c r="L22" s="115">
        <f t="shared" si="9"/>
        <v>591255</v>
      </c>
      <c r="M22" s="115">
        <f t="shared" si="10"/>
        <v>722630</v>
      </c>
      <c r="N22" s="120">
        <f t="shared" si="11"/>
        <v>2861786</v>
      </c>
      <c r="P22" s="45" t="s">
        <v>10</v>
      </c>
      <c r="Q22" s="1">
        <v>14051059</v>
      </c>
      <c r="R22" s="1">
        <v>12098935</v>
      </c>
      <c r="S22" s="1">
        <v>1952124</v>
      </c>
      <c r="T22" s="1">
        <v>1702404</v>
      </c>
      <c r="U22" s="1">
        <v>249720</v>
      </c>
      <c r="V22" s="1">
        <v>979288</v>
      </c>
      <c r="W22" s="1">
        <v>1107208</v>
      </c>
      <c r="X22" s="1">
        <v>127920</v>
      </c>
      <c r="Y22" s="1">
        <v>16317</v>
      </c>
      <c r="Z22" s="1">
        <v>115357</v>
      </c>
      <c r="AA22" s="1">
        <v>99040</v>
      </c>
      <c r="AB22" s="9">
        <v>945698</v>
      </c>
      <c r="AC22" s="1"/>
      <c r="AD22" s="45" t="s">
        <v>10</v>
      </c>
      <c r="AE22" s="1">
        <v>242909</v>
      </c>
      <c r="AF22" s="1">
        <v>270085</v>
      </c>
      <c r="AG22" s="1">
        <v>27176</v>
      </c>
      <c r="AH22" s="1">
        <v>9452</v>
      </c>
      <c r="AI22" s="1">
        <v>661444</v>
      </c>
      <c r="AJ22" s="1">
        <v>31893</v>
      </c>
      <c r="AK22" s="1">
        <v>17273</v>
      </c>
      <c r="AL22" s="1">
        <v>18977</v>
      </c>
      <c r="AM22" s="1">
        <v>1704</v>
      </c>
      <c r="AN22" s="1">
        <v>4175671</v>
      </c>
      <c r="AO22" s="1">
        <v>591255</v>
      </c>
      <c r="AP22" s="1">
        <v>463274</v>
      </c>
      <c r="AQ22" s="9">
        <v>127981</v>
      </c>
      <c r="AR22" s="1">
        <v>0</v>
      </c>
      <c r="AS22" s="45" t="s">
        <v>10</v>
      </c>
      <c r="AT22" s="10">
        <v>722630</v>
      </c>
      <c r="AU22" s="1">
        <v>674407</v>
      </c>
      <c r="AV22" s="1">
        <v>48223</v>
      </c>
      <c r="AW22" s="1">
        <v>2861786</v>
      </c>
      <c r="AX22" s="1">
        <v>177292</v>
      </c>
      <c r="AY22" s="1">
        <v>700627</v>
      </c>
      <c r="AZ22" s="1">
        <v>1983867</v>
      </c>
      <c r="BA22" s="1">
        <v>19206018</v>
      </c>
      <c r="BB22" s="1">
        <v>10564</v>
      </c>
      <c r="BC22" s="9">
        <v>1818.0630443014011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19"/>
    </row>
    <row r="23" spans="1:135" s="47" customFormat="1" ht="12">
      <c r="A23" s="108" t="s">
        <v>11</v>
      </c>
      <c r="B23" s="109">
        <f t="shared" si="0"/>
        <v>2124.8065565867182</v>
      </c>
      <c r="C23" s="109">
        <f t="shared" si="1"/>
        <v>1685.3231288417501</v>
      </c>
      <c r="D23" s="109">
        <f t="shared" si="2"/>
        <v>103.05025912980595</v>
      </c>
      <c r="E23" s="109">
        <f t="shared" si="3"/>
        <v>39.181631915150056</v>
      </c>
      <c r="F23" s="109">
        <f t="shared" si="4"/>
        <v>6.9510666505966014</v>
      </c>
      <c r="G23" s="109">
        <f t="shared" si="5"/>
        <v>290.30047004941542</v>
      </c>
      <c r="H23" s="108" t="s">
        <v>11</v>
      </c>
      <c r="I23" s="119">
        <f t="shared" si="6"/>
        <v>35259040</v>
      </c>
      <c r="J23" s="115">
        <f t="shared" si="7"/>
        <v>27966252</v>
      </c>
      <c r="K23" s="115">
        <f t="shared" si="8"/>
        <v>1710016</v>
      </c>
      <c r="L23" s="115">
        <f t="shared" si="9"/>
        <v>650180</v>
      </c>
      <c r="M23" s="115">
        <f t="shared" si="10"/>
        <v>115346</v>
      </c>
      <c r="N23" s="120">
        <f t="shared" si="11"/>
        <v>4817246</v>
      </c>
      <c r="P23" s="45" t="s">
        <v>11</v>
      </c>
      <c r="Q23" s="1">
        <v>27966252</v>
      </c>
      <c r="R23" s="1">
        <v>24094675</v>
      </c>
      <c r="S23" s="1">
        <v>3871577</v>
      </c>
      <c r="T23" s="1">
        <v>3375589</v>
      </c>
      <c r="U23" s="1">
        <v>495988</v>
      </c>
      <c r="V23" s="1">
        <v>1710016</v>
      </c>
      <c r="W23" s="1">
        <v>2081344</v>
      </c>
      <c r="X23" s="1">
        <v>371328</v>
      </c>
      <c r="Y23" s="1">
        <v>-286159</v>
      </c>
      <c r="Z23" s="1">
        <v>37531</v>
      </c>
      <c r="AA23" s="1">
        <v>323690</v>
      </c>
      <c r="AB23" s="9">
        <v>1966113</v>
      </c>
      <c r="AC23" s="1"/>
      <c r="AD23" s="45" t="s">
        <v>11</v>
      </c>
      <c r="AE23" s="1">
        <v>379751</v>
      </c>
      <c r="AF23" s="1">
        <v>424423</v>
      </c>
      <c r="AG23" s="1">
        <v>44672</v>
      </c>
      <c r="AH23" s="1">
        <v>53635</v>
      </c>
      <c r="AI23" s="1">
        <v>1040459</v>
      </c>
      <c r="AJ23" s="1">
        <v>492268</v>
      </c>
      <c r="AK23" s="1">
        <v>30062</v>
      </c>
      <c r="AL23" s="1">
        <v>33028</v>
      </c>
      <c r="AM23" s="1">
        <v>2966</v>
      </c>
      <c r="AN23" s="1">
        <v>5582772</v>
      </c>
      <c r="AO23" s="1">
        <v>650180</v>
      </c>
      <c r="AP23" s="1">
        <v>419107</v>
      </c>
      <c r="AQ23" s="9">
        <v>231073</v>
      </c>
      <c r="AR23" s="1">
        <v>0</v>
      </c>
      <c r="AS23" s="45" t="s">
        <v>11</v>
      </c>
      <c r="AT23" s="10">
        <v>115346</v>
      </c>
      <c r="AU23" s="1">
        <v>19551</v>
      </c>
      <c r="AV23" s="1">
        <v>95795</v>
      </c>
      <c r="AW23" s="1">
        <v>4817246</v>
      </c>
      <c r="AX23" s="1">
        <v>133088</v>
      </c>
      <c r="AY23" s="1">
        <v>1130691</v>
      </c>
      <c r="AZ23" s="1">
        <v>3553467</v>
      </c>
      <c r="BA23" s="1">
        <v>35259040</v>
      </c>
      <c r="BB23" s="1">
        <v>16594</v>
      </c>
      <c r="BC23" s="9">
        <v>2124.8065565867182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1789.5894016182092</v>
      </c>
      <c r="C24" s="109">
        <f t="shared" si="1"/>
        <v>1276.8579176669334</v>
      </c>
      <c r="D24" s="109">
        <f t="shared" si="2"/>
        <v>137.61296345692185</v>
      </c>
      <c r="E24" s="109">
        <f t="shared" si="3"/>
        <v>33.342135680625944</v>
      </c>
      <c r="F24" s="109">
        <f t="shared" si="4"/>
        <v>54.802347292611366</v>
      </c>
      <c r="G24" s="109">
        <f t="shared" si="5"/>
        <v>286.97403752111677</v>
      </c>
      <c r="H24" s="116" t="s">
        <v>41</v>
      </c>
      <c r="I24" s="119">
        <f t="shared" si="6"/>
        <v>20127512</v>
      </c>
      <c r="J24" s="115">
        <f t="shared" si="7"/>
        <v>14360821</v>
      </c>
      <c r="K24" s="115">
        <f t="shared" si="8"/>
        <v>1547733</v>
      </c>
      <c r="L24" s="115">
        <f t="shared" si="9"/>
        <v>374999</v>
      </c>
      <c r="M24" s="115">
        <f t="shared" si="10"/>
        <v>616362</v>
      </c>
      <c r="N24" s="120">
        <f t="shared" si="11"/>
        <v>3227597</v>
      </c>
      <c r="P24" s="48" t="s">
        <v>41</v>
      </c>
      <c r="Q24" s="12">
        <v>14360821</v>
      </c>
      <c r="R24" s="12">
        <v>12365594</v>
      </c>
      <c r="S24" s="12">
        <v>1995227</v>
      </c>
      <c r="T24" s="12">
        <v>1739591</v>
      </c>
      <c r="U24" s="12">
        <v>255636</v>
      </c>
      <c r="V24" s="12">
        <v>1547733</v>
      </c>
      <c r="W24" s="12">
        <v>1692235</v>
      </c>
      <c r="X24" s="12">
        <v>144502</v>
      </c>
      <c r="Y24" s="12">
        <v>-71979</v>
      </c>
      <c r="Z24" s="12">
        <v>43612</v>
      </c>
      <c r="AA24" s="12">
        <v>115591</v>
      </c>
      <c r="AB24" s="13">
        <v>1597859</v>
      </c>
      <c r="AC24" s="1"/>
      <c r="AD24" s="48" t="s">
        <v>41</v>
      </c>
      <c r="AE24" s="12">
        <v>228869</v>
      </c>
      <c r="AF24" s="12">
        <v>255624</v>
      </c>
      <c r="AG24" s="12">
        <v>26755</v>
      </c>
      <c r="AH24" s="12">
        <v>21062</v>
      </c>
      <c r="AI24" s="12">
        <v>702669</v>
      </c>
      <c r="AJ24" s="12">
        <v>645259</v>
      </c>
      <c r="AK24" s="12">
        <v>21853</v>
      </c>
      <c r="AL24" s="12">
        <v>24009</v>
      </c>
      <c r="AM24" s="12">
        <v>2156</v>
      </c>
      <c r="AN24" s="12">
        <v>4218958</v>
      </c>
      <c r="AO24" s="12">
        <v>374999</v>
      </c>
      <c r="AP24" s="12">
        <v>268260</v>
      </c>
      <c r="AQ24" s="13">
        <v>106739</v>
      </c>
      <c r="AR24" s="1">
        <v>0</v>
      </c>
      <c r="AS24" s="48" t="s">
        <v>41</v>
      </c>
      <c r="AT24" s="11">
        <v>616362</v>
      </c>
      <c r="AU24" s="12">
        <v>530704</v>
      </c>
      <c r="AV24" s="12">
        <v>85658</v>
      </c>
      <c r="AW24" s="12">
        <v>3227597</v>
      </c>
      <c r="AX24" s="12">
        <v>335414</v>
      </c>
      <c r="AY24" s="12">
        <v>730523</v>
      </c>
      <c r="AZ24" s="12">
        <v>2161660</v>
      </c>
      <c r="BA24" s="12">
        <v>20127512</v>
      </c>
      <c r="BB24" s="12">
        <v>11247</v>
      </c>
      <c r="BC24" s="13">
        <v>1789.5894016182092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19"/>
    </row>
    <row r="25" spans="1:135" ht="12">
      <c r="A25" s="108" t="s">
        <v>12</v>
      </c>
      <c r="B25" s="115">
        <f t="shared" si="0"/>
        <v>2466.345745021451</v>
      </c>
      <c r="C25" s="115">
        <f t="shared" si="1"/>
        <v>1962.7350003201639</v>
      </c>
      <c r="D25" s="115">
        <f t="shared" si="2"/>
        <v>101.860088365243</v>
      </c>
      <c r="E25" s="115">
        <f t="shared" si="3"/>
        <v>121.97672408273036</v>
      </c>
      <c r="F25" s="115">
        <f t="shared" si="4"/>
        <v>10.112441570083883</v>
      </c>
      <c r="G25" s="115">
        <f t="shared" si="5"/>
        <v>269.66149068322983</v>
      </c>
      <c r="H25" s="108" t="s">
        <v>12</v>
      </c>
      <c r="I25" s="180">
        <f t="shared" si="6"/>
        <v>77033843</v>
      </c>
      <c r="J25" s="181">
        <f t="shared" si="7"/>
        <v>61304065</v>
      </c>
      <c r="K25" s="181">
        <f t="shared" si="8"/>
        <v>3181498</v>
      </c>
      <c r="L25" s="181">
        <f t="shared" si="9"/>
        <v>3809821</v>
      </c>
      <c r="M25" s="181">
        <f t="shared" si="10"/>
        <v>315852</v>
      </c>
      <c r="N25" s="182">
        <f t="shared" si="11"/>
        <v>8422607</v>
      </c>
      <c r="P25" s="45" t="s">
        <v>12</v>
      </c>
      <c r="Q25" s="1">
        <v>61304065</v>
      </c>
      <c r="R25" s="1">
        <v>52791613</v>
      </c>
      <c r="S25" s="1">
        <v>8512452</v>
      </c>
      <c r="T25" s="1">
        <v>7418205</v>
      </c>
      <c r="U25" s="1">
        <v>1094247</v>
      </c>
      <c r="V25" s="1">
        <v>3181498</v>
      </c>
      <c r="W25" s="1">
        <v>3870555</v>
      </c>
      <c r="X25" s="1">
        <v>689057</v>
      </c>
      <c r="Y25" s="1">
        <v>-268527</v>
      </c>
      <c r="Z25" s="1">
        <v>329839</v>
      </c>
      <c r="AA25" s="1">
        <v>598366</v>
      </c>
      <c r="AB25" s="9">
        <v>3389682</v>
      </c>
      <c r="AC25" s="1"/>
      <c r="AD25" s="45" t="s">
        <v>12</v>
      </c>
      <c r="AE25" s="1">
        <v>600067</v>
      </c>
      <c r="AF25" s="1">
        <v>684805</v>
      </c>
      <c r="AG25" s="1">
        <v>84738</v>
      </c>
      <c r="AH25" s="1">
        <v>149654</v>
      </c>
      <c r="AI25" s="1">
        <v>2056014</v>
      </c>
      <c r="AJ25" s="1">
        <v>583947</v>
      </c>
      <c r="AK25" s="1">
        <v>60343</v>
      </c>
      <c r="AL25" s="1">
        <v>66296</v>
      </c>
      <c r="AM25" s="1">
        <v>5953</v>
      </c>
      <c r="AN25" s="1">
        <v>12548280</v>
      </c>
      <c r="AO25" s="1">
        <v>3809821</v>
      </c>
      <c r="AP25" s="1">
        <v>3423648</v>
      </c>
      <c r="AQ25" s="9">
        <v>386173</v>
      </c>
      <c r="AR25" s="1">
        <v>0</v>
      </c>
      <c r="AS25" s="45" t="s">
        <v>12</v>
      </c>
      <c r="AT25" s="10">
        <v>315852</v>
      </c>
      <c r="AU25" s="1">
        <v>216676</v>
      </c>
      <c r="AV25" s="1">
        <v>99176</v>
      </c>
      <c r="AW25" s="1">
        <v>8422607</v>
      </c>
      <c r="AX25" s="1">
        <v>677852</v>
      </c>
      <c r="AY25" s="1">
        <v>1772296</v>
      </c>
      <c r="AZ25" s="1">
        <v>5972459</v>
      </c>
      <c r="BA25" s="1">
        <v>77033843</v>
      </c>
      <c r="BB25" s="1">
        <v>31234</v>
      </c>
      <c r="BC25" s="9">
        <v>2466.345745021451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19"/>
    </row>
    <row r="26" spans="1:135" ht="12">
      <c r="A26" s="116" t="s">
        <v>13</v>
      </c>
      <c r="B26" s="109">
        <f t="shared" si="0"/>
        <v>2521.1863571314993</v>
      </c>
      <c r="C26" s="109">
        <f t="shared" si="1"/>
        <v>2069.8370170138337</v>
      </c>
      <c r="D26" s="109">
        <f t="shared" si="2"/>
        <v>87.582154025547254</v>
      </c>
      <c r="E26" s="109">
        <f t="shared" si="3"/>
        <v>87.700826840515191</v>
      </c>
      <c r="F26" s="109">
        <f t="shared" si="4"/>
        <v>-0.7702072401547676</v>
      </c>
      <c r="G26" s="109">
        <f t="shared" si="5"/>
        <v>276.83656649175811</v>
      </c>
      <c r="H26" s="116" t="s">
        <v>13</v>
      </c>
      <c r="I26" s="119">
        <f t="shared" si="6"/>
        <v>95134446</v>
      </c>
      <c r="J26" s="115">
        <f t="shared" si="7"/>
        <v>78103230</v>
      </c>
      <c r="K26" s="115">
        <f t="shared" si="8"/>
        <v>3304825</v>
      </c>
      <c r="L26" s="115">
        <f t="shared" si="9"/>
        <v>3309303</v>
      </c>
      <c r="M26" s="115">
        <f t="shared" si="10"/>
        <v>-29063</v>
      </c>
      <c r="N26" s="120">
        <f t="shared" si="11"/>
        <v>10446151</v>
      </c>
      <c r="P26" s="48" t="s">
        <v>13</v>
      </c>
      <c r="Q26" s="12">
        <v>78103230</v>
      </c>
      <c r="R26" s="12">
        <v>67263945</v>
      </c>
      <c r="S26" s="12">
        <v>10839285</v>
      </c>
      <c r="T26" s="12">
        <v>9445857</v>
      </c>
      <c r="U26" s="12">
        <v>1393428</v>
      </c>
      <c r="V26" s="12">
        <v>3304825</v>
      </c>
      <c r="W26" s="12">
        <v>4009888</v>
      </c>
      <c r="X26" s="12">
        <v>705063</v>
      </c>
      <c r="Y26" s="12">
        <v>-490216</v>
      </c>
      <c r="Z26" s="12">
        <v>107333</v>
      </c>
      <c r="AA26" s="12">
        <v>597549</v>
      </c>
      <c r="AB26" s="13">
        <v>3762183</v>
      </c>
      <c r="AC26" s="1"/>
      <c r="AD26" s="48" t="s">
        <v>13</v>
      </c>
      <c r="AE26" s="12">
        <v>697926</v>
      </c>
      <c r="AF26" s="12">
        <v>802199</v>
      </c>
      <c r="AG26" s="12">
        <v>104273</v>
      </c>
      <c r="AH26" s="12">
        <v>165107</v>
      </c>
      <c r="AI26" s="12">
        <v>2492620</v>
      </c>
      <c r="AJ26" s="12">
        <v>406530</v>
      </c>
      <c r="AK26" s="12">
        <v>32858</v>
      </c>
      <c r="AL26" s="12">
        <v>36099</v>
      </c>
      <c r="AM26" s="12">
        <v>3241</v>
      </c>
      <c r="AN26" s="12">
        <v>13726391</v>
      </c>
      <c r="AO26" s="12">
        <v>3309303</v>
      </c>
      <c r="AP26" s="12">
        <v>3075890</v>
      </c>
      <c r="AQ26" s="13">
        <v>233413</v>
      </c>
      <c r="AR26" s="1">
        <v>0</v>
      </c>
      <c r="AS26" s="48" t="s">
        <v>13</v>
      </c>
      <c r="AT26" s="11">
        <v>-29063</v>
      </c>
      <c r="AU26" s="12">
        <v>-71620</v>
      </c>
      <c r="AV26" s="12">
        <v>42557</v>
      </c>
      <c r="AW26" s="12">
        <v>10446151</v>
      </c>
      <c r="AX26" s="12">
        <v>384983</v>
      </c>
      <c r="AY26" s="12">
        <v>3106660</v>
      </c>
      <c r="AZ26" s="12">
        <v>6954508</v>
      </c>
      <c r="BA26" s="12">
        <v>95134446</v>
      </c>
      <c r="BB26" s="12">
        <v>37734</v>
      </c>
      <c r="BC26" s="13">
        <v>2521.1863571314993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19"/>
    </row>
    <row r="27" spans="1:135" ht="12">
      <c r="A27" s="108" t="s">
        <v>14</v>
      </c>
      <c r="B27" s="109">
        <f t="shared" si="0"/>
        <v>1963.0054188304357</v>
      </c>
      <c r="C27" s="109">
        <f t="shared" si="1"/>
        <v>1311.3127116730639</v>
      </c>
      <c r="D27" s="109">
        <f t="shared" si="2"/>
        <v>167.82208173402574</v>
      </c>
      <c r="E27" s="109">
        <f t="shared" si="3"/>
        <v>137.72838112440732</v>
      </c>
      <c r="F27" s="109">
        <f t="shared" si="4"/>
        <v>16.359449085572365</v>
      </c>
      <c r="G27" s="109">
        <f t="shared" si="5"/>
        <v>329.78279521336646</v>
      </c>
      <c r="H27" s="108" t="s">
        <v>14</v>
      </c>
      <c r="I27" s="119">
        <f t="shared" si="6"/>
        <v>8694151</v>
      </c>
      <c r="J27" s="115">
        <f t="shared" si="7"/>
        <v>5807804</v>
      </c>
      <c r="K27" s="115">
        <f t="shared" si="8"/>
        <v>743284</v>
      </c>
      <c r="L27" s="115">
        <f t="shared" si="9"/>
        <v>609999</v>
      </c>
      <c r="M27" s="115">
        <f t="shared" si="10"/>
        <v>72456</v>
      </c>
      <c r="N27" s="120">
        <f t="shared" si="11"/>
        <v>1460608</v>
      </c>
      <c r="P27" s="45" t="s">
        <v>14</v>
      </c>
      <c r="Q27" s="1">
        <v>5807804</v>
      </c>
      <c r="R27" s="1">
        <v>5002533</v>
      </c>
      <c r="S27" s="1">
        <v>805271</v>
      </c>
      <c r="T27" s="1">
        <v>702175</v>
      </c>
      <c r="U27" s="1">
        <v>103096</v>
      </c>
      <c r="V27" s="1">
        <v>743284</v>
      </c>
      <c r="W27" s="1">
        <v>827129</v>
      </c>
      <c r="X27" s="1">
        <v>83845</v>
      </c>
      <c r="Y27" s="1">
        <v>-3932</v>
      </c>
      <c r="Z27" s="1">
        <v>66605</v>
      </c>
      <c r="AA27" s="1">
        <v>70537</v>
      </c>
      <c r="AB27" s="9">
        <v>739690</v>
      </c>
      <c r="AC27" s="1"/>
      <c r="AD27" s="45" t="s">
        <v>14</v>
      </c>
      <c r="AE27" s="1">
        <v>78241</v>
      </c>
      <c r="AF27" s="1">
        <v>90806</v>
      </c>
      <c r="AG27" s="1">
        <v>12565</v>
      </c>
      <c r="AH27" s="1">
        <v>105191</v>
      </c>
      <c r="AI27" s="1">
        <v>341033</v>
      </c>
      <c r="AJ27" s="1">
        <v>215225</v>
      </c>
      <c r="AK27" s="1">
        <v>7526</v>
      </c>
      <c r="AL27" s="1">
        <v>8269</v>
      </c>
      <c r="AM27" s="1">
        <v>743</v>
      </c>
      <c r="AN27" s="1">
        <v>2143063</v>
      </c>
      <c r="AO27" s="1">
        <v>609999</v>
      </c>
      <c r="AP27" s="1">
        <v>572368</v>
      </c>
      <c r="AQ27" s="9">
        <v>37631</v>
      </c>
      <c r="AR27" s="1">
        <v>0</v>
      </c>
      <c r="AS27" s="45" t="s">
        <v>14</v>
      </c>
      <c r="AT27" s="1">
        <v>72456</v>
      </c>
      <c r="AU27" s="1">
        <v>46027</v>
      </c>
      <c r="AV27" s="1">
        <v>26429</v>
      </c>
      <c r="AW27" s="1">
        <v>1460608</v>
      </c>
      <c r="AX27" s="1">
        <v>241737</v>
      </c>
      <c r="AY27" s="1">
        <v>345745</v>
      </c>
      <c r="AZ27" s="1">
        <v>873126</v>
      </c>
      <c r="BA27" s="1">
        <v>8694151</v>
      </c>
      <c r="BB27" s="1">
        <v>4429</v>
      </c>
      <c r="BC27" s="9">
        <v>1963.0054188304357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19"/>
    </row>
    <row r="28" spans="1:135" ht="12">
      <c r="A28" s="108" t="s">
        <v>15</v>
      </c>
      <c r="B28" s="109">
        <f t="shared" si="0"/>
        <v>1705.8331852228005</v>
      </c>
      <c r="C28" s="109">
        <f t="shared" si="1"/>
        <v>1185.3856798273455</v>
      </c>
      <c r="D28" s="109">
        <f t="shared" si="2"/>
        <v>130.89526469468072</v>
      </c>
      <c r="E28" s="109">
        <f t="shared" si="3"/>
        <v>100.62917354322711</v>
      </c>
      <c r="F28" s="109">
        <f t="shared" si="4"/>
        <v>14.364478862511108</v>
      </c>
      <c r="G28" s="109">
        <f t="shared" si="5"/>
        <v>274.5585882950362</v>
      </c>
      <c r="H28" s="108" t="s">
        <v>15</v>
      </c>
      <c r="I28" s="119">
        <f t="shared" si="6"/>
        <v>13436848</v>
      </c>
      <c r="J28" s="115">
        <f t="shared" si="7"/>
        <v>9337283</v>
      </c>
      <c r="K28" s="115">
        <f t="shared" si="8"/>
        <v>1031062</v>
      </c>
      <c r="L28" s="115">
        <f t="shared" si="9"/>
        <v>792656</v>
      </c>
      <c r="M28" s="115">
        <f t="shared" si="10"/>
        <v>113149</v>
      </c>
      <c r="N28" s="120">
        <f t="shared" si="11"/>
        <v>2162698</v>
      </c>
      <c r="P28" s="45" t="s">
        <v>15</v>
      </c>
      <c r="Q28" s="1">
        <v>9337283</v>
      </c>
      <c r="R28" s="1">
        <v>8044134</v>
      </c>
      <c r="S28" s="1">
        <v>1293149</v>
      </c>
      <c r="T28" s="1">
        <v>1126881</v>
      </c>
      <c r="U28" s="1">
        <v>166268</v>
      </c>
      <c r="V28" s="1">
        <v>1031062</v>
      </c>
      <c r="W28" s="1">
        <v>1186623</v>
      </c>
      <c r="X28" s="1">
        <v>155561</v>
      </c>
      <c r="Y28" s="1">
        <v>-18056</v>
      </c>
      <c r="Z28" s="1">
        <v>114571</v>
      </c>
      <c r="AA28" s="1">
        <v>132627</v>
      </c>
      <c r="AB28" s="9">
        <v>1031790</v>
      </c>
      <c r="AC28" s="1"/>
      <c r="AD28" s="45" t="s">
        <v>15</v>
      </c>
      <c r="AE28" s="1">
        <v>144402</v>
      </c>
      <c r="AF28" s="1">
        <v>165627</v>
      </c>
      <c r="AG28" s="1">
        <v>21225</v>
      </c>
      <c r="AH28" s="1">
        <v>98057</v>
      </c>
      <c r="AI28" s="1">
        <v>503895</v>
      </c>
      <c r="AJ28" s="1">
        <v>285436</v>
      </c>
      <c r="AK28" s="1">
        <v>17328</v>
      </c>
      <c r="AL28" s="1">
        <v>19037</v>
      </c>
      <c r="AM28" s="1">
        <v>1709</v>
      </c>
      <c r="AN28" s="1">
        <v>3068503</v>
      </c>
      <c r="AO28" s="1">
        <v>792656</v>
      </c>
      <c r="AP28" s="1">
        <v>628025</v>
      </c>
      <c r="AQ28" s="9">
        <v>164631</v>
      </c>
      <c r="AR28" s="1">
        <v>0</v>
      </c>
      <c r="AS28" s="45" t="s">
        <v>15</v>
      </c>
      <c r="AT28" s="1">
        <v>113149</v>
      </c>
      <c r="AU28" s="1">
        <v>52473</v>
      </c>
      <c r="AV28" s="1">
        <v>60676</v>
      </c>
      <c r="AW28" s="1">
        <v>2162698</v>
      </c>
      <c r="AX28" s="1">
        <v>336607</v>
      </c>
      <c r="AY28" s="1">
        <v>766777</v>
      </c>
      <c r="AZ28" s="1">
        <v>1059314</v>
      </c>
      <c r="BA28" s="1">
        <v>13436848</v>
      </c>
      <c r="BB28" s="1">
        <v>7877</v>
      </c>
      <c r="BC28" s="9">
        <v>1705.8331852228005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19"/>
    </row>
    <row r="29" spans="1:135" ht="12">
      <c r="A29" s="108" t="s">
        <v>16</v>
      </c>
      <c r="B29" s="109">
        <f t="shared" si="0"/>
        <v>1525.3704856787049</v>
      </c>
      <c r="C29" s="109">
        <f t="shared" si="1"/>
        <v>1001.1276463262765</v>
      </c>
      <c r="D29" s="109">
        <f t="shared" si="2"/>
        <v>80.732254047322542</v>
      </c>
      <c r="E29" s="109">
        <f t="shared" si="3"/>
        <v>75.819427148194265</v>
      </c>
      <c r="F29" s="109">
        <f t="shared" si="4"/>
        <v>17.331257783312576</v>
      </c>
      <c r="G29" s="109">
        <f t="shared" si="5"/>
        <v>350.35990037359898</v>
      </c>
      <c r="H29" s="108" t="s">
        <v>16</v>
      </c>
      <c r="I29" s="119">
        <f t="shared" si="6"/>
        <v>2449745</v>
      </c>
      <c r="J29" s="115">
        <f t="shared" si="7"/>
        <v>1607811</v>
      </c>
      <c r="K29" s="115">
        <f t="shared" si="8"/>
        <v>129656</v>
      </c>
      <c r="L29" s="115">
        <f t="shared" si="9"/>
        <v>121766</v>
      </c>
      <c r="M29" s="115">
        <f t="shared" si="10"/>
        <v>27834</v>
      </c>
      <c r="N29" s="120">
        <f t="shared" si="11"/>
        <v>562678</v>
      </c>
      <c r="P29" s="45" t="s">
        <v>16</v>
      </c>
      <c r="Q29" s="1">
        <v>1607811</v>
      </c>
      <c r="R29" s="1">
        <v>1384588</v>
      </c>
      <c r="S29" s="1">
        <v>223223</v>
      </c>
      <c r="T29" s="1">
        <v>194371</v>
      </c>
      <c r="U29" s="1">
        <v>28852</v>
      </c>
      <c r="V29" s="1">
        <v>129656</v>
      </c>
      <c r="W29" s="1">
        <v>173529</v>
      </c>
      <c r="X29" s="1">
        <v>43873</v>
      </c>
      <c r="Y29" s="1">
        <v>-4046</v>
      </c>
      <c r="Z29" s="1">
        <v>35230</v>
      </c>
      <c r="AA29" s="1">
        <v>39276</v>
      </c>
      <c r="AB29" s="9">
        <v>130132</v>
      </c>
      <c r="AC29" s="1"/>
      <c r="AD29" s="45" t="s">
        <v>16</v>
      </c>
      <c r="AE29" s="1">
        <v>27195</v>
      </c>
      <c r="AF29" s="1">
        <v>31440</v>
      </c>
      <c r="AG29" s="1">
        <v>4245</v>
      </c>
      <c r="AH29" s="1">
        <v>714</v>
      </c>
      <c r="AI29" s="1">
        <v>83362</v>
      </c>
      <c r="AJ29" s="1">
        <v>18861</v>
      </c>
      <c r="AK29" s="1">
        <v>3570</v>
      </c>
      <c r="AL29" s="1">
        <v>3922</v>
      </c>
      <c r="AM29" s="1">
        <v>352</v>
      </c>
      <c r="AN29" s="1">
        <v>712278</v>
      </c>
      <c r="AO29" s="1">
        <v>121766</v>
      </c>
      <c r="AP29" s="1">
        <v>109581</v>
      </c>
      <c r="AQ29" s="9">
        <v>12185</v>
      </c>
      <c r="AR29" s="1">
        <v>0</v>
      </c>
      <c r="AS29" s="45" t="s">
        <v>16</v>
      </c>
      <c r="AT29" s="1">
        <v>27834</v>
      </c>
      <c r="AU29" s="1">
        <v>12118</v>
      </c>
      <c r="AV29" s="1">
        <v>15716</v>
      </c>
      <c r="AW29" s="1">
        <v>562678</v>
      </c>
      <c r="AX29" s="1">
        <v>205470</v>
      </c>
      <c r="AY29" s="1">
        <v>124751</v>
      </c>
      <c r="AZ29" s="1">
        <v>232457</v>
      </c>
      <c r="BA29" s="1">
        <v>2449745</v>
      </c>
      <c r="BB29" s="1">
        <v>1606</v>
      </c>
      <c r="BC29" s="9">
        <v>1525.3704856787049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19"/>
    </row>
    <row r="30" spans="1:135" ht="12">
      <c r="A30" s="108" t="s">
        <v>17</v>
      </c>
      <c r="B30" s="109">
        <f t="shared" si="0"/>
        <v>1740.787522334723</v>
      </c>
      <c r="C30" s="109">
        <f t="shared" si="1"/>
        <v>1256.1773377010124</v>
      </c>
      <c r="D30" s="109">
        <f t="shared" si="2"/>
        <v>144.86450268016677</v>
      </c>
      <c r="E30" s="109">
        <f t="shared" si="3"/>
        <v>63.817153067301966</v>
      </c>
      <c r="F30" s="109">
        <f t="shared" si="4"/>
        <v>12.562686122692078</v>
      </c>
      <c r="G30" s="109">
        <f t="shared" si="5"/>
        <v>263.36584276354972</v>
      </c>
      <c r="H30" s="108" t="s">
        <v>17</v>
      </c>
      <c r="I30" s="119">
        <f t="shared" si="6"/>
        <v>11691129</v>
      </c>
      <c r="J30" s="115">
        <f t="shared" si="7"/>
        <v>8436487</v>
      </c>
      <c r="K30" s="115">
        <f t="shared" si="8"/>
        <v>972910</v>
      </c>
      <c r="L30" s="115">
        <f t="shared" si="9"/>
        <v>428596</v>
      </c>
      <c r="M30" s="115">
        <f t="shared" si="10"/>
        <v>84371</v>
      </c>
      <c r="N30" s="120">
        <f t="shared" si="11"/>
        <v>1768765</v>
      </c>
      <c r="P30" s="45" t="s">
        <v>17</v>
      </c>
      <c r="Q30" s="1">
        <v>8436487</v>
      </c>
      <c r="R30" s="1">
        <v>7265076</v>
      </c>
      <c r="S30" s="1">
        <v>1171411</v>
      </c>
      <c r="T30" s="1">
        <v>1020788</v>
      </c>
      <c r="U30" s="1">
        <v>150623</v>
      </c>
      <c r="V30" s="1">
        <v>972910</v>
      </c>
      <c r="W30" s="1">
        <v>1103600</v>
      </c>
      <c r="X30" s="1">
        <v>130690</v>
      </c>
      <c r="Y30" s="1">
        <v>-23331</v>
      </c>
      <c r="Z30" s="1">
        <v>86385</v>
      </c>
      <c r="AA30" s="1">
        <v>109716</v>
      </c>
      <c r="AB30" s="9">
        <v>972515</v>
      </c>
      <c r="AC30" s="1"/>
      <c r="AD30" s="45" t="s">
        <v>17</v>
      </c>
      <c r="AE30" s="1">
        <v>129267</v>
      </c>
      <c r="AF30" s="1">
        <v>147901</v>
      </c>
      <c r="AG30" s="1">
        <v>18634</v>
      </c>
      <c r="AH30" s="1">
        <v>51126</v>
      </c>
      <c r="AI30" s="1">
        <v>399112</v>
      </c>
      <c r="AJ30" s="1">
        <v>393010</v>
      </c>
      <c r="AK30" s="1">
        <v>23726</v>
      </c>
      <c r="AL30" s="1">
        <v>26066</v>
      </c>
      <c r="AM30" s="1">
        <v>2340</v>
      </c>
      <c r="AN30" s="1">
        <v>2281732</v>
      </c>
      <c r="AO30" s="1">
        <v>428596</v>
      </c>
      <c r="AP30" s="1">
        <v>336580</v>
      </c>
      <c r="AQ30" s="9">
        <v>92016</v>
      </c>
      <c r="AR30" s="1">
        <v>0</v>
      </c>
      <c r="AS30" s="45" t="s">
        <v>17</v>
      </c>
      <c r="AT30" s="1">
        <v>84371</v>
      </c>
      <c r="AU30" s="1">
        <v>38943</v>
      </c>
      <c r="AV30" s="1">
        <v>45428</v>
      </c>
      <c r="AW30" s="1">
        <v>1768765</v>
      </c>
      <c r="AX30" s="1">
        <v>137057</v>
      </c>
      <c r="AY30" s="1">
        <v>458600</v>
      </c>
      <c r="AZ30" s="1">
        <v>1173108</v>
      </c>
      <c r="BA30" s="1">
        <v>11691129</v>
      </c>
      <c r="BB30" s="1">
        <v>6716</v>
      </c>
      <c r="BC30" s="9">
        <v>1740.787522334723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19"/>
    </row>
    <row r="31" spans="1:135" s="47" customFormat="1" ht="12">
      <c r="A31" s="108" t="s">
        <v>18</v>
      </c>
      <c r="B31" s="109">
        <f t="shared" si="0"/>
        <v>2136.8278857479386</v>
      </c>
      <c r="C31" s="109">
        <f t="shared" si="1"/>
        <v>1578.5730270906949</v>
      </c>
      <c r="D31" s="109">
        <f t="shared" si="2"/>
        <v>111.19361012956419</v>
      </c>
      <c r="E31" s="109">
        <f t="shared" si="3"/>
        <v>68.832008244994114</v>
      </c>
      <c r="F31" s="109">
        <f t="shared" si="4"/>
        <v>7.9263839811542995</v>
      </c>
      <c r="G31" s="109">
        <f t="shared" si="5"/>
        <v>370.30285630153122</v>
      </c>
      <c r="H31" s="108" t="s">
        <v>18</v>
      </c>
      <c r="I31" s="119">
        <f t="shared" si="6"/>
        <v>14513335</v>
      </c>
      <c r="J31" s="115">
        <f t="shared" si="7"/>
        <v>10721668</v>
      </c>
      <c r="K31" s="115">
        <f t="shared" si="8"/>
        <v>755227</v>
      </c>
      <c r="L31" s="115">
        <f t="shared" si="9"/>
        <v>467507</v>
      </c>
      <c r="M31" s="115">
        <f t="shared" si="10"/>
        <v>53836</v>
      </c>
      <c r="N31" s="120">
        <f t="shared" si="11"/>
        <v>2515097</v>
      </c>
      <c r="P31" s="45" t="s">
        <v>18</v>
      </c>
      <c r="Q31" s="1">
        <v>10721668</v>
      </c>
      <c r="R31" s="1">
        <v>9230438</v>
      </c>
      <c r="S31" s="1">
        <v>1491230</v>
      </c>
      <c r="T31" s="1">
        <v>1299383</v>
      </c>
      <c r="U31" s="1">
        <v>191847</v>
      </c>
      <c r="V31" s="1">
        <v>755227</v>
      </c>
      <c r="W31" s="1">
        <v>827471</v>
      </c>
      <c r="X31" s="1">
        <v>72244</v>
      </c>
      <c r="Y31" s="1">
        <v>-11347</v>
      </c>
      <c r="Z31" s="1">
        <v>43711</v>
      </c>
      <c r="AA31" s="1">
        <v>55058</v>
      </c>
      <c r="AB31" s="9">
        <v>758577</v>
      </c>
      <c r="AC31" s="1"/>
      <c r="AD31" s="45" t="s">
        <v>18</v>
      </c>
      <c r="AE31" s="1">
        <v>111353</v>
      </c>
      <c r="AF31" s="1">
        <v>127750</v>
      </c>
      <c r="AG31" s="1">
        <v>16397</v>
      </c>
      <c r="AH31" s="1">
        <v>44525</v>
      </c>
      <c r="AI31" s="1">
        <v>477277</v>
      </c>
      <c r="AJ31" s="1">
        <v>125422</v>
      </c>
      <c r="AK31" s="1">
        <v>7997</v>
      </c>
      <c r="AL31" s="1">
        <v>8786</v>
      </c>
      <c r="AM31" s="1">
        <v>789</v>
      </c>
      <c r="AN31" s="1">
        <v>3036440</v>
      </c>
      <c r="AO31" s="1">
        <v>467507</v>
      </c>
      <c r="AP31" s="1">
        <v>443860</v>
      </c>
      <c r="AQ31" s="9">
        <v>23647</v>
      </c>
      <c r="AR31" s="1">
        <v>0</v>
      </c>
      <c r="AS31" s="45" t="s">
        <v>18</v>
      </c>
      <c r="AT31" s="1">
        <v>53836</v>
      </c>
      <c r="AU31" s="1">
        <v>28654</v>
      </c>
      <c r="AV31" s="1">
        <v>25182</v>
      </c>
      <c r="AW31" s="1">
        <v>2515097</v>
      </c>
      <c r="AX31" s="1">
        <v>189301</v>
      </c>
      <c r="AY31" s="1">
        <v>667816</v>
      </c>
      <c r="AZ31" s="1">
        <v>1657980</v>
      </c>
      <c r="BA31" s="1">
        <v>14513335</v>
      </c>
      <c r="BB31" s="1">
        <v>6792</v>
      </c>
      <c r="BC31" s="9">
        <v>2136.8278857479386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1817.4355997327098</v>
      </c>
      <c r="C32" s="109">
        <f t="shared" si="1"/>
        <v>1298.7188439692616</v>
      </c>
      <c r="D32" s="109">
        <f t="shared" si="2"/>
        <v>125.58043768793853</v>
      </c>
      <c r="E32" s="109">
        <f t="shared" si="3"/>
        <v>95.246074173070497</v>
      </c>
      <c r="F32" s="109">
        <f t="shared" si="4"/>
        <v>7.7425659873037089</v>
      </c>
      <c r="G32" s="109">
        <f t="shared" si="5"/>
        <v>290.14767791513532</v>
      </c>
      <c r="H32" s="116" t="s">
        <v>42</v>
      </c>
      <c r="I32" s="119">
        <f t="shared" si="6"/>
        <v>21758339</v>
      </c>
      <c r="J32" s="115">
        <f t="shared" si="7"/>
        <v>15548262</v>
      </c>
      <c r="K32" s="115">
        <f t="shared" si="8"/>
        <v>1503449</v>
      </c>
      <c r="L32" s="115">
        <f t="shared" si="9"/>
        <v>1140286</v>
      </c>
      <c r="M32" s="115">
        <f t="shared" si="10"/>
        <v>92694</v>
      </c>
      <c r="N32" s="120">
        <f t="shared" si="11"/>
        <v>3473648</v>
      </c>
      <c r="P32" s="48" t="s">
        <v>42</v>
      </c>
      <c r="Q32" s="11">
        <v>15548262</v>
      </c>
      <c r="R32" s="12">
        <v>13386194</v>
      </c>
      <c r="S32" s="12">
        <v>2162068</v>
      </c>
      <c r="T32" s="12">
        <v>1883960</v>
      </c>
      <c r="U32" s="12">
        <v>278108</v>
      </c>
      <c r="V32" s="12">
        <v>1503449</v>
      </c>
      <c r="W32" s="12">
        <v>1729183</v>
      </c>
      <c r="X32" s="12">
        <v>225734</v>
      </c>
      <c r="Y32" s="12">
        <v>-13148</v>
      </c>
      <c r="Z32" s="12">
        <v>173535</v>
      </c>
      <c r="AA32" s="12">
        <v>186683</v>
      </c>
      <c r="AB32" s="13">
        <v>1465738</v>
      </c>
      <c r="AC32" s="1"/>
      <c r="AD32" s="48" t="s">
        <v>42</v>
      </c>
      <c r="AE32" s="12">
        <v>205575</v>
      </c>
      <c r="AF32" s="12">
        <v>239609</v>
      </c>
      <c r="AG32" s="12">
        <v>34034</v>
      </c>
      <c r="AH32" s="12">
        <v>142193</v>
      </c>
      <c r="AI32" s="12">
        <v>731435</v>
      </c>
      <c r="AJ32" s="12">
        <v>386535</v>
      </c>
      <c r="AK32" s="12">
        <v>50859</v>
      </c>
      <c r="AL32" s="12">
        <v>55876</v>
      </c>
      <c r="AM32" s="12">
        <v>5017</v>
      </c>
      <c r="AN32" s="12">
        <v>4706628</v>
      </c>
      <c r="AO32" s="12">
        <v>1140286</v>
      </c>
      <c r="AP32" s="12">
        <v>1054768</v>
      </c>
      <c r="AQ32" s="13">
        <v>85518</v>
      </c>
      <c r="AR32" s="1">
        <v>0</v>
      </c>
      <c r="AS32" s="48" t="s">
        <v>42</v>
      </c>
      <c r="AT32" s="12">
        <v>92694</v>
      </c>
      <c r="AU32" s="12">
        <v>26225</v>
      </c>
      <c r="AV32" s="12">
        <v>66469</v>
      </c>
      <c r="AW32" s="12">
        <v>3473648</v>
      </c>
      <c r="AX32" s="12">
        <v>269359</v>
      </c>
      <c r="AY32" s="12">
        <v>743126</v>
      </c>
      <c r="AZ32" s="12">
        <v>2461163</v>
      </c>
      <c r="BA32" s="12">
        <v>21758339</v>
      </c>
      <c r="BB32" s="12">
        <v>11972</v>
      </c>
      <c r="BC32" s="13">
        <v>1817.4355997327098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19"/>
    </row>
    <row r="33" spans="1:135" ht="12">
      <c r="A33" s="108" t="s">
        <v>19</v>
      </c>
      <c r="B33" s="109">
        <f t="shared" si="0"/>
        <v>1882.5896690518784</v>
      </c>
      <c r="C33" s="109">
        <f t="shared" si="1"/>
        <v>1440.9442084078712</v>
      </c>
      <c r="D33" s="109">
        <f t="shared" si="2"/>
        <v>87.485856440071558</v>
      </c>
      <c r="E33" s="109">
        <f t="shared" si="3"/>
        <v>77.665138640429333</v>
      </c>
      <c r="F33" s="109">
        <f t="shared" si="4"/>
        <v>16.461258944543829</v>
      </c>
      <c r="G33" s="109">
        <f t="shared" si="5"/>
        <v>260.03320661896242</v>
      </c>
      <c r="H33" s="108" t="s">
        <v>19</v>
      </c>
      <c r="I33" s="119">
        <f t="shared" si="6"/>
        <v>33675764</v>
      </c>
      <c r="J33" s="115">
        <f t="shared" si="7"/>
        <v>25775610</v>
      </c>
      <c r="K33" s="115">
        <f t="shared" si="8"/>
        <v>1564947</v>
      </c>
      <c r="L33" s="115">
        <f t="shared" si="9"/>
        <v>1389274</v>
      </c>
      <c r="M33" s="115">
        <f t="shared" si="10"/>
        <v>294459</v>
      </c>
      <c r="N33" s="120">
        <f t="shared" si="11"/>
        <v>4651474</v>
      </c>
      <c r="P33" s="45" t="s">
        <v>19</v>
      </c>
      <c r="Q33" s="1">
        <v>25775610</v>
      </c>
      <c r="R33" s="1">
        <v>22192082</v>
      </c>
      <c r="S33" s="1">
        <v>3583528</v>
      </c>
      <c r="T33" s="1">
        <v>3122245</v>
      </c>
      <c r="U33" s="1">
        <v>461283</v>
      </c>
      <c r="V33" s="1">
        <v>1564947</v>
      </c>
      <c r="W33" s="1">
        <v>2088499</v>
      </c>
      <c r="X33" s="1">
        <v>523552</v>
      </c>
      <c r="Y33" s="1">
        <v>-173166</v>
      </c>
      <c r="Z33" s="1">
        <v>299201</v>
      </c>
      <c r="AA33" s="1">
        <v>472367</v>
      </c>
      <c r="AB33" s="9">
        <v>1685042</v>
      </c>
      <c r="AC33" s="1"/>
      <c r="AD33" s="45" t="s">
        <v>19</v>
      </c>
      <c r="AE33" s="1">
        <v>386465</v>
      </c>
      <c r="AF33" s="1">
        <v>432415</v>
      </c>
      <c r="AG33" s="1">
        <v>45950</v>
      </c>
      <c r="AH33" s="1">
        <v>75329</v>
      </c>
      <c r="AI33" s="1">
        <v>1177598</v>
      </c>
      <c r="AJ33" s="1">
        <v>45650</v>
      </c>
      <c r="AK33" s="1">
        <v>53071</v>
      </c>
      <c r="AL33" s="1">
        <v>58306</v>
      </c>
      <c r="AM33" s="1">
        <v>5235</v>
      </c>
      <c r="AN33" s="1">
        <v>6335207</v>
      </c>
      <c r="AO33" s="1">
        <v>1389274</v>
      </c>
      <c r="AP33" s="1">
        <v>1206727</v>
      </c>
      <c r="AQ33" s="9">
        <v>182547</v>
      </c>
      <c r="AR33" s="1">
        <v>0</v>
      </c>
      <c r="AS33" s="45" t="s">
        <v>19</v>
      </c>
      <c r="AT33" s="1">
        <v>294459</v>
      </c>
      <c r="AU33" s="1">
        <v>219136</v>
      </c>
      <c r="AV33" s="1">
        <v>75323</v>
      </c>
      <c r="AW33" s="1">
        <v>4651474</v>
      </c>
      <c r="AX33" s="1">
        <v>199443</v>
      </c>
      <c r="AY33" s="1">
        <v>1336753</v>
      </c>
      <c r="AZ33" s="1">
        <v>3115278</v>
      </c>
      <c r="BA33" s="1">
        <v>33675764</v>
      </c>
      <c r="BB33" s="1">
        <v>17888</v>
      </c>
      <c r="BC33" s="9">
        <v>1882.5896690518784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19"/>
    </row>
    <row r="34" spans="1:135" ht="12">
      <c r="A34" s="108" t="s">
        <v>20</v>
      </c>
      <c r="B34" s="115">
        <f t="shared" si="0"/>
        <v>2393.3140848317198</v>
      </c>
      <c r="C34" s="115">
        <f t="shared" si="1"/>
        <v>1743.0556708160443</v>
      </c>
      <c r="D34" s="115">
        <f t="shared" si="2"/>
        <v>163.65825265099124</v>
      </c>
      <c r="E34" s="115">
        <f t="shared" si="3"/>
        <v>142.57226832641771</v>
      </c>
      <c r="F34" s="115">
        <f t="shared" si="4"/>
        <v>15.031581373905025</v>
      </c>
      <c r="G34" s="115">
        <f t="shared" si="5"/>
        <v>328.99631166436143</v>
      </c>
      <c r="H34" s="108" t="s">
        <v>20</v>
      </c>
      <c r="I34" s="119">
        <f t="shared" si="6"/>
        <v>20764393</v>
      </c>
      <c r="J34" s="115">
        <f t="shared" si="7"/>
        <v>15122751</v>
      </c>
      <c r="K34" s="115">
        <f t="shared" si="8"/>
        <v>1419899</v>
      </c>
      <c r="L34" s="115">
        <f t="shared" si="9"/>
        <v>1236957</v>
      </c>
      <c r="M34" s="115">
        <f t="shared" si="10"/>
        <v>130414</v>
      </c>
      <c r="N34" s="120">
        <f t="shared" si="11"/>
        <v>2854372</v>
      </c>
      <c r="P34" s="45" t="s">
        <v>20</v>
      </c>
      <c r="Q34" s="1">
        <v>15122751</v>
      </c>
      <c r="R34" s="1">
        <v>13019071</v>
      </c>
      <c r="S34" s="1">
        <v>2103680</v>
      </c>
      <c r="T34" s="1">
        <v>1833114</v>
      </c>
      <c r="U34" s="1">
        <v>270566</v>
      </c>
      <c r="V34" s="1">
        <v>1419899</v>
      </c>
      <c r="W34" s="1">
        <v>1560067</v>
      </c>
      <c r="X34" s="1">
        <v>140168</v>
      </c>
      <c r="Y34" s="1">
        <v>-100021</v>
      </c>
      <c r="Z34" s="1">
        <v>17326</v>
      </c>
      <c r="AA34" s="1">
        <v>117347</v>
      </c>
      <c r="AB34" s="9">
        <v>1507857</v>
      </c>
      <c r="AC34" s="1"/>
      <c r="AD34" s="45" t="s">
        <v>20</v>
      </c>
      <c r="AE34" s="1">
        <v>173290</v>
      </c>
      <c r="AF34" s="1">
        <v>194921</v>
      </c>
      <c r="AG34" s="1">
        <v>21631</v>
      </c>
      <c r="AH34" s="1">
        <v>48896</v>
      </c>
      <c r="AI34" s="1">
        <v>669022</v>
      </c>
      <c r="AJ34" s="1">
        <v>616649</v>
      </c>
      <c r="AK34" s="1">
        <v>12063</v>
      </c>
      <c r="AL34" s="1">
        <v>13253</v>
      </c>
      <c r="AM34" s="1">
        <v>1190</v>
      </c>
      <c r="AN34" s="1">
        <v>4221743</v>
      </c>
      <c r="AO34" s="1">
        <v>1236957</v>
      </c>
      <c r="AP34" s="1">
        <v>1133699</v>
      </c>
      <c r="AQ34" s="9">
        <v>103258</v>
      </c>
      <c r="AR34" s="1">
        <v>0</v>
      </c>
      <c r="AS34" s="45" t="s">
        <v>20</v>
      </c>
      <c r="AT34" s="1">
        <v>130414</v>
      </c>
      <c r="AU34" s="1">
        <v>100503</v>
      </c>
      <c r="AV34" s="1">
        <v>29911</v>
      </c>
      <c r="AW34" s="1">
        <v>2854372</v>
      </c>
      <c r="AX34" s="1">
        <v>70726</v>
      </c>
      <c r="AY34" s="1">
        <v>808035</v>
      </c>
      <c r="AZ34" s="1">
        <v>1975611</v>
      </c>
      <c r="BA34" s="1">
        <v>20764393</v>
      </c>
      <c r="BB34" s="1">
        <v>8676</v>
      </c>
      <c r="BC34" s="9">
        <v>2393.3140848317198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5"/>
    </row>
    <row r="35" spans="1:135" ht="12">
      <c r="A35" s="108" t="s">
        <v>21</v>
      </c>
      <c r="B35" s="109">
        <f t="shared" si="0"/>
        <v>2225.5396009303463</v>
      </c>
      <c r="C35" s="109">
        <f t="shared" si="1"/>
        <v>1644.5478026686253</v>
      </c>
      <c r="D35" s="109">
        <f t="shared" si="2"/>
        <v>148.30168931325744</v>
      </c>
      <c r="E35" s="109">
        <f t="shared" si="3"/>
        <v>134.60717346064391</v>
      </c>
      <c r="F35" s="109">
        <f t="shared" si="4"/>
        <v>12.30358673032195</v>
      </c>
      <c r="G35" s="109">
        <f t="shared" si="5"/>
        <v>285.77934875749787</v>
      </c>
      <c r="H35" s="108" t="s">
        <v>21</v>
      </c>
      <c r="I35" s="119">
        <f t="shared" si="6"/>
        <v>72721732</v>
      </c>
      <c r="J35" s="115">
        <f t="shared" si="7"/>
        <v>53737244</v>
      </c>
      <c r="K35" s="115">
        <f t="shared" si="8"/>
        <v>4845906</v>
      </c>
      <c r="L35" s="115">
        <f t="shared" si="9"/>
        <v>4398424</v>
      </c>
      <c r="M35" s="115">
        <f t="shared" si="10"/>
        <v>402032</v>
      </c>
      <c r="N35" s="120">
        <f t="shared" si="11"/>
        <v>9338126</v>
      </c>
      <c r="P35" s="45" t="s">
        <v>21</v>
      </c>
      <c r="Q35" s="1">
        <v>53737244</v>
      </c>
      <c r="R35" s="1">
        <v>46254532</v>
      </c>
      <c r="S35" s="1">
        <v>7482712</v>
      </c>
      <c r="T35" s="1">
        <v>6512235</v>
      </c>
      <c r="U35" s="1">
        <v>970477</v>
      </c>
      <c r="V35" s="1">
        <v>4845906</v>
      </c>
      <c r="W35" s="1">
        <v>7407768</v>
      </c>
      <c r="X35" s="1">
        <v>2561862</v>
      </c>
      <c r="Y35" s="1">
        <v>160684</v>
      </c>
      <c r="Z35" s="1">
        <v>2637215</v>
      </c>
      <c r="AA35" s="1">
        <v>2476531</v>
      </c>
      <c r="AB35" s="9">
        <v>4638566</v>
      </c>
      <c r="AC35" s="1"/>
      <c r="AD35" s="45" t="s">
        <v>21</v>
      </c>
      <c r="AE35" s="1">
        <v>699826</v>
      </c>
      <c r="AF35" s="1">
        <v>780555</v>
      </c>
      <c r="AG35" s="1">
        <v>80729</v>
      </c>
      <c r="AH35" s="1">
        <v>107664</v>
      </c>
      <c r="AI35" s="1">
        <v>2163455</v>
      </c>
      <c r="AJ35" s="1">
        <v>1667621</v>
      </c>
      <c r="AK35" s="1">
        <v>46656</v>
      </c>
      <c r="AL35" s="1">
        <v>51258</v>
      </c>
      <c r="AM35" s="1">
        <v>4602</v>
      </c>
      <c r="AN35" s="1">
        <v>14138582</v>
      </c>
      <c r="AO35" s="1">
        <v>4398424</v>
      </c>
      <c r="AP35" s="1">
        <v>4172281</v>
      </c>
      <c r="AQ35" s="9">
        <v>226143</v>
      </c>
      <c r="AR35" s="1">
        <v>0</v>
      </c>
      <c r="AS35" s="45" t="s">
        <v>21</v>
      </c>
      <c r="AT35" s="1">
        <v>402032</v>
      </c>
      <c r="AU35" s="1">
        <v>306722</v>
      </c>
      <c r="AV35" s="1">
        <v>95310</v>
      </c>
      <c r="AW35" s="1">
        <v>9338126</v>
      </c>
      <c r="AX35" s="1">
        <v>250240</v>
      </c>
      <c r="AY35" s="1">
        <v>2856997</v>
      </c>
      <c r="AZ35" s="1">
        <v>6230889</v>
      </c>
      <c r="BA35" s="1">
        <v>72721732</v>
      </c>
      <c r="BB35" s="1">
        <v>32676</v>
      </c>
      <c r="BC35" s="9">
        <v>2225.5396009303463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5"/>
    </row>
    <row r="36" spans="1:135" ht="12">
      <c r="A36" s="108" t="s">
        <v>22</v>
      </c>
      <c r="B36" s="109">
        <f t="shared" si="0"/>
        <v>1800.8776495841159</v>
      </c>
      <c r="C36" s="109">
        <f t="shared" si="1"/>
        <v>1282.866469904302</v>
      </c>
      <c r="D36" s="109">
        <f t="shared" si="2"/>
        <v>104.95465521867453</v>
      </c>
      <c r="E36" s="109">
        <f t="shared" si="3"/>
        <v>97.671675163223327</v>
      </c>
      <c r="F36" s="109">
        <f t="shared" si="4"/>
        <v>13.723727752437171</v>
      </c>
      <c r="G36" s="109">
        <f t="shared" si="5"/>
        <v>301.66112154547892</v>
      </c>
      <c r="H36" s="108" t="s">
        <v>22</v>
      </c>
      <c r="I36" s="119">
        <f t="shared" si="6"/>
        <v>20135613</v>
      </c>
      <c r="J36" s="115">
        <f t="shared" si="7"/>
        <v>14343730</v>
      </c>
      <c r="K36" s="115">
        <f t="shared" si="8"/>
        <v>1173498</v>
      </c>
      <c r="L36" s="115">
        <f t="shared" si="9"/>
        <v>1092067</v>
      </c>
      <c r="M36" s="115">
        <f t="shared" si="10"/>
        <v>153445</v>
      </c>
      <c r="N36" s="120">
        <f t="shared" si="11"/>
        <v>3372873</v>
      </c>
      <c r="P36" s="45" t="s">
        <v>22</v>
      </c>
      <c r="Q36" s="1">
        <v>14343730</v>
      </c>
      <c r="R36" s="1">
        <v>12348668</v>
      </c>
      <c r="S36" s="1">
        <v>1995062</v>
      </c>
      <c r="T36" s="1">
        <v>1738847</v>
      </c>
      <c r="U36" s="1">
        <v>256215</v>
      </c>
      <c r="V36" s="1">
        <v>1173498</v>
      </c>
      <c r="W36" s="1">
        <v>1359172</v>
      </c>
      <c r="X36" s="1">
        <v>185674</v>
      </c>
      <c r="Y36" s="1">
        <v>-111326</v>
      </c>
      <c r="Z36" s="1">
        <v>44770</v>
      </c>
      <c r="AA36" s="1">
        <v>156096</v>
      </c>
      <c r="AB36" s="9">
        <v>1261365</v>
      </c>
      <c r="AC36" s="1"/>
      <c r="AD36" s="45" t="s">
        <v>22</v>
      </c>
      <c r="AE36" s="1">
        <v>235202</v>
      </c>
      <c r="AF36" s="1">
        <v>262466</v>
      </c>
      <c r="AG36" s="1">
        <v>27264</v>
      </c>
      <c r="AH36" s="1">
        <v>84615</v>
      </c>
      <c r="AI36" s="1">
        <v>659513</v>
      </c>
      <c r="AJ36" s="1">
        <v>282035</v>
      </c>
      <c r="AK36" s="1">
        <v>23459</v>
      </c>
      <c r="AL36" s="1">
        <v>25773</v>
      </c>
      <c r="AM36" s="1">
        <v>2314</v>
      </c>
      <c r="AN36" s="1">
        <v>4618385</v>
      </c>
      <c r="AO36" s="1">
        <v>1092067</v>
      </c>
      <c r="AP36" s="1">
        <v>858039</v>
      </c>
      <c r="AQ36" s="9">
        <v>234028</v>
      </c>
      <c r="AR36" s="1">
        <v>0</v>
      </c>
      <c r="AS36" s="45" t="s">
        <v>22</v>
      </c>
      <c r="AT36" s="1">
        <v>153445</v>
      </c>
      <c r="AU36" s="1">
        <v>103760</v>
      </c>
      <c r="AV36" s="1">
        <v>49685</v>
      </c>
      <c r="AW36" s="1">
        <v>3372873</v>
      </c>
      <c r="AX36" s="1">
        <v>253838</v>
      </c>
      <c r="AY36" s="1">
        <v>876057</v>
      </c>
      <c r="AZ36" s="1">
        <v>2242978</v>
      </c>
      <c r="BA36" s="1">
        <v>20135613</v>
      </c>
      <c r="BB36" s="1">
        <v>11181</v>
      </c>
      <c r="BC36" s="9">
        <v>1800.8776495841159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5"/>
    </row>
    <row r="37" spans="1:135" ht="12">
      <c r="A37" s="116" t="s">
        <v>43</v>
      </c>
      <c r="B37" s="109">
        <f t="shared" si="0"/>
        <v>1503.6215770567105</v>
      </c>
      <c r="C37" s="109">
        <f t="shared" si="1"/>
        <v>1102.2597020199046</v>
      </c>
      <c r="D37" s="109">
        <f t="shared" si="2"/>
        <v>96.99652552853189</v>
      </c>
      <c r="E37" s="109">
        <f t="shared" si="3"/>
        <v>63.786231670690775</v>
      </c>
      <c r="F37" s="109">
        <f t="shared" si="4"/>
        <v>9.8318120252046413</v>
      </c>
      <c r="G37" s="109">
        <f t="shared" si="5"/>
        <v>230.74730581237853</v>
      </c>
      <c r="H37" s="116" t="s">
        <v>43</v>
      </c>
      <c r="I37" s="119">
        <f t="shared" si="6"/>
        <v>25532998</v>
      </c>
      <c r="J37" s="115">
        <f t="shared" si="7"/>
        <v>18717472</v>
      </c>
      <c r="K37" s="115">
        <f t="shared" si="8"/>
        <v>1647098</v>
      </c>
      <c r="L37" s="115">
        <f t="shared" si="9"/>
        <v>1083154</v>
      </c>
      <c r="M37" s="115">
        <f t="shared" si="10"/>
        <v>166954</v>
      </c>
      <c r="N37" s="120">
        <f t="shared" si="11"/>
        <v>3918320</v>
      </c>
      <c r="P37" s="48" t="s">
        <v>43</v>
      </c>
      <c r="Q37" s="12">
        <v>18717472</v>
      </c>
      <c r="R37" s="12">
        <v>16119681</v>
      </c>
      <c r="S37" s="12">
        <v>2597791</v>
      </c>
      <c r="T37" s="12">
        <v>2263515</v>
      </c>
      <c r="U37" s="12">
        <v>334276</v>
      </c>
      <c r="V37" s="12">
        <v>1647098</v>
      </c>
      <c r="W37" s="12">
        <v>1980560</v>
      </c>
      <c r="X37" s="12">
        <v>333462</v>
      </c>
      <c r="Y37" s="12">
        <v>-121816</v>
      </c>
      <c r="Z37" s="12">
        <v>164475</v>
      </c>
      <c r="AA37" s="12">
        <v>286291</v>
      </c>
      <c r="AB37" s="13">
        <v>1732734</v>
      </c>
      <c r="AC37" s="1"/>
      <c r="AD37" s="48" t="s">
        <v>43</v>
      </c>
      <c r="AE37" s="12">
        <v>379484</v>
      </c>
      <c r="AF37" s="12">
        <v>423086</v>
      </c>
      <c r="AG37" s="12">
        <v>43602</v>
      </c>
      <c r="AH37" s="12">
        <v>59611</v>
      </c>
      <c r="AI37" s="12">
        <v>978372</v>
      </c>
      <c r="AJ37" s="12">
        <v>315267</v>
      </c>
      <c r="AK37" s="12">
        <v>36180</v>
      </c>
      <c r="AL37" s="12">
        <v>39749</v>
      </c>
      <c r="AM37" s="12">
        <v>3569</v>
      </c>
      <c r="AN37" s="12">
        <v>5168428</v>
      </c>
      <c r="AO37" s="12">
        <v>1083154</v>
      </c>
      <c r="AP37" s="12">
        <v>889177</v>
      </c>
      <c r="AQ37" s="13">
        <v>193977</v>
      </c>
      <c r="AR37" s="1">
        <v>0</v>
      </c>
      <c r="AS37" s="48" t="s">
        <v>43</v>
      </c>
      <c r="AT37" s="12">
        <v>166954</v>
      </c>
      <c r="AU37" s="12">
        <v>62852</v>
      </c>
      <c r="AV37" s="12">
        <v>104102</v>
      </c>
      <c r="AW37" s="12">
        <v>3918320</v>
      </c>
      <c r="AX37" s="12">
        <v>715683</v>
      </c>
      <c r="AY37" s="12">
        <v>938522</v>
      </c>
      <c r="AZ37" s="12">
        <v>2264115</v>
      </c>
      <c r="BA37" s="12">
        <v>25532998</v>
      </c>
      <c r="BB37" s="12">
        <v>16981</v>
      </c>
      <c r="BC37" s="13">
        <v>1503.6215770567105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19"/>
    </row>
    <row r="38" spans="1:135" ht="12">
      <c r="A38" s="117" t="s">
        <v>44</v>
      </c>
      <c r="B38" s="109">
        <f t="shared" si="0"/>
        <v>1840.9496657491152</v>
      </c>
      <c r="C38" s="109">
        <f t="shared" si="1"/>
        <v>1242.8462445930004</v>
      </c>
      <c r="D38" s="109">
        <f t="shared" si="2"/>
        <v>127.39646087298466</v>
      </c>
      <c r="E38" s="109">
        <f t="shared" si="3"/>
        <v>84.146283916633891</v>
      </c>
      <c r="F38" s="109">
        <f t="shared" si="4"/>
        <v>42.228470310656704</v>
      </c>
      <c r="G38" s="109">
        <f t="shared" si="5"/>
        <v>344.33220605583955</v>
      </c>
      <c r="H38" s="117" t="s">
        <v>44</v>
      </c>
      <c r="I38" s="119">
        <f t="shared" si="6"/>
        <v>23407675</v>
      </c>
      <c r="J38" s="115">
        <f t="shared" si="7"/>
        <v>15802790</v>
      </c>
      <c r="K38" s="115">
        <f t="shared" si="8"/>
        <v>1619846</v>
      </c>
      <c r="L38" s="115">
        <f t="shared" si="9"/>
        <v>1069920</v>
      </c>
      <c r="M38" s="115">
        <f t="shared" si="10"/>
        <v>536935</v>
      </c>
      <c r="N38" s="120">
        <f t="shared" si="11"/>
        <v>4378184</v>
      </c>
      <c r="P38" s="50" t="s">
        <v>44</v>
      </c>
      <c r="Q38" s="14">
        <v>15802790</v>
      </c>
      <c r="R38" s="14">
        <v>13605093</v>
      </c>
      <c r="S38" s="14">
        <v>2197697</v>
      </c>
      <c r="T38" s="14">
        <v>1915043</v>
      </c>
      <c r="U38" s="14">
        <v>282654</v>
      </c>
      <c r="V38" s="14">
        <v>1619846</v>
      </c>
      <c r="W38" s="14">
        <v>1860004</v>
      </c>
      <c r="X38" s="14">
        <v>240158</v>
      </c>
      <c r="Y38" s="14">
        <v>-137447</v>
      </c>
      <c r="Z38" s="14">
        <v>69913</v>
      </c>
      <c r="AA38" s="14">
        <v>207360</v>
      </c>
      <c r="AB38" s="15">
        <v>1722143</v>
      </c>
      <c r="AC38" s="1"/>
      <c r="AD38" s="50" t="s">
        <v>44</v>
      </c>
      <c r="AE38" s="12">
        <v>257609</v>
      </c>
      <c r="AF38" s="12">
        <v>286940</v>
      </c>
      <c r="AG38" s="12">
        <v>29331</v>
      </c>
      <c r="AH38" s="12">
        <v>171181</v>
      </c>
      <c r="AI38" s="12">
        <v>736346</v>
      </c>
      <c r="AJ38" s="12">
        <v>557007</v>
      </c>
      <c r="AK38" s="12">
        <v>35150</v>
      </c>
      <c r="AL38" s="12">
        <v>38617</v>
      </c>
      <c r="AM38" s="12">
        <v>3467</v>
      </c>
      <c r="AN38" s="12">
        <v>5985039</v>
      </c>
      <c r="AO38" s="12">
        <v>1069920</v>
      </c>
      <c r="AP38" s="12">
        <v>958416</v>
      </c>
      <c r="AQ38" s="13">
        <v>111504</v>
      </c>
      <c r="AR38" s="1">
        <v>0</v>
      </c>
      <c r="AS38" s="50" t="s">
        <v>44</v>
      </c>
      <c r="AT38" s="12">
        <v>536935</v>
      </c>
      <c r="AU38" s="12">
        <v>458137</v>
      </c>
      <c r="AV38" s="12">
        <v>78798</v>
      </c>
      <c r="AW38" s="12">
        <v>4378184</v>
      </c>
      <c r="AX38" s="12">
        <v>726974</v>
      </c>
      <c r="AY38" s="12">
        <v>1122272</v>
      </c>
      <c r="AZ38" s="12">
        <v>2528938</v>
      </c>
      <c r="BA38" s="12">
        <v>23407675</v>
      </c>
      <c r="BB38" s="12">
        <v>12715</v>
      </c>
      <c r="BC38" s="13">
        <v>1840.9496657491152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5"/>
    </row>
    <row r="39" spans="1:135" ht="12">
      <c r="A39" s="108" t="s">
        <v>45</v>
      </c>
      <c r="B39" s="109">
        <f t="shared" si="0"/>
        <v>1666.1429902671362</v>
      </c>
      <c r="C39" s="109">
        <f t="shared" si="1"/>
        <v>1259.8750776558293</v>
      </c>
      <c r="D39" s="109">
        <f t="shared" si="2"/>
        <v>83.966038517291366</v>
      </c>
      <c r="E39" s="109">
        <f t="shared" si="3"/>
        <v>48.208480016566575</v>
      </c>
      <c r="F39" s="109">
        <f t="shared" si="4"/>
        <v>7.3176123420998138</v>
      </c>
      <c r="G39" s="109">
        <f t="shared" si="5"/>
        <v>266.77578173534891</v>
      </c>
      <c r="H39" s="108" t="s">
        <v>45</v>
      </c>
      <c r="I39" s="119">
        <f t="shared" si="6"/>
        <v>32183218</v>
      </c>
      <c r="J39" s="115">
        <f t="shared" si="7"/>
        <v>24335747</v>
      </c>
      <c r="K39" s="115">
        <f t="shared" si="8"/>
        <v>1621888</v>
      </c>
      <c r="L39" s="115">
        <f t="shared" si="9"/>
        <v>931195</v>
      </c>
      <c r="M39" s="115">
        <f t="shared" si="10"/>
        <v>141347</v>
      </c>
      <c r="N39" s="120">
        <f t="shared" si="11"/>
        <v>5153041</v>
      </c>
      <c r="P39" s="45" t="s">
        <v>45</v>
      </c>
      <c r="Q39" s="1">
        <v>24335747</v>
      </c>
      <c r="R39" s="1">
        <v>20954958</v>
      </c>
      <c r="S39" s="1">
        <v>3380789</v>
      </c>
      <c r="T39" s="1">
        <v>2946025</v>
      </c>
      <c r="U39" s="1">
        <v>434764</v>
      </c>
      <c r="V39" s="1">
        <v>1621888</v>
      </c>
      <c r="W39" s="1">
        <v>2029361</v>
      </c>
      <c r="X39" s="1">
        <v>407473</v>
      </c>
      <c r="Y39" s="1">
        <v>-160934</v>
      </c>
      <c r="Z39" s="1">
        <v>191077</v>
      </c>
      <c r="AA39" s="1">
        <v>352011</v>
      </c>
      <c r="AB39" s="9">
        <v>1729208</v>
      </c>
      <c r="AC39" s="1"/>
      <c r="AD39" s="45" t="s">
        <v>45</v>
      </c>
      <c r="AE39" s="1">
        <v>442417</v>
      </c>
      <c r="AF39" s="1">
        <v>492590</v>
      </c>
      <c r="AG39" s="1">
        <v>50173</v>
      </c>
      <c r="AH39" s="1">
        <v>111850</v>
      </c>
      <c r="AI39" s="1">
        <v>1114359</v>
      </c>
      <c r="AJ39" s="1">
        <v>60582</v>
      </c>
      <c r="AK39" s="1">
        <v>53614</v>
      </c>
      <c r="AL39" s="1">
        <v>58903</v>
      </c>
      <c r="AM39" s="1">
        <v>5289</v>
      </c>
      <c r="AN39" s="1">
        <v>6225583</v>
      </c>
      <c r="AO39" s="1">
        <v>931195</v>
      </c>
      <c r="AP39" s="1">
        <v>733523</v>
      </c>
      <c r="AQ39" s="9">
        <v>197672</v>
      </c>
      <c r="AR39" s="1">
        <v>0</v>
      </c>
      <c r="AS39" s="45" t="s">
        <v>45</v>
      </c>
      <c r="AT39" s="1">
        <v>141347</v>
      </c>
      <c r="AU39" s="1">
        <v>43903</v>
      </c>
      <c r="AV39" s="1">
        <v>97444</v>
      </c>
      <c r="AW39" s="1">
        <v>5153041</v>
      </c>
      <c r="AX39" s="1">
        <v>342954</v>
      </c>
      <c r="AY39" s="1">
        <v>1443726</v>
      </c>
      <c r="AZ39" s="1">
        <v>3366361</v>
      </c>
      <c r="BA39" s="1">
        <v>32183218</v>
      </c>
      <c r="BB39" s="1">
        <v>19316</v>
      </c>
      <c r="BC39" s="9">
        <v>1666.1429902671362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5"/>
    </row>
    <row r="40" spans="1:135" ht="12">
      <c r="A40" s="116" t="s">
        <v>23</v>
      </c>
      <c r="B40" s="109">
        <f t="shared" si="0"/>
        <v>1506.929672066377</v>
      </c>
      <c r="C40" s="109">
        <f t="shared" si="1"/>
        <v>1103.7763729751086</v>
      </c>
      <c r="D40" s="109">
        <f t="shared" si="2"/>
        <v>92.492888186487548</v>
      </c>
      <c r="E40" s="109">
        <f t="shared" si="3"/>
        <v>9.4444883445278549</v>
      </c>
      <c r="F40" s="109">
        <f t="shared" si="4"/>
        <v>8.4109047807190827</v>
      </c>
      <c r="G40" s="109">
        <f t="shared" si="5"/>
        <v>292.80501777953378</v>
      </c>
      <c r="H40" s="116" t="s">
        <v>23</v>
      </c>
      <c r="I40" s="119">
        <f t="shared" si="6"/>
        <v>7628078</v>
      </c>
      <c r="J40" s="115">
        <f t="shared" si="7"/>
        <v>5587316</v>
      </c>
      <c r="K40" s="115">
        <f t="shared" si="8"/>
        <v>468199</v>
      </c>
      <c r="L40" s="115">
        <f t="shared" si="9"/>
        <v>47808</v>
      </c>
      <c r="M40" s="115">
        <f t="shared" si="10"/>
        <v>42576</v>
      </c>
      <c r="N40" s="120">
        <f t="shared" si="11"/>
        <v>1482179</v>
      </c>
      <c r="P40" s="48" t="s">
        <v>23</v>
      </c>
      <c r="Q40" s="12">
        <v>5587316</v>
      </c>
      <c r="R40" s="12">
        <v>4810038</v>
      </c>
      <c r="S40" s="12">
        <v>777278</v>
      </c>
      <c r="T40" s="12">
        <v>677389</v>
      </c>
      <c r="U40" s="12">
        <v>99889</v>
      </c>
      <c r="V40" s="12">
        <v>468199</v>
      </c>
      <c r="W40" s="12">
        <v>538607</v>
      </c>
      <c r="X40" s="12">
        <v>70408</v>
      </c>
      <c r="Y40" s="12">
        <v>13692</v>
      </c>
      <c r="Z40" s="12">
        <v>69804</v>
      </c>
      <c r="AA40" s="12">
        <v>56112</v>
      </c>
      <c r="AB40" s="9">
        <v>446240</v>
      </c>
      <c r="AC40" s="1"/>
      <c r="AD40" s="48" t="s">
        <v>23</v>
      </c>
      <c r="AE40" s="12">
        <v>117472</v>
      </c>
      <c r="AF40" s="12">
        <v>130953</v>
      </c>
      <c r="AG40" s="12">
        <v>13481</v>
      </c>
      <c r="AH40" s="12">
        <v>22490</v>
      </c>
      <c r="AI40" s="12">
        <v>281731</v>
      </c>
      <c r="AJ40" s="12">
        <v>24547</v>
      </c>
      <c r="AK40" s="12">
        <v>8267</v>
      </c>
      <c r="AL40" s="12">
        <v>9082</v>
      </c>
      <c r="AM40" s="12">
        <v>815</v>
      </c>
      <c r="AN40" s="12">
        <v>1572563</v>
      </c>
      <c r="AO40" s="12">
        <v>47808</v>
      </c>
      <c r="AP40" s="12">
        <v>11981</v>
      </c>
      <c r="AQ40" s="13">
        <v>35827</v>
      </c>
      <c r="AR40" s="1">
        <v>0</v>
      </c>
      <c r="AS40" s="48" t="s">
        <v>23</v>
      </c>
      <c r="AT40" s="12">
        <v>42576</v>
      </c>
      <c r="AU40" s="12">
        <v>19339</v>
      </c>
      <c r="AV40" s="12">
        <v>23237</v>
      </c>
      <c r="AW40" s="12">
        <v>1482179</v>
      </c>
      <c r="AX40" s="12">
        <v>150917</v>
      </c>
      <c r="AY40" s="12">
        <v>225568</v>
      </c>
      <c r="AZ40" s="12">
        <v>1105694</v>
      </c>
      <c r="BA40" s="12">
        <v>7628078</v>
      </c>
      <c r="BB40" s="1">
        <v>5062</v>
      </c>
      <c r="BC40" s="9">
        <v>1506.929672066377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5"/>
    </row>
    <row r="41" spans="1:135" ht="12">
      <c r="A41" s="108" t="s">
        <v>24</v>
      </c>
      <c r="B41" s="109">
        <f t="shared" si="0"/>
        <v>1882.3796839729121</v>
      </c>
      <c r="C41" s="109">
        <f t="shared" si="1"/>
        <v>1376.3670428893906</v>
      </c>
      <c r="D41" s="109">
        <f t="shared" si="2"/>
        <v>144.02717832957111</v>
      </c>
      <c r="E41" s="109">
        <f t="shared" si="3"/>
        <v>80.655440180586908</v>
      </c>
      <c r="F41" s="109">
        <f t="shared" si="4"/>
        <v>5.0949887133182843</v>
      </c>
      <c r="G41" s="109">
        <f t="shared" si="5"/>
        <v>276.23503386004512</v>
      </c>
      <c r="H41" s="108" t="s">
        <v>24</v>
      </c>
      <c r="I41" s="119">
        <f t="shared" si="6"/>
        <v>20847355</v>
      </c>
      <c r="J41" s="115">
        <f t="shared" si="7"/>
        <v>15243265</v>
      </c>
      <c r="K41" s="115">
        <f t="shared" si="8"/>
        <v>1595101</v>
      </c>
      <c r="L41" s="115">
        <f t="shared" si="9"/>
        <v>893259</v>
      </c>
      <c r="M41" s="115">
        <f t="shared" si="10"/>
        <v>56427</v>
      </c>
      <c r="N41" s="120">
        <f t="shared" si="11"/>
        <v>3059303</v>
      </c>
      <c r="P41" s="45" t="s">
        <v>24</v>
      </c>
      <c r="Q41" s="1">
        <v>15243265</v>
      </c>
      <c r="R41" s="1">
        <v>13125587</v>
      </c>
      <c r="S41" s="1">
        <v>2117678</v>
      </c>
      <c r="T41" s="1">
        <v>1845454</v>
      </c>
      <c r="U41" s="1">
        <v>272224</v>
      </c>
      <c r="V41" s="1">
        <v>1595101</v>
      </c>
      <c r="W41" s="1">
        <v>2023870</v>
      </c>
      <c r="X41" s="1">
        <v>428769</v>
      </c>
      <c r="Y41" s="1">
        <v>-39427</v>
      </c>
      <c r="Z41" s="1">
        <v>360724</v>
      </c>
      <c r="AA41" s="1">
        <v>400151</v>
      </c>
      <c r="AB41" s="51">
        <v>1613987</v>
      </c>
      <c r="AC41" s="1"/>
      <c r="AD41" s="45" t="s">
        <v>24</v>
      </c>
      <c r="AE41" s="1">
        <v>206548</v>
      </c>
      <c r="AF41" s="1">
        <v>233140</v>
      </c>
      <c r="AG41" s="1">
        <v>26592</v>
      </c>
      <c r="AH41" s="1">
        <v>52528</v>
      </c>
      <c r="AI41" s="1">
        <v>682301</v>
      </c>
      <c r="AJ41" s="1">
        <v>672610</v>
      </c>
      <c r="AK41" s="1">
        <v>20541</v>
      </c>
      <c r="AL41" s="1">
        <v>22567</v>
      </c>
      <c r="AM41" s="1">
        <v>2026</v>
      </c>
      <c r="AN41" s="1">
        <v>4008989</v>
      </c>
      <c r="AO41" s="1">
        <v>893259</v>
      </c>
      <c r="AP41" s="1">
        <v>846684</v>
      </c>
      <c r="AQ41" s="9">
        <v>46575</v>
      </c>
      <c r="AR41" s="1">
        <v>0</v>
      </c>
      <c r="AS41" s="45" t="s">
        <v>24</v>
      </c>
      <c r="AT41" s="1">
        <v>56427</v>
      </c>
      <c r="AU41" s="1">
        <v>16857</v>
      </c>
      <c r="AV41" s="1">
        <v>39570</v>
      </c>
      <c r="AW41" s="1">
        <v>3059303</v>
      </c>
      <c r="AX41" s="1">
        <v>254058</v>
      </c>
      <c r="AY41" s="1">
        <v>788109</v>
      </c>
      <c r="AZ41" s="1">
        <v>2017136</v>
      </c>
      <c r="BA41" s="1">
        <v>20847355</v>
      </c>
      <c r="BB41" s="23">
        <v>11075</v>
      </c>
      <c r="BC41" s="51">
        <v>1882.3796839729121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5"/>
    </row>
    <row r="42" spans="1:135" ht="12">
      <c r="A42" s="108" t="s">
        <v>25</v>
      </c>
      <c r="B42" s="109">
        <f t="shared" si="0"/>
        <v>1928.056092476786</v>
      </c>
      <c r="C42" s="109">
        <f t="shared" si="1"/>
        <v>1232.6005306045101</v>
      </c>
      <c r="D42" s="109">
        <f t="shared" si="2"/>
        <v>337.17964752700397</v>
      </c>
      <c r="E42" s="109">
        <f t="shared" si="3"/>
        <v>72.443623270797801</v>
      </c>
      <c r="F42" s="109">
        <f t="shared" si="4"/>
        <v>16.134640894447603</v>
      </c>
      <c r="G42" s="109">
        <f t="shared" si="5"/>
        <v>269.69765018002653</v>
      </c>
      <c r="H42" s="108" t="s">
        <v>25</v>
      </c>
      <c r="I42" s="119">
        <f t="shared" si="6"/>
        <v>20348704</v>
      </c>
      <c r="J42" s="115">
        <f t="shared" si="7"/>
        <v>13008866</v>
      </c>
      <c r="K42" s="115">
        <f t="shared" si="8"/>
        <v>3558594</v>
      </c>
      <c r="L42" s="115">
        <f t="shared" si="9"/>
        <v>764570</v>
      </c>
      <c r="M42" s="115">
        <f t="shared" si="10"/>
        <v>170285</v>
      </c>
      <c r="N42" s="120">
        <f t="shared" si="11"/>
        <v>2846389</v>
      </c>
      <c r="P42" s="45" t="s">
        <v>25</v>
      </c>
      <c r="Q42" s="1">
        <v>13008866</v>
      </c>
      <c r="R42" s="1">
        <v>11204047</v>
      </c>
      <c r="S42" s="1">
        <v>1804819</v>
      </c>
      <c r="T42" s="1">
        <v>1572704</v>
      </c>
      <c r="U42" s="1">
        <v>232115</v>
      </c>
      <c r="V42" s="1">
        <v>3558594</v>
      </c>
      <c r="W42" s="1">
        <v>3775905</v>
      </c>
      <c r="X42" s="1">
        <v>217311</v>
      </c>
      <c r="Y42" s="1">
        <v>-69766</v>
      </c>
      <c r="Z42" s="1">
        <v>119439</v>
      </c>
      <c r="AA42" s="1">
        <v>189205</v>
      </c>
      <c r="AB42" s="9">
        <v>3613917</v>
      </c>
      <c r="AC42" s="1"/>
      <c r="AD42" s="45" t="s">
        <v>25</v>
      </c>
      <c r="AE42" s="1">
        <v>217375</v>
      </c>
      <c r="AF42" s="1">
        <v>244056</v>
      </c>
      <c r="AG42" s="1">
        <v>26681</v>
      </c>
      <c r="AH42" s="1">
        <v>1404626</v>
      </c>
      <c r="AI42" s="1">
        <v>693189</v>
      </c>
      <c r="AJ42" s="1">
        <v>1298727</v>
      </c>
      <c r="AK42" s="1">
        <v>14443</v>
      </c>
      <c r="AL42" s="1">
        <v>15868</v>
      </c>
      <c r="AM42" s="1">
        <v>1425</v>
      </c>
      <c r="AN42" s="1">
        <v>3781244</v>
      </c>
      <c r="AO42" s="1">
        <v>764570</v>
      </c>
      <c r="AP42" s="1">
        <v>593394</v>
      </c>
      <c r="AQ42" s="9">
        <v>171176</v>
      </c>
      <c r="AR42" s="1">
        <v>0</v>
      </c>
      <c r="AS42" s="45" t="s">
        <v>25</v>
      </c>
      <c r="AT42" s="1">
        <v>170285</v>
      </c>
      <c r="AU42" s="1">
        <v>123165</v>
      </c>
      <c r="AV42" s="1">
        <v>47120</v>
      </c>
      <c r="AW42" s="1">
        <v>2846389</v>
      </c>
      <c r="AX42" s="1">
        <v>154775</v>
      </c>
      <c r="AY42" s="1">
        <v>900176</v>
      </c>
      <c r="AZ42" s="1">
        <v>1791438</v>
      </c>
      <c r="BA42" s="1">
        <v>20348704</v>
      </c>
      <c r="BB42" s="1">
        <v>10554</v>
      </c>
      <c r="BC42" s="9">
        <v>1928.056092476786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5"/>
    </row>
    <row r="43" spans="1:135" ht="12">
      <c r="A43" s="108" t="s">
        <v>26</v>
      </c>
      <c r="B43" s="109">
        <f t="shared" si="0"/>
        <v>1532.1881142857144</v>
      </c>
      <c r="C43" s="109">
        <f t="shared" si="1"/>
        <v>1117.9641142857142</v>
      </c>
      <c r="D43" s="109">
        <f t="shared" si="2"/>
        <v>113.30308571428571</v>
      </c>
      <c r="E43" s="109">
        <f t="shared" si="3"/>
        <v>49.173714285714283</v>
      </c>
      <c r="F43" s="109">
        <f t="shared" si="4"/>
        <v>13.364342857142857</v>
      </c>
      <c r="G43" s="109">
        <f t="shared" si="5"/>
        <v>238.38285714285715</v>
      </c>
      <c r="H43" s="108" t="s">
        <v>26</v>
      </c>
      <c r="I43" s="119">
        <f t="shared" si="6"/>
        <v>6703323</v>
      </c>
      <c r="J43" s="115">
        <f t="shared" si="7"/>
        <v>4891093</v>
      </c>
      <c r="K43" s="115">
        <f t="shared" si="8"/>
        <v>495701</v>
      </c>
      <c r="L43" s="115">
        <f t="shared" si="9"/>
        <v>215135</v>
      </c>
      <c r="M43" s="115">
        <f t="shared" si="10"/>
        <v>58469</v>
      </c>
      <c r="N43" s="120">
        <f t="shared" si="11"/>
        <v>1042925</v>
      </c>
      <c r="P43" s="45" t="s">
        <v>26</v>
      </c>
      <c r="Q43" s="1">
        <v>4891093</v>
      </c>
      <c r="R43" s="1">
        <v>4211185</v>
      </c>
      <c r="S43" s="1">
        <v>679908</v>
      </c>
      <c r="T43" s="1">
        <v>592476</v>
      </c>
      <c r="U43" s="1">
        <v>87432</v>
      </c>
      <c r="V43" s="1">
        <v>495701</v>
      </c>
      <c r="W43" s="1">
        <v>569569</v>
      </c>
      <c r="X43" s="1">
        <v>73868</v>
      </c>
      <c r="Y43" s="1">
        <v>-28317</v>
      </c>
      <c r="Z43" s="1">
        <v>33919</v>
      </c>
      <c r="AA43" s="1">
        <v>62236</v>
      </c>
      <c r="AB43" s="9">
        <v>519484</v>
      </c>
      <c r="AC43" s="1"/>
      <c r="AD43" s="45" t="s">
        <v>26</v>
      </c>
      <c r="AE43" s="1">
        <v>93024</v>
      </c>
      <c r="AF43" s="1">
        <v>104209</v>
      </c>
      <c r="AG43" s="1">
        <v>11185</v>
      </c>
      <c r="AH43" s="1">
        <v>10477</v>
      </c>
      <c r="AI43" s="1">
        <v>232466</v>
      </c>
      <c r="AJ43" s="1">
        <v>183517</v>
      </c>
      <c r="AK43" s="1">
        <v>4534</v>
      </c>
      <c r="AL43" s="1">
        <v>4981</v>
      </c>
      <c r="AM43" s="1">
        <v>447</v>
      </c>
      <c r="AN43" s="1">
        <v>1316529</v>
      </c>
      <c r="AO43" s="1">
        <v>215135</v>
      </c>
      <c r="AP43" s="1">
        <v>172385</v>
      </c>
      <c r="AQ43" s="9">
        <v>42750</v>
      </c>
      <c r="AR43" s="1">
        <v>0</v>
      </c>
      <c r="AS43" s="45" t="s">
        <v>26</v>
      </c>
      <c r="AT43" s="1">
        <v>58469</v>
      </c>
      <c r="AU43" s="1">
        <v>37976</v>
      </c>
      <c r="AV43" s="1">
        <v>20493</v>
      </c>
      <c r="AW43" s="1">
        <v>1042925</v>
      </c>
      <c r="AX43" s="1">
        <v>112432</v>
      </c>
      <c r="AY43" s="1">
        <v>235184</v>
      </c>
      <c r="AZ43" s="1">
        <v>695309</v>
      </c>
      <c r="BA43" s="1">
        <v>6703323</v>
      </c>
      <c r="BB43" s="1">
        <v>4375</v>
      </c>
      <c r="BC43" s="9">
        <v>1532.1881142857144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5"/>
    </row>
    <row r="44" spans="1:135" ht="12">
      <c r="A44" s="108" t="s">
        <v>27</v>
      </c>
      <c r="B44" s="109">
        <f t="shared" si="0"/>
        <v>1466.1812889812891</v>
      </c>
      <c r="C44" s="109">
        <f t="shared" si="1"/>
        <v>1066.4985446985447</v>
      </c>
      <c r="D44" s="109">
        <f t="shared" si="2"/>
        <v>85.42619542619542</v>
      </c>
      <c r="E44" s="109">
        <f t="shared" si="3"/>
        <v>22.194178794178793</v>
      </c>
      <c r="F44" s="109">
        <f t="shared" si="4"/>
        <v>-4.1966735966735964</v>
      </c>
      <c r="G44" s="109">
        <f t="shared" si="5"/>
        <v>296.25904365904364</v>
      </c>
      <c r="H44" s="108" t="s">
        <v>27</v>
      </c>
      <c r="I44" s="119">
        <f t="shared" si="6"/>
        <v>3526166</v>
      </c>
      <c r="J44" s="115">
        <f t="shared" si="7"/>
        <v>2564929</v>
      </c>
      <c r="K44" s="115">
        <f t="shared" si="8"/>
        <v>205450</v>
      </c>
      <c r="L44" s="115">
        <f t="shared" si="9"/>
        <v>53377</v>
      </c>
      <c r="M44" s="115">
        <f t="shared" si="10"/>
        <v>-10093</v>
      </c>
      <c r="N44" s="120">
        <f t="shared" si="11"/>
        <v>712503</v>
      </c>
      <c r="P44" s="45" t="s">
        <v>27</v>
      </c>
      <c r="Q44" s="1">
        <v>2564929</v>
      </c>
      <c r="R44" s="1">
        <v>2208145</v>
      </c>
      <c r="S44" s="1">
        <v>356784</v>
      </c>
      <c r="T44" s="1">
        <v>310828</v>
      </c>
      <c r="U44" s="1">
        <v>45956</v>
      </c>
      <c r="V44" s="1">
        <v>205450</v>
      </c>
      <c r="W44" s="1">
        <v>300626</v>
      </c>
      <c r="X44" s="1">
        <v>95176</v>
      </c>
      <c r="Y44" s="1">
        <v>-41448</v>
      </c>
      <c r="Z44" s="1">
        <v>46927</v>
      </c>
      <c r="AA44" s="1">
        <v>88375</v>
      </c>
      <c r="AB44" s="9">
        <v>241873</v>
      </c>
      <c r="AC44" s="1"/>
      <c r="AD44" s="45" t="s">
        <v>27</v>
      </c>
      <c r="AE44" s="1">
        <v>52563</v>
      </c>
      <c r="AF44" s="1">
        <v>58868</v>
      </c>
      <c r="AG44" s="1">
        <v>6305</v>
      </c>
      <c r="AH44" s="1">
        <v>16163</v>
      </c>
      <c r="AI44" s="1">
        <v>110607</v>
      </c>
      <c r="AJ44" s="1">
        <v>62540</v>
      </c>
      <c r="AK44" s="1">
        <v>5025</v>
      </c>
      <c r="AL44" s="1">
        <v>5521</v>
      </c>
      <c r="AM44" s="1">
        <v>496</v>
      </c>
      <c r="AN44" s="1">
        <v>755787</v>
      </c>
      <c r="AO44" s="1">
        <v>53377</v>
      </c>
      <c r="AP44" s="1">
        <v>39401</v>
      </c>
      <c r="AQ44" s="9">
        <v>13976</v>
      </c>
      <c r="AR44" s="1">
        <v>0</v>
      </c>
      <c r="AS44" s="45" t="s">
        <v>27</v>
      </c>
      <c r="AT44" s="1">
        <v>-10093</v>
      </c>
      <c r="AU44" s="1">
        <v>-27130</v>
      </c>
      <c r="AV44" s="1">
        <v>17037</v>
      </c>
      <c r="AW44" s="1">
        <v>712503</v>
      </c>
      <c r="AX44" s="1">
        <v>203221</v>
      </c>
      <c r="AY44" s="1">
        <v>153590</v>
      </c>
      <c r="AZ44" s="1">
        <v>355692</v>
      </c>
      <c r="BA44" s="1">
        <v>3526166</v>
      </c>
      <c r="BB44" s="1">
        <v>2405</v>
      </c>
      <c r="BC44" s="9">
        <v>1466.1812889812891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5"/>
    </row>
    <row r="45" spans="1:135" ht="12">
      <c r="A45" s="108" t="s">
        <v>28</v>
      </c>
      <c r="B45" s="109">
        <f t="shared" si="0"/>
        <v>1552.5721524118362</v>
      </c>
      <c r="C45" s="109">
        <f t="shared" si="1"/>
        <v>1116.2235508715039</v>
      </c>
      <c r="D45" s="109">
        <f t="shared" si="2"/>
        <v>86.560599918929881</v>
      </c>
      <c r="E45" s="109">
        <f t="shared" si="3"/>
        <v>57.590798540737737</v>
      </c>
      <c r="F45" s="109">
        <f t="shared" si="4"/>
        <v>7.9471017430077016</v>
      </c>
      <c r="G45" s="109">
        <f t="shared" si="5"/>
        <v>284.2501013376571</v>
      </c>
      <c r="H45" s="108" t="s">
        <v>28</v>
      </c>
      <c r="I45" s="119">
        <f t="shared" si="6"/>
        <v>7660391</v>
      </c>
      <c r="J45" s="115">
        <f t="shared" si="7"/>
        <v>5507447</v>
      </c>
      <c r="K45" s="115">
        <f t="shared" si="8"/>
        <v>427090</v>
      </c>
      <c r="L45" s="115">
        <f t="shared" si="9"/>
        <v>284153</v>
      </c>
      <c r="M45" s="115">
        <f t="shared" si="10"/>
        <v>39211</v>
      </c>
      <c r="N45" s="120">
        <f t="shared" si="11"/>
        <v>1402490</v>
      </c>
      <c r="P45" s="45" t="s">
        <v>28</v>
      </c>
      <c r="Q45" s="1">
        <v>5507447</v>
      </c>
      <c r="R45" s="1">
        <v>4741743</v>
      </c>
      <c r="S45" s="1">
        <v>765704</v>
      </c>
      <c r="T45" s="1">
        <v>667416</v>
      </c>
      <c r="U45" s="1">
        <v>98288</v>
      </c>
      <c r="V45" s="1">
        <v>427090</v>
      </c>
      <c r="W45" s="1">
        <v>722698</v>
      </c>
      <c r="X45" s="1">
        <v>295608</v>
      </c>
      <c r="Y45" s="1">
        <v>-10952</v>
      </c>
      <c r="Z45" s="1">
        <v>272194</v>
      </c>
      <c r="AA45" s="1">
        <v>283146</v>
      </c>
      <c r="AB45" s="9">
        <v>426139</v>
      </c>
      <c r="AC45" s="1"/>
      <c r="AD45" s="45" t="s">
        <v>28</v>
      </c>
      <c r="AE45" s="1">
        <v>94320</v>
      </c>
      <c r="AF45" s="1">
        <v>105608</v>
      </c>
      <c r="AG45" s="1">
        <v>11288</v>
      </c>
      <c r="AH45" s="1">
        <v>7993</v>
      </c>
      <c r="AI45" s="1">
        <v>288737</v>
      </c>
      <c r="AJ45" s="1">
        <v>35089</v>
      </c>
      <c r="AK45" s="1">
        <v>11903</v>
      </c>
      <c r="AL45" s="1">
        <v>13077</v>
      </c>
      <c r="AM45" s="1">
        <v>1174</v>
      </c>
      <c r="AN45" s="1">
        <v>1725854</v>
      </c>
      <c r="AO45" s="1">
        <v>284153</v>
      </c>
      <c r="AP45" s="1">
        <v>262681</v>
      </c>
      <c r="AQ45" s="9">
        <v>21472</v>
      </c>
      <c r="AR45" s="1">
        <v>0</v>
      </c>
      <c r="AS45" s="45" t="s">
        <v>28</v>
      </c>
      <c r="AT45" s="1">
        <v>39211</v>
      </c>
      <c r="AU45" s="1">
        <v>19658</v>
      </c>
      <c r="AV45" s="1">
        <v>19553</v>
      </c>
      <c r="AW45" s="1">
        <v>1402490</v>
      </c>
      <c r="AX45" s="1">
        <v>205999</v>
      </c>
      <c r="AY45" s="1">
        <v>337065</v>
      </c>
      <c r="AZ45" s="1">
        <v>859426</v>
      </c>
      <c r="BA45" s="1">
        <v>7660391</v>
      </c>
      <c r="BB45" s="1">
        <v>4934</v>
      </c>
      <c r="BC45" s="9">
        <v>1552.5721524118362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5"/>
    </row>
    <row r="46" spans="1:135" ht="12">
      <c r="A46" s="108" t="s">
        <v>29</v>
      </c>
      <c r="B46" s="109">
        <f t="shared" si="0"/>
        <v>2297.8854771784231</v>
      </c>
      <c r="C46" s="109">
        <f t="shared" si="1"/>
        <v>1458.1012448132781</v>
      </c>
      <c r="D46" s="109">
        <f t="shared" si="2"/>
        <v>582.453112033195</v>
      </c>
      <c r="E46" s="109">
        <f t="shared" si="3"/>
        <v>-131.81244813278008</v>
      </c>
      <c r="F46" s="109">
        <f t="shared" si="4"/>
        <v>15.158506224066389</v>
      </c>
      <c r="G46" s="109">
        <f t="shared" si="5"/>
        <v>373.98506224066392</v>
      </c>
      <c r="H46" s="108" t="s">
        <v>29</v>
      </c>
      <c r="I46" s="119">
        <f t="shared" si="6"/>
        <v>2768952</v>
      </c>
      <c r="J46" s="115">
        <f t="shared" si="7"/>
        <v>1757012</v>
      </c>
      <c r="K46" s="115">
        <f t="shared" si="8"/>
        <v>701856</v>
      </c>
      <c r="L46" s="115">
        <f t="shared" si="9"/>
        <v>-158834</v>
      </c>
      <c r="M46" s="115">
        <f t="shared" si="10"/>
        <v>18266</v>
      </c>
      <c r="N46" s="120">
        <f t="shared" si="11"/>
        <v>450652</v>
      </c>
      <c r="P46" s="45" t="s">
        <v>29</v>
      </c>
      <c r="Q46" s="1">
        <v>1757012</v>
      </c>
      <c r="R46" s="1">
        <v>1513227</v>
      </c>
      <c r="S46" s="1">
        <v>243785</v>
      </c>
      <c r="T46" s="1">
        <v>212383</v>
      </c>
      <c r="U46" s="1">
        <v>31402</v>
      </c>
      <c r="V46" s="1">
        <v>701856</v>
      </c>
      <c r="W46" s="1">
        <v>802705</v>
      </c>
      <c r="X46" s="1">
        <v>100849</v>
      </c>
      <c r="Y46" s="1">
        <v>-33566</v>
      </c>
      <c r="Z46" s="1">
        <v>63537</v>
      </c>
      <c r="AA46" s="1">
        <v>97103</v>
      </c>
      <c r="AB46" s="9">
        <v>735083</v>
      </c>
      <c r="AC46" s="1"/>
      <c r="AD46" s="45" t="s">
        <v>29</v>
      </c>
      <c r="AE46" s="1">
        <v>30464</v>
      </c>
      <c r="AF46" s="1">
        <v>34177</v>
      </c>
      <c r="AG46" s="1">
        <v>3713</v>
      </c>
      <c r="AH46" s="1">
        <v>613199</v>
      </c>
      <c r="AI46" s="1">
        <v>86239</v>
      </c>
      <c r="AJ46" s="1">
        <v>5181</v>
      </c>
      <c r="AK46" s="1">
        <v>339</v>
      </c>
      <c r="AL46" s="1">
        <v>372</v>
      </c>
      <c r="AM46" s="1">
        <v>33</v>
      </c>
      <c r="AN46" s="1">
        <v>310084</v>
      </c>
      <c r="AO46" s="1">
        <v>-158834</v>
      </c>
      <c r="AP46" s="1">
        <v>-168334</v>
      </c>
      <c r="AQ46" s="9">
        <v>9500</v>
      </c>
      <c r="AR46" s="1">
        <v>0</v>
      </c>
      <c r="AS46" s="45" t="s">
        <v>29</v>
      </c>
      <c r="AT46" s="1">
        <v>18266</v>
      </c>
      <c r="AU46" s="1">
        <v>-154</v>
      </c>
      <c r="AV46" s="1">
        <v>18420</v>
      </c>
      <c r="AW46" s="1">
        <v>450652</v>
      </c>
      <c r="AX46" s="1">
        <v>65432</v>
      </c>
      <c r="AY46" s="1">
        <v>88081</v>
      </c>
      <c r="AZ46" s="1">
        <v>297139</v>
      </c>
      <c r="BA46" s="1">
        <v>2768952</v>
      </c>
      <c r="BB46" s="1">
        <v>1205</v>
      </c>
      <c r="BC46" s="9">
        <v>2297.8854771784231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5"/>
    </row>
    <row r="47" spans="1:135" ht="12">
      <c r="A47" s="108" t="s">
        <v>30</v>
      </c>
      <c r="B47" s="109">
        <f t="shared" si="0"/>
        <v>1977.8956805215973</v>
      </c>
      <c r="C47" s="109">
        <f t="shared" si="1"/>
        <v>1197.6976365118173</v>
      </c>
      <c r="D47" s="109">
        <f t="shared" si="2"/>
        <v>120.46563433849498</v>
      </c>
      <c r="E47" s="109">
        <f t="shared" si="3"/>
        <v>92.177669111654438</v>
      </c>
      <c r="F47" s="109">
        <f t="shared" si="4"/>
        <v>362.32355338223311</v>
      </c>
      <c r="G47" s="109">
        <f t="shared" si="5"/>
        <v>205.23118717739746</v>
      </c>
      <c r="H47" s="108" t="s">
        <v>30</v>
      </c>
      <c r="I47" s="119">
        <f t="shared" si="6"/>
        <v>7280634</v>
      </c>
      <c r="J47" s="115">
        <f t="shared" si="7"/>
        <v>4408725</v>
      </c>
      <c r="K47" s="115">
        <f t="shared" si="8"/>
        <v>443434</v>
      </c>
      <c r="L47" s="115">
        <f t="shared" si="9"/>
        <v>339306</v>
      </c>
      <c r="M47" s="115">
        <f t="shared" si="10"/>
        <v>1333713</v>
      </c>
      <c r="N47" s="120">
        <f t="shared" si="11"/>
        <v>755456</v>
      </c>
      <c r="P47" s="45" t="s">
        <v>30</v>
      </c>
      <c r="Q47" s="1">
        <v>4408725</v>
      </c>
      <c r="R47" s="1">
        <v>3795264</v>
      </c>
      <c r="S47" s="1">
        <v>613461</v>
      </c>
      <c r="T47" s="1">
        <v>534604</v>
      </c>
      <c r="U47" s="1">
        <v>78857</v>
      </c>
      <c r="V47" s="1">
        <v>443434</v>
      </c>
      <c r="W47" s="1">
        <v>535554</v>
      </c>
      <c r="X47" s="1">
        <v>92120</v>
      </c>
      <c r="Y47" s="1">
        <v>-29586</v>
      </c>
      <c r="Z47" s="1">
        <v>53719</v>
      </c>
      <c r="AA47" s="1">
        <v>83305</v>
      </c>
      <c r="AB47" s="9">
        <v>470697</v>
      </c>
      <c r="AC47" s="1"/>
      <c r="AD47" s="45" t="s">
        <v>30</v>
      </c>
      <c r="AE47" s="1">
        <v>69127</v>
      </c>
      <c r="AF47" s="1">
        <v>77713</v>
      </c>
      <c r="AG47" s="1">
        <v>8586</v>
      </c>
      <c r="AH47" s="1">
        <v>0</v>
      </c>
      <c r="AI47" s="1">
        <v>190736</v>
      </c>
      <c r="AJ47" s="1">
        <v>210834</v>
      </c>
      <c r="AK47" s="1">
        <v>2323</v>
      </c>
      <c r="AL47" s="1">
        <v>2552</v>
      </c>
      <c r="AM47" s="1">
        <v>229</v>
      </c>
      <c r="AN47" s="1">
        <v>2428475</v>
      </c>
      <c r="AO47" s="1">
        <v>339306</v>
      </c>
      <c r="AP47" s="1">
        <v>323752</v>
      </c>
      <c r="AQ47" s="9">
        <v>15554</v>
      </c>
      <c r="AR47" s="1">
        <v>0</v>
      </c>
      <c r="AS47" s="45" t="s">
        <v>30</v>
      </c>
      <c r="AT47" s="1">
        <v>1333713</v>
      </c>
      <c r="AU47" s="1">
        <v>1319579</v>
      </c>
      <c r="AV47" s="1">
        <v>14134</v>
      </c>
      <c r="AW47" s="1">
        <v>755456</v>
      </c>
      <c r="AX47" s="1">
        <v>10174</v>
      </c>
      <c r="AY47" s="1">
        <v>225106</v>
      </c>
      <c r="AZ47" s="1">
        <v>520176</v>
      </c>
      <c r="BA47" s="1">
        <v>7280634</v>
      </c>
      <c r="BB47" s="1">
        <v>3681</v>
      </c>
      <c r="BC47" s="9">
        <v>1977.8956805215973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5"/>
    </row>
    <row r="48" spans="1:135" ht="12">
      <c r="A48" s="108" t="s">
        <v>31</v>
      </c>
      <c r="B48" s="109">
        <f t="shared" si="0"/>
        <v>1390.6189691692164</v>
      </c>
      <c r="C48" s="109">
        <f t="shared" si="1"/>
        <v>1050.7855966109673</v>
      </c>
      <c r="D48" s="109">
        <f t="shared" si="2"/>
        <v>86.777594728171337</v>
      </c>
      <c r="E48" s="109">
        <f t="shared" si="3"/>
        <v>1.2038126618027771</v>
      </c>
      <c r="F48" s="109">
        <f t="shared" si="4"/>
        <v>7.7554718757354673</v>
      </c>
      <c r="G48" s="109">
        <f t="shared" si="5"/>
        <v>244.09649329253944</v>
      </c>
      <c r="H48" s="108" t="s">
        <v>31</v>
      </c>
      <c r="I48" s="119">
        <f t="shared" si="6"/>
        <v>5908740</v>
      </c>
      <c r="J48" s="115">
        <f t="shared" si="7"/>
        <v>4464788</v>
      </c>
      <c r="K48" s="115">
        <f t="shared" si="8"/>
        <v>368718</v>
      </c>
      <c r="L48" s="115">
        <f t="shared" si="9"/>
        <v>5115</v>
      </c>
      <c r="M48" s="115">
        <f t="shared" si="10"/>
        <v>32953</v>
      </c>
      <c r="N48" s="120">
        <f t="shared" si="11"/>
        <v>1037166</v>
      </c>
      <c r="P48" s="45" t="s">
        <v>31</v>
      </c>
      <c r="Q48" s="1">
        <v>4464788</v>
      </c>
      <c r="R48" s="1">
        <v>3843917</v>
      </c>
      <c r="S48" s="1">
        <v>620871</v>
      </c>
      <c r="T48" s="1">
        <v>541152</v>
      </c>
      <c r="U48" s="1">
        <v>79719</v>
      </c>
      <c r="V48" s="1">
        <v>368718</v>
      </c>
      <c r="W48" s="1">
        <v>454055</v>
      </c>
      <c r="X48" s="1">
        <v>85337</v>
      </c>
      <c r="Y48" s="1">
        <v>-31372</v>
      </c>
      <c r="Z48" s="1">
        <v>41197</v>
      </c>
      <c r="AA48" s="1">
        <v>72569</v>
      </c>
      <c r="AB48" s="9">
        <v>382101</v>
      </c>
      <c r="AC48" s="1"/>
      <c r="AD48" s="45" t="s">
        <v>31</v>
      </c>
      <c r="AE48" s="1">
        <v>90790</v>
      </c>
      <c r="AF48" s="1">
        <v>101783</v>
      </c>
      <c r="AG48" s="1">
        <v>10993</v>
      </c>
      <c r="AH48" s="1">
        <v>48710</v>
      </c>
      <c r="AI48" s="1">
        <v>186368</v>
      </c>
      <c r="AJ48" s="1">
        <v>56233</v>
      </c>
      <c r="AK48" s="1">
        <v>17989</v>
      </c>
      <c r="AL48" s="1">
        <v>19764</v>
      </c>
      <c r="AM48" s="1">
        <v>1775</v>
      </c>
      <c r="AN48" s="1">
        <v>1075234</v>
      </c>
      <c r="AO48" s="1">
        <v>5115</v>
      </c>
      <c r="AP48" s="1">
        <v>-17513</v>
      </c>
      <c r="AQ48" s="9">
        <v>22628</v>
      </c>
      <c r="AR48" s="1">
        <v>0</v>
      </c>
      <c r="AS48" s="45" t="s">
        <v>31</v>
      </c>
      <c r="AT48" s="1">
        <v>32953</v>
      </c>
      <c r="AU48" s="1">
        <v>7367</v>
      </c>
      <c r="AV48" s="1">
        <v>25586</v>
      </c>
      <c r="AW48" s="1">
        <v>1037166</v>
      </c>
      <c r="AX48" s="1">
        <v>91263</v>
      </c>
      <c r="AY48" s="1">
        <v>209223</v>
      </c>
      <c r="AZ48" s="1">
        <v>736680</v>
      </c>
      <c r="BA48" s="1">
        <v>5908740</v>
      </c>
      <c r="BB48" s="1">
        <v>4249</v>
      </c>
      <c r="BC48" s="9">
        <v>1390.6189691692164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5"/>
    </row>
    <row r="49" spans="1:135" ht="12">
      <c r="A49" s="116" t="s">
        <v>46</v>
      </c>
      <c r="B49" s="109">
        <f t="shared" si="0"/>
        <v>1780.5864286572905</v>
      </c>
      <c r="C49" s="109">
        <f t="shared" si="1"/>
        <v>1234.2710061305445</v>
      </c>
      <c r="D49" s="109">
        <f t="shared" si="2"/>
        <v>166.18614016107705</v>
      </c>
      <c r="E49" s="109">
        <f t="shared" si="3"/>
        <v>88.73560524101454</v>
      </c>
      <c r="F49" s="109">
        <f t="shared" si="4"/>
        <v>5.9534799855751892</v>
      </c>
      <c r="G49" s="109">
        <f t="shared" si="5"/>
        <v>285.4401971390792</v>
      </c>
      <c r="H49" s="116" t="s">
        <v>46</v>
      </c>
      <c r="I49" s="119">
        <f t="shared" si="6"/>
        <v>29625397</v>
      </c>
      <c r="J49" s="115">
        <f t="shared" si="7"/>
        <v>20535801</v>
      </c>
      <c r="K49" s="115">
        <f t="shared" si="8"/>
        <v>2765005</v>
      </c>
      <c r="L49" s="115">
        <f t="shared" si="9"/>
        <v>1476383</v>
      </c>
      <c r="M49" s="115">
        <f t="shared" si="10"/>
        <v>99054</v>
      </c>
      <c r="N49" s="120">
        <f t="shared" si="11"/>
        <v>4749154</v>
      </c>
      <c r="P49" s="48" t="s">
        <v>46</v>
      </c>
      <c r="Q49" s="12">
        <v>20535801</v>
      </c>
      <c r="R49" s="12">
        <v>17680583</v>
      </c>
      <c r="S49" s="12">
        <v>2855218</v>
      </c>
      <c r="T49" s="12">
        <v>2488330</v>
      </c>
      <c r="U49" s="12">
        <v>366888</v>
      </c>
      <c r="V49" s="12">
        <v>2765005</v>
      </c>
      <c r="W49" s="12">
        <v>3120028</v>
      </c>
      <c r="X49" s="12">
        <v>355023</v>
      </c>
      <c r="Y49" s="12">
        <v>-168465</v>
      </c>
      <c r="Z49" s="12">
        <v>143187</v>
      </c>
      <c r="AA49" s="12">
        <v>311652</v>
      </c>
      <c r="AB49" s="13">
        <v>2898990</v>
      </c>
      <c r="AC49" s="1"/>
      <c r="AD49" s="48" t="s">
        <v>46</v>
      </c>
      <c r="AE49" s="12">
        <v>324590</v>
      </c>
      <c r="AF49" s="12">
        <v>364560</v>
      </c>
      <c r="AG49" s="12">
        <v>39970</v>
      </c>
      <c r="AH49" s="12">
        <v>64293</v>
      </c>
      <c r="AI49" s="12">
        <v>1143703</v>
      </c>
      <c r="AJ49" s="12">
        <v>1366404</v>
      </c>
      <c r="AK49" s="12">
        <v>34480</v>
      </c>
      <c r="AL49" s="12">
        <v>37881</v>
      </c>
      <c r="AM49" s="12">
        <v>3401</v>
      </c>
      <c r="AN49" s="12">
        <v>6324591</v>
      </c>
      <c r="AO49" s="12">
        <v>1476383</v>
      </c>
      <c r="AP49" s="12">
        <v>1279159</v>
      </c>
      <c r="AQ49" s="13">
        <v>197224</v>
      </c>
      <c r="AR49" s="10">
        <v>0</v>
      </c>
      <c r="AS49" s="48" t="s">
        <v>46</v>
      </c>
      <c r="AT49" s="12">
        <v>99054</v>
      </c>
      <c r="AU49" s="12">
        <v>21687</v>
      </c>
      <c r="AV49" s="12">
        <v>77367</v>
      </c>
      <c r="AW49" s="12">
        <v>4749154</v>
      </c>
      <c r="AX49" s="12">
        <v>748808</v>
      </c>
      <c r="AY49" s="12">
        <v>1101646</v>
      </c>
      <c r="AZ49" s="12">
        <v>2898700</v>
      </c>
      <c r="BA49" s="12">
        <v>29625397</v>
      </c>
      <c r="BB49" s="12">
        <v>16638</v>
      </c>
      <c r="BC49" s="13">
        <v>1780.5864286572905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6"/>
    </row>
    <row r="50" spans="1:135" ht="12">
      <c r="A50" s="117" t="s">
        <v>32</v>
      </c>
      <c r="B50" s="119">
        <f t="shared" si="0"/>
        <v>2058.4820784219387</v>
      </c>
      <c r="C50" s="115">
        <f t="shared" si="1"/>
        <v>1297.0311522732741</v>
      </c>
      <c r="D50" s="115">
        <f t="shared" si="2"/>
        <v>120.37755592975704</v>
      </c>
      <c r="E50" s="115">
        <f t="shared" si="3"/>
        <v>326.83978830887662</v>
      </c>
      <c r="F50" s="115">
        <f t="shared" si="4"/>
        <v>18.529829203752705</v>
      </c>
      <c r="G50" s="120">
        <f t="shared" si="5"/>
        <v>295.70375270627858</v>
      </c>
      <c r="H50" s="117" t="s">
        <v>32</v>
      </c>
      <c r="I50" s="119">
        <f t="shared" si="6"/>
        <v>17114220</v>
      </c>
      <c r="J50" s="115">
        <f t="shared" si="7"/>
        <v>10783517</v>
      </c>
      <c r="K50" s="115">
        <f t="shared" si="8"/>
        <v>1000819</v>
      </c>
      <c r="L50" s="115">
        <f t="shared" si="9"/>
        <v>2717346</v>
      </c>
      <c r="M50" s="115">
        <f t="shared" si="10"/>
        <v>154057</v>
      </c>
      <c r="N50" s="120">
        <f t="shared" si="11"/>
        <v>2458481</v>
      </c>
      <c r="P50" s="50" t="s">
        <v>32</v>
      </c>
      <c r="Q50" s="14">
        <v>10783517</v>
      </c>
      <c r="R50" s="14">
        <v>9289391</v>
      </c>
      <c r="S50" s="14">
        <v>1494126</v>
      </c>
      <c r="T50" s="14">
        <v>1302084</v>
      </c>
      <c r="U50" s="14">
        <v>192042</v>
      </c>
      <c r="V50" s="14">
        <v>1000819</v>
      </c>
      <c r="W50" s="14">
        <v>1250502</v>
      </c>
      <c r="X50" s="14">
        <v>249683</v>
      </c>
      <c r="Y50" s="14">
        <v>-150498</v>
      </c>
      <c r="Z50" s="14">
        <v>73022</v>
      </c>
      <c r="AA50" s="14">
        <v>223520</v>
      </c>
      <c r="AB50" s="15">
        <v>1110767</v>
      </c>
      <c r="AC50" s="1"/>
      <c r="AD50" s="50" t="s">
        <v>32</v>
      </c>
      <c r="AE50" s="12">
        <v>265523</v>
      </c>
      <c r="AF50" s="12">
        <v>287686</v>
      </c>
      <c r="AG50" s="12">
        <v>22163</v>
      </c>
      <c r="AH50" s="12">
        <v>67278</v>
      </c>
      <c r="AI50" s="12">
        <v>553597</v>
      </c>
      <c r="AJ50" s="12">
        <v>224369</v>
      </c>
      <c r="AK50" s="12">
        <v>40550</v>
      </c>
      <c r="AL50" s="12">
        <v>44550</v>
      </c>
      <c r="AM50" s="12">
        <v>4000</v>
      </c>
      <c r="AN50" s="12">
        <v>5329884</v>
      </c>
      <c r="AO50" s="12">
        <v>2717346</v>
      </c>
      <c r="AP50" s="12">
        <v>2624182</v>
      </c>
      <c r="AQ50" s="13">
        <v>93164</v>
      </c>
      <c r="AR50" s="1">
        <v>0</v>
      </c>
      <c r="AS50" s="50" t="s">
        <v>32</v>
      </c>
      <c r="AT50" s="12">
        <v>154057</v>
      </c>
      <c r="AU50" s="12">
        <v>101953</v>
      </c>
      <c r="AV50" s="12">
        <v>52104</v>
      </c>
      <c r="AW50" s="12">
        <v>2458481</v>
      </c>
      <c r="AX50" s="12">
        <v>142760</v>
      </c>
      <c r="AY50" s="12">
        <v>654483</v>
      </c>
      <c r="AZ50" s="12">
        <v>1661238</v>
      </c>
      <c r="BA50" s="12">
        <v>17114220</v>
      </c>
      <c r="BB50" s="12">
        <v>8314</v>
      </c>
      <c r="BC50" s="13">
        <v>2058.4820784219387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5"/>
    </row>
    <row r="51" spans="1:135" ht="12">
      <c r="A51" s="121" t="s">
        <v>33</v>
      </c>
      <c r="B51" s="122">
        <f t="shared" si="0"/>
        <v>2252.0036815804328</v>
      </c>
      <c r="C51" s="123">
        <f t="shared" si="1"/>
        <v>1683.373865015687</v>
      </c>
      <c r="D51" s="123">
        <f t="shared" si="2"/>
        <v>124.16935875243338</v>
      </c>
      <c r="E51" s="123">
        <f t="shared" si="3"/>
        <v>129.59096986617337</v>
      </c>
      <c r="F51" s="123">
        <f t="shared" si="4"/>
        <v>28.01159276911412</v>
      </c>
      <c r="G51" s="124">
        <f t="shared" si="5"/>
        <v>286.85789517702511</v>
      </c>
      <c r="H51" s="121" t="s">
        <v>33</v>
      </c>
      <c r="I51" s="184">
        <f>SUM(I6:I50)</f>
        <v>4092850043</v>
      </c>
      <c r="J51" s="185">
        <f t="shared" ref="J51:N51" si="12">SUM(J6:J50)</f>
        <v>3059407430</v>
      </c>
      <c r="K51" s="185">
        <f t="shared" si="12"/>
        <v>225668621</v>
      </c>
      <c r="L51" s="185">
        <f t="shared" si="12"/>
        <v>235521998</v>
      </c>
      <c r="M51" s="185">
        <f t="shared" si="12"/>
        <v>50908997</v>
      </c>
      <c r="N51" s="186">
        <f t="shared" si="12"/>
        <v>521342997</v>
      </c>
      <c r="P51" s="52" t="s">
        <v>33</v>
      </c>
      <c r="Q51" s="17">
        <v>3059407430</v>
      </c>
      <c r="R51" s="17">
        <v>2634529998</v>
      </c>
      <c r="S51" s="17">
        <v>424877432</v>
      </c>
      <c r="T51" s="17">
        <v>370176999</v>
      </c>
      <c r="U51" s="17">
        <v>54700433</v>
      </c>
      <c r="V51" s="17">
        <v>225668621</v>
      </c>
      <c r="W51" s="17">
        <v>321133654</v>
      </c>
      <c r="X51" s="17">
        <v>95465033</v>
      </c>
      <c r="Y51" s="17">
        <v>-2569383</v>
      </c>
      <c r="Z51" s="17">
        <v>87311655</v>
      </c>
      <c r="AA51" s="17">
        <v>89881038</v>
      </c>
      <c r="AB51" s="18">
        <v>223139001</v>
      </c>
      <c r="AC51" s="1"/>
      <c r="AD51" s="52" t="s">
        <v>33</v>
      </c>
      <c r="AE51" s="17">
        <v>56379000</v>
      </c>
      <c r="AF51" s="17">
        <v>61459999</v>
      </c>
      <c r="AG51" s="17">
        <v>5080999</v>
      </c>
      <c r="AH51" s="17">
        <v>21170999</v>
      </c>
      <c r="AI51" s="17">
        <v>121967997</v>
      </c>
      <c r="AJ51" s="17">
        <v>23621005</v>
      </c>
      <c r="AK51" s="17">
        <v>5099003</v>
      </c>
      <c r="AL51" s="17">
        <v>5601999</v>
      </c>
      <c r="AM51" s="17">
        <v>502996</v>
      </c>
      <c r="AN51" s="17">
        <v>807773992</v>
      </c>
      <c r="AO51" s="17">
        <v>235521998</v>
      </c>
      <c r="AP51" s="17">
        <v>191540000</v>
      </c>
      <c r="AQ51" s="18">
        <v>43981998</v>
      </c>
      <c r="AR51" s="1">
        <v>0</v>
      </c>
      <c r="AS51" s="52" t="s">
        <v>33</v>
      </c>
      <c r="AT51" s="17">
        <v>50908997</v>
      </c>
      <c r="AU51" s="17">
        <v>29803994</v>
      </c>
      <c r="AV51" s="17">
        <v>21105003</v>
      </c>
      <c r="AW51" s="17">
        <v>521342997</v>
      </c>
      <c r="AX51" s="17">
        <v>31694996</v>
      </c>
      <c r="AY51" s="17">
        <v>157959001</v>
      </c>
      <c r="AZ51" s="17">
        <v>331689000</v>
      </c>
      <c r="BA51" s="17">
        <v>4092850043</v>
      </c>
      <c r="BB51" s="17">
        <v>1817426</v>
      </c>
      <c r="BC51" s="18">
        <v>2252.0036815804328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5"/>
    </row>
    <row r="52" spans="1:135" s="5" customFormat="1" ht="12">
      <c r="A52" s="127" t="s">
        <v>58</v>
      </c>
      <c r="B52" s="109">
        <f>B51</f>
        <v>2252.0036815804328</v>
      </c>
      <c r="C52" s="109">
        <f t="shared" ref="C52:G52" si="13">C51</f>
        <v>1683.373865015687</v>
      </c>
      <c r="D52" s="109">
        <f t="shared" si="13"/>
        <v>124.16935875243338</v>
      </c>
      <c r="E52" s="109">
        <f t="shared" si="13"/>
        <v>129.59096986617337</v>
      </c>
      <c r="F52" s="109">
        <f t="shared" si="13"/>
        <v>28.01159276911412</v>
      </c>
      <c r="G52" s="109">
        <f t="shared" si="13"/>
        <v>286.85789517702511</v>
      </c>
      <c r="H52" s="127" t="s">
        <v>58</v>
      </c>
      <c r="I52" s="109">
        <f>AVERAGE(I6:I50)</f>
        <v>90952223.177777782</v>
      </c>
      <c r="J52" s="109">
        <f t="shared" ref="J52:N52" si="14">AVERAGE(J6:J50)</f>
        <v>67986831.777777776</v>
      </c>
      <c r="K52" s="109">
        <f t="shared" si="14"/>
        <v>5014858.2444444448</v>
      </c>
      <c r="L52" s="109">
        <f t="shared" si="14"/>
        <v>5233822.1777777774</v>
      </c>
      <c r="M52" s="109">
        <f t="shared" si="14"/>
        <v>1131311.0444444444</v>
      </c>
      <c r="N52" s="109">
        <f t="shared" si="14"/>
        <v>11585399.933333334</v>
      </c>
      <c r="P52" s="127" t="s">
        <v>58</v>
      </c>
      <c r="Q52" s="128">
        <f t="shared" ref="Q52:AB52" si="15">AVERAGE(Q6:Q50)</f>
        <v>67986831.777777776</v>
      </c>
      <c r="R52" s="129">
        <f t="shared" si="15"/>
        <v>58545111.06666667</v>
      </c>
      <c r="S52" s="129">
        <f t="shared" si="15"/>
        <v>9441720.7111111116</v>
      </c>
      <c r="T52" s="129">
        <f t="shared" si="15"/>
        <v>8226155.5333333332</v>
      </c>
      <c r="U52" s="129">
        <f t="shared" si="15"/>
        <v>1215565.1777777779</v>
      </c>
      <c r="V52" s="129">
        <f t="shared" si="15"/>
        <v>5014858.2444444448</v>
      </c>
      <c r="W52" s="129">
        <f t="shared" si="15"/>
        <v>7136303.4222222222</v>
      </c>
      <c r="X52" s="129">
        <f t="shared" si="15"/>
        <v>2121445.1777777779</v>
      </c>
      <c r="Y52" s="129">
        <f t="shared" si="15"/>
        <v>-57097.4</v>
      </c>
      <c r="Z52" s="129">
        <f t="shared" si="15"/>
        <v>1940259</v>
      </c>
      <c r="AA52" s="129">
        <f t="shared" si="15"/>
        <v>1997356.4</v>
      </c>
      <c r="AB52" s="130">
        <f t="shared" si="15"/>
        <v>4958644.4666666668</v>
      </c>
      <c r="AC52" s="125"/>
      <c r="AD52" s="127" t="s">
        <v>58</v>
      </c>
      <c r="AE52" s="130">
        <f t="shared" ref="AE52:AQ52" si="16">AVERAGE(AE6:AE50)</f>
        <v>1252866.6666666667</v>
      </c>
      <c r="AF52" s="129">
        <f t="shared" si="16"/>
        <v>1365777.7555555555</v>
      </c>
      <c r="AG52" s="129">
        <f t="shared" si="16"/>
        <v>112911.08888888889</v>
      </c>
      <c r="AH52" s="129">
        <f t="shared" si="16"/>
        <v>470466.64444444445</v>
      </c>
      <c r="AI52" s="129">
        <f t="shared" si="16"/>
        <v>2710399.9333333331</v>
      </c>
      <c r="AJ52" s="129">
        <f t="shared" si="16"/>
        <v>524911.22222222225</v>
      </c>
      <c r="AK52" s="129">
        <f t="shared" si="16"/>
        <v>113311.17777777778</v>
      </c>
      <c r="AL52" s="129">
        <f t="shared" si="16"/>
        <v>124488.86666666667</v>
      </c>
      <c r="AM52" s="129">
        <f t="shared" si="16"/>
        <v>11177.68888888889</v>
      </c>
      <c r="AN52" s="129">
        <f t="shared" si="16"/>
        <v>17950533.155555554</v>
      </c>
      <c r="AO52" s="129">
        <f t="shared" si="16"/>
        <v>5233822.1777777774</v>
      </c>
      <c r="AP52" s="129">
        <f t="shared" si="16"/>
        <v>4256444.444444444</v>
      </c>
      <c r="AQ52" s="129">
        <f t="shared" si="16"/>
        <v>977377.73333333328</v>
      </c>
      <c r="AR52" s="125"/>
      <c r="AS52" s="127" t="s">
        <v>58</v>
      </c>
      <c r="AT52" s="131">
        <f t="shared" ref="AT52:AZ52" si="17">AVERAGE(AT6:AT50)</f>
        <v>1131311.0444444444</v>
      </c>
      <c r="AU52" s="132">
        <f t="shared" si="17"/>
        <v>662310.97777777782</v>
      </c>
      <c r="AV52" s="129">
        <f t="shared" si="17"/>
        <v>469000.06666666665</v>
      </c>
      <c r="AW52" s="129">
        <f t="shared" si="17"/>
        <v>11585399.933333334</v>
      </c>
      <c r="AX52" s="129">
        <f t="shared" si="17"/>
        <v>704333.24444444443</v>
      </c>
      <c r="AY52" s="129">
        <f t="shared" si="17"/>
        <v>3510200.0222222223</v>
      </c>
      <c r="AZ52" s="129">
        <f t="shared" si="17"/>
        <v>7370866.666666667</v>
      </c>
      <c r="BA52" s="133">
        <f>AVERAGE(BA6:BA50)</f>
        <v>90952223.177777782</v>
      </c>
      <c r="BB52" s="129">
        <f t="shared" ref="BB52:BC52" si="18">AVERAGE(BB6:BB50)</f>
        <v>40387.244444444441</v>
      </c>
      <c r="BC52" s="129">
        <f t="shared" si="18"/>
        <v>1926.5489275742402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topLeftCell="AM1"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172</v>
      </c>
      <c r="D1" s="2"/>
      <c r="P1" s="1" t="s">
        <v>69</v>
      </c>
      <c r="Q1" s="8"/>
      <c r="R1" s="62" t="s">
        <v>173</v>
      </c>
      <c r="S1" s="2" t="s">
        <v>174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173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173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</row>
    <row r="2" spans="1:135" ht="18" customHeight="1">
      <c r="C2" s="66"/>
      <c r="P2" s="37"/>
      <c r="Q2" s="38" t="s">
        <v>175</v>
      </c>
      <c r="R2" s="39"/>
      <c r="S2" s="39"/>
      <c r="T2" s="39"/>
      <c r="U2" s="67"/>
      <c r="V2" s="39" t="s">
        <v>176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177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72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178</v>
      </c>
      <c r="S3" s="41" t="s">
        <v>179</v>
      </c>
      <c r="T3" s="39"/>
      <c r="U3" s="67"/>
      <c r="V3" s="44"/>
      <c r="W3" s="44"/>
      <c r="X3" s="44"/>
      <c r="Y3" s="41" t="s">
        <v>180</v>
      </c>
      <c r="Z3" s="39"/>
      <c r="AA3" s="67"/>
      <c r="AB3" s="37" t="s">
        <v>181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182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72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72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183</v>
      </c>
      <c r="AQ5" s="99"/>
      <c r="AR5" s="4"/>
      <c r="AS5" s="99"/>
      <c r="AT5" s="103"/>
      <c r="AU5" s="99" t="s">
        <v>183</v>
      </c>
      <c r="AV5" s="99"/>
      <c r="AW5" s="101"/>
      <c r="AX5" s="99"/>
      <c r="AY5" s="106" t="s">
        <v>184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72"/>
    </row>
    <row r="6" spans="1:135" ht="12">
      <c r="A6" s="108" t="s">
        <v>0</v>
      </c>
      <c r="B6" s="109">
        <f t="shared" ref="B6:B51" si="0">BA6/$BB6</f>
        <v>2534.1868291145029</v>
      </c>
      <c r="C6" s="110">
        <f t="shared" ref="C6:C51" si="1">Q6/$BB6</f>
        <v>1969.9584417782278</v>
      </c>
      <c r="D6" s="109">
        <f t="shared" ref="D6:D51" si="2">V6/$BB6</f>
        <v>154.86003409275469</v>
      </c>
      <c r="E6" s="109">
        <f t="shared" ref="E6:E51" si="3">AO6/$BB6</f>
        <v>98.939405519532357</v>
      </c>
      <c r="F6" s="109">
        <f t="shared" ref="F6:F51" si="4">AT6/$BB6</f>
        <v>35.492028873751721</v>
      </c>
      <c r="G6" s="109">
        <f t="shared" ref="G6:G51" si="5">AW6/$BB6</f>
        <v>274.93691885023617</v>
      </c>
      <c r="H6" s="108" t="s">
        <v>0</v>
      </c>
      <c r="I6" s="187">
        <f>BA6</f>
        <v>1856816429</v>
      </c>
      <c r="J6" s="188">
        <f>Q6</f>
        <v>1443402340</v>
      </c>
      <c r="K6" s="188">
        <f>V6</f>
        <v>113467031</v>
      </c>
      <c r="L6" s="188">
        <f>AO6</f>
        <v>72493595</v>
      </c>
      <c r="M6" s="188">
        <f>AT6</f>
        <v>26005258</v>
      </c>
      <c r="N6" s="189">
        <f>AW6</f>
        <v>201448205</v>
      </c>
      <c r="P6" s="37" t="s">
        <v>0</v>
      </c>
      <c r="Q6" s="1">
        <v>1443402340</v>
      </c>
      <c r="R6" s="1">
        <v>1251397703</v>
      </c>
      <c r="S6" s="1">
        <v>192004637</v>
      </c>
      <c r="T6" s="1">
        <v>164340094</v>
      </c>
      <c r="U6" s="1">
        <v>27664543</v>
      </c>
      <c r="V6" s="1">
        <v>113467031</v>
      </c>
      <c r="W6" s="1">
        <v>175535667</v>
      </c>
      <c r="X6" s="1">
        <v>62068636</v>
      </c>
      <c r="Y6" s="1">
        <v>9755285</v>
      </c>
      <c r="Z6" s="1">
        <v>68673685</v>
      </c>
      <c r="AA6" s="1">
        <v>58918400</v>
      </c>
      <c r="AB6" s="20">
        <v>101209638</v>
      </c>
      <c r="AC6" s="1"/>
      <c r="AD6" s="37" t="s">
        <v>0</v>
      </c>
      <c r="AE6" s="1">
        <v>31915762</v>
      </c>
      <c r="AF6" s="1">
        <v>34760425</v>
      </c>
      <c r="AG6" s="1">
        <v>2844663</v>
      </c>
      <c r="AH6" s="1">
        <v>9618042</v>
      </c>
      <c r="AI6" s="1">
        <v>54176862</v>
      </c>
      <c r="AJ6" s="1">
        <v>5498972</v>
      </c>
      <c r="AK6" s="1">
        <v>2502108</v>
      </c>
      <c r="AL6" s="1">
        <v>2807681</v>
      </c>
      <c r="AM6" s="1">
        <v>305573</v>
      </c>
      <c r="AN6" s="1">
        <v>299947058</v>
      </c>
      <c r="AO6" s="1">
        <v>72493595</v>
      </c>
      <c r="AP6" s="1">
        <v>32918157</v>
      </c>
      <c r="AQ6" s="20">
        <v>39575438</v>
      </c>
      <c r="AR6" s="1">
        <v>0</v>
      </c>
      <c r="AS6" s="37" t="s">
        <v>0</v>
      </c>
      <c r="AT6" s="1">
        <v>26005258</v>
      </c>
      <c r="AU6" s="21">
        <v>10911968</v>
      </c>
      <c r="AV6" s="1">
        <v>15093290</v>
      </c>
      <c r="AW6" s="1">
        <v>201448205</v>
      </c>
      <c r="AX6" s="1">
        <v>2712128</v>
      </c>
      <c r="AY6" s="1">
        <v>71332102</v>
      </c>
      <c r="AZ6" s="1">
        <v>127403975</v>
      </c>
      <c r="BA6" s="21">
        <v>1856816429</v>
      </c>
      <c r="BB6" s="21">
        <v>732707</v>
      </c>
      <c r="BC6" s="20">
        <v>2534.1868291145029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19"/>
    </row>
    <row r="7" spans="1:135" ht="12">
      <c r="A7" s="113" t="s">
        <v>1</v>
      </c>
      <c r="B7" s="114">
        <f t="shared" si="0"/>
        <v>1960.9649042398923</v>
      </c>
      <c r="C7" s="115">
        <f t="shared" si="1"/>
        <v>1505.0323683439399</v>
      </c>
      <c r="D7" s="109">
        <f t="shared" si="2"/>
        <v>100.93699142704725</v>
      </c>
      <c r="E7" s="109">
        <f t="shared" si="3"/>
        <v>54.991344398277896</v>
      </c>
      <c r="F7" s="109">
        <f t="shared" si="4"/>
        <v>20.050491010045608</v>
      </c>
      <c r="G7" s="109">
        <f t="shared" si="5"/>
        <v>279.95370906058167</v>
      </c>
      <c r="H7" s="108" t="s">
        <v>1</v>
      </c>
      <c r="I7" s="119">
        <f>BA7</f>
        <v>260990702</v>
      </c>
      <c r="J7" s="115">
        <f>Q7</f>
        <v>200309273</v>
      </c>
      <c r="K7" s="115">
        <f>V7</f>
        <v>13434007</v>
      </c>
      <c r="L7" s="115">
        <f>AO7</f>
        <v>7318963</v>
      </c>
      <c r="M7" s="115">
        <f>AT7</f>
        <v>2668580</v>
      </c>
      <c r="N7" s="120">
        <f>AW7</f>
        <v>37259879</v>
      </c>
      <c r="P7" s="45" t="s">
        <v>1</v>
      </c>
      <c r="Q7" s="1">
        <v>200309273</v>
      </c>
      <c r="R7" s="1">
        <v>173663678</v>
      </c>
      <c r="S7" s="1">
        <v>26645595</v>
      </c>
      <c r="T7" s="1">
        <v>22823830</v>
      </c>
      <c r="U7" s="1">
        <v>3821765</v>
      </c>
      <c r="V7" s="1">
        <v>13434007</v>
      </c>
      <c r="W7" s="1">
        <v>17971649</v>
      </c>
      <c r="X7" s="1">
        <v>4537642</v>
      </c>
      <c r="Y7" s="1">
        <v>-944134</v>
      </c>
      <c r="Z7" s="1">
        <v>3108421</v>
      </c>
      <c r="AA7" s="1">
        <v>4052555</v>
      </c>
      <c r="AB7" s="9">
        <v>14087138</v>
      </c>
      <c r="AC7" s="1"/>
      <c r="AD7" s="45" t="s">
        <v>1</v>
      </c>
      <c r="AE7" s="1">
        <v>3403005</v>
      </c>
      <c r="AF7" s="1">
        <v>3852553</v>
      </c>
      <c r="AG7" s="1">
        <v>449548</v>
      </c>
      <c r="AH7" s="1">
        <v>1005965</v>
      </c>
      <c r="AI7" s="1">
        <v>8646019</v>
      </c>
      <c r="AJ7" s="1">
        <v>1032149</v>
      </c>
      <c r="AK7" s="1">
        <v>291003</v>
      </c>
      <c r="AL7" s="1">
        <v>326542</v>
      </c>
      <c r="AM7" s="1">
        <v>35539</v>
      </c>
      <c r="AN7" s="1">
        <v>47247422</v>
      </c>
      <c r="AO7" s="1">
        <v>7318963</v>
      </c>
      <c r="AP7" s="1">
        <v>3034374</v>
      </c>
      <c r="AQ7" s="9">
        <v>4284589</v>
      </c>
      <c r="AR7" s="1">
        <v>0</v>
      </c>
      <c r="AS7" s="45" t="s">
        <v>1</v>
      </c>
      <c r="AT7" s="1">
        <v>2668580</v>
      </c>
      <c r="AU7" s="1">
        <v>1474216</v>
      </c>
      <c r="AV7" s="1">
        <v>1194364</v>
      </c>
      <c r="AW7" s="1">
        <v>37259879</v>
      </c>
      <c r="AX7" s="1">
        <v>2452242</v>
      </c>
      <c r="AY7" s="1">
        <v>10130552</v>
      </c>
      <c r="AZ7" s="1">
        <v>24677085</v>
      </c>
      <c r="BA7" s="1">
        <v>260990702</v>
      </c>
      <c r="BB7" s="1">
        <v>133093</v>
      </c>
      <c r="BC7" s="9">
        <v>1960.9649042398923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19"/>
    </row>
    <row r="8" spans="1:135" ht="12">
      <c r="A8" s="108" t="s">
        <v>2</v>
      </c>
      <c r="B8" s="109">
        <f t="shared" si="0"/>
        <v>2010.7135709123256</v>
      </c>
      <c r="C8" s="109">
        <f t="shared" si="1"/>
        <v>1535.4671151387113</v>
      </c>
      <c r="D8" s="109">
        <f t="shared" si="2"/>
        <v>103.90195696892199</v>
      </c>
      <c r="E8" s="109">
        <f t="shared" si="3"/>
        <v>72.117195752487902</v>
      </c>
      <c r="F8" s="109">
        <f t="shared" si="4"/>
        <v>38.534469338967028</v>
      </c>
      <c r="G8" s="109">
        <f t="shared" si="5"/>
        <v>260.69283371323735</v>
      </c>
      <c r="H8" s="108" t="s">
        <v>2</v>
      </c>
      <c r="I8" s="119">
        <f t="shared" ref="I8:I19" si="6">BA8</f>
        <v>72333410</v>
      </c>
      <c r="J8" s="115">
        <f t="shared" ref="J8:J19" si="7">Q8</f>
        <v>55236894</v>
      </c>
      <c r="K8" s="115">
        <f t="shared" ref="K8:K19" si="8">V8</f>
        <v>3737769</v>
      </c>
      <c r="L8" s="115">
        <f t="shared" ref="L8:L19" si="9">AO8</f>
        <v>2594344</v>
      </c>
      <c r="M8" s="115">
        <f t="shared" ref="M8:M19" si="10">AT8</f>
        <v>1386239</v>
      </c>
      <c r="N8" s="120">
        <f t="shared" ref="N8:N19" si="11">AW8</f>
        <v>9378164</v>
      </c>
      <c r="P8" s="45" t="s">
        <v>2</v>
      </c>
      <c r="Q8" s="1">
        <v>55236894</v>
      </c>
      <c r="R8" s="1">
        <v>47897659</v>
      </c>
      <c r="S8" s="1">
        <v>7339235</v>
      </c>
      <c r="T8" s="1">
        <v>6282139</v>
      </c>
      <c r="U8" s="1">
        <v>1057096</v>
      </c>
      <c r="V8" s="1">
        <v>3737769</v>
      </c>
      <c r="W8" s="1">
        <v>5122611</v>
      </c>
      <c r="X8" s="1">
        <v>1384842</v>
      </c>
      <c r="Y8" s="1">
        <v>-150136</v>
      </c>
      <c r="Z8" s="1">
        <v>1093133</v>
      </c>
      <c r="AA8" s="1">
        <v>1243269</v>
      </c>
      <c r="AB8" s="9">
        <v>3819897</v>
      </c>
      <c r="AC8" s="1"/>
      <c r="AD8" s="45" t="s">
        <v>2</v>
      </c>
      <c r="AE8" s="1">
        <v>951731</v>
      </c>
      <c r="AF8" s="1">
        <v>1084999</v>
      </c>
      <c r="AG8" s="1">
        <v>133268</v>
      </c>
      <c r="AH8" s="1">
        <v>351314</v>
      </c>
      <c r="AI8" s="1">
        <v>2438806</v>
      </c>
      <c r="AJ8" s="1">
        <v>78046</v>
      </c>
      <c r="AK8" s="1">
        <v>68008</v>
      </c>
      <c r="AL8" s="1">
        <v>76313</v>
      </c>
      <c r="AM8" s="1">
        <v>8305</v>
      </c>
      <c r="AN8" s="1">
        <v>13358747</v>
      </c>
      <c r="AO8" s="1">
        <v>2594344</v>
      </c>
      <c r="AP8" s="1">
        <v>1112580</v>
      </c>
      <c r="AQ8" s="9">
        <v>1481764</v>
      </c>
      <c r="AR8" s="1">
        <v>0</v>
      </c>
      <c r="AS8" s="45" t="s">
        <v>2</v>
      </c>
      <c r="AT8" s="1">
        <v>1386239</v>
      </c>
      <c r="AU8" s="1">
        <v>1145530</v>
      </c>
      <c r="AV8" s="1">
        <v>240709</v>
      </c>
      <c r="AW8" s="1">
        <v>9378164</v>
      </c>
      <c r="AX8" s="1">
        <v>385692</v>
      </c>
      <c r="AY8" s="1">
        <v>3342726</v>
      </c>
      <c r="AZ8" s="1">
        <v>5649746</v>
      </c>
      <c r="BA8" s="1">
        <v>72333410</v>
      </c>
      <c r="BB8" s="1">
        <v>35974</v>
      </c>
      <c r="BC8" s="9">
        <v>2010.7135709123256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19"/>
    </row>
    <row r="9" spans="1:135" ht="12">
      <c r="A9" s="108" t="s">
        <v>3</v>
      </c>
      <c r="B9" s="109">
        <f t="shared" si="0"/>
        <v>1922.4246115532455</v>
      </c>
      <c r="C9" s="109">
        <f t="shared" si="1"/>
        <v>1532.1837655423817</v>
      </c>
      <c r="D9" s="109">
        <f t="shared" si="2"/>
        <v>98.793315647952653</v>
      </c>
      <c r="E9" s="109">
        <f t="shared" si="3"/>
        <v>39.688917762979806</v>
      </c>
      <c r="F9" s="109">
        <f t="shared" si="4"/>
        <v>-21.119213902874776</v>
      </c>
      <c r="G9" s="109">
        <f t="shared" si="5"/>
        <v>272.87782650280622</v>
      </c>
      <c r="H9" s="108" t="s">
        <v>3</v>
      </c>
      <c r="I9" s="119">
        <f t="shared" si="6"/>
        <v>106527315</v>
      </c>
      <c r="J9" s="115">
        <f t="shared" si="7"/>
        <v>84902899</v>
      </c>
      <c r="K9" s="115">
        <f t="shared" si="8"/>
        <v>5474434</v>
      </c>
      <c r="L9" s="115">
        <f t="shared" si="9"/>
        <v>2199282</v>
      </c>
      <c r="M9" s="115">
        <f t="shared" si="10"/>
        <v>-1170279</v>
      </c>
      <c r="N9" s="120">
        <f t="shared" si="11"/>
        <v>15120979</v>
      </c>
      <c r="P9" s="45" t="s">
        <v>3</v>
      </c>
      <c r="Q9" s="1">
        <v>84902899</v>
      </c>
      <c r="R9" s="1">
        <v>73611664</v>
      </c>
      <c r="S9" s="1">
        <v>11291235</v>
      </c>
      <c r="T9" s="1">
        <v>9676440</v>
      </c>
      <c r="U9" s="1">
        <v>1614795</v>
      </c>
      <c r="V9" s="1">
        <v>5474434</v>
      </c>
      <c r="W9" s="1">
        <v>6368901</v>
      </c>
      <c r="X9" s="1">
        <v>894467</v>
      </c>
      <c r="Y9" s="1">
        <v>-227913</v>
      </c>
      <c r="Z9" s="1">
        <v>454897</v>
      </c>
      <c r="AA9" s="1">
        <v>682810</v>
      </c>
      <c r="AB9" s="9">
        <v>5583294</v>
      </c>
      <c r="AC9" s="1"/>
      <c r="AD9" s="45" t="s">
        <v>3</v>
      </c>
      <c r="AE9" s="1">
        <v>1611696</v>
      </c>
      <c r="AF9" s="1">
        <v>1808813</v>
      </c>
      <c r="AG9" s="1">
        <v>197117</v>
      </c>
      <c r="AH9" s="1">
        <v>349243</v>
      </c>
      <c r="AI9" s="1">
        <v>3257173</v>
      </c>
      <c r="AJ9" s="1">
        <v>365182</v>
      </c>
      <c r="AK9" s="1">
        <v>119053</v>
      </c>
      <c r="AL9" s="1">
        <v>133593</v>
      </c>
      <c r="AM9" s="1">
        <v>14540</v>
      </c>
      <c r="AN9" s="1">
        <v>16149982</v>
      </c>
      <c r="AO9" s="1">
        <v>2199282</v>
      </c>
      <c r="AP9" s="1">
        <v>1220128</v>
      </c>
      <c r="AQ9" s="9">
        <v>979154</v>
      </c>
      <c r="AR9" s="1">
        <v>0</v>
      </c>
      <c r="AS9" s="45" t="s">
        <v>3</v>
      </c>
      <c r="AT9" s="1">
        <v>-1170279</v>
      </c>
      <c r="AU9" s="1">
        <v>-1479838</v>
      </c>
      <c r="AV9" s="1">
        <v>309559</v>
      </c>
      <c r="AW9" s="1">
        <v>15120979</v>
      </c>
      <c r="AX9" s="1">
        <v>148836</v>
      </c>
      <c r="AY9" s="1">
        <v>4056299</v>
      </c>
      <c r="AZ9" s="1">
        <v>10915844</v>
      </c>
      <c r="BA9" s="1">
        <v>106527315</v>
      </c>
      <c r="BB9" s="1">
        <v>55413</v>
      </c>
      <c r="BC9" s="9">
        <v>1922.4246115532455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19"/>
    </row>
    <row r="10" spans="1:135" ht="12">
      <c r="A10" s="108" t="s">
        <v>4</v>
      </c>
      <c r="B10" s="109">
        <f t="shared" si="0"/>
        <v>1887.2277177089422</v>
      </c>
      <c r="C10" s="109">
        <f t="shared" si="1"/>
        <v>1497.2517168322618</v>
      </c>
      <c r="D10" s="109">
        <f t="shared" si="2"/>
        <v>90.982904734073642</v>
      </c>
      <c r="E10" s="109">
        <f t="shared" si="3"/>
        <v>47.844864114552891</v>
      </c>
      <c r="F10" s="109">
        <f t="shared" si="4"/>
        <v>22.653163354763297</v>
      </c>
      <c r="G10" s="109">
        <f t="shared" si="5"/>
        <v>228.49506867329046</v>
      </c>
      <c r="H10" s="108" t="s">
        <v>4</v>
      </c>
      <c r="I10" s="119">
        <f t="shared" si="6"/>
        <v>51664746</v>
      </c>
      <c r="J10" s="115">
        <f t="shared" si="7"/>
        <v>40988763</v>
      </c>
      <c r="K10" s="115">
        <f t="shared" si="8"/>
        <v>2490748</v>
      </c>
      <c r="L10" s="115">
        <f t="shared" si="9"/>
        <v>1309801</v>
      </c>
      <c r="M10" s="115">
        <f t="shared" si="10"/>
        <v>620153</v>
      </c>
      <c r="N10" s="120">
        <f t="shared" si="11"/>
        <v>6255281</v>
      </c>
      <c r="P10" s="45" t="s">
        <v>4</v>
      </c>
      <c r="Q10" s="1">
        <v>40988763</v>
      </c>
      <c r="R10" s="1">
        <v>35544984</v>
      </c>
      <c r="S10" s="1">
        <v>5443779</v>
      </c>
      <c r="T10" s="1">
        <v>4661544</v>
      </c>
      <c r="U10" s="1">
        <v>782235</v>
      </c>
      <c r="V10" s="1">
        <v>2490748</v>
      </c>
      <c r="W10" s="1">
        <v>3438863</v>
      </c>
      <c r="X10" s="1">
        <v>948115</v>
      </c>
      <c r="Y10" s="1">
        <v>-210595</v>
      </c>
      <c r="Z10" s="1">
        <v>625706</v>
      </c>
      <c r="AA10" s="1">
        <v>836301</v>
      </c>
      <c r="AB10" s="9">
        <v>2640320</v>
      </c>
      <c r="AC10" s="1"/>
      <c r="AD10" s="45" t="s">
        <v>4</v>
      </c>
      <c r="AE10" s="1">
        <v>805875</v>
      </c>
      <c r="AF10" s="1">
        <v>910237</v>
      </c>
      <c r="AG10" s="1">
        <v>104362</v>
      </c>
      <c r="AH10" s="1">
        <v>139327</v>
      </c>
      <c r="AI10" s="1">
        <v>1683942</v>
      </c>
      <c r="AJ10" s="1">
        <v>11176</v>
      </c>
      <c r="AK10" s="1">
        <v>61023</v>
      </c>
      <c r="AL10" s="1">
        <v>68475</v>
      </c>
      <c r="AM10" s="1">
        <v>7452</v>
      </c>
      <c r="AN10" s="1">
        <v>8185235</v>
      </c>
      <c r="AO10" s="1">
        <v>1309801</v>
      </c>
      <c r="AP10" s="1">
        <v>411399</v>
      </c>
      <c r="AQ10" s="9">
        <v>898402</v>
      </c>
      <c r="AR10" s="1">
        <v>0</v>
      </c>
      <c r="AS10" s="45" t="s">
        <v>4</v>
      </c>
      <c r="AT10" s="1">
        <v>620153</v>
      </c>
      <c r="AU10" s="1">
        <v>391277</v>
      </c>
      <c r="AV10" s="1">
        <v>228876</v>
      </c>
      <c r="AW10" s="1">
        <v>6255281</v>
      </c>
      <c r="AX10" s="1">
        <v>143846</v>
      </c>
      <c r="AY10" s="1">
        <v>1599023</v>
      </c>
      <c r="AZ10" s="1">
        <v>4512412</v>
      </c>
      <c r="BA10" s="1">
        <v>51664746</v>
      </c>
      <c r="BB10" s="1">
        <v>27376</v>
      </c>
      <c r="BC10" s="9">
        <v>1887.2277177089422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19"/>
    </row>
    <row r="11" spans="1:135" ht="12">
      <c r="A11" s="108" t="s">
        <v>5</v>
      </c>
      <c r="B11" s="109">
        <f t="shared" si="0"/>
        <v>2004.4163080925764</v>
      </c>
      <c r="C11" s="109">
        <f t="shared" si="1"/>
        <v>1565.4579932240219</v>
      </c>
      <c r="D11" s="109">
        <f t="shared" si="2"/>
        <v>93.064157362800742</v>
      </c>
      <c r="E11" s="109">
        <f t="shared" si="3"/>
        <v>52.158563606993269</v>
      </c>
      <c r="F11" s="109">
        <f t="shared" si="4"/>
        <v>-0.96965105142023933</v>
      </c>
      <c r="G11" s="109">
        <f t="shared" si="5"/>
        <v>294.70524495018083</v>
      </c>
      <c r="H11" s="108" t="s">
        <v>5</v>
      </c>
      <c r="I11" s="119">
        <f t="shared" si="6"/>
        <v>140214934</v>
      </c>
      <c r="J11" s="115">
        <f t="shared" si="7"/>
        <v>109508483</v>
      </c>
      <c r="K11" s="115">
        <f t="shared" si="8"/>
        <v>6510117</v>
      </c>
      <c r="L11" s="115">
        <f t="shared" si="9"/>
        <v>3648648</v>
      </c>
      <c r="M11" s="115">
        <f t="shared" si="10"/>
        <v>-67830</v>
      </c>
      <c r="N11" s="120">
        <f t="shared" si="11"/>
        <v>20615516</v>
      </c>
      <c r="P11" s="45" t="s">
        <v>5</v>
      </c>
      <c r="Q11" s="1">
        <v>109508483</v>
      </c>
      <c r="R11" s="1">
        <v>94930815</v>
      </c>
      <c r="S11" s="1">
        <v>14577668</v>
      </c>
      <c r="T11" s="1">
        <v>12487813</v>
      </c>
      <c r="U11" s="1">
        <v>2089855</v>
      </c>
      <c r="V11" s="1">
        <v>6510117</v>
      </c>
      <c r="W11" s="1">
        <v>8590771</v>
      </c>
      <c r="X11" s="1">
        <v>2080654</v>
      </c>
      <c r="Y11" s="1">
        <v>-505647</v>
      </c>
      <c r="Z11" s="1">
        <v>1319612</v>
      </c>
      <c r="AA11" s="1">
        <v>1825259</v>
      </c>
      <c r="AB11" s="9">
        <v>6808267</v>
      </c>
      <c r="AC11" s="1"/>
      <c r="AD11" s="45" t="s">
        <v>5</v>
      </c>
      <c r="AE11" s="1">
        <v>1733438</v>
      </c>
      <c r="AF11" s="1">
        <v>1963492</v>
      </c>
      <c r="AG11" s="1">
        <v>230054</v>
      </c>
      <c r="AH11" s="1">
        <v>180062</v>
      </c>
      <c r="AI11" s="1">
        <v>4637404</v>
      </c>
      <c r="AJ11" s="1">
        <v>257363</v>
      </c>
      <c r="AK11" s="1">
        <v>207497</v>
      </c>
      <c r="AL11" s="1">
        <v>232838</v>
      </c>
      <c r="AM11" s="1">
        <v>25341</v>
      </c>
      <c r="AN11" s="1">
        <v>24196334</v>
      </c>
      <c r="AO11" s="1">
        <v>3648648</v>
      </c>
      <c r="AP11" s="1">
        <v>1367544</v>
      </c>
      <c r="AQ11" s="9">
        <v>2281104</v>
      </c>
      <c r="AR11" s="1">
        <v>0</v>
      </c>
      <c r="AS11" s="45" t="s">
        <v>5</v>
      </c>
      <c r="AT11" s="1">
        <v>-67830</v>
      </c>
      <c r="AU11" s="1">
        <v>-472398</v>
      </c>
      <c r="AV11" s="1">
        <v>404568</v>
      </c>
      <c r="AW11" s="1">
        <v>20615516</v>
      </c>
      <c r="AX11" s="1">
        <v>1725041</v>
      </c>
      <c r="AY11" s="1">
        <v>5278764</v>
      </c>
      <c r="AZ11" s="1">
        <v>13611711</v>
      </c>
      <c r="BA11" s="1">
        <v>140214934</v>
      </c>
      <c r="BB11" s="1">
        <v>69953</v>
      </c>
      <c r="BC11" s="9">
        <v>2004.4163080925764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19"/>
    </row>
    <row r="12" spans="1:135" ht="12">
      <c r="A12" s="108" t="s">
        <v>6</v>
      </c>
      <c r="B12" s="109">
        <f t="shared" si="0"/>
        <v>1830.9691659948044</v>
      </c>
      <c r="C12" s="109">
        <f t="shared" si="1"/>
        <v>1417.4972856758936</v>
      </c>
      <c r="D12" s="109">
        <f t="shared" si="2"/>
        <v>112.15556749977604</v>
      </c>
      <c r="E12" s="109">
        <f t="shared" si="3"/>
        <v>38.292663262563828</v>
      </c>
      <c r="F12" s="109">
        <f t="shared" si="4"/>
        <v>8.371728030099435</v>
      </c>
      <c r="G12" s="109">
        <f t="shared" si="5"/>
        <v>254.65192152647137</v>
      </c>
      <c r="H12" s="108" t="s">
        <v>6</v>
      </c>
      <c r="I12" s="119">
        <f t="shared" si="6"/>
        <v>102195544</v>
      </c>
      <c r="J12" s="115">
        <f t="shared" si="7"/>
        <v>79117611</v>
      </c>
      <c r="K12" s="115">
        <f t="shared" si="8"/>
        <v>6259963</v>
      </c>
      <c r="L12" s="115">
        <f t="shared" si="9"/>
        <v>2137305</v>
      </c>
      <c r="M12" s="115">
        <f t="shared" si="10"/>
        <v>467268</v>
      </c>
      <c r="N12" s="120">
        <f t="shared" si="11"/>
        <v>14213397</v>
      </c>
      <c r="P12" s="45" t="s">
        <v>6</v>
      </c>
      <c r="Q12" s="1">
        <v>79117611</v>
      </c>
      <c r="R12" s="1">
        <v>68580218</v>
      </c>
      <c r="S12" s="1">
        <v>10537393</v>
      </c>
      <c r="T12" s="1">
        <v>9023220</v>
      </c>
      <c r="U12" s="1">
        <v>1514173</v>
      </c>
      <c r="V12" s="1">
        <v>6259963</v>
      </c>
      <c r="W12" s="1">
        <v>8000246</v>
      </c>
      <c r="X12" s="1">
        <v>1740283</v>
      </c>
      <c r="Y12" s="1">
        <v>-545173</v>
      </c>
      <c r="Z12" s="1">
        <v>996531</v>
      </c>
      <c r="AA12" s="1">
        <v>1541704</v>
      </c>
      <c r="AB12" s="9">
        <v>6680230</v>
      </c>
      <c r="AC12" s="1"/>
      <c r="AD12" s="45" t="s">
        <v>6</v>
      </c>
      <c r="AE12" s="1">
        <v>1360283</v>
      </c>
      <c r="AF12" s="1">
        <v>1543608</v>
      </c>
      <c r="AG12" s="1">
        <v>183325</v>
      </c>
      <c r="AH12" s="1">
        <v>196972</v>
      </c>
      <c r="AI12" s="1">
        <v>3731012</v>
      </c>
      <c r="AJ12" s="1">
        <v>1391963</v>
      </c>
      <c r="AK12" s="1">
        <v>124906</v>
      </c>
      <c r="AL12" s="1">
        <v>140160</v>
      </c>
      <c r="AM12" s="1">
        <v>15254</v>
      </c>
      <c r="AN12" s="1">
        <v>16817970</v>
      </c>
      <c r="AO12" s="1">
        <v>2137305</v>
      </c>
      <c r="AP12" s="1">
        <v>722870</v>
      </c>
      <c r="AQ12" s="9">
        <v>1414435</v>
      </c>
      <c r="AR12" s="1">
        <v>0</v>
      </c>
      <c r="AS12" s="45" t="s">
        <v>6</v>
      </c>
      <c r="AT12" s="1">
        <v>467268</v>
      </c>
      <c r="AU12" s="1">
        <v>115480</v>
      </c>
      <c r="AV12" s="1">
        <v>351788</v>
      </c>
      <c r="AW12" s="1">
        <v>14213397</v>
      </c>
      <c r="AX12" s="1">
        <v>723701</v>
      </c>
      <c r="AY12" s="1">
        <v>4011891</v>
      </c>
      <c r="AZ12" s="1">
        <v>9477805</v>
      </c>
      <c r="BA12" s="1">
        <v>102195544</v>
      </c>
      <c r="BB12" s="1">
        <v>55815</v>
      </c>
      <c r="BC12" s="9">
        <v>1830.9691659948044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19"/>
    </row>
    <row r="13" spans="1:135" ht="12">
      <c r="A13" s="108" t="s">
        <v>7</v>
      </c>
      <c r="B13" s="109">
        <f t="shared" si="0"/>
        <v>1916.4157968746906</v>
      </c>
      <c r="C13" s="109">
        <f t="shared" si="1"/>
        <v>1499.0461864490701</v>
      </c>
      <c r="D13" s="109">
        <f t="shared" si="2"/>
        <v>104.04303737299716</v>
      </c>
      <c r="E13" s="109">
        <f t="shared" si="3"/>
        <v>36.054405735675665</v>
      </c>
      <c r="F13" s="109">
        <f t="shared" si="4"/>
        <v>7.7170782911806066</v>
      </c>
      <c r="G13" s="109">
        <f t="shared" si="5"/>
        <v>269.55508902576696</v>
      </c>
      <c r="H13" s="108" t="s">
        <v>7</v>
      </c>
      <c r="I13" s="119">
        <f t="shared" si="6"/>
        <v>96761750</v>
      </c>
      <c r="J13" s="115">
        <f t="shared" si="7"/>
        <v>75688341</v>
      </c>
      <c r="K13" s="115">
        <f t="shared" si="8"/>
        <v>5253237</v>
      </c>
      <c r="L13" s="115">
        <f t="shared" si="9"/>
        <v>1820423</v>
      </c>
      <c r="M13" s="115">
        <f t="shared" si="10"/>
        <v>389643</v>
      </c>
      <c r="N13" s="120">
        <f t="shared" si="11"/>
        <v>13610106</v>
      </c>
      <c r="P13" s="45" t="s">
        <v>7</v>
      </c>
      <c r="Q13" s="1">
        <v>75688341</v>
      </c>
      <c r="R13" s="1">
        <v>65607758</v>
      </c>
      <c r="S13" s="1">
        <v>10080583</v>
      </c>
      <c r="T13" s="1">
        <v>8631607</v>
      </c>
      <c r="U13" s="1">
        <v>1448976</v>
      </c>
      <c r="V13" s="1">
        <v>5253237</v>
      </c>
      <c r="W13" s="1">
        <v>6771185</v>
      </c>
      <c r="X13" s="1">
        <v>1517948</v>
      </c>
      <c r="Y13" s="1">
        <v>-231112</v>
      </c>
      <c r="Z13" s="1">
        <v>1114780</v>
      </c>
      <c r="AA13" s="1">
        <v>1345892</v>
      </c>
      <c r="AB13" s="9">
        <v>5371846</v>
      </c>
      <c r="AC13" s="1"/>
      <c r="AD13" s="45" t="s">
        <v>7</v>
      </c>
      <c r="AE13" s="1">
        <v>1034272</v>
      </c>
      <c r="AF13" s="1">
        <v>1192588</v>
      </c>
      <c r="AG13" s="1">
        <v>158316</v>
      </c>
      <c r="AH13" s="1">
        <v>229645</v>
      </c>
      <c r="AI13" s="1">
        <v>3163736</v>
      </c>
      <c r="AJ13" s="1">
        <v>944193</v>
      </c>
      <c r="AK13" s="1">
        <v>112503</v>
      </c>
      <c r="AL13" s="1">
        <v>126243</v>
      </c>
      <c r="AM13" s="1">
        <v>13740</v>
      </c>
      <c r="AN13" s="1">
        <v>15820172</v>
      </c>
      <c r="AO13" s="1">
        <v>1820423</v>
      </c>
      <c r="AP13" s="1">
        <v>666461</v>
      </c>
      <c r="AQ13" s="9">
        <v>1153962</v>
      </c>
      <c r="AR13" s="1">
        <v>0</v>
      </c>
      <c r="AS13" s="45" t="s">
        <v>7</v>
      </c>
      <c r="AT13" s="1">
        <v>389643</v>
      </c>
      <c r="AU13" s="1">
        <v>129159</v>
      </c>
      <c r="AV13" s="1">
        <v>260484</v>
      </c>
      <c r="AW13" s="1">
        <v>13610106</v>
      </c>
      <c r="AX13" s="1">
        <v>1070272</v>
      </c>
      <c r="AY13" s="1">
        <v>3590712</v>
      </c>
      <c r="AZ13" s="1">
        <v>8949122</v>
      </c>
      <c r="BA13" s="1">
        <v>96761750</v>
      </c>
      <c r="BB13" s="1">
        <v>50491</v>
      </c>
      <c r="BC13" s="9">
        <v>1916.4157968746906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19"/>
    </row>
    <row r="14" spans="1:135" ht="12">
      <c r="A14" s="108" t="s">
        <v>8</v>
      </c>
      <c r="B14" s="109">
        <f t="shared" si="0"/>
        <v>2076.6950638207722</v>
      </c>
      <c r="C14" s="109">
        <f t="shared" si="1"/>
        <v>1656.7136009745248</v>
      </c>
      <c r="D14" s="109">
        <f t="shared" si="2"/>
        <v>103.79895132673057</v>
      </c>
      <c r="E14" s="109">
        <f t="shared" si="3"/>
        <v>35.087468884063341</v>
      </c>
      <c r="F14" s="109">
        <f t="shared" si="4"/>
        <v>3.0726656427096022</v>
      </c>
      <c r="G14" s="109">
        <f t="shared" si="5"/>
        <v>278.022376992744</v>
      </c>
      <c r="H14" s="108" t="s">
        <v>8</v>
      </c>
      <c r="I14" s="119">
        <f t="shared" si="6"/>
        <v>78420159</v>
      </c>
      <c r="J14" s="115">
        <f t="shared" si="7"/>
        <v>62560819</v>
      </c>
      <c r="K14" s="115">
        <f t="shared" si="8"/>
        <v>3919656</v>
      </c>
      <c r="L14" s="115">
        <f t="shared" si="9"/>
        <v>1324973</v>
      </c>
      <c r="M14" s="115">
        <f t="shared" si="10"/>
        <v>116030</v>
      </c>
      <c r="N14" s="120">
        <f t="shared" si="11"/>
        <v>10498681</v>
      </c>
      <c r="P14" s="45" t="s">
        <v>8</v>
      </c>
      <c r="Q14" s="1">
        <v>62560819</v>
      </c>
      <c r="R14" s="1">
        <v>54231789</v>
      </c>
      <c r="S14" s="1">
        <v>8329030</v>
      </c>
      <c r="T14" s="1">
        <v>7134152</v>
      </c>
      <c r="U14" s="1">
        <v>1194878</v>
      </c>
      <c r="V14" s="1">
        <v>3919656</v>
      </c>
      <c r="W14" s="1">
        <v>4627136</v>
      </c>
      <c r="X14" s="1">
        <v>707480</v>
      </c>
      <c r="Y14" s="1">
        <v>-132024</v>
      </c>
      <c r="Z14" s="1">
        <v>449062</v>
      </c>
      <c r="AA14" s="1">
        <v>581086</v>
      </c>
      <c r="AB14" s="9">
        <v>4005537</v>
      </c>
      <c r="AC14" s="1"/>
      <c r="AD14" s="45" t="s">
        <v>8</v>
      </c>
      <c r="AE14" s="1">
        <v>821445</v>
      </c>
      <c r="AF14" s="1">
        <v>942204</v>
      </c>
      <c r="AG14" s="1">
        <v>120759</v>
      </c>
      <c r="AH14" s="1">
        <v>95968</v>
      </c>
      <c r="AI14" s="1">
        <v>2354905</v>
      </c>
      <c r="AJ14" s="1">
        <v>733219</v>
      </c>
      <c r="AK14" s="1">
        <v>46143</v>
      </c>
      <c r="AL14" s="1">
        <v>51778</v>
      </c>
      <c r="AM14" s="1">
        <v>5635</v>
      </c>
      <c r="AN14" s="1">
        <v>11939684</v>
      </c>
      <c r="AO14" s="1">
        <v>1324973</v>
      </c>
      <c r="AP14" s="1">
        <v>605550</v>
      </c>
      <c r="AQ14" s="9">
        <v>719423</v>
      </c>
      <c r="AR14" s="1">
        <v>0</v>
      </c>
      <c r="AS14" s="45" t="s">
        <v>8</v>
      </c>
      <c r="AT14" s="1">
        <v>116030</v>
      </c>
      <c r="AU14" s="1">
        <v>-53205</v>
      </c>
      <c r="AV14" s="1">
        <v>169235</v>
      </c>
      <c r="AW14" s="1">
        <v>10498681</v>
      </c>
      <c r="AX14" s="1">
        <v>314061</v>
      </c>
      <c r="AY14" s="1">
        <v>3125161</v>
      </c>
      <c r="AZ14" s="1">
        <v>7059459</v>
      </c>
      <c r="BA14" s="1">
        <v>78420159</v>
      </c>
      <c r="BB14" s="1">
        <v>37762</v>
      </c>
      <c r="BC14" s="9">
        <v>2076.6950638207722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19"/>
    </row>
    <row r="15" spans="1:135" s="47" customFormat="1" ht="12">
      <c r="A15" s="108" t="s">
        <v>35</v>
      </c>
      <c r="B15" s="115">
        <f t="shared" si="0"/>
        <v>1804.7493582570921</v>
      </c>
      <c r="C15" s="115">
        <f t="shared" si="1"/>
        <v>1347.3243599025868</v>
      </c>
      <c r="D15" s="115">
        <f t="shared" si="2"/>
        <v>93.682979003488455</v>
      </c>
      <c r="E15" s="115">
        <f t="shared" si="3"/>
        <v>48.266043572697953</v>
      </c>
      <c r="F15" s="115">
        <f t="shared" si="4"/>
        <v>16.198117554136772</v>
      </c>
      <c r="G15" s="115">
        <f t="shared" si="5"/>
        <v>299.27785822418218</v>
      </c>
      <c r="H15" s="108" t="s">
        <v>35</v>
      </c>
      <c r="I15" s="119">
        <f t="shared" si="6"/>
        <v>54839114</v>
      </c>
      <c r="J15" s="115">
        <f t="shared" si="7"/>
        <v>40939798</v>
      </c>
      <c r="K15" s="115">
        <f t="shared" si="8"/>
        <v>2846651</v>
      </c>
      <c r="L15" s="115">
        <f t="shared" si="9"/>
        <v>1466612</v>
      </c>
      <c r="M15" s="115">
        <f t="shared" si="10"/>
        <v>492196</v>
      </c>
      <c r="N15" s="120">
        <f t="shared" si="11"/>
        <v>9093857</v>
      </c>
      <c r="P15" s="45" t="s">
        <v>35</v>
      </c>
      <c r="Q15" s="1">
        <v>40939798</v>
      </c>
      <c r="R15" s="1">
        <v>35491860</v>
      </c>
      <c r="S15" s="1">
        <v>5447938</v>
      </c>
      <c r="T15" s="1">
        <v>4667305</v>
      </c>
      <c r="U15" s="1">
        <v>780633</v>
      </c>
      <c r="V15" s="1">
        <v>2846651</v>
      </c>
      <c r="W15" s="1">
        <v>3519736</v>
      </c>
      <c r="X15" s="1">
        <v>673085</v>
      </c>
      <c r="Y15" s="1">
        <v>-395717</v>
      </c>
      <c r="Z15" s="1">
        <v>166159</v>
      </c>
      <c r="AA15" s="1">
        <v>561876</v>
      </c>
      <c r="AB15" s="9">
        <v>3193543</v>
      </c>
      <c r="AC15" s="1"/>
      <c r="AD15" s="45" t="s">
        <v>35</v>
      </c>
      <c r="AE15" s="1">
        <v>973549</v>
      </c>
      <c r="AF15" s="1">
        <v>1078795</v>
      </c>
      <c r="AG15" s="1">
        <v>105246</v>
      </c>
      <c r="AH15" s="1">
        <v>94212</v>
      </c>
      <c r="AI15" s="1">
        <v>2023384</v>
      </c>
      <c r="AJ15" s="1">
        <v>102398</v>
      </c>
      <c r="AK15" s="1">
        <v>48825</v>
      </c>
      <c r="AL15" s="1">
        <v>54788</v>
      </c>
      <c r="AM15" s="1">
        <v>5963</v>
      </c>
      <c r="AN15" s="1">
        <v>11052665</v>
      </c>
      <c r="AO15" s="1">
        <v>1466612</v>
      </c>
      <c r="AP15" s="1">
        <v>712588</v>
      </c>
      <c r="AQ15" s="9">
        <v>754024</v>
      </c>
      <c r="AR15" s="1">
        <v>0</v>
      </c>
      <c r="AS15" s="45" t="s">
        <v>35</v>
      </c>
      <c r="AT15" s="1">
        <v>492196</v>
      </c>
      <c r="AU15" s="1">
        <v>261577</v>
      </c>
      <c r="AV15" s="1">
        <v>230619</v>
      </c>
      <c r="AW15" s="1">
        <v>9093857</v>
      </c>
      <c r="AX15" s="1">
        <v>473173</v>
      </c>
      <c r="AY15" s="1">
        <v>2367761</v>
      </c>
      <c r="AZ15" s="1">
        <v>6252923</v>
      </c>
      <c r="BA15" s="1">
        <v>54839114</v>
      </c>
      <c r="BB15" s="1">
        <v>30386</v>
      </c>
      <c r="BC15" s="9">
        <v>1804.7493582570921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6"/>
    </row>
    <row r="16" spans="1:135" ht="12">
      <c r="A16" s="108" t="s">
        <v>36</v>
      </c>
      <c r="B16" s="109">
        <f t="shared" si="0"/>
        <v>1919.0650944763929</v>
      </c>
      <c r="C16" s="109">
        <f t="shared" si="1"/>
        <v>1492.8804909872904</v>
      </c>
      <c r="D16" s="109">
        <f t="shared" si="2"/>
        <v>89.759644968507871</v>
      </c>
      <c r="E16" s="109">
        <f t="shared" si="3"/>
        <v>39.537830828460507</v>
      </c>
      <c r="F16" s="109">
        <f t="shared" si="4"/>
        <v>16.341097633660336</v>
      </c>
      <c r="G16" s="109">
        <f t="shared" si="5"/>
        <v>280.54603005847389</v>
      </c>
      <c r="H16" s="108" t="s">
        <v>36</v>
      </c>
      <c r="I16" s="119">
        <f t="shared" si="6"/>
        <v>119133642</v>
      </c>
      <c r="J16" s="115">
        <f t="shared" si="7"/>
        <v>92676528</v>
      </c>
      <c r="K16" s="115">
        <f t="shared" si="8"/>
        <v>5572189</v>
      </c>
      <c r="L16" s="115">
        <f t="shared" si="9"/>
        <v>2454469</v>
      </c>
      <c r="M16" s="115">
        <f t="shared" si="10"/>
        <v>1014439</v>
      </c>
      <c r="N16" s="120">
        <f t="shared" si="11"/>
        <v>17416017</v>
      </c>
      <c r="P16" s="45" t="s">
        <v>36</v>
      </c>
      <c r="Q16" s="1">
        <v>92676528</v>
      </c>
      <c r="R16" s="1">
        <v>80332389</v>
      </c>
      <c r="S16" s="1">
        <v>12344139</v>
      </c>
      <c r="T16" s="1">
        <v>10568910</v>
      </c>
      <c r="U16" s="1">
        <v>1775229</v>
      </c>
      <c r="V16" s="1">
        <v>5572189</v>
      </c>
      <c r="W16" s="1">
        <v>7306832</v>
      </c>
      <c r="X16" s="1">
        <v>1734643</v>
      </c>
      <c r="Y16" s="1">
        <v>-770490</v>
      </c>
      <c r="Z16" s="1">
        <v>751132</v>
      </c>
      <c r="AA16" s="1">
        <v>1521622</v>
      </c>
      <c r="AB16" s="9">
        <v>6231141</v>
      </c>
      <c r="AC16" s="1"/>
      <c r="AD16" s="45" t="s">
        <v>36</v>
      </c>
      <c r="AE16" s="1">
        <v>1369417</v>
      </c>
      <c r="AF16" s="1">
        <v>1568816</v>
      </c>
      <c r="AG16" s="1">
        <v>199399</v>
      </c>
      <c r="AH16" s="1">
        <v>220932</v>
      </c>
      <c r="AI16" s="1">
        <v>4044524</v>
      </c>
      <c r="AJ16" s="1">
        <v>596268</v>
      </c>
      <c r="AK16" s="1">
        <v>111538</v>
      </c>
      <c r="AL16" s="1">
        <v>125160</v>
      </c>
      <c r="AM16" s="1">
        <v>13622</v>
      </c>
      <c r="AN16" s="1">
        <v>20884925</v>
      </c>
      <c r="AO16" s="1">
        <v>2454469</v>
      </c>
      <c r="AP16" s="1">
        <v>1267503</v>
      </c>
      <c r="AQ16" s="9">
        <v>1186966</v>
      </c>
      <c r="AR16" s="1">
        <v>0</v>
      </c>
      <c r="AS16" s="45" t="s">
        <v>36</v>
      </c>
      <c r="AT16" s="10">
        <v>1014439</v>
      </c>
      <c r="AU16" s="1">
        <v>678804</v>
      </c>
      <c r="AV16" s="1">
        <v>335635</v>
      </c>
      <c r="AW16" s="1">
        <v>17416017</v>
      </c>
      <c r="AX16" s="1">
        <v>1355066</v>
      </c>
      <c r="AY16" s="1">
        <v>4129320</v>
      </c>
      <c r="AZ16" s="1">
        <v>11931631</v>
      </c>
      <c r="BA16" s="1">
        <v>119133642</v>
      </c>
      <c r="BB16" s="1">
        <v>62079</v>
      </c>
      <c r="BC16" s="9">
        <v>1919.0650944763929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19"/>
    </row>
    <row r="17" spans="1:135" ht="12">
      <c r="A17" s="108" t="s">
        <v>37</v>
      </c>
      <c r="B17" s="109">
        <f t="shared" si="0"/>
        <v>1874.4927601967831</v>
      </c>
      <c r="C17" s="109">
        <f t="shared" si="1"/>
        <v>1475.4046962771711</v>
      </c>
      <c r="D17" s="109">
        <f t="shared" si="2"/>
        <v>97.662607724782802</v>
      </c>
      <c r="E17" s="109">
        <f t="shared" si="3"/>
        <v>40.177453682704723</v>
      </c>
      <c r="F17" s="109">
        <f t="shared" si="4"/>
        <v>6.2222881267227246</v>
      </c>
      <c r="G17" s="109">
        <f t="shared" si="5"/>
        <v>255.02571438540176</v>
      </c>
      <c r="H17" s="108" t="s">
        <v>37</v>
      </c>
      <c r="I17" s="119">
        <f t="shared" si="6"/>
        <v>53724837</v>
      </c>
      <c r="J17" s="115">
        <f t="shared" si="7"/>
        <v>42286574</v>
      </c>
      <c r="K17" s="115">
        <f t="shared" si="8"/>
        <v>2799108</v>
      </c>
      <c r="L17" s="115">
        <f t="shared" si="9"/>
        <v>1151526</v>
      </c>
      <c r="M17" s="115">
        <f t="shared" si="10"/>
        <v>178337</v>
      </c>
      <c r="N17" s="120">
        <f t="shared" si="11"/>
        <v>7309292</v>
      </c>
      <c r="P17" s="45" t="s">
        <v>37</v>
      </c>
      <c r="Q17" s="1">
        <v>42286574</v>
      </c>
      <c r="R17" s="1">
        <v>36661360</v>
      </c>
      <c r="S17" s="1">
        <v>5625214</v>
      </c>
      <c r="T17" s="1">
        <v>4816683</v>
      </c>
      <c r="U17" s="1">
        <v>808531</v>
      </c>
      <c r="V17" s="1">
        <v>2799108</v>
      </c>
      <c r="W17" s="1">
        <v>3721420</v>
      </c>
      <c r="X17" s="1">
        <v>922312</v>
      </c>
      <c r="Y17" s="1">
        <v>-183732</v>
      </c>
      <c r="Z17" s="1">
        <v>636141</v>
      </c>
      <c r="AA17" s="1">
        <v>819873</v>
      </c>
      <c r="AB17" s="9">
        <v>2927051</v>
      </c>
      <c r="AC17" s="1"/>
      <c r="AD17" s="45" t="s">
        <v>37</v>
      </c>
      <c r="AE17" s="1">
        <v>565196</v>
      </c>
      <c r="AF17" s="1">
        <v>660822</v>
      </c>
      <c r="AG17" s="1">
        <v>95626</v>
      </c>
      <c r="AH17" s="1">
        <v>149373</v>
      </c>
      <c r="AI17" s="1">
        <v>1976225</v>
      </c>
      <c r="AJ17" s="1">
        <v>236257</v>
      </c>
      <c r="AK17" s="1">
        <v>55789</v>
      </c>
      <c r="AL17" s="1">
        <v>62602</v>
      </c>
      <c r="AM17" s="1">
        <v>6813</v>
      </c>
      <c r="AN17" s="1">
        <v>8639155</v>
      </c>
      <c r="AO17" s="1">
        <v>1151526</v>
      </c>
      <c r="AP17" s="1">
        <v>497547</v>
      </c>
      <c r="AQ17" s="9">
        <v>653979</v>
      </c>
      <c r="AR17" s="1">
        <v>0</v>
      </c>
      <c r="AS17" s="45" t="s">
        <v>37</v>
      </c>
      <c r="AT17" s="1">
        <v>178337</v>
      </c>
      <c r="AU17" s="1">
        <v>26525</v>
      </c>
      <c r="AV17" s="1">
        <v>151812</v>
      </c>
      <c r="AW17" s="1">
        <v>7309292</v>
      </c>
      <c r="AX17" s="1">
        <v>804828</v>
      </c>
      <c r="AY17" s="1">
        <v>1912571</v>
      </c>
      <c r="AZ17" s="1">
        <v>4591893</v>
      </c>
      <c r="BA17" s="1">
        <v>53724837</v>
      </c>
      <c r="BB17" s="1">
        <v>28661</v>
      </c>
      <c r="BC17" s="9">
        <v>1874.4927601967831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19"/>
    </row>
    <row r="18" spans="1:135" ht="12">
      <c r="A18" s="108" t="s">
        <v>38</v>
      </c>
      <c r="B18" s="109">
        <f t="shared" si="0"/>
        <v>1765.9497694680629</v>
      </c>
      <c r="C18" s="109">
        <f t="shared" si="1"/>
        <v>1319.702353968798</v>
      </c>
      <c r="D18" s="109">
        <f t="shared" si="2"/>
        <v>102.09904580785688</v>
      </c>
      <c r="E18" s="109">
        <f t="shared" si="3"/>
        <v>45.498479705449839</v>
      </c>
      <c r="F18" s="109">
        <f t="shared" si="4"/>
        <v>14.824873124509359</v>
      </c>
      <c r="G18" s="109">
        <f t="shared" si="5"/>
        <v>283.82501686144866</v>
      </c>
      <c r="H18" s="108" t="s">
        <v>38</v>
      </c>
      <c r="I18" s="119">
        <f t="shared" si="6"/>
        <v>159717795</v>
      </c>
      <c r="J18" s="115">
        <f t="shared" si="7"/>
        <v>119357840</v>
      </c>
      <c r="K18" s="115">
        <f t="shared" si="8"/>
        <v>9234144</v>
      </c>
      <c r="L18" s="115">
        <f t="shared" si="9"/>
        <v>4115019</v>
      </c>
      <c r="M18" s="115">
        <f t="shared" si="10"/>
        <v>1340806</v>
      </c>
      <c r="N18" s="120">
        <f t="shared" si="11"/>
        <v>25669986</v>
      </c>
      <c r="P18" s="45" t="s">
        <v>38</v>
      </c>
      <c r="Q18" s="1">
        <v>119357840</v>
      </c>
      <c r="R18" s="1">
        <v>103489222</v>
      </c>
      <c r="S18" s="1">
        <v>15868618</v>
      </c>
      <c r="T18" s="1">
        <v>13584766</v>
      </c>
      <c r="U18" s="1">
        <v>2283852</v>
      </c>
      <c r="V18" s="1">
        <v>9234144</v>
      </c>
      <c r="W18" s="1">
        <v>11630400</v>
      </c>
      <c r="X18" s="1">
        <v>2396256</v>
      </c>
      <c r="Y18" s="1">
        <v>-530963</v>
      </c>
      <c r="Z18" s="1">
        <v>1516023</v>
      </c>
      <c r="AA18" s="1">
        <v>2046986</v>
      </c>
      <c r="AB18" s="9">
        <v>9588376</v>
      </c>
      <c r="AC18" s="1"/>
      <c r="AD18" s="45" t="s">
        <v>38</v>
      </c>
      <c r="AE18" s="1">
        <v>3005178</v>
      </c>
      <c r="AF18" s="1">
        <v>3332864</v>
      </c>
      <c r="AG18" s="1">
        <v>327686</v>
      </c>
      <c r="AH18" s="1">
        <v>528649</v>
      </c>
      <c r="AI18" s="1">
        <v>5522316</v>
      </c>
      <c r="AJ18" s="1">
        <v>532233</v>
      </c>
      <c r="AK18" s="1">
        <v>176731</v>
      </c>
      <c r="AL18" s="1">
        <v>198315</v>
      </c>
      <c r="AM18" s="1">
        <v>21584</v>
      </c>
      <c r="AN18" s="1">
        <v>31125811</v>
      </c>
      <c r="AO18" s="1">
        <v>4115019</v>
      </c>
      <c r="AP18" s="1">
        <v>1744737</v>
      </c>
      <c r="AQ18" s="9">
        <v>2370282</v>
      </c>
      <c r="AR18" s="1">
        <v>0</v>
      </c>
      <c r="AS18" s="45" t="s">
        <v>38</v>
      </c>
      <c r="AT18" s="1">
        <v>1340806</v>
      </c>
      <c r="AU18" s="1">
        <v>654912</v>
      </c>
      <c r="AV18" s="1">
        <v>685894</v>
      </c>
      <c r="AW18" s="1">
        <v>25669986</v>
      </c>
      <c r="AX18" s="1">
        <v>1201970</v>
      </c>
      <c r="AY18" s="1">
        <v>7321956</v>
      </c>
      <c r="AZ18" s="1">
        <v>17146060</v>
      </c>
      <c r="BA18" s="1">
        <v>159717795</v>
      </c>
      <c r="BB18" s="1">
        <v>90443</v>
      </c>
      <c r="BC18" s="9">
        <v>1765.9497694680629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5"/>
    </row>
    <row r="19" spans="1:135" ht="12">
      <c r="A19" s="116" t="s">
        <v>39</v>
      </c>
      <c r="B19" s="109">
        <f t="shared" si="0"/>
        <v>2442.501252763449</v>
      </c>
      <c r="C19" s="109">
        <f t="shared" si="1"/>
        <v>1926.0030950626381</v>
      </c>
      <c r="D19" s="109">
        <f t="shared" si="2"/>
        <v>117.91466470154754</v>
      </c>
      <c r="E19" s="109">
        <f t="shared" si="3"/>
        <v>28.104697862932941</v>
      </c>
      <c r="F19" s="109">
        <f t="shared" si="4"/>
        <v>76.92417096536478</v>
      </c>
      <c r="G19" s="109">
        <f t="shared" si="5"/>
        <v>293.55462417096538</v>
      </c>
      <c r="H19" s="116" t="s">
        <v>39</v>
      </c>
      <c r="I19" s="119">
        <f t="shared" si="6"/>
        <v>132578968</v>
      </c>
      <c r="J19" s="115">
        <f t="shared" si="7"/>
        <v>104543448</v>
      </c>
      <c r="K19" s="115">
        <f t="shared" si="8"/>
        <v>6400408</v>
      </c>
      <c r="L19" s="115">
        <f t="shared" si="9"/>
        <v>1525523</v>
      </c>
      <c r="M19" s="115">
        <f t="shared" si="10"/>
        <v>4175444</v>
      </c>
      <c r="N19" s="120">
        <f t="shared" si="11"/>
        <v>15934145</v>
      </c>
      <c r="P19" s="48" t="s">
        <v>39</v>
      </c>
      <c r="Q19" s="12">
        <v>104543448</v>
      </c>
      <c r="R19" s="12">
        <v>90620955</v>
      </c>
      <c r="S19" s="12">
        <v>13922493</v>
      </c>
      <c r="T19" s="12">
        <v>11914896</v>
      </c>
      <c r="U19" s="12">
        <v>2007597</v>
      </c>
      <c r="V19" s="12">
        <v>6400408</v>
      </c>
      <c r="W19" s="12">
        <v>10716137</v>
      </c>
      <c r="X19" s="12">
        <v>4315729</v>
      </c>
      <c r="Y19" s="12">
        <v>567604</v>
      </c>
      <c r="Z19" s="12">
        <v>4689652</v>
      </c>
      <c r="AA19" s="12">
        <v>4122048</v>
      </c>
      <c r="AB19" s="13">
        <v>5694540</v>
      </c>
      <c r="AC19" s="1"/>
      <c r="AD19" s="48" t="s">
        <v>39</v>
      </c>
      <c r="AE19" s="12">
        <v>1177398</v>
      </c>
      <c r="AF19" s="12">
        <v>1354193</v>
      </c>
      <c r="AG19" s="12">
        <v>176795</v>
      </c>
      <c r="AH19" s="12">
        <v>326032</v>
      </c>
      <c r="AI19" s="12">
        <v>3628348</v>
      </c>
      <c r="AJ19" s="12">
        <v>562762</v>
      </c>
      <c r="AK19" s="12">
        <v>138264</v>
      </c>
      <c r="AL19" s="12">
        <v>155150</v>
      </c>
      <c r="AM19" s="12">
        <v>16886</v>
      </c>
      <c r="AN19" s="12">
        <v>21635112</v>
      </c>
      <c r="AO19" s="12">
        <v>1525523</v>
      </c>
      <c r="AP19" s="12">
        <v>1049247</v>
      </c>
      <c r="AQ19" s="13">
        <v>476276</v>
      </c>
      <c r="AR19" s="1">
        <v>0</v>
      </c>
      <c r="AS19" s="48" t="s">
        <v>39</v>
      </c>
      <c r="AT19" s="11">
        <v>4175444</v>
      </c>
      <c r="AU19" s="12">
        <v>3991830</v>
      </c>
      <c r="AV19" s="12">
        <v>183614</v>
      </c>
      <c r="AW19" s="12">
        <v>15934145</v>
      </c>
      <c r="AX19" s="12">
        <v>329102</v>
      </c>
      <c r="AY19" s="12">
        <v>3834411</v>
      </c>
      <c r="AZ19" s="12">
        <v>11770632</v>
      </c>
      <c r="BA19" s="12">
        <v>132578968</v>
      </c>
      <c r="BB19" s="12">
        <v>54280</v>
      </c>
      <c r="BC19" s="13">
        <v>2442.501252763449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19"/>
    </row>
    <row r="20" spans="1:135" ht="12">
      <c r="A20" s="116" t="s">
        <v>40</v>
      </c>
      <c r="B20" s="109">
        <f t="shared" si="0"/>
        <v>1627.6810979305567</v>
      </c>
      <c r="C20" s="109">
        <f t="shared" si="1"/>
        <v>1237.6622218373884</v>
      </c>
      <c r="D20" s="109">
        <f t="shared" si="2"/>
        <v>124.51060697895922</v>
      </c>
      <c r="E20" s="109">
        <f t="shared" si="3"/>
        <v>12.085461944757121</v>
      </c>
      <c r="F20" s="109">
        <f t="shared" si="4"/>
        <v>8.5919993072993339</v>
      </c>
      <c r="G20" s="109">
        <f t="shared" si="5"/>
        <v>244.83080786215257</v>
      </c>
      <c r="H20" s="116" t="s">
        <v>40</v>
      </c>
      <c r="I20" s="180">
        <f t="shared" ref="I20:I50" si="12">BA20</f>
        <v>18798089</v>
      </c>
      <c r="J20" s="181">
        <f t="shared" ref="J20:J50" si="13">Q20</f>
        <v>14293761</v>
      </c>
      <c r="K20" s="181">
        <f t="shared" ref="K20:K50" si="14">V20</f>
        <v>1437973</v>
      </c>
      <c r="L20" s="181">
        <f t="shared" ref="L20:L50" si="15">AO20</f>
        <v>139575</v>
      </c>
      <c r="M20" s="181">
        <f t="shared" ref="M20:M50" si="16">AT20</f>
        <v>99229</v>
      </c>
      <c r="N20" s="182">
        <f t="shared" ref="N20:N50" si="17">AW20</f>
        <v>2827551</v>
      </c>
      <c r="P20" s="48" t="s">
        <v>40</v>
      </c>
      <c r="Q20" s="12">
        <v>14293761</v>
      </c>
      <c r="R20" s="12">
        <v>12389028</v>
      </c>
      <c r="S20" s="12">
        <v>1904733</v>
      </c>
      <c r="T20" s="12">
        <v>1631449</v>
      </c>
      <c r="U20" s="12">
        <v>273284</v>
      </c>
      <c r="V20" s="12">
        <v>1437973</v>
      </c>
      <c r="W20" s="12">
        <v>1628235</v>
      </c>
      <c r="X20" s="12">
        <v>190262</v>
      </c>
      <c r="Y20" s="12">
        <v>-25179</v>
      </c>
      <c r="Z20" s="12">
        <v>125393</v>
      </c>
      <c r="AA20" s="12">
        <v>150572</v>
      </c>
      <c r="AB20" s="13">
        <v>1434477</v>
      </c>
      <c r="AC20" s="1"/>
      <c r="AD20" s="48" t="s">
        <v>40</v>
      </c>
      <c r="AE20" s="12">
        <v>722168</v>
      </c>
      <c r="AF20" s="12">
        <v>758356</v>
      </c>
      <c r="AG20" s="12">
        <v>36188</v>
      </c>
      <c r="AH20" s="12">
        <v>26454</v>
      </c>
      <c r="AI20" s="12">
        <v>679902</v>
      </c>
      <c r="AJ20" s="12">
        <v>5953</v>
      </c>
      <c r="AK20" s="12">
        <v>28675</v>
      </c>
      <c r="AL20" s="12">
        <v>32177</v>
      </c>
      <c r="AM20" s="12">
        <v>3502</v>
      </c>
      <c r="AN20" s="12">
        <v>3066355</v>
      </c>
      <c r="AO20" s="12">
        <v>139575</v>
      </c>
      <c r="AP20" s="12">
        <v>7488</v>
      </c>
      <c r="AQ20" s="13">
        <v>132087</v>
      </c>
      <c r="AR20" s="1">
        <v>0</v>
      </c>
      <c r="AS20" s="48" t="s">
        <v>40</v>
      </c>
      <c r="AT20" s="12">
        <v>99229</v>
      </c>
      <c r="AU20" s="12">
        <v>12529</v>
      </c>
      <c r="AV20" s="12">
        <v>86700</v>
      </c>
      <c r="AW20" s="12">
        <v>2827551</v>
      </c>
      <c r="AX20" s="12">
        <v>107992</v>
      </c>
      <c r="AY20" s="12">
        <v>765284</v>
      </c>
      <c r="AZ20" s="12">
        <v>1954275</v>
      </c>
      <c r="BA20" s="12">
        <v>18798089</v>
      </c>
      <c r="BB20" s="12">
        <v>11549</v>
      </c>
      <c r="BC20" s="13">
        <v>1627.6810979305567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19"/>
    </row>
    <row r="21" spans="1:135" ht="12">
      <c r="A21" s="108" t="s">
        <v>9</v>
      </c>
      <c r="B21" s="109">
        <f t="shared" si="0"/>
        <v>1777.7085354896676</v>
      </c>
      <c r="C21" s="109">
        <f t="shared" si="1"/>
        <v>1324.6794249775382</v>
      </c>
      <c r="D21" s="109">
        <f t="shared" si="2"/>
        <v>111.43791554357593</v>
      </c>
      <c r="E21" s="109">
        <f t="shared" si="3"/>
        <v>27.689308176100628</v>
      </c>
      <c r="F21" s="109">
        <f t="shared" si="4"/>
        <v>25.640071877807728</v>
      </c>
      <c r="G21" s="109">
        <f t="shared" si="5"/>
        <v>288.26181491464513</v>
      </c>
      <c r="H21" s="108" t="s">
        <v>9</v>
      </c>
      <c r="I21" s="119">
        <f t="shared" si="12"/>
        <v>9892948</v>
      </c>
      <c r="J21" s="115">
        <f t="shared" si="13"/>
        <v>7371841</v>
      </c>
      <c r="K21" s="115">
        <f t="shared" si="14"/>
        <v>620152</v>
      </c>
      <c r="L21" s="115">
        <f t="shared" si="15"/>
        <v>154091</v>
      </c>
      <c r="M21" s="115">
        <f t="shared" si="16"/>
        <v>142687</v>
      </c>
      <c r="N21" s="120">
        <f t="shared" si="17"/>
        <v>1604177</v>
      </c>
      <c r="P21" s="45" t="s">
        <v>9</v>
      </c>
      <c r="Q21" s="1">
        <v>7371841</v>
      </c>
      <c r="R21" s="1">
        <v>6389887</v>
      </c>
      <c r="S21" s="1">
        <v>981954</v>
      </c>
      <c r="T21" s="1">
        <v>841209</v>
      </c>
      <c r="U21" s="1">
        <v>140745</v>
      </c>
      <c r="V21" s="1">
        <v>620152</v>
      </c>
      <c r="W21" s="1">
        <v>679380</v>
      </c>
      <c r="X21" s="1">
        <v>59228</v>
      </c>
      <c r="Y21" s="1">
        <v>-1172</v>
      </c>
      <c r="Z21" s="1">
        <v>39632</v>
      </c>
      <c r="AA21" s="1">
        <v>40804</v>
      </c>
      <c r="AB21" s="9">
        <v>611500</v>
      </c>
      <c r="AC21" s="1"/>
      <c r="AD21" s="45" t="s">
        <v>9</v>
      </c>
      <c r="AE21" s="1">
        <v>129893</v>
      </c>
      <c r="AF21" s="1">
        <v>147117</v>
      </c>
      <c r="AG21" s="1">
        <v>17224</v>
      </c>
      <c r="AH21" s="1">
        <v>4220</v>
      </c>
      <c r="AI21" s="1">
        <v>345144</v>
      </c>
      <c r="AJ21" s="1">
        <v>132243</v>
      </c>
      <c r="AK21" s="1">
        <v>9824</v>
      </c>
      <c r="AL21" s="1">
        <v>11024</v>
      </c>
      <c r="AM21" s="1">
        <v>1200</v>
      </c>
      <c r="AN21" s="1">
        <v>1900955</v>
      </c>
      <c r="AO21" s="1">
        <v>154091</v>
      </c>
      <c r="AP21" s="1">
        <v>70785</v>
      </c>
      <c r="AQ21" s="9">
        <v>83306</v>
      </c>
      <c r="AR21" s="1">
        <v>0</v>
      </c>
      <c r="AS21" s="45" t="s">
        <v>9</v>
      </c>
      <c r="AT21" s="10">
        <v>142687</v>
      </c>
      <c r="AU21" s="1">
        <v>100645</v>
      </c>
      <c r="AV21" s="1">
        <v>42042</v>
      </c>
      <c r="AW21" s="1">
        <v>1604177</v>
      </c>
      <c r="AX21" s="1">
        <v>127626</v>
      </c>
      <c r="AY21" s="1">
        <v>268266</v>
      </c>
      <c r="AZ21" s="1">
        <v>1208285</v>
      </c>
      <c r="BA21" s="1">
        <v>9892948</v>
      </c>
      <c r="BB21" s="1">
        <v>5565</v>
      </c>
      <c r="BC21" s="9">
        <v>1777.7085354896676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19"/>
    </row>
    <row r="22" spans="1:135" ht="12">
      <c r="A22" s="108" t="s">
        <v>10</v>
      </c>
      <c r="B22" s="109">
        <f t="shared" si="0"/>
        <v>1792.3562067028647</v>
      </c>
      <c r="C22" s="109">
        <f t="shared" si="1"/>
        <v>1335.3492791612057</v>
      </c>
      <c r="D22" s="109">
        <f t="shared" si="2"/>
        <v>97.391125257442425</v>
      </c>
      <c r="E22" s="109">
        <f t="shared" si="3"/>
        <v>29.655963302752294</v>
      </c>
      <c r="F22" s="109">
        <f t="shared" si="4"/>
        <v>63.903014416775882</v>
      </c>
      <c r="G22" s="109">
        <f t="shared" si="5"/>
        <v>266.05682456468827</v>
      </c>
      <c r="H22" s="108" t="s">
        <v>10</v>
      </c>
      <c r="I22" s="119">
        <f t="shared" si="12"/>
        <v>19145949</v>
      </c>
      <c r="J22" s="115">
        <f t="shared" si="13"/>
        <v>14264201</v>
      </c>
      <c r="K22" s="115">
        <f t="shared" si="14"/>
        <v>1040332</v>
      </c>
      <c r="L22" s="115">
        <f t="shared" si="15"/>
        <v>316785</v>
      </c>
      <c r="M22" s="115">
        <f t="shared" si="16"/>
        <v>682612</v>
      </c>
      <c r="N22" s="120">
        <f t="shared" si="17"/>
        <v>2842019</v>
      </c>
      <c r="P22" s="45" t="s">
        <v>10</v>
      </c>
      <c r="Q22" s="1">
        <v>14264201</v>
      </c>
      <c r="R22" s="1">
        <v>12365508</v>
      </c>
      <c r="S22" s="1">
        <v>1898693</v>
      </c>
      <c r="T22" s="1">
        <v>1627348</v>
      </c>
      <c r="U22" s="1">
        <v>271345</v>
      </c>
      <c r="V22" s="1">
        <v>1040332</v>
      </c>
      <c r="W22" s="1">
        <v>1186722</v>
      </c>
      <c r="X22" s="1">
        <v>146390</v>
      </c>
      <c r="Y22" s="1">
        <v>-867</v>
      </c>
      <c r="Z22" s="1">
        <v>108628</v>
      </c>
      <c r="AA22" s="1">
        <v>109495</v>
      </c>
      <c r="AB22" s="9">
        <v>1024903</v>
      </c>
      <c r="AC22" s="1"/>
      <c r="AD22" s="45" t="s">
        <v>10</v>
      </c>
      <c r="AE22" s="1">
        <v>280631</v>
      </c>
      <c r="AF22" s="1">
        <v>315536</v>
      </c>
      <c r="AG22" s="1">
        <v>34905</v>
      </c>
      <c r="AH22" s="1">
        <v>38411</v>
      </c>
      <c r="AI22" s="1">
        <v>681399</v>
      </c>
      <c r="AJ22" s="1">
        <v>24462</v>
      </c>
      <c r="AK22" s="1">
        <v>16296</v>
      </c>
      <c r="AL22" s="1">
        <v>18286</v>
      </c>
      <c r="AM22" s="1">
        <v>1990</v>
      </c>
      <c r="AN22" s="1">
        <v>3841416</v>
      </c>
      <c r="AO22" s="1">
        <v>316785</v>
      </c>
      <c r="AP22" s="1">
        <v>138469</v>
      </c>
      <c r="AQ22" s="9">
        <v>178316</v>
      </c>
      <c r="AR22" s="1">
        <v>0</v>
      </c>
      <c r="AS22" s="45" t="s">
        <v>10</v>
      </c>
      <c r="AT22" s="10">
        <v>682612</v>
      </c>
      <c r="AU22" s="1">
        <v>629454</v>
      </c>
      <c r="AV22" s="1">
        <v>53158</v>
      </c>
      <c r="AW22" s="1">
        <v>2842019</v>
      </c>
      <c r="AX22" s="1">
        <v>129551</v>
      </c>
      <c r="AY22" s="1">
        <v>708434</v>
      </c>
      <c r="AZ22" s="1">
        <v>2004034</v>
      </c>
      <c r="BA22" s="1">
        <v>19145949</v>
      </c>
      <c r="BB22" s="1">
        <v>10682</v>
      </c>
      <c r="BC22" s="9">
        <v>1792.3562067028647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19"/>
    </row>
    <row r="23" spans="1:135" s="47" customFormat="1" ht="12">
      <c r="A23" s="108" t="s">
        <v>11</v>
      </c>
      <c r="B23" s="109">
        <f t="shared" si="0"/>
        <v>2083.5517117763038</v>
      </c>
      <c r="C23" s="109">
        <f t="shared" si="1"/>
        <v>1669.2400669176077</v>
      </c>
      <c r="D23" s="109">
        <f t="shared" si="2"/>
        <v>101.98912588874948</v>
      </c>
      <c r="E23" s="109">
        <f t="shared" si="3"/>
        <v>24.020672760948795</v>
      </c>
      <c r="F23" s="109">
        <f t="shared" si="4"/>
        <v>3.9434785206428868</v>
      </c>
      <c r="G23" s="109">
        <f t="shared" si="5"/>
        <v>284.35836768835514</v>
      </c>
      <c r="H23" s="108" t="s">
        <v>11</v>
      </c>
      <c r="I23" s="119">
        <f t="shared" si="12"/>
        <v>34872405</v>
      </c>
      <c r="J23" s="115">
        <f t="shared" si="13"/>
        <v>27938071</v>
      </c>
      <c r="K23" s="115">
        <f t="shared" si="14"/>
        <v>1706992</v>
      </c>
      <c r="L23" s="115">
        <f t="shared" si="15"/>
        <v>402034</v>
      </c>
      <c r="M23" s="115">
        <f t="shared" si="16"/>
        <v>66002</v>
      </c>
      <c r="N23" s="120">
        <f t="shared" si="17"/>
        <v>4759306</v>
      </c>
      <c r="P23" s="45" t="s">
        <v>11</v>
      </c>
      <c r="Q23" s="1">
        <v>27938071</v>
      </c>
      <c r="R23" s="1">
        <v>24232315</v>
      </c>
      <c r="S23" s="1">
        <v>3705756</v>
      </c>
      <c r="T23" s="1">
        <v>3175806</v>
      </c>
      <c r="U23" s="1">
        <v>529950</v>
      </c>
      <c r="V23" s="1">
        <v>1706992</v>
      </c>
      <c r="W23" s="1">
        <v>2147335</v>
      </c>
      <c r="X23" s="1">
        <v>440343</v>
      </c>
      <c r="Y23" s="1">
        <v>-340837</v>
      </c>
      <c r="Z23" s="1">
        <v>38798</v>
      </c>
      <c r="AA23" s="1">
        <v>379635</v>
      </c>
      <c r="AB23" s="9">
        <v>2020154</v>
      </c>
      <c r="AC23" s="1"/>
      <c r="AD23" s="45" t="s">
        <v>11</v>
      </c>
      <c r="AE23" s="1">
        <v>437873</v>
      </c>
      <c r="AF23" s="1">
        <v>495201</v>
      </c>
      <c r="AG23" s="1">
        <v>57328</v>
      </c>
      <c r="AH23" s="1">
        <v>44846</v>
      </c>
      <c r="AI23" s="1">
        <v>1061722</v>
      </c>
      <c r="AJ23" s="1">
        <v>475713</v>
      </c>
      <c r="AK23" s="1">
        <v>27675</v>
      </c>
      <c r="AL23" s="1">
        <v>31055</v>
      </c>
      <c r="AM23" s="1">
        <v>3380</v>
      </c>
      <c r="AN23" s="1">
        <v>5227342</v>
      </c>
      <c r="AO23" s="1">
        <v>402034</v>
      </c>
      <c r="AP23" s="1">
        <v>72416</v>
      </c>
      <c r="AQ23" s="9">
        <v>329618</v>
      </c>
      <c r="AR23" s="1">
        <v>0</v>
      </c>
      <c r="AS23" s="45" t="s">
        <v>11</v>
      </c>
      <c r="AT23" s="10">
        <v>66002</v>
      </c>
      <c r="AU23" s="1">
        <v>-39636</v>
      </c>
      <c r="AV23" s="1">
        <v>105638</v>
      </c>
      <c r="AW23" s="1">
        <v>4759306</v>
      </c>
      <c r="AX23" s="1">
        <v>62280</v>
      </c>
      <c r="AY23" s="1">
        <v>1149277</v>
      </c>
      <c r="AZ23" s="1">
        <v>3547749</v>
      </c>
      <c r="BA23" s="1">
        <v>34872405</v>
      </c>
      <c r="BB23" s="1">
        <v>16737</v>
      </c>
      <c r="BC23" s="9">
        <v>2083.5517117763038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1755.5568261787473</v>
      </c>
      <c r="C24" s="109">
        <f t="shared" si="1"/>
        <v>1268.6363476425054</v>
      </c>
      <c r="D24" s="109">
        <f t="shared" si="2"/>
        <v>149.95988740323716</v>
      </c>
      <c r="E24" s="109">
        <f t="shared" si="3"/>
        <v>13.511963406052075</v>
      </c>
      <c r="F24" s="109">
        <f t="shared" si="4"/>
        <v>55.49313863476425</v>
      </c>
      <c r="G24" s="109">
        <f t="shared" si="5"/>
        <v>267.9554890921886</v>
      </c>
      <c r="H24" s="116" t="s">
        <v>41</v>
      </c>
      <c r="I24" s="119">
        <f t="shared" si="12"/>
        <v>19957170</v>
      </c>
      <c r="J24" s="115">
        <f t="shared" si="13"/>
        <v>14421858</v>
      </c>
      <c r="K24" s="115">
        <f t="shared" si="14"/>
        <v>1704744</v>
      </c>
      <c r="L24" s="115">
        <f t="shared" si="15"/>
        <v>153604</v>
      </c>
      <c r="M24" s="115">
        <f t="shared" si="16"/>
        <v>630846</v>
      </c>
      <c r="N24" s="120">
        <f t="shared" si="17"/>
        <v>3046118</v>
      </c>
      <c r="P24" s="48" t="s">
        <v>41</v>
      </c>
      <c r="Q24" s="12">
        <v>14421858</v>
      </c>
      <c r="R24" s="12">
        <v>12502355</v>
      </c>
      <c r="S24" s="12">
        <v>1919503</v>
      </c>
      <c r="T24" s="12">
        <v>1645229</v>
      </c>
      <c r="U24" s="12">
        <v>274274</v>
      </c>
      <c r="V24" s="12">
        <v>1704744</v>
      </c>
      <c r="W24" s="12">
        <v>1863487</v>
      </c>
      <c r="X24" s="12">
        <v>158743</v>
      </c>
      <c r="Y24" s="12">
        <v>-78094</v>
      </c>
      <c r="Z24" s="12">
        <v>43609</v>
      </c>
      <c r="AA24" s="12">
        <v>121703</v>
      </c>
      <c r="AB24" s="13">
        <v>1762315</v>
      </c>
      <c r="AC24" s="1"/>
      <c r="AD24" s="48" t="s">
        <v>41</v>
      </c>
      <c r="AE24" s="12">
        <v>267484</v>
      </c>
      <c r="AF24" s="12">
        <v>302018</v>
      </c>
      <c r="AG24" s="12">
        <v>34534</v>
      </c>
      <c r="AH24" s="12">
        <v>57092</v>
      </c>
      <c r="AI24" s="12">
        <v>710960</v>
      </c>
      <c r="AJ24" s="12">
        <v>726779</v>
      </c>
      <c r="AK24" s="12">
        <v>20523</v>
      </c>
      <c r="AL24" s="12">
        <v>23029</v>
      </c>
      <c r="AM24" s="12">
        <v>2506</v>
      </c>
      <c r="AN24" s="12">
        <v>3830568</v>
      </c>
      <c r="AO24" s="12">
        <v>153604</v>
      </c>
      <c r="AP24" s="12">
        <v>1492</v>
      </c>
      <c r="AQ24" s="13">
        <v>152112</v>
      </c>
      <c r="AR24" s="1">
        <v>0</v>
      </c>
      <c r="AS24" s="48" t="s">
        <v>41</v>
      </c>
      <c r="AT24" s="11">
        <v>630846</v>
      </c>
      <c r="AU24" s="12">
        <v>536256</v>
      </c>
      <c r="AV24" s="12">
        <v>94590</v>
      </c>
      <c r="AW24" s="12">
        <v>3046118</v>
      </c>
      <c r="AX24" s="12">
        <v>148260</v>
      </c>
      <c r="AY24" s="12">
        <v>743421</v>
      </c>
      <c r="AZ24" s="12">
        <v>2154437</v>
      </c>
      <c r="BA24" s="12">
        <v>19957170</v>
      </c>
      <c r="BB24" s="12">
        <v>11368</v>
      </c>
      <c r="BC24" s="13">
        <v>1755.5568261787473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19"/>
    </row>
    <row r="25" spans="1:135" ht="12">
      <c r="A25" s="108" t="s">
        <v>12</v>
      </c>
      <c r="B25" s="115">
        <f t="shared" si="0"/>
        <v>2336.897394242641</v>
      </c>
      <c r="C25" s="115">
        <f t="shared" si="1"/>
        <v>1934.5474689713433</v>
      </c>
      <c r="D25" s="115">
        <f t="shared" si="2"/>
        <v>103.26385730066932</v>
      </c>
      <c r="E25" s="115">
        <f t="shared" si="3"/>
        <v>29.406394177659369</v>
      </c>
      <c r="F25" s="115">
        <f t="shared" si="4"/>
        <v>10.696503996361038</v>
      </c>
      <c r="G25" s="115">
        <f t="shared" si="5"/>
        <v>258.98316979660797</v>
      </c>
      <c r="H25" s="108" t="s">
        <v>12</v>
      </c>
      <c r="I25" s="180">
        <f t="shared" si="12"/>
        <v>71925028</v>
      </c>
      <c r="J25" s="181">
        <f t="shared" si="13"/>
        <v>59541502</v>
      </c>
      <c r="K25" s="181">
        <f t="shared" si="14"/>
        <v>3178255</v>
      </c>
      <c r="L25" s="181">
        <f t="shared" si="15"/>
        <v>905070</v>
      </c>
      <c r="M25" s="181">
        <f t="shared" si="16"/>
        <v>329217</v>
      </c>
      <c r="N25" s="182">
        <f t="shared" si="17"/>
        <v>7970984</v>
      </c>
      <c r="P25" s="45" t="s">
        <v>12</v>
      </c>
      <c r="Q25" s="1">
        <v>59541502</v>
      </c>
      <c r="R25" s="1">
        <v>51620711</v>
      </c>
      <c r="S25" s="1">
        <v>7920791</v>
      </c>
      <c r="T25" s="1">
        <v>6783823</v>
      </c>
      <c r="U25" s="1">
        <v>1136968</v>
      </c>
      <c r="V25" s="1">
        <v>3178255</v>
      </c>
      <c r="W25" s="1">
        <v>3875742</v>
      </c>
      <c r="X25" s="1">
        <v>697487</v>
      </c>
      <c r="Y25" s="1">
        <v>-276143</v>
      </c>
      <c r="Z25" s="1">
        <v>308867</v>
      </c>
      <c r="AA25" s="1">
        <v>585010</v>
      </c>
      <c r="AB25" s="9">
        <v>3398454</v>
      </c>
      <c r="AC25" s="1"/>
      <c r="AD25" s="45" t="s">
        <v>12</v>
      </c>
      <c r="AE25" s="1">
        <v>679525</v>
      </c>
      <c r="AF25" s="1">
        <v>785170</v>
      </c>
      <c r="AG25" s="1">
        <v>105645</v>
      </c>
      <c r="AH25" s="1">
        <v>119541</v>
      </c>
      <c r="AI25" s="1">
        <v>2049707</v>
      </c>
      <c r="AJ25" s="1">
        <v>549681</v>
      </c>
      <c r="AK25" s="1">
        <v>55944</v>
      </c>
      <c r="AL25" s="1">
        <v>62776</v>
      </c>
      <c r="AM25" s="1">
        <v>6832</v>
      </c>
      <c r="AN25" s="1">
        <v>9205271</v>
      </c>
      <c r="AO25" s="1">
        <v>905070</v>
      </c>
      <c r="AP25" s="1">
        <v>372951</v>
      </c>
      <c r="AQ25" s="9">
        <v>532119</v>
      </c>
      <c r="AR25" s="1">
        <v>0</v>
      </c>
      <c r="AS25" s="45" t="s">
        <v>12</v>
      </c>
      <c r="AT25" s="10">
        <v>329217</v>
      </c>
      <c r="AU25" s="1">
        <v>220334</v>
      </c>
      <c r="AV25" s="1">
        <v>108883</v>
      </c>
      <c r="AW25" s="1">
        <v>7970984</v>
      </c>
      <c r="AX25" s="1">
        <v>339123</v>
      </c>
      <c r="AY25" s="1">
        <v>1703916</v>
      </c>
      <c r="AZ25" s="1">
        <v>5927945</v>
      </c>
      <c r="BA25" s="1">
        <v>71925028</v>
      </c>
      <c r="BB25" s="1">
        <v>30778</v>
      </c>
      <c r="BC25" s="9">
        <v>2336.897394242641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19"/>
    </row>
    <row r="26" spans="1:135" ht="12">
      <c r="A26" s="116" t="s">
        <v>13</v>
      </c>
      <c r="B26" s="109">
        <f t="shared" si="0"/>
        <v>2427.3130432405837</v>
      </c>
      <c r="C26" s="109">
        <f t="shared" si="1"/>
        <v>2047.9750450992183</v>
      </c>
      <c r="D26" s="109">
        <f t="shared" si="2"/>
        <v>91.827447657573941</v>
      </c>
      <c r="E26" s="109">
        <f t="shared" si="3"/>
        <v>14.912562182255508</v>
      </c>
      <c r="F26" s="109">
        <f t="shared" si="4"/>
        <v>5.9307658667249772</v>
      </c>
      <c r="G26" s="109">
        <f t="shared" si="5"/>
        <v>266.66722243481115</v>
      </c>
      <c r="H26" s="116" t="s">
        <v>13</v>
      </c>
      <c r="I26" s="119">
        <f t="shared" si="12"/>
        <v>88805675</v>
      </c>
      <c r="J26" s="115">
        <f t="shared" si="13"/>
        <v>74927215</v>
      </c>
      <c r="K26" s="115">
        <f t="shared" si="14"/>
        <v>3359599</v>
      </c>
      <c r="L26" s="115">
        <f t="shared" si="15"/>
        <v>545591</v>
      </c>
      <c r="M26" s="115">
        <f t="shared" si="16"/>
        <v>216983</v>
      </c>
      <c r="N26" s="120">
        <f t="shared" si="17"/>
        <v>9756287</v>
      </c>
      <c r="P26" s="48" t="s">
        <v>13</v>
      </c>
      <c r="Q26" s="12">
        <v>74927215</v>
      </c>
      <c r="R26" s="12">
        <v>64962167</v>
      </c>
      <c r="S26" s="12">
        <v>9965048</v>
      </c>
      <c r="T26" s="12">
        <v>8534556</v>
      </c>
      <c r="U26" s="12">
        <v>1430492</v>
      </c>
      <c r="V26" s="12">
        <v>3359599</v>
      </c>
      <c r="W26" s="12">
        <v>4103957</v>
      </c>
      <c r="X26" s="12">
        <v>744358</v>
      </c>
      <c r="Y26" s="12">
        <v>-504735</v>
      </c>
      <c r="Z26" s="12">
        <v>107652</v>
      </c>
      <c r="AA26" s="12">
        <v>612387</v>
      </c>
      <c r="AB26" s="13">
        <v>3835188</v>
      </c>
      <c r="AC26" s="1"/>
      <c r="AD26" s="48" t="s">
        <v>13</v>
      </c>
      <c r="AE26" s="12">
        <v>783793</v>
      </c>
      <c r="AF26" s="12">
        <v>912204</v>
      </c>
      <c r="AG26" s="12">
        <v>128411</v>
      </c>
      <c r="AH26" s="12">
        <v>207540</v>
      </c>
      <c r="AI26" s="12">
        <v>2466021</v>
      </c>
      <c r="AJ26" s="12">
        <v>377834</v>
      </c>
      <c r="AK26" s="12">
        <v>29146</v>
      </c>
      <c r="AL26" s="12">
        <v>32706</v>
      </c>
      <c r="AM26" s="12">
        <v>3560</v>
      </c>
      <c r="AN26" s="12">
        <v>10518861</v>
      </c>
      <c r="AO26" s="12">
        <v>545591</v>
      </c>
      <c r="AP26" s="12">
        <v>237324</v>
      </c>
      <c r="AQ26" s="13">
        <v>308267</v>
      </c>
      <c r="AR26" s="1">
        <v>0</v>
      </c>
      <c r="AS26" s="48" t="s">
        <v>13</v>
      </c>
      <c r="AT26" s="11">
        <v>216983</v>
      </c>
      <c r="AU26" s="12">
        <v>170634</v>
      </c>
      <c r="AV26" s="12">
        <v>46349</v>
      </c>
      <c r="AW26" s="12">
        <v>9756287</v>
      </c>
      <c r="AX26" s="12">
        <v>222833</v>
      </c>
      <c r="AY26" s="12">
        <v>2654117</v>
      </c>
      <c r="AZ26" s="12">
        <v>6879337</v>
      </c>
      <c r="BA26" s="12">
        <v>88805675</v>
      </c>
      <c r="BB26" s="12">
        <v>36586</v>
      </c>
      <c r="BC26" s="13">
        <v>2427.3130432405837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19"/>
    </row>
    <row r="27" spans="1:135" ht="12">
      <c r="A27" s="108" t="s">
        <v>14</v>
      </c>
      <c r="B27" s="109">
        <f t="shared" si="0"/>
        <v>1842.3558981233243</v>
      </c>
      <c r="C27" s="109">
        <f t="shared" si="1"/>
        <v>1327.9459338695265</v>
      </c>
      <c r="D27" s="109">
        <f t="shared" si="2"/>
        <v>151.39946380697052</v>
      </c>
      <c r="E27" s="109">
        <f t="shared" si="3"/>
        <v>32.080652368185881</v>
      </c>
      <c r="F27" s="109">
        <f t="shared" si="4"/>
        <v>17.006032171581769</v>
      </c>
      <c r="G27" s="109">
        <f t="shared" si="5"/>
        <v>313.92381590705986</v>
      </c>
      <c r="H27" s="108" t="s">
        <v>14</v>
      </c>
      <c r="I27" s="119">
        <f t="shared" si="12"/>
        <v>8246385</v>
      </c>
      <c r="J27" s="115">
        <f t="shared" si="13"/>
        <v>5943886</v>
      </c>
      <c r="K27" s="115">
        <f t="shared" si="14"/>
        <v>677664</v>
      </c>
      <c r="L27" s="115">
        <f t="shared" si="15"/>
        <v>143593</v>
      </c>
      <c r="M27" s="115">
        <f t="shared" si="16"/>
        <v>76119</v>
      </c>
      <c r="N27" s="120">
        <f t="shared" si="17"/>
        <v>1405123</v>
      </c>
      <c r="P27" s="45" t="s">
        <v>14</v>
      </c>
      <c r="Q27" s="1">
        <v>5943886</v>
      </c>
      <c r="R27" s="1">
        <v>5154452</v>
      </c>
      <c r="S27" s="1">
        <v>789434</v>
      </c>
      <c r="T27" s="1">
        <v>676613</v>
      </c>
      <c r="U27" s="1">
        <v>112821</v>
      </c>
      <c r="V27" s="1">
        <v>677664</v>
      </c>
      <c r="W27" s="1">
        <v>769282</v>
      </c>
      <c r="X27" s="1">
        <v>91618</v>
      </c>
      <c r="Y27" s="1">
        <v>-5042</v>
      </c>
      <c r="Z27" s="1">
        <v>69536</v>
      </c>
      <c r="AA27" s="1">
        <v>74578</v>
      </c>
      <c r="AB27" s="9">
        <v>675263</v>
      </c>
      <c r="AC27" s="1"/>
      <c r="AD27" s="45" t="s">
        <v>14</v>
      </c>
      <c r="AE27" s="1">
        <v>84643</v>
      </c>
      <c r="AF27" s="1">
        <v>100774</v>
      </c>
      <c r="AG27" s="1">
        <v>16131</v>
      </c>
      <c r="AH27" s="1">
        <v>43467</v>
      </c>
      <c r="AI27" s="1">
        <v>354069</v>
      </c>
      <c r="AJ27" s="1">
        <v>193084</v>
      </c>
      <c r="AK27" s="1">
        <v>7443</v>
      </c>
      <c r="AL27" s="1">
        <v>8352</v>
      </c>
      <c r="AM27" s="1">
        <v>909</v>
      </c>
      <c r="AN27" s="1">
        <v>1624835</v>
      </c>
      <c r="AO27" s="1">
        <v>143593</v>
      </c>
      <c r="AP27" s="1">
        <v>95005</v>
      </c>
      <c r="AQ27" s="9">
        <v>48588</v>
      </c>
      <c r="AR27" s="1">
        <v>0</v>
      </c>
      <c r="AS27" s="45" t="s">
        <v>14</v>
      </c>
      <c r="AT27" s="1">
        <v>76119</v>
      </c>
      <c r="AU27" s="1">
        <v>46965</v>
      </c>
      <c r="AV27" s="1">
        <v>29154</v>
      </c>
      <c r="AW27" s="1">
        <v>1405123</v>
      </c>
      <c r="AX27" s="1">
        <v>187536</v>
      </c>
      <c r="AY27" s="1">
        <v>342620</v>
      </c>
      <c r="AZ27" s="1">
        <v>874967</v>
      </c>
      <c r="BA27" s="1">
        <v>8246385</v>
      </c>
      <c r="BB27" s="1">
        <v>4476</v>
      </c>
      <c r="BC27" s="9">
        <v>1842.3558981233243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19"/>
    </row>
    <row r="28" spans="1:135" ht="12">
      <c r="A28" s="108" t="s">
        <v>15</v>
      </c>
      <c r="B28" s="109">
        <f t="shared" si="0"/>
        <v>1656.2782283218964</v>
      </c>
      <c r="C28" s="109">
        <f t="shared" si="1"/>
        <v>1202.5315034310668</v>
      </c>
      <c r="D28" s="109">
        <f t="shared" si="2"/>
        <v>122.94547723019339</v>
      </c>
      <c r="E28" s="109">
        <f t="shared" si="3"/>
        <v>52.800623830318152</v>
      </c>
      <c r="F28" s="109">
        <f t="shared" si="4"/>
        <v>14.739238927011852</v>
      </c>
      <c r="G28" s="109">
        <f t="shared" si="5"/>
        <v>263.26138490330629</v>
      </c>
      <c r="H28" s="108" t="s">
        <v>15</v>
      </c>
      <c r="I28" s="119">
        <f t="shared" si="12"/>
        <v>13275070</v>
      </c>
      <c r="J28" s="115">
        <f t="shared" si="13"/>
        <v>9638290</v>
      </c>
      <c r="K28" s="115">
        <f t="shared" si="14"/>
        <v>985408</v>
      </c>
      <c r="L28" s="115">
        <f t="shared" si="15"/>
        <v>423197</v>
      </c>
      <c r="M28" s="115">
        <f t="shared" si="16"/>
        <v>118135</v>
      </c>
      <c r="N28" s="120">
        <f t="shared" si="17"/>
        <v>2110040</v>
      </c>
      <c r="P28" s="45" t="s">
        <v>15</v>
      </c>
      <c r="Q28" s="1">
        <v>9638290</v>
      </c>
      <c r="R28" s="1">
        <v>8359642</v>
      </c>
      <c r="S28" s="1">
        <v>1278648</v>
      </c>
      <c r="T28" s="1">
        <v>1095005</v>
      </c>
      <c r="U28" s="1">
        <v>183643</v>
      </c>
      <c r="V28" s="1">
        <v>985408</v>
      </c>
      <c r="W28" s="1">
        <v>1142968</v>
      </c>
      <c r="X28" s="1">
        <v>157560</v>
      </c>
      <c r="Y28" s="1">
        <v>-24820</v>
      </c>
      <c r="Z28" s="1">
        <v>103191</v>
      </c>
      <c r="AA28" s="1">
        <v>128011</v>
      </c>
      <c r="AB28" s="9">
        <v>993213</v>
      </c>
      <c r="AC28" s="1"/>
      <c r="AD28" s="45" t="s">
        <v>15</v>
      </c>
      <c r="AE28" s="1">
        <v>158648</v>
      </c>
      <c r="AF28" s="1">
        <v>186119</v>
      </c>
      <c r="AG28" s="1">
        <v>27471</v>
      </c>
      <c r="AH28" s="1">
        <v>45244</v>
      </c>
      <c r="AI28" s="1">
        <v>522140</v>
      </c>
      <c r="AJ28" s="1">
        <v>267181</v>
      </c>
      <c r="AK28" s="1">
        <v>17015</v>
      </c>
      <c r="AL28" s="1">
        <v>19093</v>
      </c>
      <c r="AM28" s="1">
        <v>2078</v>
      </c>
      <c r="AN28" s="1">
        <v>2651372</v>
      </c>
      <c r="AO28" s="1">
        <v>423197</v>
      </c>
      <c r="AP28" s="1">
        <v>172879</v>
      </c>
      <c r="AQ28" s="9">
        <v>250318</v>
      </c>
      <c r="AR28" s="1">
        <v>0</v>
      </c>
      <c r="AS28" s="45" t="s">
        <v>15</v>
      </c>
      <c r="AT28" s="1">
        <v>118135</v>
      </c>
      <c r="AU28" s="1">
        <v>53852</v>
      </c>
      <c r="AV28" s="1">
        <v>64283</v>
      </c>
      <c r="AW28" s="1">
        <v>2110040</v>
      </c>
      <c r="AX28" s="1">
        <v>228622</v>
      </c>
      <c r="AY28" s="1">
        <v>806695</v>
      </c>
      <c r="AZ28" s="1">
        <v>1074723</v>
      </c>
      <c r="BA28" s="1">
        <v>13275070</v>
      </c>
      <c r="BB28" s="1">
        <v>8015</v>
      </c>
      <c r="BC28" s="9">
        <v>1656.2782283218964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19"/>
    </row>
    <row r="29" spans="1:135" ht="12">
      <c r="A29" s="108" t="s">
        <v>16</v>
      </c>
      <c r="B29" s="109">
        <f t="shared" si="0"/>
        <v>1389.4603076923077</v>
      </c>
      <c r="C29" s="109">
        <f t="shared" si="1"/>
        <v>993.63569230769235</v>
      </c>
      <c r="D29" s="109">
        <f t="shared" si="2"/>
        <v>79.689230769230775</v>
      </c>
      <c r="E29" s="109">
        <f t="shared" si="3"/>
        <v>3.1433846153846154</v>
      </c>
      <c r="F29" s="109">
        <f t="shared" si="4"/>
        <v>19.035692307692308</v>
      </c>
      <c r="G29" s="109">
        <f t="shared" si="5"/>
        <v>293.95630769230769</v>
      </c>
      <c r="H29" s="108" t="s">
        <v>16</v>
      </c>
      <c r="I29" s="119">
        <f t="shared" si="12"/>
        <v>2257873</v>
      </c>
      <c r="J29" s="115">
        <f t="shared" si="13"/>
        <v>1614658</v>
      </c>
      <c r="K29" s="115">
        <f t="shared" si="14"/>
        <v>129495</v>
      </c>
      <c r="L29" s="115">
        <f t="shared" si="15"/>
        <v>5108</v>
      </c>
      <c r="M29" s="115">
        <f t="shared" si="16"/>
        <v>30933</v>
      </c>
      <c r="N29" s="120">
        <f t="shared" si="17"/>
        <v>477679</v>
      </c>
      <c r="P29" s="45" t="s">
        <v>16</v>
      </c>
      <c r="Q29" s="1">
        <v>1614658</v>
      </c>
      <c r="R29" s="1">
        <v>1400060</v>
      </c>
      <c r="S29" s="1">
        <v>214598</v>
      </c>
      <c r="T29" s="1">
        <v>183693</v>
      </c>
      <c r="U29" s="1">
        <v>30905</v>
      </c>
      <c r="V29" s="1">
        <v>129495</v>
      </c>
      <c r="W29" s="1">
        <v>177233</v>
      </c>
      <c r="X29" s="1">
        <v>47738</v>
      </c>
      <c r="Y29" s="1">
        <v>-8642</v>
      </c>
      <c r="Z29" s="1">
        <v>33268</v>
      </c>
      <c r="AA29" s="1">
        <v>41910</v>
      </c>
      <c r="AB29" s="9">
        <v>135013</v>
      </c>
      <c r="AC29" s="1"/>
      <c r="AD29" s="45" t="s">
        <v>16</v>
      </c>
      <c r="AE29" s="1">
        <v>30037</v>
      </c>
      <c r="AF29" s="1">
        <v>35484</v>
      </c>
      <c r="AG29" s="1">
        <v>5447</v>
      </c>
      <c r="AH29" s="1">
        <v>1095</v>
      </c>
      <c r="AI29" s="1">
        <v>86727</v>
      </c>
      <c r="AJ29" s="1">
        <v>17154</v>
      </c>
      <c r="AK29" s="1">
        <v>3124</v>
      </c>
      <c r="AL29" s="1">
        <v>3505</v>
      </c>
      <c r="AM29" s="1">
        <v>381</v>
      </c>
      <c r="AN29" s="1">
        <v>513720</v>
      </c>
      <c r="AO29" s="1">
        <v>5108</v>
      </c>
      <c r="AP29" s="1">
        <v>-13104</v>
      </c>
      <c r="AQ29" s="9">
        <v>18212</v>
      </c>
      <c r="AR29" s="1">
        <v>0</v>
      </c>
      <c r="AS29" s="45" t="s">
        <v>16</v>
      </c>
      <c r="AT29" s="1">
        <v>30933</v>
      </c>
      <c r="AU29" s="1">
        <v>13568</v>
      </c>
      <c r="AV29" s="1">
        <v>17365</v>
      </c>
      <c r="AW29" s="1">
        <v>477679</v>
      </c>
      <c r="AX29" s="1">
        <v>124830</v>
      </c>
      <c r="AY29" s="1">
        <v>123106</v>
      </c>
      <c r="AZ29" s="1">
        <v>229743</v>
      </c>
      <c r="BA29" s="1">
        <v>2257873</v>
      </c>
      <c r="BB29" s="1">
        <v>1625</v>
      </c>
      <c r="BC29" s="9">
        <v>1389.4603076923077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19"/>
    </row>
    <row r="30" spans="1:135" ht="12">
      <c r="A30" s="108" t="s">
        <v>17</v>
      </c>
      <c r="B30" s="109">
        <f t="shared" si="0"/>
        <v>1679.4456730060444</v>
      </c>
      <c r="C30" s="109">
        <f t="shared" si="1"/>
        <v>1252.6467639687453</v>
      </c>
      <c r="D30" s="109">
        <f t="shared" si="2"/>
        <v>137.7891788294265</v>
      </c>
      <c r="E30" s="109">
        <f t="shared" si="3"/>
        <v>27.385375202712662</v>
      </c>
      <c r="F30" s="109">
        <f t="shared" si="4"/>
        <v>14.468819106590004</v>
      </c>
      <c r="G30" s="109">
        <f t="shared" si="5"/>
        <v>247.15553589856995</v>
      </c>
      <c r="H30" s="108" t="s">
        <v>17</v>
      </c>
      <c r="I30" s="119">
        <f t="shared" si="12"/>
        <v>11391680</v>
      </c>
      <c r="J30" s="115">
        <f t="shared" si="13"/>
        <v>8496703</v>
      </c>
      <c r="K30" s="115">
        <f t="shared" si="14"/>
        <v>934624</v>
      </c>
      <c r="L30" s="115">
        <f t="shared" si="15"/>
        <v>185755</v>
      </c>
      <c r="M30" s="115">
        <f t="shared" si="16"/>
        <v>98142</v>
      </c>
      <c r="N30" s="120">
        <f t="shared" si="17"/>
        <v>1676456</v>
      </c>
      <c r="P30" s="45" t="s">
        <v>17</v>
      </c>
      <c r="Q30" s="1">
        <v>8496703</v>
      </c>
      <c r="R30" s="1">
        <v>7366333</v>
      </c>
      <c r="S30" s="1">
        <v>1130370</v>
      </c>
      <c r="T30" s="1">
        <v>967924</v>
      </c>
      <c r="U30" s="1">
        <v>162446</v>
      </c>
      <c r="V30" s="1">
        <v>934624</v>
      </c>
      <c r="W30" s="1">
        <v>1076023</v>
      </c>
      <c r="X30" s="1">
        <v>141399</v>
      </c>
      <c r="Y30" s="1">
        <v>-28224</v>
      </c>
      <c r="Z30" s="1">
        <v>86263</v>
      </c>
      <c r="AA30" s="1">
        <v>114487</v>
      </c>
      <c r="AB30" s="9">
        <v>938940</v>
      </c>
      <c r="AC30" s="1"/>
      <c r="AD30" s="45" t="s">
        <v>17</v>
      </c>
      <c r="AE30" s="1">
        <v>140853</v>
      </c>
      <c r="AF30" s="1">
        <v>164845</v>
      </c>
      <c r="AG30" s="1">
        <v>23992</v>
      </c>
      <c r="AH30" s="1">
        <v>23159</v>
      </c>
      <c r="AI30" s="1">
        <v>405501</v>
      </c>
      <c r="AJ30" s="1">
        <v>369427</v>
      </c>
      <c r="AK30" s="1">
        <v>23908</v>
      </c>
      <c r="AL30" s="1">
        <v>26828</v>
      </c>
      <c r="AM30" s="1">
        <v>2920</v>
      </c>
      <c r="AN30" s="1">
        <v>1960353</v>
      </c>
      <c r="AO30" s="1">
        <v>185755</v>
      </c>
      <c r="AP30" s="1">
        <v>51487</v>
      </c>
      <c r="AQ30" s="9">
        <v>134268</v>
      </c>
      <c r="AR30" s="1">
        <v>0</v>
      </c>
      <c r="AS30" s="45" t="s">
        <v>17</v>
      </c>
      <c r="AT30" s="1">
        <v>98142</v>
      </c>
      <c r="AU30" s="1">
        <v>47993</v>
      </c>
      <c r="AV30" s="1">
        <v>50149</v>
      </c>
      <c r="AW30" s="1">
        <v>1676456</v>
      </c>
      <c r="AX30" s="1">
        <v>84649</v>
      </c>
      <c r="AY30" s="1">
        <v>443653</v>
      </c>
      <c r="AZ30" s="1">
        <v>1148154</v>
      </c>
      <c r="BA30" s="1">
        <v>11391680</v>
      </c>
      <c r="BB30" s="1">
        <v>6783</v>
      </c>
      <c r="BC30" s="9">
        <v>1679.4456730060444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19"/>
    </row>
    <row r="31" spans="1:135" s="47" customFormat="1" ht="12">
      <c r="A31" s="108" t="s">
        <v>18</v>
      </c>
      <c r="B31" s="109">
        <f t="shared" si="0"/>
        <v>2083.6283965362795</v>
      </c>
      <c r="C31" s="109">
        <f t="shared" si="1"/>
        <v>1582.3875783816065</v>
      </c>
      <c r="D31" s="109">
        <f t="shared" si="2"/>
        <v>108.15571812481338</v>
      </c>
      <c r="E31" s="109">
        <f t="shared" si="3"/>
        <v>22.670498656315317</v>
      </c>
      <c r="F31" s="109">
        <f t="shared" si="4"/>
        <v>9.4862645565840555</v>
      </c>
      <c r="G31" s="109">
        <f t="shared" si="5"/>
        <v>360.92833681696027</v>
      </c>
      <c r="H31" s="108" t="s">
        <v>18</v>
      </c>
      <c r="I31" s="119">
        <f t="shared" si="12"/>
        <v>13956143</v>
      </c>
      <c r="J31" s="115">
        <f t="shared" si="13"/>
        <v>10598832</v>
      </c>
      <c r="K31" s="115">
        <f t="shared" si="14"/>
        <v>724427</v>
      </c>
      <c r="L31" s="115">
        <f t="shared" si="15"/>
        <v>151847</v>
      </c>
      <c r="M31" s="115">
        <f t="shared" si="16"/>
        <v>63539</v>
      </c>
      <c r="N31" s="120">
        <f t="shared" si="17"/>
        <v>2417498</v>
      </c>
      <c r="P31" s="45" t="s">
        <v>18</v>
      </c>
      <c r="Q31" s="1">
        <v>10598832</v>
      </c>
      <c r="R31" s="1">
        <v>9186437</v>
      </c>
      <c r="S31" s="1">
        <v>1412395</v>
      </c>
      <c r="T31" s="1">
        <v>1209396</v>
      </c>
      <c r="U31" s="1">
        <v>202999</v>
      </c>
      <c r="V31" s="1">
        <v>724427</v>
      </c>
      <c r="W31" s="1">
        <v>810690</v>
      </c>
      <c r="X31" s="1">
        <v>86263</v>
      </c>
      <c r="Y31" s="1">
        <v>-24290</v>
      </c>
      <c r="Z31" s="1">
        <v>40437</v>
      </c>
      <c r="AA31" s="1">
        <v>64727</v>
      </c>
      <c r="AB31" s="9">
        <v>741514</v>
      </c>
      <c r="AC31" s="1"/>
      <c r="AD31" s="45" t="s">
        <v>18</v>
      </c>
      <c r="AE31" s="1">
        <v>119924</v>
      </c>
      <c r="AF31" s="1">
        <v>140580</v>
      </c>
      <c r="AG31" s="1">
        <v>20656</v>
      </c>
      <c r="AH31" s="1">
        <v>20153</v>
      </c>
      <c r="AI31" s="1">
        <v>497569</v>
      </c>
      <c r="AJ31" s="1">
        <v>103868</v>
      </c>
      <c r="AK31" s="1">
        <v>7203</v>
      </c>
      <c r="AL31" s="1">
        <v>8083</v>
      </c>
      <c r="AM31" s="1">
        <v>880</v>
      </c>
      <c r="AN31" s="1">
        <v>2632884</v>
      </c>
      <c r="AO31" s="1">
        <v>151847</v>
      </c>
      <c r="AP31" s="1">
        <v>117181</v>
      </c>
      <c r="AQ31" s="9">
        <v>34666</v>
      </c>
      <c r="AR31" s="1">
        <v>0</v>
      </c>
      <c r="AS31" s="45" t="s">
        <v>18</v>
      </c>
      <c r="AT31" s="1">
        <v>63539</v>
      </c>
      <c r="AU31" s="1">
        <v>35823</v>
      </c>
      <c r="AV31" s="1">
        <v>27716</v>
      </c>
      <c r="AW31" s="1">
        <v>2417498</v>
      </c>
      <c r="AX31" s="1">
        <v>113121</v>
      </c>
      <c r="AY31" s="1">
        <v>673291</v>
      </c>
      <c r="AZ31" s="1">
        <v>1631086</v>
      </c>
      <c r="BA31" s="1">
        <v>13956143</v>
      </c>
      <c r="BB31" s="1">
        <v>6698</v>
      </c>
      <c r="BC31" s="9">
        <v>2083.6283965362795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1713.3950083194675</v>
      </c>
      <c r="C32" s="109">
        <f t="shared" si="1"/>
        <v>1297.9686356073212</v>
      </c>
      <c r="D32" s="109">
        <f t="shared" si="2"/>
        <v>120.1279534109817</v>
      </c>
      <c r="E32" s="109">
        <f t="shared" si="3"/>
        <v>19.376539101497503</v>
      </c>
      <c r="F32" s="109">
        <f t="shared" si="4"/>
        <v>8.0867720465890187</v>
      </c>
      <c r="G32" s="109">
        <f t="shared" si="5"/>
        <v>267.83510815307818</v>
      </c>
      <c r="H32" s="116" t="s">
        <v>42</v>
      </c>
      <c r="I32" s="119">
        <f t="shared" si="12"/>
        <v>20595008</v>
      </c>
      <c r="J32" s="115">
        <f t="shared" si="13"/>
        <v>15601583</v>
      </c>
      <c r="K32" s="115">
        <f t="shared" si="14"/>
        <v>1443938</v>
      </c>
      <c r="L32" s="115">
        <f t="shared" si="15"/>
        <v>232906</v>
      </c>
      <c r="M32" s="115">
        <f t="shared" si="16"/>
        <v>97203</v>
      </c>
      <c r="N32" s="120">
        <f t="shared" si="17"/>
        <v>3219378</v>
      </c>
      <c r="P32" s="48" t="s">
        <v>42</v>
      </c>
      <c r="Q32" s="11">
        <v>15601583</v>
      </c>
      <c r="R32" s="12">
        <v>13522776</v>
      </c>
      <c r="S32" s="12">
        <v>2078807</v>
      </c>
      <c r="T32" s="12">
        <v>1779879</v>
      </c>
      <c r="U32" s="12">
        <v>298928</v>
      </c>
      <c r="V32" s="12">
        <v>1443938</v>
      </c>
      <c r="W32" s="12">
        <v>1678817</v>
      </c>
      <c r="X32" s="12">
        <v>234879</v>
      </c>
      <c r="Y32" s="12">
        <v>-22171</v>
      </c>
      <c r="Z32" s="12">
        <v>163189</v>
      </c>
      <c r="AA32" s="12">
        <v>185360</v>
      </c>
      <c r="AB32" s="13">
        <v>1417270</v>
      </c>
      <c r="AC32" s="1"/>
      <c r="AD32" s="48" t="s">
        <v>42</v>
      </c>
      <c r="AE32" s="12">
        <v>221815</v>
      </c>
      <c r="AF32" s="12">
        <v>265370</v>
      </c>
      <c r="AG32" s="12">
        <v>43555</v>
      </c>
      <c r="AH32" s="12">
        <v>120677</v>
      </c>
      <c r="AI32" s="12">
        <v>737827</v>
      </c>
      <c r="AJ32" s="12">
        <v>336951</v>
      </c>
      <c r="AK32" s="12">
        <v>48839</v>
      </c>
      <c r="AL32" s="12">
        <v>54803</v>
      </c>
      <c r="AM32" s="12">
        <v>5964</v>
      </c>
      <c r="AN32" s="12">
        <v>3549487</v>
      </c>
      <c r="AO32" s="12">
        <v>232906</v>
      </c>
      <c r="AP32" s="12">
        <v>109893</v>
      </c>
      <c r="AQ32" s="13">
        <v>123013</v>
      </c>
      <c r="AR32" s="1">
        <v>0</v>
      </c>
      <c r="AS32" s="48" t="s">
        <v>42</v>
      </c>
      <c r="AT32" s="12">
        <v>97203</v>
      </c>
      <c r="AU32" s="12">
        <v>27319</v>
      </c>
      <c r="AV32" s="12">
        <v>69884</v>
      </c>
      <c r="AW32" s="12">
        <v>3219378</v>
      </c>
      <c r="AX32" s="12">
        <v>181486</v>
      </c>
      <c r="AY32" s="12">
        <v>643312</v>
      </c>
      <c r="AZ32" s="12">
        <v>2394580</v>
      </c>
      <c r="BA32" s="12">
        <v>20595008</v>
      </c>
      <c r="BB32" s="12">
        <v>12020</v>
      </c>
      <c r="BC32" s="13">
        <v>1713.3950083194675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19"/>
    </row>
    <row r="33" spans="1:135" ht="12">
      <c r="A33" s="108" t="s">
        <v>19</v>
      </c>
      <c r="B33" s="109">
        <f t="shared" si="0"/>
        <v>1846.9348844994979</v>
      </c>
      <c r="C33" s="109">
        <f t="shared" si="1"/>
        <v>1460.2893650262247</v>
      </c>
      <c r="D33" s="109">
        <f t="shared" si="2"/>
        <v>90.330431871442926</v>
      </c>
      <c r="E33" s="109">
        <f t="shared" si="3"/>
        <v>26.464066510434105</v>
      </c>
      <c r="F33" s="109">
        <f t="shared" si="4"/>
        <v>17.360395045195848</v>
      </c>
      <c r="G33" s="109">
        <f t="shared" si="5"/>
        <v>252.49062604620019</v>
      </c>
      <c r="H33" s="108" t="s">
        <v>19</v>
      </c>
      <c r="I33" s="119">
        <f t="shared" si="12"/>
        <v>33100767</v>
      </c>
      <c r="J33" s="115">
        <f t="shared" si="13"/>
        <v>26171306</v>
      </c>
      <c r="K33" s="115">
        <f t="shared" si="14"/>
        <v>1618902</v>
      </c>
      <c r="L33" s="115">
        <f t="shared" si="15"/>
        <v>474289</v>
      </c>
      <c r="M33" s="115">
        <f t="shared" si="16"/>
        <v>311133</v>
      </c>
      <c r="N33" s="120">
        <f t="shared" si="17"/>
        <v>4525137</v>
      </c>
      <c r="P33" s="45" t="s">
        <v>19</v>
      </c>
      <c r="Q33" s="1">
        <v>26171306</v>
      </c>
      <c r="R33" s="1">
        <v>22685387</v>
      </c>
      <c r="S33" s="1">
        <v>3485919</v>
      </c>
      <c r="T33" s="1">
        <v>2984773</v>
      </c>
      <c r="U33" s="1">
        <v>501146</v>
      </c>
      <c r="V33" s="1">
        <v>1618902</v>
      </c>
      <c r="W33" s="1">
        <v>2188207</v>
      </c>
      <c r="X33" s="1">
        <v>569305</v>
      </c>
      <c r="Y33" s="1">
        <v>-167129</v>
      </c>
      <c r="Z33" s="1">
        <v>337598</v>
      </c>
      <c r="AA33" s="1">
        <v>504727</v>
      </c>
      <c r="AB33" s="9">
        <v>1738117</v>
      </c>
      <c r="AC33" s="1"/>
      <c r="AD33" s="45" t="s">
        <v>19</v>
      </c>
      <c r="AE33" s="1">
        <v>424176</v>
      </c>
      <c r="AF33" s="1">
        <v>482902</v>
      </c>
      <c r="AG33" s="1">
        <v>58726</v>
      </c>
      <c r="AH33" s="1">
        <v>67944</v>
      </c>
      <c r="AI33" s="1">
        <v>1192152</v>
      </c>
      <c r="AJ33" s="1">
        <v>53845</v>
      </c>
      <c r="AK33" s="1">
        <v>47914</v>
      </c>
      <c r="AL33" s="1">
        <v>53766</v>
      </c>
      <c r="AM33" s="1">
        <v>5852</v>
      </c>
      <c r="AN33" s="1">
        <v>5310559</v>
      </c>
      <c r="AO33" s="1">
        <v>474289</v>
      </c>
      <c r="AP33" s="1">
        <v>229022</v>
      </c>
      <c r="AQ33" s="9">
        <v>245267</v>
      </c>
      <c r="AR33" s="1">
        <v>0</v>
      </c>
      <c r="AS33" s="45" t="s">
        <v>19</v>
      </c>
      <c r="AT33" s="1">
        <v>311133</v>
      </c>
      <c r="AU33" s="1">
        <v>228266</v>
      </c>
      <c r="AV33" s="1">
        <v>82867</v>
      </c>
      <c r="AW33" s="1">
        <v>4525137</v>
      </c>
      <c r="AX33" s="1">
        <v>125899</v>
      </c>
      <c r="AY33" s="1">
        <v>1279084</v>
      </c>
      <c r="AZ33" s="1">
        <v>3120154</v>
      </c>
      <c r="BA33" s="1">
        <v>33100767</v>
      </c>
      <c r="BB33" s="1">
        <v>17922</v>
      </c>
      <c r="BC33" s="9">
        <v>1846.9348844994979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19"/>
    </row>
    <row r="34" spans="1:135" ht="12">
      <c r="A34" s="108" t="s">
        <v>20</v>
      </c>
      <c r="B34" s="115">
        <f t="shared" si="0"/>
        <v>2289.3692378966875</v>
      </c>
      <c r="C34" s="115">
        <f t="shared" si="1"/>
        <v>1753.5447069724346</v>
      </c>
      <c r="D34" s="115">
        <f t="shared" si="2"/>
        <v>160.42784340977531</v>
      </c>
      <c r="E34" s="115">
        <f t="shared" si="3"/>
        <v>34.025364836692148</v>
      </c>
      <c r="F34" s="115">
        <f t="shared" si="4"/>
        <v>15.554551772063933</v>
      </c>
      <c r="G34" s="115">
        <f t="shared" si="5"/>
        <v>325.81677090572157</v>
      </c>
      <c r="H34" s="108" t="s">
        <v>20</v>
      </c>
      <c r="I34" s="119">
        <f t="shared" si="12"/>
        <v>19766414</v>
      </c>
      <c r="J34" s="115">
        <f t="shared" si="13"/>
        <v>15140105</v>
      </c>
      <c r="K34" s="115">
        <f t="shared" si="14"/>
        <v>1385134</v>
      </c>
      <c r="L34" s="115">
        <f t="shared" si="15"/>
        <v>293775</v>
      </c>
      <c r="M34" s="115">
        <f t="shared" si="16"/>
        <v>134298</v>
      </c>
      <c r="N34" s="120">
        <f t="shared" si="17"/>
        <v>2813102</v>
      </c>
      <c r="P34" s="45" t="s">
        <v>20</v>
      </c>
      <c r="Q34" s="1">
        <v>15140105</v>
      </c>
      <c r="R34" s="1">
        <v>13122042</v>
      </c>
      <c r="S34" s="1">
        <v>2018063</v>
      </c>
      <c r="T34" s="1">
        <v>1727921</v>
      </c>
      <c r="U34" s="1">
        <v>290142</v>
      </c>
      <c r="V34" s="1">
        <v>1385134</v>
      </c>
      <c r="W34" s="1">
        <v>1525348</v>
      </c>
      <c r="X34" s="1">
        <v>140214</v>
      </c>
      <c r="Y34" s="1">
        <v>-93614</v>
      </c>
      <c r="Z34" s="1">
        <v>17830</v>
      </c>
      <c r="AA34" s="1">
        <v>111444</v>
      </c>
      <c r="AB34" s="9">
        <v>1467959</v>
      </c>
      <c r="AC34" s="1"/>
      <c r="AD34" s="45" t="s">
        <v>20</v>
      </c>
      <c r="AE34" s="1">
        <v>186534</v>
      </c>
      <c r="AF34" s="1">
        <v>213986</v>
      </c>
      <c r="AG34" s="1">
        <v>27452</v>
      </c>
      <c r="AH34" s="1">
        <v>39330</v>
      </c>
      <c r="AI34" s="1">
        <v>677876</v>
      </c>
      <c r="AJ34" s="1">
        <v>564219</v>
      </c>
      <c r="AK34" s="1">
        <v>10789</v>
      </c>
      <c r="AL34" s="1">
        <v>12107</v>
      </c>
      <c r="AM34" s="1">
        <v>1318</v>
      </c>
      <c r="AN34" s="1">
        <v>3241175</v>
      </c>
      <c r="AO34" s="1">
        <v>293775</v>
      </c>
      <c r="AP34" s="1">
        <v>152638</v>
      </c>
      <c r="AQ34" s="9">
        <v>141137</v>
      </c>
      <c r="AR34" s="1">
        <v>0</v>
      </c>
      <c r="AS34" s="45" t="s">
        <v>20</v>
      </c>
      <c r="AT34" s="1">
        <v>134298</v>
      </c>
      <c r="AU34" s="1">
        <v>101501</v>
      </c>
      <c r="AV34" s="1">
        <v>32797</v>
      </c>
      <c r="AW34" s="1">
        <v>2813102</v>
      </c>
      <c r="AX34" s="1">
        <v>37390</v>
      </c>
      <c r="AY34" s="1">
        <v>805538</v>
      </c>
      <c r="AZ34" s="1">
        <v>1970174</v>
      </c>
      <c r="BA34" s="1">
        <v>19766414</v>
      </c>
      <c r="BB34" s="1">
        <v>8634</v>
      </c>
      <c r="BC34" s="9">
        <v>2289.3692378966875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5"/>
    </row>
    <row r="35" spans="1:135" ht="12">
      <c r="A35" s="108" t="s">
        <v>21</v>
      </c>
      <c r="B35" s="109">
        <f t="shared" si="0"/>
        <v>2146.3404639490759</v>
      </c>
      <c r="C35" s="109">
        <f t="shared" si="1"/>
        <v>1663.5749479740482</v>
      </c>
      <c r="D35" s="109">
        <f t="shared" si="2"/>
        <v>152.39307136736443</v>
      </c>
      <c r="E35" s="109">
        <f t="shared" si="3"/>
        <v>46.017260374586854</v>
      </c>
      <c r="F35" s="109">
        <f t="shared" si="4"/>
        <v>12.822866935977476</v>
      </c>
      <c r="G35" s="109">
        <f t="shared" si="5"/>
        <v>271.53231729709881</v>
      </c>
      <c r="H35" s="108" t="s">
        <v>21</v>
      </c>
      <c r="I35" s="119">
        <f t="shared" si="12"/>
        <v>70133821</v>
      </c>
      <c r="J35" s="115">
        <f t="shared" si="13"/>
        <v>54358975</v>
      </c>
      <c r="K35" s="115">
        <f t="shared" si="14"/>
        <v>4979596</v>
      </c>
      <c r="L35" s="115">
        <f t="shared" si="15"/>
        <v>1503660</v>
      </c>
      <c r="M35" s="115">
        <f t="shared" si="16"/>
        <v>419000</v>
      </c>
      <c r="N35" s="120">
        <f t="shared" si="17"/>
        <v>8872590</v>
      </c>
      <c r="P35" s="45" t="s">
        <v>21</v>
      </c>
      <c r="Q35" s="1">
        <v>54358975</v>
      </c>
      <c r="R35" s="1">
        <v>47104192</v>
      </c>
      <c r="S35" s="1">
        <v>7254783</v>
      </c>
      <c r="T35" s="1">
        <v>6202275</v>
      </c>
      <c r="U35" s="1">
        <v>1052508</v>
      </c>
      <c r="V35" s="1">
        <v>4979596</v>
      </c>
      <c r="W35" s="1">
        <v>7419159</v>
      </c>
      <c r="X35" s="1">
        <v>2439563</v>
      </c>
      <c r="Y35" s="1">
        <v>394042</v>
      </c>
      <c r="Z35" s="1">
        <v>2725358</v>
      </c>
      <c r="AA35" s="1">
        <v>2331316</v>
      </c>
      <c r="AB35" s="9">
        <v>4543708</v>
      </c>
      <c r="AC35" s="1"/>
      <c r="AD35" s="45" t="s">
        <v>21</v>
      </c>
      <c r="AE35" s="1">
        <v>759096</v>
      </c>
      <c r="AF35" s="1">
        <v>862232</v>
      </c>
      <c r="AG35" s="1">
        <v>103136</v>
      </c>
      <c r="AH35" s="1">
        <v>87064</v>
      </c>
      <c r="AI35" s="1">
        <v>2181065</v>
      </c>
      <c r="AJ35" s="1">
        <v>1516483</v>
      </c>
      <c r="AK35" s="1">
        <v>41846</v>
      </c>
      <c r="AL35" s="1">
        <v>46957</v>
      </c>
      <c r="AM35" s="1">
        <v>5111</v>
      </c>
      <c r="AN35" s="1">
        <v>10795250</v>
      </c>
      <c r="AO35" s="1">
        <v>1503660</v>
      </c>
      <c r="AP35" s="1">
        <v>1187138</v>
      </c>
      <c r="AQ35" s="9">
        <v>316522</v>
      </c>
      <c r="AR35" s="1">
        <v>0</v>
      </c>
      <c r="AS35" s="45" t="s">
        <v>21</v>
      </c>
      <c r="AT35" s="1">
        <v>419000</v>
      </c>
      <c r="AU35" s="1">
        <v>314153</v>
      </c>
      <c r="AV35" s="1">
        <v>104847</v>
      </c>
      <c r="AW35" s="1">
        <v>8872590</v>
      </c>
      <c r="AX35" s="1">
        <v>132759</v>
      </c>
      <c r="AY35" s="1">
        <v>2593464</v>
      </c>
      <c r="AZ35" s="1">
        <v>6146367</v>
      </c>
      <c r="BA35" s="1">
        <v>70133821</v>
      </c>
      <c r="BB35" s="1">
        <v>32676</v>
      </c>
      <c r="BC35" s="9">
        <v>2146.3404639490759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5"/>
    </row>
    <row r="36" spans="1:135" ht="12">
      <c r="A36" s="108" t="s">
        <v>22</v>
      </c>
      <c r="B36" s="109">
        <f t="shared" si="0"/>
        <v>1735.5200319801013</v>
      </c>
      <c r="C36" s="109">
        <f t="shared" si="1"/>
        <v>1286.2893310828817</v>
      </c>
      <c r="D36" s="109">
        <f t="shared" si="2"/>
        <v>104.62645465043973</v>
      </c>
      <c r="E36" s="109">
        <f t="shared" si="3"/>
        <v>44.351603446744249</v>
      </c>
      <c r="F36" s="109">
        <f t="shared" si="4"/>
        <v>15.757217731189481</v>
      </c>
      <c r="G36" s="109">
        <f t="shared" si="5"/>
        <v>284.49542506884603</v>
      </c>
      <c r="H36" s="108" t="s">
        <v>22</v>
      </c>
      <c r="I36" s="119">
        <f t="shared" si="12"/>
        <v>19536749</v>
      </c>
      <c r="J36" s="115">
        <f t="shared" si="13"/>
        <v>14479759</v>
      </c>
      <c r="K36" s="115">
        <f t="shared" si="14"/>
        <v>1177780</v>
      </c>
      <c r="L36" s="115">
        <f t="shared" si="15"/>
        <v>499266</v>
      </c>
      <c r="M36" s="115">
        <f t="shared" si="16"/>
        <v>177379</v>
      </c>
      <c r="N36" s="120">
        <f t="shared" si="17"/>
        <v>3202565</v>
      </c>
      <c r="P36" s="45" t="s">
        <v>22</v>
      </c>
      <c r="Q36" s="1">
        <v>14479759</v>
      </c>
      <c r="R36" s="1">
        <v>12550461</v>
      </c>
      <c r="S36" s="1">
        <v>1929298</v>
      </c>
      <c r="T36" s="1">
        <v>1652711</v>
      </c>
      <c r="U36" s="1">
        <v>276587</v>
      </c>
      <c r="V36" s="1">
        <v>1177780</v>
      </c>
      <c r="W36" s="1">
        <v>1367709</v>
      </c>
      <c r="X36" s="1">
        <v>189929</v>
      </c>
      <c r="Y36" s="1">
        <v>-101934</v>
      </c>
      <c r="Z36" s="1">
        <v>50393</v>
      </c>
      <c r="AA36" s="1">
        <v>152327</v>
      </c>
      <c r="AB36" s="9">
        <v>1258251</v>
      </c>
      <c r="AC36" s="1"/>
      <c r="AD36" s="45" t="s">
        <v>22</v>
      </c>
      <c r="AE36" s="1">
        <v>256899</v>
      </c>
      <c r="AF36" s="1">
        <v>291880</v>
      </c>
      <c r="AG36" s="1">
        <v>34981</v>
      </c>
      <c r="AH36" s="1">
        <v>80143</v>
      </c>
      <c r="AI36" s="1">
        <v>669134</v>
      </c>
      <c r="AJ36" s="1">
        <v>252075</v>
      </c>
      <c r="AK36" s="1">
        <v>21463</v>
      </c>
      <c r="AL36" s="1">
        <v>24084</v>
      </c>
      <c r="AM36" s="1">
        <v>2621</v>
      </c>
      <c r="AN36" s="1">
        <v>3879210</v>
      </c>
      <c r="AO36" s="1">
        <v>499266</v>
      </c>
      <c r="AP36" s="1">
        <v>165879</v>
      </c>
      <c r="AQ36" s="9">
        <v>333387</v>
      </c>
      <c r="AR36" s="1">
        <v>0</v>
      </c>
      <c r="AS36" s="45" t="s">
        <v>22</v>
      </c>
      <c r="AT36" s="1">
        <v>177379</v>
      </c>
      <c r="AU36" s="1">
        <v>122595</v>
      </c>
      <c r="AV36" s="1">
        <v>54784</v>
      </c>
      <c r="AW36" s="1">
        <v>3202565</v>
      </c>
      <c r="AX36" s="1">
        <v>157940</v>
      </c>
      <c r="AY36" s="1">
        <v>821917</v>
      </c>
      <c r="AZ36" s="1">
        <v>2222708</v>
      </c>
      <c r="BA36" s="1">
        <v>19536749</v>
      </c>
      <c r="BB36" s="1">
        <v>11257</v>
      </c>
      <c r="BC36" s="9">
        <v>1735.5200319801013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5"/>
    </row>
    <row r="37" spans="1:135" ht="12">
      <c r="A37" s="116" t="s">
        <v>43</v>
      </c>
      <c r="B37" s="109">
        <f t="shared" si="0"/>
        <v>1445.71771025878</v>
      </c>
      <c r="C37" s="109">
        <f t="shared" si="1"/>
        <v>1113.2159773567469</v>
      </c>
      <c r="D37" s="109">
        <f t="shared" si="2"/>
        <v>98.258086876155275</v>
      </c>
      <c r="E37" s="109">
        <f t="shared" si="3"/>
        <v>20.462858133086876</v>
      </c>
      <c r="F37" s="109">
        <f t="shared" si="4"/>
        <v>9.0399145101663585</v>
      </c>
      <c r="G37" s="109">
        <f t="shared" si="5"/>
        <v>204.74087338262476</v>
      </c>
      <c r="H37" s="116" t="s">
        <v>43</v>
      </c>
      <c r="I37" s="119">
        <f t="shared" si="12"/>
        <v>25028265</v>
      </c>
      <c r="J37" s="115">
        <f t="shared" si="13"/>
        <v>19271995</v>
      </c>
      <c r="K37" s="115">
        <f t="shared" si="14"/>
        <v>1701044</v>
      </c>
      <c r="L37" s="115">
        <f t="shared" si="15"/>
        <v>354253</v>
      </c>
      <c r="M37" s="115">
        <f t="shared" si="16"/>
        <v>156499</v>
      </c>
      <c r="N37" s="120">
        <f t="shared" si="17"/>
        <v>3544474</v>
      </c>
      <c r="P37" s="48" t="s">
        <v>43</v>
      </c>
      <c r="Q37" s="12">
        <v>19271995</v>
      </c>
      <c r="R37" s="12">
        <v>16709498</v>
      </c>
      <c r="S37" s="12">
        <v>2562497</v>
      </c>
      <c r="T37" s="12">
        <v>2194439</v>
      </c>
      <c r="U37" s="12">
        <v>368058</v>
      </c>
      <c r="V37" s="12">
        <v>1701044</v>
      </c>
      <c r="W37" s="12">
        <v>2053697</v>
      </c>
      <c r="X37" s="12">
        <v>352653</v>
      </c>
      <c r="Y37" s="12">
        <v>-124428</v>
      </c>
      <c r="Z37" s="12">
        <v>167677</v>
      </c>
      <c r="AA37" s="12">
        <v>292105</v>
      </c>
      <c r="AB37" s="13">
        <v>1793034</v>
      </c>
      <c r="AC37" s="1"/>
      <c r="AD37" s="48" t="s">
        <v>43</v>
      </c>
      <c r="AE37" s="12">
        <v>418725</v>
      </c>
      <c r="AF37" s="12">
        <v>475312</v>
      </c>
      <c r="AG37" s="12">
        <v>56587</v>
      </c>
      <c r="AH37" s="12">
        <v>86227</v>
      </c>
      <c r="AI37" s="12">
        <v>998778</v>
      </c>
      <c r="AJ37" s="12">
        <v>289304</v>
      </c>
      <c r="AK37" s="12">
        <v>32438</v>
      </c>
      <c r="AL37" s="12">
        <v>36399</v>
      </c>
      <c r="AM37" s="12">
        <v>3961</v>
      </c>
      <c r="AN37" s="12">
        <v>4055226</v>
      </c>
      <c r="AO37" s="12">
        <v>354253</v>
      </c>
      <c r="AP37" s="12">
        <v>77879</v>
      </c>
      <c r="AQ37" s="13">
        <v>276374</v>
      </c>
      <c r="AR37" s="1">
        <v>0</v>
      </c>
      <c r="AS37" s="48" t="s">
        <v>43</v>
      </c>
      <c r="AT37" s="12">
        <v>156499</v>
      </c>
      <c r="AU37" s="12">
        <v>41632</v>
      </c>
      <c r="AV37" s="12">
        <v>114867</v>
      </c>
      <c r="AW37" s="12">
        <v>3544474</v>
      </c>
      <c r="AX37" s="12">
        <v>389620</v>
      </c>
      <c r="AY37" s="12">
        <v>903246</v>
      </c>
      <c r="AZ37" s="12">
        <v>2251608</v>
      </c>
      <c r="BA37" s="12">
        <v>25028265</v>
      </c>
      <c r="BB37" s="12">
        <v>17312</v>
      </c>
      <c r="BC37" s="13">
        <v>1445.71771025878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19"/>
    </row>
    <row r="38" spans="1:135" ht="12">
      <c r="A38" s="117" t="s">
        <v>44</v>
      </c>
      <c r="B38" s="109">
        <f t="shared" si="0"/>
        <v>1739.3903505347803</v>
      </c>
      <c r="C38" s="109">
        <f t="shared" si="1"/>
        <v>1242.7806229994535</v>
      </c>
      <c r="D38" s="109">
        <f t="shared" si="2"/>
        <v>118.73940198298072</v>
      </c>
      <c r="E38" s="109">
        <f t="shared" si="3"/>
        <v>31.650089780622999</v>
      </c>
      <c r="F38" s="109">
        <f t="shared" si="4"/>
        <v>42.776251073463968</v>
      </c>
      <c r="G38" s="109">
        <f t="shared" si="5"/>
        <v>303.44398469825904</v>
      </c>
      <c r="H38" s="117" t="s">
        <v>44</v>
      </c>
      <c r="I38" s="119">
        <f t="shared" si="12"/>
        <v>22279851</v>
      </c>
      <c r="J38" s="115">
        <f t="shared" si="13"/>
        <v>15918777</v>
      </c>
      <c r="K38" s="115">
        <f t="shared" si="14"/>
        <v>1520933</v>
      </c>
      <c r="L38" s="115">
        <f t="shared" si="15"/>
        <v>405406</v>
      </c>
      <c r="M38" s="115">
        <f t="shared" si="16"/>
        <v>547921</v>
      </c>
      <c r="N38" s="120">
        <f t="shared" si="17"/>
        <v>3886814</v>
      </c>
      <c r="P38" s="50" t="s">
        <v>44</v>
      </c>
      <c r="Q38" s="14">
        <v>15918777</v>
      </c>
      <c r="R38" s="14">
        <v>13798376</v>
      </c>
      <c r="S38" s="14">
        <v>2120401</v>
      </c>
      <c r="T38" s="14">
        <v>1816308</v>
      </c>
      <c r="U38" s="14">
        <v>304093</v>
      </c>
      <c r="V38" s="14">
        <v>1520933</v>
      </c>
      <c r="W38" s="14">
        <v>1773938</v>
      </c>
      <c r="X38" s="14">
        <v>253005</v>
      </c>
      <c r="Y38" s="14">
        <v>-140086</v>
      </c>
      <c r="Z38" s="14">
        <v>70944</v>
      </c>
      <c r="AA38" s="14">
        <v>211030</v>
      </c>
      <c r="AB38" s="15">
        <v>1626087</v>
      </c>
      <c r="AC38" s="1"/>
      <c r="AD38" s="50" t="s">
        <v>44</v>
      </c>
      <c r="AE38" s="12">
        <v>289655</v>
      </c>
      <c r="AF38" s="12">
        <v>327364</v>
      </c>
      <c r="AG38" s="12">
        <v>37709</v>
      </c>
      <c r="AH38" s="12">
        <v>66683</v>
      </c>
      <c r="AI38" s="12">
        <v>746999</v>
      </c>
      <c r="AJ38" s="12">
        <v>522750</v>
      </c>
      <c r="AK38" s="12">
        <v>34932</v>
      </c>
      <c r="AL38" s="12">
        <v>39198</v>
      </c>
      <c r="AM38" s="12">
        <v>4266</v>
      </c>
      <c r="AN38" s="12">
        <v>4840141</v>
      </c>
      <c r="AO38" s="12">
        <v>405406</v>
      </c>
      <c r="AP38" s="12">
        <v>240839</v>
      </c>
      <c r="AQ38" s="13">
        <v>164567</v>
      </c>
      <c r="AR38" s="1">
        <v>0</v>
      </c>
      <c r="AS38" s="50" t="s">
        <v>44</v>
      </c>
      <c r="AT38" s="12">
        <v>547921</v>
      </c>
      <c r="AU38" s="12">
        <v>460882</v>
      </c>
      <c r="AV38" s="12">
        <v>87039</v>
      </c>
      <c r="AW38" s="12">
        <v>3886814</v>
      </c>
      <c r="AX38" s="12">
        <v>431840</v>
      </c>
      <c r="AY38" s="12">
        <v>954184</v>
      </c>
      <c r="AZ38" s="12">
        <v>2500790</v>
      </c>
      <c r="BA38" s="12">
        <v>22279851</v>
      </c>
      <c r="BB38" s="12">
        <v>12809</v>
      </c>
      <c r="BC38" s="13">
        <v>1739.3903505347803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5"/>
    </row>
    <row r="39" spans="1:135" ht="12">
      <c r="A39" s="108" t="s">
        <v>45</v>
      </c>
      <c r="B39" s="109">
        <f t="shared" si="0"/>
        <v>1629.8681122448979</v>
      </c>
      <c r="C39" s="109">
        <f t="shared" si="1"/>
        <v>1265.1517346938776</v>
      </c>
      <c r="D39" s="109">
        <f t="shared" si="2"/>
        <v>89.194132653061232</v>
      </c>
      <c r="E39" s="109">
        <f t="shared" si="3"/>
        <v>18.559234693877553</v>
      </c>
      <c r="F39" s="109">
        <f t="shared" si="4"/>
        <v>8.8543877551020405</v>
      </c>
      <c r="G39" s="109">
        <f t="shared" si="5"/>
        <v>248.10862244897959</v>
      </c>
      <c r="H39" s="108" t="s">
        <v>45</v>
      </c>
      <c r="I39" s="119">
        <f t="shared" si="12"/>
        <v>31945415</v>
      </c>
      <c r="J39" s="115">
        <f t="shared" si="13"/>
        <v>24796974</v>
      </c>
      <c r="K39" s="115">
        <f t="shared" si="14"/>
        <v>1748205</v>
      </c>
      <c r="L39" s="115">
        <f t="shared" si="15"/>
        <v>363761</v>
      </c>
      <c r="M39" s="115">
        <f t="shared" si="16"/>
        <v>173546</v>
      </c>
      <c r="N39" s="120">
        <f t="shared" si="17"/>
        <v>4862929</v>
      </c>
      <c r="P39" s="45" t="s">
        <v>45</v>
      </c>
      <c r="Q39" s="1">
        <v>24796974</v>
      </c>
      <c r="R39" s="1">
        <v>21496736</v>
      </c>
      <c r="S39" s="1">
        <v>3300238</v>
      </c>
      <c r="T39" s="1">
        <v>2826233</v>
      </c>
      <c r="U39" s="1">
        <v>474005</v>
      </c>
      <c r="V39" s="1">
        <v>1748205</v>
      </c>
      <c r="W39" s="1">
        <v>2171374</v>
      </c>
      <c r="X39" s="1">
        <v>423169</v>
      </c>
      <c r="Y39" s="1">
        <v>-160515</v>
      </c>
      <c r="Z39" s="1">
        <v>191816</v>
      </c>
      <c r="AA39" s="1">
        <v>352331</v>
      </c>
      <c r="AB39" s="9">
        <v>1860911</v>
      </c>
      <c r="AC39" s="1"/>
      <c r="AD39" s="45" t="s">
        <v>45</v>
      </c>
      <c r="AE39" s="1">
        <v>501365</v>
      </c>
      <c r="AF39" s="1">
        <v>566364</v>
      </c>
      <c r="AG39" s="1">
        <v>64999</v>
      </c>
      <c r="AH39" s="1">
        <v>124168</v>
      </c>
      <c r="AI39" s="1">
        <v>1164479</v>
      </c>
      <c r="AJ39" s="1">
        <v>70899</v>
      </c>
      <c r="AK39" s="1">
        <v>47809</v>
      </c>
      <c r="AL39" s="1">
        <v>53648</v>
      </c>
      <c r="AM39" s="1">
        <v>5839</v>
      </c>
      <c r="AN39" s="1">
        <v>5400236</v>
      </c>
      <c r="AO39" s="1">
        <v>363761</v>
      </c>
      <c r="AP39" s="1">
        <v>84584</v>
      </c>
      <c r="AQ39" s="9">
        <v>279177</v>
      </c>
      <c r="AR39" s="1">
        <v>0</v>
      </c>
      <c r="AS39" s="45" t="s">
        <v>45</v>
      </c>
      <c r="AT39" s="1">
        <v>173546</v>
      </c>
      <c r="AU39" s="1">
        <v>67758</v>
      </c>
      <c r="AV39" s="1">
        <v>105788</v>
      </c>
      <c r="AW39" s="1">
        <v>4862929</v>
      </c>
      <c r="AX39" s="1">
        <v>269182</v>
      </c>
      <c r="AY39" s="1">
        <v>1260034</v>
      </c>
      <c r="AZ39" s="1">
        <v>3333713</v>
      </c>
      <c r="BA39" s="1">
        <v>31945415</v>
      </c>
      <c r="BB39" s="1">
        <v>19600</v>
      </c>
      <c r="BC39" s="9">
        <v>1629.8681122448979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5"/>
    </row>
    <row r="40" spans="1:135" ht="12">
      <c r="A40" s="116" t="s">
        <v>23</v>
      </c>
      <c r="B40" s="109">
        <f t="shared" si="0"/>
        <v>1500.0405537141744</v>
      </c>
      <c r="C40" s="109">
        <f t="shared" si="1"/>
        <v>1092.4509651004093</v>
      </c>
      <c r="D40" s="109">
        <f t="shared" si="2"/>
        <v>90.406511990641448</v>
      </c>
      <c r="E40" s="109">
        <f t="shared" si="3"/>
        <v>15.597192435172548</v>
      </c>
      <c r="F40" s="109">
        <f t="shared" si="4"/>
        <v>9.6003119516474946</v>
      </c>
      <c r="G40" s="109">
        <f t="shared" si="5"/>
        <v>291.98557223630337</v>
      </c>
      <c r="H40" s="116" t="s">
        <v>23</v>
      </c>
      <c r="I40" s="119">
        <f t="shared" si="12"/>
        <v>7693708</v>
      </c>
      <c r="J40" s="115">
        <f t="shared" si="13"/>
        <v>5603181</v>
      </c>
      <c r="K40" s="115">
        <f t="shared" si="14"/>
        <v>463695</v>
      </c>
      <c r="L40" s="115">
        <f t="shared" si="15"/>
        <v>79998</v>
      </c>
      <c r="M40" s="115">
        <f t="shared" si="16"/>
        <v>49240</v>
      </c>
      <c r="N40" s="120">
        <f t="shared" si="17"/>
        <v>1497594</v>
      </c>
      <c r="P40" s="48" t="s">
        <v>23</v>
      </c>
      <c r="Q40" s="12">
        <v>5603181</v>
      </c>
      <c r="R40" s="12">
        <v>4856493</v>
      </c>
      <c r="S40" s="12">
        <v>746688</v>
      </c>
      <c r="T40" s="12">
        <v>639634</v>
      </c>
      <c r="U40" s="12">
        <v>107054</v>
      </c>
      <c r="V40" s="12">
        <v>463695</v>
      </c>
      <c r="W40" s="12">
        <v>545547</v>
      </c>
      <c r="X40" s="12">
        <v>81852</v>
      </c>
      <c r="Y40" s="12">
        <v>-3424</v>
      </c>
      <c r="Z40" s="12">
        <v>60113</v>
      </c>
      <c r="AA40" s="12">
        <v>63537</v>
      </c>
      <c r="AB40" s="9">
        <v>459975</v>
      </c>
      <c r="AC40" s="1"/>
      <c r="AD40" s="48" t="s">
        <v>23</v>
      </c>
      <c r="AE40" s="12">
        <v>132555</v>
      </c>
      <c r="AF40" s="12">
        <v>149998</v>
      </c>
      <c r="AG40" s="12">
        <v>17443</v>
      </c>
      <c r="AH40" s="12">
        <v>18470</v>
      </c>
      <c r="AI40" s="12">
        <v>281182</v>
      </c>
      <c r="AJ40" s="12">
        <v>27768</v>
      </c>
      <c r="AK40" s="12">
        <v>7144</v>
      </c>
      <c r="AL40" s="12">
        <v>8016</v>
      </c>
      <c r="AM40" s="12">
        <v>872</v>
      </c>
      <c r="AN40" s="12">
        <v>1626832</v>
      </c>
      <c r="AO40" s="12">
        <v>79998</v>
      </c>
      <c r="AP40" s="12">
        <v>28306</v>
      </c>
      <c r="AQ40" s="13">
        <v>51692</v>
      </c>
      <c r="AR40" s="1">
        <v>0</v>
      </c>
      <c r="AS40" s="48" t="s">
        <v>23</v>
      </c>
      <c r="AT40" s="12">
        <v>49240</v>
      </c>
      <c r="AU40" s="12">
        <v>23582</v>
      </c>
      <c r="AV40" s="12">
        <v>25658</v>
      </c>
      <c r="AW40" s="12">
        <v>1497594</v>
      </c>
      <c r="AX40" s="12">
        <v>92053</v>
      </c>
      <c r="AY40" s="12">
        <v>303261</v>
      </c>
      <c r="AZ40" s="12">
        <v>1102280</v>
      </c>
      <c r="BA40" s="12">
        <v>7693708</v>
      </c>
      <c r="BB40" s="1">
        <v>5129</v>
      </c>
      <c r="BC40" s="9">
        <v>1500.0405537141744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5"/>
    </row>
    <row r="41" spans="1:135" ht="12">
      <c r="A41" s="108" t="s">
        <v>24</v>
      </c>
      <c r="B41" s="109">
        <f t="shared" si="0"/>
        <v>1779.37084078712</v>
      </c>
      <c r="C41" s="109">
        <f t="shared" si="1"/>
        <v>1342.8956171735242</v>
      </c>
      <c r="D41" s="109">
        <f t="shared" si="2"/>
        <v>149.18345259391771</v>
      </c>
      <c r="E41" s="109">
        <f t="shared" si="3"/>
        <v>22.13550983899821</v>
      </c>
      <c r="F41" s="109">
        <f t="shared" si="4"/>
        <v>4.395080500894454</v>
      </c>
      <c r="G41" s="109">
        <f t="shared" si="5"/>
        <v>260.76118067978535</v>
      </c>
      <c r="H41" s="108" t="s">
        <v>24</v>
      </c>
      <c r="I41" s="119">
        <f t="shared" si="12"/>
        <v>19893366</v>
      </c>
      <c r="J41" s="115">
        <f t="shared" si="13"/>
        <v>15013573</v>
      </c>
      <c r="K41" s="115">
        <f t="shared" si="14"/>
        <v>1667871</v>
      </c>
      <c r="L41" s="115">
        <f t="shared" si="15"/>
        <v>247475</v>
      </c>
      <c r="M41" s="115">
        <f t="shared" si="16"/>
        <v>49137</v>
      </c>
      <c r="N41" s="120">
        <f t="shared" si="17"/>
        <v>2915310</v>
      </c>
      <c r="P41" s="45" t="s">
        <v>24</v>
      </c>
      <c r="Q41" s="1">
        <v>15013573</v>
      </c>
      <c r="R41" s="1">
        <v>13015412</v>
      </c>
      <c r="S41" s="1">
        <v>1998161</v>
      </c>
      <c r="T41" s="1">
        <v>1711153</v>
      </c>
      <c r="U41" s="1">
        <v>287008</v>
      </c>
      <c r="V41" s="1">
        <v>1667871</v>
      </c>
      <c r="W41" s="1">
        <v>2107237</v>
      </c>
      <c r="X41" s="1">
        <v>439366</v>
      </c>
      <c r="Y41" s="1">
        <v>-24735</v>
      </c>
      <c r="Z41" s="1">
        <v>378330</v>
      </c>
      <c r="AA41" s="1">
        <v>403065</v>
      </c>
      <c r="AB41" s="51">
        <v>1674788</v>
      </c>
      <c r="AC41" s="1"/>
      <c r="AD41" s="45" t="s">
        <v>24</v>
      </c>
      <c r="AE41" s="1">
        <v>223988</v>
      </c>
      <c r="AF41" s="1">
        <v>258113</v>
      </c>
      <c r="AG41" s="1">
        <v>34125</v>
      </c>
      <c r="AH41" s="1">
        <v>24383</v>
      </c>
      <c r="AI41" s="1">
        <v>683880</v>
      </c>
      <c r="AJ41" s="1">
        <v>742537</v>
      </c>
      <c r="AK41" s="1">
        <v>17818</v>
      </c>
      <c r="AL41" s="1">
        <v>19994</v>
      </c>
      <c r="AM41" s="1">
        <v>2176</v>
      </c>
      <c r="AN41" s="1">
        <v>3211922</v>
      </c>
      <c r="AO41" s="1">
        <v>247475</v>
      </c>
      <c r="AP41" s="1">
        <v>179405</v>
      </c>
      <c r="AQ41" s="9">
        <v>68070</v>
      </c>
      <c r="AR41" s="1">
        <v>0</v>
      </c>
      <c r="AS41" s="45" t="s">
        <v>24</v>
      </c>
      <c r="AT41" s="1">
        <v>49137</v>
      </c>
      <c r="AU41" s="1">
        <v>5542</v>
      </c>
      <c r="AV41" s="1">
        <v>43595</v>
      </c>
      <c r="AW41" s="1">
        <v>2915310</v>
      </c>
      <c r="AX41" s="1">
        <v>135072</v>
      </c>
      <c r="AY41" s="1">
        <v>766839</v>
      </c>
      <c r="AZ41" s="1">
        <v>2013399</v>
      </c>
      <c r="BA41" s="1">
        <v>19893366</v>
      </c>
      <c r="BB41" s="23">
        <v>11180</v>
      </c>
      <c r="BC41" s="51">
        <v>1779.37084078712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5"/>
    </row>
    <row r="42" spans="1:135" ht="12">
      <c r="A42" s="108" t="s">
        <v>25</v>
      </c>
      <c r="B42" s="109">
        <f t="shared" si="0"/>
        <v>1874.5198394174213</v>
      </c>
      <c r="C42" s="109">
        <f t="shared" si="1"/>
        <v>1235.4743721407899</v>
      </c>
      <c r="D42" s="109">
        <f t="shared" si="2"/>
        <v>339.79917841471382</v>
      </c>
      <c r="E42" s="109">
        <f t="shared" si="3"/>
        <v>30.724768929138268</v>
      </c>
      <c r="F42" s="109">
        <f t="shared" si="4"/>
        <v>16.689011296797684</v>
      </c>
      <c r="G42" s="109">
        <f t="shared" si="5"/>
        <v>251.8325086359817</v>
      </c>
      <c r="H42" s="108" t="s">
        <v>25</v>
      </c>
      <c r="I42" s="119">
        <f t="shared" si="12"/>
        <v>20077982</v>
      </c>
      <c r="J42" s="115">
        <f t="shared" si="13"/>
        <v>13233166</v>
      </c>
      <c r="K42" s="115">
        <f t="shared" si="14"/>
        <v>3639589</v>
      </c>
      <c r="L42" s="115">
        <f t="shared" si="15"/>
        <v>329093</v>
      </c>
      <c r="M42" s="115">
        <f t="shared" si="16"/>
        <v>178756</v>
      </c>
      <c r="N42" s="120">
        <f t="shared" si="17"/>
        <v>2697378</v>
      </c>
      <c r="P42" s="45" t="s">
        <v>25</v>
      </c>
      <c r="Q42" s="1">
        <v>13233166</v>
      </c>
      <c r="R42" s="1">
        <v>11474656</v>
      </c>
      <c r="S42" s="1">
        <v>1758510</v>
      </c>
      <c r="T42" s="1">
        <v>1506053</v>
      </c>
      <c r="U42" s="1">
        <v>252457</v>
      </c>
      <c r="V42" s="1">
        <v>3639589</v>
      </c>
      <c r="W42" s="1">
        <v>3889458</v>
      </c>
      <c r="X42" s="1">
        <v>249869</v>
      </c>
      <c r="Y42" s="1">
        <v>-84856</v>
      </c>
      <c r="Z42" s="1">
        <v>128761</v>
      </c>
      <c r="AA42" s="1">
        <v>213617</v>
      </c>
      <c r="AB42" s="9">
        <v>3710764</v>
      </c>
      <c r="AC42" s="1"/>
      <c r="AD42" s="45" t="s">
        <v>25</v>
      </c>
      <c r="AE42" s="1">
        <v>234446</v>
      </c>
      <c r="AF42" s="1">
        <v>269027</v>
      </c>
      <c r="AG42" s="1">
        <v>34581</v>
      </c>
      <c r="AH42" s="1">
        <v>1511005</v>
      </c>
      <c r="AI42" s="1">
        <v>705891</v>
      </c>
      <c r="AJ42" s="1">
        <v>1259422</v>
      </c>
      <c r="AK42" s="1">
        <v>13681</v>
      </c>
      <c r="AL42" s="1">
        <v>15352</v>
      </c>
      <c r="AM42" s="1">
        <v>1671</v>
      </c>
      <c r="AN42" s="1">
        <v>3205227</v>
      </c>
      <c r="AO42" s="1">
        <v>329093</v>
      </c>
      <c r="AP42" s="1">
        <v>85342</v>
      </c>
      <c r="AQ42" s="9">
        <v>243751</v>
      </c>
      <c r="AR42" s="1">
        <v>0</v>
      </c>
      <c r="AS42" s="45" t="s">
        <v>25</v>
      </c>
      <c r="AT42" s="1">
        <v>178756</v>
      </c>
      <c r="AU42" s="1">
        <v>126994</v>
      </c>
      <c r="AV42" s="1">
        <v>51762</v>
      </c>
      <c r="AW42" s="1">
        <v>2697378</v>
      </c>
      <c r="AX42" s="1">
        <v>50872</v>
      </c>
      <c r="AY42" s="1">
        <v>835148</v>
      </c>
      <c r="AZ42" s="1">
        <v>1811358</v>
      </c>
      <c r="BA42" s="1">
        <v>20077982</v>
      </c>
      <c r="BB42" s="1">
        <v>10711</v>
      </c>
      <c r="BC42" s="9">
        <v>1874.5198394174213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5"/>
    </row>
    <row r="43" spans="1:135" ht="12">
      <c r="A43" s="108" t="s">
        <v>26</v>
      </c>
      <c r="B43" s="109">
        <f t="shared" si="0"/>
        <v>1503.8720720720721</v>
      </c>
      <c r="C43" s="109">
        <f t="shared" si="1"/>
        <v>1119.0146396396397</v>
      </c>
      <c r="D43" s="109">
        <f t="shared" si="2"/>
        <v>114.39166666666667</v>
      </c>
      <c r="E43" s="109">
        <f t="shared" si="3"/>
        <v>19.853378378378377</v>
      </c>
      <c r="F43" s="109">
        <f t="shared" si="4"/>
        <v>20.788963963963965</v>
      </c>
      <c r="G43" s="109">
        <f t="shared" si="5"/>
        <v>229.82342342342343</v>
      </c>
      <c r="H43" s="108" t="s">
        <v>26</v>
      </c>
      <c r="I43" s="119">
        <f t="shared" si="12"/>
        <v>6677192</v>
      </c>
      <c r="J43" s="115">
        <f t="shared" si="13"/>
        <v>4968425</v>
      </c>
      <c r="K43" s="115">
        <f t="shared" si="14"/>
        <v>507899</v>
      </c>
      <c r="L43" s="115">
        <f t="shared" si="15"/>
        <v>88149</v>
      </c>
      <c r="M43" s="115">
        <f t="shared" si="16"/>
        <v>92303</v>
      </c>
      <c r="N43" s="120">
        <f t="shared" si="17"/>
        <v>1020416</v>
      </c>
      <c r="P43" s="45" t="s">
        <v>26</v>
      </c>
      <c r="Q43" s="1">
        <v>4968425</v>
      </c>
      <c r="R43" s="1">
        <v>4306784</v>
      </c>
      <c r="S43" s="1">
        <v>661641</v>
      </c>
      <c r="T43" s="1">
        <v>566653</v>
      </c>
      <c r="U43" s="1">
        <v>94988</v>
      </c>
      <c r="V43" s="1">
        <v>507899</v>
      </c>
      <c r="W43" s="1">
        <v>581479</v>
      </c>
      <c r="X43" s="1">
        <v>73580</v>
      </c>
      <c r="Y43" s="1">
        <v>-26558</v>
      </c>
      <c r="Z43" s="1">
        <v>32003</v>
      </c>
      <c r="AA43" s="1">
        <v>58561</v>
      </c>
      <c r="AB43" s="9">
        <v>530176</v>
      </c>
      <c r="AC43" s="1"/>
      <c r="AD43" s="45" t="s">
        <v>26</v>
      </c>
      <c r="AE43" s="1">
        <v>101403</v>
      </c>
      <c r="AF43" s="1">
        <v>115899</v>
      </c>
      <c r="AG43" s="1">
        <v>14496</v>
      </c>
      <c r="AH43" s="1">
        <v>14147</v>
      </c>
      <c r="AI43" s="1">
        <v>237952</v>
      </c>
      <c r="AJ43" s="1">
        <v>176674</v>
      </c>
      <c r="AK43" s="1">
        <v>4281</v>
      </c>
      <c r="AL43" s="1">
        <v>4804</v>
      </c>
      <c r="AM43" s="1">
        <v>523</v>
      </c>
      <c r="AN43" s="1">
        <v>1200868</v>
      </c>
      <c r="AO43" s="1">
        <v>88149</v>
      </c>
      <c r="AP43" s="1">
        <v>25402</v>
      </c>
      <c r="AQ43" s="9">
        <v>62747</v>
      </c>
      <c r="AR43" s="1">
        <v>0</v>
      </c>
      <c r="AS43" s="45" t="s">
        <v>26</v>
      </c>
      <c r="AT43" s="1">
        <v>92303</v>
      </c>
      <c r="AU43" s="1">
        <v>69678</v>
      </c>
      <c r="AV43" s="1">
        <v>22625</v>
      </c>
      <c r="AW43" s="1">
        <v>1020416</v>
      </c>
      <c r="AX43" s="1">
        <v>86486</v>
      </c>
      <c r="AY43" s="1">
        <v>233204</v>
      </c>
      <c r="AZ43" s="1">
        <v>700726</v>
      </c>
      <c r="BA43" s="1">
        <v>6677192</v>
      </c>
      <c r="BB43" s="1">
        <v>4440</v>
      </c>
      <c r="BC43" s="9">
        <v>1503.8720720720721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5"/>
    </row>
    <row r="44" spans="1:135" ht="12">
      <c r="A44" s="108" t="s">
        <v>27</v>
      </c>
      <c r="B44" s="109">
        <f t="shared" si="0"/>
        <v>1453.4774590163934</v>
      </c>
      <c r="C44" s="109">
        <f t="shared" si="1"/>
        <v>1091.6688524590163</v>
      </c>
      <c r="D44" s="109">
        <f t="shared" si="2"/>
        <v>99.556557377049174</v>
      </c>
      <c r="E44" s="109">
        <f t="shared" si="3"/>
        <v>-19.443852459016394</v>
      </c>
      <c r="F44" s="109">
        <f t="shared" si="4"/>
        <v>9.7180327868852459</v>
      </c>
      <c r="G44" s="109">
        <f t="shared" si="5"/>
        <v>271.97786885245904</v>
      </c>
      <c r="H44" s="108" t="s">
        <v>27</v>
      </c>
      <c r="I44" s="119">
        <f t="shared" si="12"/>
        <v>3546485</v>
      </c>
      <c r="J44" s="115">
        <f t="shared" si="13"/>
        <v>2663672</v>
      </c>
      <c r="K44" s="115">
        <f t="shared" si="14"/>
        <v>242918</v>
      </c>
      <c r="L44" s="115">
        <f t="shared" si="15"/>
        <v>-47443</v>
      </c>
      <c r="M44" s="115">
        <f t="shared" si="16"/>
        <v>23712</v>
      </c>
      <c r="N44" s="120">
        <f t="shared" si="17"/>
        <v>663626</v>
      </c>
      <c r="P44" s="45" t="s">
        <v>27</v>
      </c>
      <c r="Q44" s="1">
        <v>2663672</v>
      </c>
      <c r="R44" s="1">
        <v>2308842</v>
      </c>
      <c r="S44" s="1">
        <v>354830</v>
      </c>
      <c r="T44" s="1">
        <v>303880</v>
      </c>
      <c r="U44" s="1">
        <v>50950</v>
      </c>
      <c r="V44" s="1">
        <v>242918</v>
      </c>
      <c r="W44" s="1">
        <v>343410</v>
      </c>
      <c r="X44" s="1">
        <v>100492</v>
      </c>
      <c r="Y44" s="1">
        <v>-35359</v>
      </c>
      <c r="Z44" s="1">
        <v>56436</v>
      </c>
      <c r="AA44" s="1">
        <v>91795</v>
      </c>
      <c r="AB44" s="9">
        <v>273848</v>
      </c>
      <c r="AC44" s="1"/>
      <c r="AD44" s="45" t="s">
        <v>27</v>
      </c>
      <c r="AE44" s="1">
        <v>56414</v>
      </c>
      <c r="AF44" s="1">
        <v>64570</v>
      </c>
      <c r="AG44" s="1">
        <v>8156</v>
      </c>
      <c r="AH44" s="1">
        <v>22643</v>
      </c>
      <c r="AI44" s="1">
        <v>115435</v>
      </c>
      <c r="AJ44" s="1">
        <v>79356</v>
      </c>
      <c r="AK44" s="1">
        <v>4429</v>
      </c>
      <c r="AL44" s="1">
        <v>4970</v>
      </c>
      <c r="AM44" s="1">
        <v>541</v>
      </c>
      <c r="AN44" s="1">
        <v>639895</v>
      </c>
      <c r="AO44" s="1">
        <v>-47443</v>
      </c>
      <c r="AP44" s="1">
        <v>-68179</v>
      </c>
      <c r="AQ44" s="9">
        <v>20736</v>
      </c>
      <c r="AR44" s="1">
        <v>0</v>
      </c>
      <c r="AS44" s="45" t="s">
        <v>27</v>
      </c>
      <c r="AT44" s="1">
        <v>23712</v>
      </c>
      <c r="AU44" s="1">
        <v>4893</v>
      </c>
      <c r="AV44" s="1">
        <v>18819</v>
      </c>
      <c r="AW44" s="1">
        <v>663626</v>
      </c>
      <c r="AX44" s="1">
        <v>136373</v>
      </c>
      <c r="AY44" s="1">
        <v>179905</v>
      </c>
      <c r="AZ44" s="1">
        <v>347348</v>
      </c>
      <c r="BA44" s="1">
        <v>3546485</v>
      </c>
      <c r="BB44" s="1">
        <v>2440</v>
      </c>
      <c r="BC44" s="9">
        <v>1453.4774590163934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5"/>
    </row>
    <row r="45" spans="1:135" ht="12">
      <c r="A45" s="108" t="s">
        <v>28</v>
      </c>
      <c r="B45" s="109">
        <f t="shared" si="0"/>
        <v>1467.4507968127491</v>
      </c>
      <c r="C45" s="109">
        <f t="shared" si="1"/>
        <v>1084.5936254980079</v>
      </c>
      <c r="D45" s="109">
        <f t="shared" si="2"/>
        <v>84.117330677290838</v>
      </c>
      <c r="E45" s="109">
        <f t="shared" si="3"/>
        <v>20.311553784860557</v>
      </c>
      <c r="F45" s="109">
        <f t="shared" si="4"/>
        <v>8.889442231075698</v>
      </c>
      <c r="G45" s="109">
        <f t="shared" si="5"/>
        <v>269.53884462151393</v>
      </c>
      <c r="H45" s="108" t="s">
        <v>28</v>
      </c>
      <c r="I45" s="119">
        <f t="shared" si="12"/>
        <v>7366603</v>
      </c>
      <c r="J45" s="115">
        <f t="shared" si="13"/>
        <v>5444660</v>
      </c>
      <c r="K45" s="115">
        <f t="shared" si="14"/>
        <v>422269</v>
      </c>
      <c r="L45" s="115">
        <f t="shared" si="15"/>
        <v>101964</v>
      </c>
      <c r="M45" s="115">
        <f t="shared" si="16"/>
        <v>44625</v>
      </c>
      <c r="N45" s="120">
        <f t="shared" si="17"/>
        <v>1353085</v>
      </c>
      <c r="P45" s="45" t="s">
        <v>28</v>
      </c>
      <c r="Q45" s="1">
        <v>5444660</v>
      </c>
      <c r="R45" s="1">
        <v>4719563</v>
      </c>
      <c r="S45" s="1">
        <v>725097</v>
      </c>
      <c r="T45" s="1">
        <v>621253</v>
      </c>
      <c r="U45" s="1">
        <v>103844</v>
      </c>
      <c r="V45" s="1">
        <v>422269</v>
      </c>
      <c r="W45" s="1">
        <v>747382</v>
      </c>
      <c r="X45" s="1">
        <v>325113</v>
      </c>
      <c r="Y45" s="1">
        <v>-6099</v>
      </c>
      <c r="Z45" s="1">
        <v>303009</v>
      </c>
      <c r="AA45" s="1">
        <v>309108</v>
      </c>
      <c r="AB45" s="9">
        <v>416875</v>
      </c>
      <c r="AC45" s="1"/>
      <c r="AD45" s="45" t="s">
        <v>28</v>
      </c>
      <c r="AE45" s="1">
        <v>101769</v>
      </c>
      <c r="AF45" s="1">
        <v>116370</v>
      </c>
      <c r="AG45" s="1">
        <v>14601</v>
      </c>
      <c r="AH45" s="1">
        <v>9808</v>
      </c>
      <c r="AI45" s="1">
        <v>286387</v>
      </c>
      <c r="AJ45" s="1">
        <v>18911</v>
      </c>
      <c r="AK45" s="1">
        <v>11493</v>
      </c>
      <c r="AL45" s="1">
        <v>12897</v>
      </c>
      <c r="AM45" s="1">
        <v>1404</v>
      </c>
      <c r="AN45" s="1">
        <v>1499674</v>
      </c>
      <c r="AO45" s="1">
        <v>101964</v>
      </c>
      <c r="AP45" s="1">
        <v>70774</v>
      </c>
      <c r="AQ45" s="9">
        <v>31190</v>
      </c>
      <c r="AR45" s="1">
        <v>0</v>
      </c>
      <c r="AS45" s="45" t="s">
        <v>28</v>
      </c>
      <c r="AT45" s="1">
        <v>44625</v>
      </c>
      <c r="AU45" s="1">
        <v>23058</v>
      </c>
      <c r="AV45" s="1">
        <v>21567</v>
      </c>
      <c r="AW45" s="1">
        <v>1353085</v>
      </c>
      <c r="AX45" s="1">
        <v>144433</v>
      </c>
      <c r="AY45" s="1">
        <v>344391</v>
      </c>
      <c r="AZ45" s="1">
        <v>864261</v>
      </c>
      <c r="BA45" s="1">
        <v>7366603</v>
      </c>
      <c r="BB45" s="1">
        <v>5020</v>
      </c>
      <c r="BC45" s="9">
        <v>1467.4507968127491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5"/>
    </row>
    <row r="46" spans="1:135" ht="12">
      <c r="A46" s="108" t="s">
        <v>29</v>
      </c>
      <c r="B46" s="109">
        <f t="shared" si="0"/>
        <v>1981.1978913219789</v>
      </c>
      <c r="C46" s="109">
        <f t="shared" si="1"/>
        <v>1457.9424168694243</v>
      </c>
      <c r="D46" s="109">
        <f t="shared" si="2"/>
        <v>220.89537712895378</v>
      </c>
      <c r="E46" s="109">
        <f t="shared" si="3"/>
        <v>-64.243309002433094</v>
      </c>
      <c r="F46" s="109">
        <f t="shared" si="4"/>
        <v>19.989456609894567</v>
      </c>
      <c r="G46" s="109">
        <f t="shared" si="5"/>
        <v>346.61394971613947</v>
      </c>
      <c r="H46" s="108" t="s">
        <v>29</v>
      </c>
      <c r="I46" s="119">
        <f t="shared" si="12"/>
        <v>2442817</v>
      </c>
      <c r="J46" s="115">
        <f t="shared" si="13"/>
        <v>1797643</v>
      </c>
      <c r="K46" s="115">
        <f t="shared" si="14"/>
        <v>272364</v>
      </c>
      <c r="L46" s="115">
        <f t="shared" si="15"/>
        <v>-79212</v>
      </c>
      <c r="M46" s="115">
        <f t="shared" si="16"/>
        <v>24647</v>
      </c>
      <c r="N46" s="120">
        <f t="shared" si="17"/>
        <v>427375</v>
      </c>
      <c r="P46" s="45" t="s">
        <v>29</v>
      </c>
      <c r="Q46" s="1">
        <v>1797643</v>
      </c>
      <c r="R46" s="1">
        <v>1558714</v>
      </c>
      <c r="S46" s="1">
        <v>238929</v>
      </c>
      <c r="T46" s="1">
        <v>204565</v>
      </c>
      <c r="U46" s="1">
        <v>34364</v>
      </c>
      <c r="V46" s="1">
        <v>272364</v>
      </c>
      <c r="W46" s="1">
        <v>408057</v>
      </c>
      <c r="X46" s="1">
        <v>135693</v>
      </c>
      <c r="Y46" s="1">
        <v>-62878</v>
      </c>
      <c r="Z46" s="1">
        <v>67947</v>
      </c>
      <c r="AA46" s="1">
        <v>130825</v>
      </c>
      <c r="AB46" s="9">
        <v>334927</v>
      </c>
      <c r="AC46" s="1"/>
      <c r="AD46" s="45" t="s">
        <v>29</v>
      </c>
      <c r="AE46" s="1">
        <v>32816</v>
      </c>
      <c r="AF46" s="1">
        <v>37645</v>
      </c>
      <c r="AG46" s="1">
        <v>4829</v>
      </c>
      <c r="AH46" s="1">
        <v>209027</v>
      </c>
      <c r="AI46" s="1">
        <v>88164</v>
      </c>
      <c r="AJ46" s="1">
        <v>4920</v>
      </c>
      <c r="AK46" s="1">
        <v>315</v>
      </c>
      <c r="AL46" s="1">
        <v>354</v>
      </c>
      <c r="AM46" s="1">
        <v>39</v>
      </c>
      <c r="AN46" s="1">
        <v>372810</v>
      </c>
      <c r="AO46" s="1">
        <v>-79212</v>
      </c>
      <c r="AP46" s="1">
        <v>-94075</v>
      </c>
      <c r="AQ46" s="9">
        <v>14863</v>
      </c>
      <c r="AR46" s="1">
        <v>0</v>
      </c>
      <c r="AS46" s="45" t="s">
        <v>29</v>
      </c>
      <c r="AT46" s="1">
        <v>24647</v>
      </c>
      <c r="AU46" s="1">
        <v>4293</v>
      </c>
      <c r="AV46" s="1">
        <v>20354</v>
      </c>
      <c r="AW46" s="1">
        <v>427375</v>
      </c>
      <c r="AX46" s="1">
        <v>58138</v>
      </c>
      <c r="AY46" s="1">
        <v>67700</v>
      </c>
      <c r="AZ46" s="1">
        <v>301537</v>
      </c>
      <c r="BA46" s="1">
        <v>2442817</v>
      </c>
      <c r="BB46" s="1">
        <v>1233</v>
      </c>
      <c r="BC46" s="9">
        <v>1981.1978913219789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5"/>
    </row>
    <row r="47" spans="1:135" ht="12">
      <c r="A47" s="108" t="s">
        <v>30</v>
      </c>
      <c r="B47" s="109">
        <f t="shared" si="0"/>
        <v>1820.7732401934443</v>
      </c>
      <c r="C47" s="109">
        <f t="shared" si="1"/>
        <v>1180.2243417517464</v>
      </c>
      <c r="D47" s="109">
        <f t="shared" si="2"/>
        <v>84.332079527135946</v>
      </c>
      <c r="E47" s="109">
        <f t="shared" si="3"/>
        <v>21.621440085975284</v>
      </c>
      <c r="F47" s="109">
        <f t="shared" si="4"/>
        <v>331.10397635679743</v>
      </c>
      <c r="G47" s="109">
        <f t="shared" si="5"/>
        <v>203.49140247178937</v>
      </c>
      <c r="H47" s="108" t="s">
        <v>30</v>
      </c>
      <c r="I47" s="119">
        <f t="shared" si="12"/>
        <v>6776918</v>
      </c>
      <c r="J47" s="115">
        <f t="shared" si="13"/>
        <v>4392795</v>
      </c>
      <c r="K47" s="115">
        <f t="shared" si="14"/>
        <v>313884</v>
      </c>
      <c r="L47" s="115">
        <f t="shared" si="15"/>
        <v>80475</v>
      </c>
      <c r="M47" s="115">
        <f t="shared" si="16"/>
        <v>1232369</v>
      </c>
      <c r="N47" s="120">
        <f t="shared" si="17"/>
        <v>757395</v>
      </c>
      <c r="P47" s="45" t="s">
        <v>30</v>
      </c>
      <c r="Q47" s="1">
        <v>4392795</v>
      </c>
      <c r="R47" s="1">
        <v>3807196</v>
      </c>
      <c r="S47" s="1">
        <v>585599</v>
      </c>
      <c r="T47" s="1">
        <v>501559</v>
      </c>
      <c r="U47" s="1">
        <v>84040</v>
      </c>
      <c r="V47" s="1">
        <v>313884</v>
      </c>
      <c r="W47" s="1">
        <v>399536</v>
      </c>
      <c r="X47" s="1">
        <v>85652</v>
      </c>
      <c r="Y47" s="1">
        <v>-21655</v>
      </c>
      <c r="Z47" s="1">
        <v>52719</v>
      </c>
      <c r="AA47" s="1">
        <v>74374</v>
      </c>
      <c r="AB47" s="9">
        <v>333629</v>
      </c>
      <c r="AC47" s="1"/>
      <c r="AD47" s="45" t="s">
        <v>30</v>
      </c>
      <c r="AE47" s="1">
        <v>74328</v>
      </c>
      <c r="AF47" s="1">
        <v>85373</v>
      </c>
      <c r="AG47" s="1">
        <v>11045</v>
      </c>
      <c r="AH47" s="1">
        <v>0</v>
      </c>
      <c r="AI47" s="1">
        <v>191754</v>
      </c>
      <c r="AJ47" s="1">
        <v>67547</v>
      </c>
      <c r="AK47" s="1">
        <v>1910</v>
      </c>
      <c r="AL47" s="1">
        <v>2143</v>
      </c>
      <c r="AM47" s="1">
        <v>233</v>
      </c>
      <c r="AN47" s="1">
        <v>2070239</v>
      </c>
      <c r="AO47" s="1">
        <v>80475</v>
      </c>
      <c r="AP47" s="1">
        <v>57827</v>
      </c>
      <c r="AQ47" s="9">
        <v>22648</v>
      </c>
      <c r="AR47" s="1">
        <v>0</v>
      </c>
      <c r="AS47" s="45" t="s">
        <v>30</v>
      </c>
      <c r="AT47" s="1">
        <v>1232369</v>
      </c>
      <c r="AU47" s="1">
        <v>1216761</v>
      </c>
      <c r="AV47" s="1">
        <v>15608</v>
      </c>
      <c r="AW47" s="1">
        <v>757395</v>
      </c>
      <c r="AX47" s="1">
        <v>13384</v>
      </c>
      <c r="AY47" s="1">
        <v>223770</v>
      </c>
      <c r="AZ47" s="1">
        <v>520241</v>
      </c>
      <c r="BA47" s="1">
        <v>6776918</v>
      </c>
      <c r="BB47" s="1">
        <v>3722</v>
      </c>
      <c r="BC47" s="9">
        <v>1820.7732401934443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5"/>
    </row>
    <row r="48" spans="1:135" ht="12">
      <c r="A48" s="108" t="s">
        <v>31</v>
      </c>
      <c r="B48" s="109">
        <f t="shared" si="0"/>
        <v>1379.8284268629254</v>
      </c>
      <c r="C48" s="109">
        <f t="shared" si="1"/>
        <v>1068.3992640294389</v>
      </c>
      <c r="D48" s="109">
        <f t="shared" si="2"/>
        <v>80.374425022999077</v>
      </c>
      <c r="E48" s="109">
        <f t="shared" si="3"/>
        <v>-4.2003219871205149</v>
      </c>
      <c r="F48" s="109">
        <f t="shared" si="4"/>
        <v>9.1644434222631102</v>
      </c>
      <c r="G48" s="109">
        <f t="shared" si="5"/>
        <v>226.09061637534498</v>
      </c>
      <c r="H48" s="108" t="s">
        <v>31</v>
      </c>
      <c r="I48" s="119">
        <f t="shared" si="12"/>
        <v>5999494</v>
      </c>
      <c r="J48" s="115">
        <f t="shared" si="13"/>
        <v>4645400</v>
      </c>
      <c r="K48" s="115">
        <f t="shared" si="14"/>
        <v>349468</v>
      </c>
      <c r="L48" s="115">
        <f t="shared" si="15"/>
        <v>-18263</v>
      </c>
      <c r="M48" s="115">
        <f t="shared" si="16"/>
        <v>39847</v>
      </c>
      <c r="N48" s="120">
        <f t="shared" si="17"/>
        <v>983042</v>
      </c>
      <c r="P48" s="45" t="s">
        <v>31</v>
      </c>
      <c r="Q48" s="1">
        <v>4645400</v>
      </c>
      <c r="R48" s="1">
        <v>4026572</v>
      </c>
      <c r="S48" s="1">
        <v>618828</v>
      </c>
      <c r="T48" s="1">
        <v>530139</v>
      </c>
      <c r="U48" s="1">
        <v>88689</v>
      </c>
      <c r="V48" s="1">
        <v>349468</v>
      </c>
      <c r="W48" s="1">
        <v>445160</v>
      </c>
      <c r="X48" s="1">
        <v>95692</v>
      </c>
      <c r="Y48" s="1">
        <v>-31905</v>
      </c>
      <c r="Z48" s="1">
        <v>47580</v>
      </c>
      <c r="AA48" s="1">
        <v>79485</v>
      </c>
      <c r="AB48" s="9">
        <v>365810</v>
      </c>
      <c r="AC48" s="1"/>
      <c r="AD48" s="45" t="s">
        <v>31</v>
      </c>
      <c r="AE48" s="1">
        <v>98878</v>
      </c>
      <c r="AF48" s="1">
        <v>113184</v>
      </c>
      <c r="AG48" s="1">
        <v>14306</v>
      </c>
      <c r="AH48" s="1">
        <v>17054</v>
      </c>
      <c r="AI48" s="1">
        <v>195142</v>
      </c>
      <c r="AJ48" s="1">
        <v>54736</v>
      </c>
      <c r="AK48" s="1">
        <v>15563</v>
      </c>
      <c r="AL48" s="1">
        <v>17464</v>
      </c>
      <c r="AM48" s="1">
        <v>1901</v>
      </c>
      <c r="AN48" s="1">
        <v>1004626</v>
      </c>
      <c r="AO48" s="1">
        <v>-18263</v>
      </c>
      <c r="AP48" s="1">
        <v>-51913</v>
      </c>
      <c r="AQ48" s="9">
        <v>33650</v>
      </c>
      <c r="AR48" s="1">
        <v>0</v>
      </c>
      <c r="AS48" s="45" t="s">
        <v>31</v>
      </c>
      <c r="AT48" s="1">
        <v>39847</v>
      </c>
      <c r="AU48" s="1">
        <v>11583</v>
      </c>
      <c r="AV48" s="1">
        <v>28264</v>
      </c>
      <c r="AW48" s="1">
        <v>983042</v>
      </c>
      <c r="AX48" s="1">
        <v>50268</v>
      </c>
      <c r="AY48" s="1">
        <v>215042</v>
      </c>
      <c r="AZ48" s="1">
        <v>717732</v>
      </c>
      <c r="BA48" s="1">
        <v>5999494</v>
      </c>
      <c r="BB48" s="1">
        <v>4348</v>
      </c>
      <c r="BC48" s="9">
        <v>1379.8284268629254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5"/>
    </row>
    <row r="49" spans="1:135" ht="12">
      <c r="A49" s="116" t="s">
        <v>46</v>
      </c>
      <c r="B49" s="109">
        <f t="shared" si="0"/>
        <v>1707.681744942412</v>
      </c>
      <c r="C49" s="109">
        <f t="shared" si="1"/>
        <v>1236.2085098764696</v>
      </c>
      <c r="D49" s="109">
        <f t="shared" si="2"/>
        <v>168.53052455690158</v>
      </c>
      <c r="E49" s="109">
        <f t="shared" si="3"/>
        <v>40.027928626842517</v>
      </c>
      <c r="F49" s="109">
        <f t="shared" si="4"/>
        <v>6.0686280360446379</v>
      </c>
      <c r="G49" s="109">
        <f t="shared" si="5"/>
        <v>256.84615384615387</v>
      </c>
      <c r="H49" s="116" t="s">
        <v>46</v>
      </c>
      <c r="I49" s="119">
        <f t="shared" si="12"/>
        <v>28615623</v>
      </c>
      <c r="J49" s="115">
        <f t="shared" si="13"/>
        <v>20715146</v>
      </c>
      <c r="K49" s="115">
        <f t="shared" si="14"/>
        <v>2824066</v>
      </c>
      <c r="L49" s="115">
        <f t="shared" si="15"/>
        <v>670748</v>
      </c>
      <c r="M49" s="115">
        <f t="shared" si="16"/>
        <v>101692</v>
      </c>
      <c r="N49" s="120">
        <f t="shared" si="17"/>
        <v>4303971</v>
      </c>
      <c r="P49" s="48" t="s">
        <v>46</v>
      </c>
      <c r="Q49" s="12">
        <v>20715146</v>
      </c>
      <c r="R49" s="12">
        <v>17956309</v>
      </c>
      <c r="S49" s="12">
        <v>2758837</v>
      </c>
      <c r="T49" s="12">
        <v>2363073</v>
      </c>
      <c r="U49" s="12">
        <v>395764</v>
      </c>
      <c r="V49" s="12">
        <v>2824066</v>
      </c>
      <c r="W49" s="12">
        <v>3190793</v>
      </c>
      <c r="X49" s="12">
        <v>366727</v>
      </c>
      <c r="Y49" s="12">
        <v>-174215</v>
      </c>
      <c r="Z49" s="12">
        <v>137301</v>
      </c>
      <c r="AA49" s="12">
        <v>311516</v>
      </c>
      <c r="AB49" s="13">
        <v>2967676</v>
      </c>
      <c r="AC49" s="1"/>
      <c r="AD49" s="48" t="s">
        <v>46</v>
      </c>
      <c r="AE49" s="12">
        <v>348826</v>
      </c>
      <c r="AF49" s="12">
        <v>400299</v>
      </c>
      <c r="AG49" s="12">
        <v>51473</v>
      </c>
      <c r="AH49" s="12">
        <v>109309</v>
      </c>
      <c r="AI49" s="12">
        <v>1195226</v>
      </c>
      <c r="AJ49" s="12">
        <v>1314315</v>
      </c>
      <c r="AK49" s="12">
        <v>30605</v>
      </c>
      <c r="AL49" s="12">
        <v>34343</v>
      </c>
      <c r="AM49" s="12">
        <v>3738</v>
      </c>
      <c r="AN49" s="12">
        <v>5076411</v>
      </c>
      <c r="AO49" s="12">
        <v>670748</v>
      </c>
      <c r="AP49" s="12">
        <v>393495</v>
      </c>
      <c r="AQ49" s="13">
        <v>277253</v>
      </c>
      <c r="AR49" s="10">
        <v>0</v>
      </c>
      <c r="AS49" s="48" t="s">
        <v>46</v>
      </c>
      <c r="AT49" s="12">
        <v>101692</v>
      </c>
      <c r="AU49" s="12">
        <v>22794</v>
      </c>
      <c r="AV49" s="12">
        <v>78898</v>
      </c>
      <c r="AW49" s="12">
        <v>4303971</v>
      </c>
      <c r="AX49" s="12">
        <v>433982</v>
      </c>
      <c r="AY49" s="12">
        <v>975451</v>
      </c>
      <c r="AZ49" s="12">
        <v>2894538</v>
      </c>
      <c r="BA49" s="12">
        <v>28615623</v>
      </c>
      <c r="BB49" s="12">
        <v>16757</v>
      </c>
      <c r="BC49" s="13">
        <v>1707.681744942412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6"/>
    </row>
    <row r="50" spans="1:135" ht="12">
      <c r="A50" s="117" t="s">
        <v>32</v>
      </c>
      <c r="B50" s="119">
        <f t="shared" si="0"/>
        <v>1780.8970099667774</v>
      </c>
      <c r="C50" s="115">
        <f t="shared" si="1"/>
        <v>1271.5043901281442</v>
      </c>
      <c r="D50" s="115">
        <f t="shared" si="2"/>
        <v>108.70336971998101</v>
      </c>
      <c r="E50" s="115">
        <f t="shared" si="3"/>
        <v>109.98647365923114</v>
      </c>
      <c r="F50" s="115">
        <f t="shared" si="4"/>
        <v>20.760085429520647</v>
      </c>
      <c r="G50" s="120">
        <f t="shared" si="5"/>
        <v>269.94269102990035</v>
      </c>
      <c r="H50" s="117" t="s">
        <v>32</v>
      </c>
      <c r="I50" s="119">
        <f t="shared" si="12"/>
        <v>15009400</v>
      </c>
      <c r="J50" s="115">
        <f t="shared" si="13"/>
        <v>10716239</v>
      </c>
      <c r="K50" s="115">
        <f t="shared" si="14"/>
        <v>916152</v>
      </c>
      <c r="L50" s="115">
        <f t="shared" si="15"/>
        <v>926966</v>
      </c>
      <c r="M50" s="115">
        <f t="shared" si="16"/>
        <v>174966</v>
      </c>
      <c r="N50" s="120">
        <f t="shared" si="17"/>
        <v>2275077</v>
      </c>
      <c r="P50" s="50" t="s">
        <v>32</v>
      </c>
      <c r="Q50" s="14">
        <v>10716239</v>
      </c>
      <c r="R50" s="14">
        <v>9294040</v>
      </c>
      <c r="S50" s="14">
        <v>1422199</v>
      </c>
      <c r="T50" s="14">
        <v>1218046</v>
      </c>
      <c r="U50" s="14">
        <v>204153</v>
      </c>
      <c r="V50" s="14">
        <v>916152</v>
      </c>
      <c r="W50" s="14">
        <v>1196058</v>
      </c>
      <c r="X50" s="14">
        <v>279906</v>
      </c>
      <c r="Y50" s="14">
        <v>-163846</v>
      </c>
      <c r="Z50" s="14">
        <v>82766</v>
      </c>
      <c r="AA50" s="14">
        <v>246612</v>
      </c>
      <c r="AB50" s="15">
        <v>1042434</v>
      </c>
      <c r="AC50" s="1"/>
      <c r="AD50" s="50" t="s">
        <v>32</v>
      </c>
      <c r="AE50" s="12">
        <v>252591</v>
      </c>
      <c r="AF50" s="12">
        <v>281298</v>
      </c>
      <c r="AG50" s="12">
        <v>28707</v>
      </c>
      <c r="AH50" s="12">
        <v>29956</v>
      </c>
      <c r="AI50" s="12">
        <v>568161</v>
      </c>
      <c r="AJ50" s="12">
        <v>191726</v>
      </c>
      <c r="AK50" s="12">
        <v>37564</v>
      </c>
      <c r="AL50" s="12">
        <v>42151</v>
      </c>
      <c r="AM50" s="12">
        <v>4587</v>
      </c>
      <c r="AN50" s="12">
        <v>3377009</v>
      </c>
      <c r="AO50" s="12">
        <v>926966</v>
      </c>
      <c r="AP50" s="12">
        <v>789683</v>
      </c>
      <c r="AQ50" s="13">
        <v>137283</v>
      </c>
      <c r="AR50" s="1">
        <v>0</v>
      </c>
      <c r="AS50" s="50" t="s">
        <v>32</v>
      </c>
      <c r="AT50" s="12">
        <v>174966</v>
      </c>
      <c r="AU50" s="12">
        <v>117463</v>
      </c>
      <c r="AV50" s="12">
        <v>57503</v>
      </c>
      <c r="AW50" s="12">
        <v>2275077</v>
      </c>
      <c r="AX50" s="12">
        <v>79447</v>
      </c>
      <c r="AY50" s="12">
        <v>561181</v>
      </c>
      <c r="AZ50" s="12">
        <v>1634449</v>
      </c>
      <c r="BA50" s="12">
        <v>15009400</v>
      </c>
      <c r="BB50" s="12">
        <v>8428</v>
      </c>
      <c r="BC50" s="13">
        <v>1780.8970099667774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5"/>
    </row>
    <row r="51" spans="1:135" ht="12">
      <c r="A51" s="121" t="s">
        <v>33</v>
      </c>
      <c r="B51" s="122">
        <f t="shared" si="0"/>
        <v>2177.4165430578719</v>
      </c>
      <c r="C51" s="123">
        <f t="shared" si="1"/>
        <v>1688.9714245389589</v>
      </c>
      <c r="D51" s="123">
        <f t="shared" si="2"/>
        <v>126.91012464489359</v>
      </c>
      <c r="E51" s="123">
        <f t="shared" si="3"/>
        <v>63.480643713964213</v>
      </c>
      <c r="F51" s="123">
        <f t="shared" si="4"/>
        <v>24.272722280281592</v>
      </c>
      <c r="G51" s="124">
        <f t="shared" si="5"/>
        <v>273.78162787977374</v>
      </c>
      <c r="H51" s="121" t="s">
        <v>33</v>
      </c>
      <c r="I51" s="184">
        <f>SUM(I6:I50)</f>
        <v>3964929638</v>
      </c>
      <c r="J51" s="185">
        <f t="shared" ref="J51:N51" si="18">SUM(J6:J50)</f>
        <v>3075503803</v>
      </c>
      <c r="K51" s="185">
        <f t="shared" si="18"/>
        <v>231094834</v>
      </c>
      <c r="L51" s="185">
        <f t="shared" si="18"/>
        <v>115593999</v>
      </c>
      <c r="M51" s="185">
        <f t="shared" si="18"/>
        <v>44199001</v>
      </c>
      <c r="N51" s="186">
        <f t="shared" si="18"/>
        <v>498538001</v>
      </c>
      <c r="P51" s="52" t="s">
        <v>33</v>
      </c>
      <c r="Q51" s="17">
        <v>3075503803</v>
      </c>
      <c r="R51" s="17">
        <v>2666304998</v>
      </c>
      <c r="S51" s="17">
        <v>409198805</v>
      </c>
      <c r="T51" s="17">
        <v>350335997</v>
      </c>
      <c r="U51" s="17">
        <v>58862808</v>
      </c>
      <c r="V51" s="17">
        <v>231094834</v>
      </c>
      <c r="W51" s="17">
        <v>326814974</v>
      </c>
      <c r="X51" s="17">
        <v>95720140</v>
      </c>
      <c r="Y51" s="17">
        <v>3125843</v>
      </c>
      <c r="Z51" s="17">
        <v>91771978</v>
      </c>
      <c r="AA51" s="17">
        <v>88646135</v>
      </c>
      <c r="AB51" s="18">
        <v>223227991</v>
      </c>
      <c r="AC51" s="1"/>
      <c r="AD51" s="52" t="s">
        <v>33</v>
      </c>
      <c r="AE51" s="17">
        <v>59279996</v>
      </c>
      <c r="AF51" s="17">
        <v>65774999</v>
      </c>
      <c r="AG51" s="17">
        <v>6495003</v>
      </c>
      <c r="AH51" s="17">
        <v>16754996</v>
      </c>
      <c r="AI51" s="17">
        <v>124063001</v>
      </c>
      <c r="AJ51" s="17">
        <v>23129998</v>
      </c>
      <c r="AK51" s="17">
        <v>4741000</v>
      </c>
      <c r="AL51" s="17">
        <v>5320002</v>
      </c>
      <c r="AM51" s="17">
        <v>579002</v>
      </c>
      <c r="AN51" s="17">
        <v>658331001</v>
      </c>
      <c r="AO51" s="17">
        <v>115593999</v>
      </c>
      <c r="AP51" s="17">
        <v>52318997</v>
      </c>
      <c r="AQ51" s="18">
        <v>63275002</v>
      </c>
      <c r="AR51" s="1">
        <v>0</v>
      </c>
      <c r="AS51" s="52" t="s">
        <v>33</v>
      </c>
      <c r="AT51" s="17">
        <v>44199001</v>
      </c>
      <c r="AU51" s="17">
        <v>22595001</v>
      </c>
      <c r="AV51" s="17">
        <v>21604000</v>
      </c>
      <c r="AW51" s="17">
        <v>498538001</v>
      </c>
      <c r="AX51" s="17">
        <v>18723005</v>
      </c>
      <c r="AY51" s="17">
        <v>150382000</v>
      </c>
      <c r="AZ51" s="17">
        <v>329432996</v>
      </c>
      <c r="BA51" s="17">
        <v>3964929638</v>
      </c>
      <c r="BB51" s="17">
        <v>1820933</v>
      </c>
      <c r="BC51" s="18">
        <v>2177.4165430578719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5"/>
    </row>
    <row r="52" spans="1:135" s="5" customFormat="1" ht="12">
      <c r="A52" s="127" t="s">
        <v>58</v>
      </c>
      <c r="B52" s="109">
        <f>B51</f>
        <v>2177.4165430578719</v>
      </c>
      <c r="C52" s="109">
        <f t="shared" ref="C52:G52" si="19">C51</f>
        <v>1688.9714245389589</v>
      </c>
      <c r="D52" s="109">
        <f t="shared" si="19"/>
        <v>126.91012464489359</v>
      </c>
      <c r="E52" s="109">
        <f t="shared" si="19"/>
        <v>63.480643713964213</v>
      </c>
      <c r="F52" s="109">
        <f t="shared" si="19"/>
        <v>24.272722280281592</v>
      </c>
      <c r="G52" s="109">
        <f t="shared" si="19"/>
        <v>273.78162787977374</v>
      </c>
      <c r="H52" s="127" t="s">
        <v>58</v>
      </c>
      <c r="I52" s="109">
        <f>AVERAGE(I6:I50)</f>
        <v>88109547.51111111</v>
      </c>
      <c r="J52" s="109">
        <f t="shared" ref="J52:N52" si="20">AVERAGE(J6:J50)</f>
        <v>68344528.955555558</v>
      </c>
      <c r="K52" s="109">
        <f t="shared" si="20"/>
        <v>5135440.7555555552</v>
      </c>
      <c r="L52" s="109">
        <f t="shared" si="20"/>
        <v>2568755.5333333332</v>
      </c>
      <c r="M52" s="109">
        <f t="shared" si="20"/>
        <v>982200.02222222218</v>
      </c>
      <c r="N52" s="109">
        <f t="shared" si="20"/>
        <v>11078622.244444445</v>
      </c>
      <c r="P52" s="127" t="s">
        <v>58</v>
      </c>
      <c r="Q52" s="128">
        <f t="shared" ref="Q52:AB52" si="21">AVERAGE(Q6:Q50)</f>
        <v>68344528.955555558</v>
      </c>
      <c r="R52" s="129">
        <f t="shared" si="21"/>
        <v>59251222.177777775</v>
      </c>
      <c r="S52" s="129">
        <f t="shared" si="21"/>
        <v>9093306.777777778</v>
      </c>
      <c r="T52" s="129">
        <f t="shared" si="21"/>
        <v>7785244.3777777776</v>
      </c>
      <c r="U52" s="129">
        <f t="shared" si="21"/>
        <v>1308062.3999999999</v>
      </c>
      <c r="V52" s="129">
        <f t="shared" si="21"/>
        <v>5135440.7555555552</v>
      </c>
      <c r="W52" s="129">
        <f t="shared" si="21"/>
        <v>7262554.9777777782</v>
      </c>
      <c r="X52" s="129">
        <f t="shared" si="21"/>
        <v>2127114.222222222</v>
      </c>
      <c r="Y52" s="129">
        <f t="shared" si="21"/>
        <v>69463.177777777775</v>
      </c>
      <c r="Z52" s="129">
        <f t="shared" si="21"/>
        <v>2039377.2888888889</v>
      </c>
      <c r="AA52" s="129">
        <f t="shared" si="21"/>
        <v>1969914.111111111</v>
      </c>
      <c r="AB52" s="130">
        <f t="shared" si="21"/>
        <v>4960622.0222222218</v>
      </c>
      <c r="AC52" s="125"/>
      <c r="AD52" s="127" t="s">
        <v>58</v>
      </c>
      <c r="AE52" s="130">
        <f t="shared" ref="AE52:AQ52" si="22">AVERAGE(AE6:AE50)</f>
        <v>1317333.2444444445</v>
      </c>
      <c r="AF52" s="129">
        <f t="shared" si="22"/>
        <v>1461666.6444444444</v>
      </c>
      <c r="AG52" s="129">
        <f t="shared" si="22"/>
        <v>144333.4</v>
      </c>
      <c r="AH52" s="129">
        <f t="shared" si="22"/>
        <v>372333.24444444443</v>
      </c>
      <c r="AI52" s="129">
        <f t="shared" si="22"/>
        <v>2756955.5777777778</v>
      </c>
      <c r="AJ52" s="129">
        <f t="shared" si="22"/>
        <v>513999.95555555553</v>
      </c>
      <c r="AK52" s="129">
        <f t="shared" si="22"/>
        <v>105355.55555555556</v>
      </c>
      <c r="AL52" s="129">
        <f t="shared" si="22"/>
        <v>118222.26666666666</v>
      </c>
      <c r="AM52" s="129">
        <f t="shared" si="22"/>
        <v>12866.711111111112</v>
      </c>
      <c r="AN52" s="129">
        <f t="shared" si="22"/>
        <v>14629577.800000001</v>
      </c>
      <c r="AO52" s="129">
        <f t="shared" si="22"/>
        <v>2568755.5333333332</v>
      </c>
      <c r="AP52" s="129">
        <f t="shared" si="22"/>
        <v>1162644.3777777778</v>
      </c>
      <c r="AQ52" s="129">
        <f t="shared" si="22"/>
        <v>1406111.1555555556</v>
      </c>
      <c r="AR52" s="125"/>
      <c r="AS52" s="127" t="s">
        <v>58</v>
      </c>
      <c r="AT52" s="131">
        <f t="shared" ref="AT52:AZ52" si="23">AVERAGE(AT6:AT50)</f>
        <v>982200.02222222218</v>
      </c>
      <c r="AU52" s="132">
        <f t="shared" si="23"/>
        <v>502111.13333333336</v>
      </c>
      <c r="AV52" s="129">
        <f t="shared" si="23"/>
        <v>480088.88888888888</v>
      </c>
      <c r="AW52" s="129">
        <f t="shared" si="23"/>
        <v>11078622.244444445</v>
      </c>
      <c r="AX52" s="129">
        <f t="shared" si="23"/>
        <v>416066.77777777775</v>
      </c>
      <c r="AY52" s="129">
        <f t="shared" si="23"/>
        <v>3341822.222222222</v>
      </c>
      <c r="AZ52" s="129">
        <f t="shared" si="23"/>
        <v>7320733.2444444448</v>
      </c>
      <c r="BA52" s="133">
        <f>AVERAGE(BA6:BA50)</f>
        <v>88109547.51111111</v>
      </c>
      <c r="BB52" s="129">
        <f t="shared" ref="BB52:BC52" si="24">AVERAGE(BB6:BB50)</f>
        <v>40465.177777777775</v>
      </c>
      <c r="BC52" s="129">
        <f t="shared" si="24"/>
        <v>1848.8589155001216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109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A55" s="22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06"/>
  <sheetViews>
    <sheetView zoomScale="85" zoomScaleNormal="85" zoomScaleSheetLayoutView="85" workbookViewId="0">
      <selection activeCell="A53" sqref="A53"/>
    </sheetView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1" width="12.7109375" style="7" customWidth="1"/>
    <col min="12" max="12" width="13.5703125" style="7" customWidth="1"/>
    <col min="13" max="14" width="12.7109375" style="7" customWidth="1"/>
    <col min="15" max="15" width="9.140625" style="7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4.140625" style="7" bestFit="1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185</v>
      </c>
      <c r="D1" s="2"/>
      <c r="P1" s="1" t="s">
        <v>69</v>
      </c>
      <c r="Q1" s="8"/>
      <c r="R1" s="62" t="s">
        <v>186</v>
      </c>
      <c r="S1" s="2" t="s">
        <v>187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186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53" t="s">
        <v>186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188</v>
      </c>
      <c r="R2" s="39"/>
      <c r="S2" s="39"/>
      <c r="T2" s="39"/>
      <c r="U2" s="67"/>
      <c r="V2" s="39" t="s">
        <v>189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44"/>
      <c r="AV2" s="39"/>
      <c r="AW2" s="39"/>
      <c r="AX2" s="39"/>
      <c r="AY2" s="39"/>
      <c r="AZ2" s="39"/>
      <c r="BA2" s="40" t="s">
        <v>65</v>
      </c>
      <c r="BB2" s="40" t="s">
        <v>190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191</v>
      </c>
      <c r="S3" s="41" t="s">
        <v>192</v>
      </c>
      <c r="T3" s="39"/>
      <c r="U3" s="67"/>
      <c r="V3" s="44"/>
      <c r="W3" s="44"/>
      <c r="X3" s="44"/>
      <c r="Y3" s="41" t="s">
        <v>193</v>
      </c>
      <c r="Z3" s="39"/>
      <c r="AA3" s="67"/>
      <c r="AB3" s="37" t="s">
        <v>194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195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196</v>
      </c>
      <c r="AQ5" s="99"/>
      <c r="AR5" s="4"/>
      <c r="AS5" s="42"/>
      <c r="AT5" s="154"/>
      <c r="AU5" s="99" t="s">
        <v>196</v>
      </c>
      <c r="AV5" s="99"/>
      <c r="AW5" s="101"/>
      <c r="AX5" s="99"/>
      <c r="AY5" s="106" t="s">
        <v>197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>(BA6+BA20+BA26)/($BB6+$BB20+$BB26)</f>
        <v>2590.9351611915658</v>
      </c>
      <c r="C6" s="110">
        <f>(Q6+Q20+Q26)/($BB6+$BB20+$BB26)</f>
        <v>2058.876677655137</v>
      </c>
      <c r="D6" s="109">
        <f>(V6+V20+V26)/($BB6+$BB20+$BB26)</f>
        <v>173.10973709674775</v>
      </c>
      <c r="E6" s="109">
        <f>(AO6+AO20+AO26)/($BB6+$BB20+$BB26)</f>
        <v>40.281010993937208</v>
      </c>
      <c r="F6" s="109">
        <f>(AT6+AT20+AT26)/($BB6+$BB20+$BB26)</f>
        <v>42.700340041220429</v>
      </c>
      <c r="G6" s="109">
        <f>(AW6+AW20+AW26)/($BB6+$BB20+$BB26)</f>
        <v>275.9673954045233</v>
      </c>
      <c r="H6" s="108" t="s">
        <v>0</v>
      </c>
      <c r="I6" s="176">
        <f>(BA6+BA20+BA26)</f>
        <v>1895725075</v>
      </c>
      <c r="J6" s="177">
        <f>(Q6+Q20+Q26)</f>
        <v>1506430652</v>
      </c>
      <c r="K6" s="177">
        <f>(V6+V20+V26)</f>
        <v>126660240</v>
      </c>
      <c r="L6" s="177">
        <f>(AO6+AO20+AO26)</f>
        <v>29472649</v>
      </c>
      <c r="M6" s="177">
        <f>(AT6+AT20+AT26)</f>
        <v>31242814</v>
      </c>
      <c r="N6" s="178">
        <f>(AW6+AW20+AW26)</f>
        <v>201918720</v>
      </c>
      <c r="P6" s="37" t="s">
        <v>0</v>
      </c>
      <c r="Q6" s="1">
        <v>1442774109</v>
      </c>
      <c r="R6" s="1">
        <v>1253886980</v>
      </c>
      <c r="S6" s="1">
        <v>188887129</v>
      </c>
      <c r="T6" s="1">
        <v>159407114</v>
      </c>
      <c r="U6" s="1">
        <v>29480015</v>
      </c>
      <c r="V6" s="1">
        <v>120833748</v>
      </c>
      <c r="W6" s="1">
        <v>186321114</v>
      </c>
      <c r="X6" s="1">
        <v>65487366</v>
      </c>
      <c r="Y6" s="1">
        <v>13453075</v>
      </c>
      <c r="Z6" s="1">
        <v>74927074</v>
      </c>
      <c r="AA6" s="1">
        <v>61473999</v>
      </c>
      <c r="AB6" s="20">
        <v>104813233</v>
      </c>
      <c r="AC6" s="1"/>
      <c r="AD6" s="37" t="s">
        <v>0</v>
      </c>
      <c r="AE6" s="1">
        <v>39768050</v>
      </c>
      <c r="AF6" s="1">
        <v>43413191</v>
      </c>
      <c r="AG6" s="1">
        <v>3645141</v>
      </c>
      <c r="AH6" s="1">
        <v>10311269</v>
      </c>
      <c r="AI6" s="1">
        <v>49984890</v>
      </c>
      <c r="AJ6" s="1">
        <v>4749024</v>
      </c>
      <c r="AK6" s="1">
        <v>2567440</v>
      </c>
      <c r="AL6" s="1">
        <v>2935666</v>
      </c>
      <c r="AM6" s="1">
        <v>368226</v>
      </c>
      <c r="AN6" s="1">
        <v>246170281</v>
      </c>
      <c r="AO6" s="1">
        <v>28945624</v>
      </c>
      <c r="AP6" s="1">
        <v>90769</v>
      </c>
      <c r="AQ6" s="20">
        <v>28854855</v>
      </c>
      <c r="AR6" s="1">
        <v>0</v>
      </c>
      <c r="AS6" s="37" t="s">
        <v>0</v>
      </c>
      <c r="AT6" s="21">
        <v>29900628</v>
      </c>
      <c r="AU6" s="21">
        <v>14347231</v>
      </c>
      <c r="AV6" s="1">
        <v>15553397</v>
      </c>
      <c r="AW6" s="1">
        <v>187324029</v>
      </c>
      <c r="AX6" s="1">
        <v>2110433</v>
      </c>
      <c r="AY6" s="1">
        <v>72749773</v>
      </c>
      <c r="AZ6" s="1">
        <v>112463823</v>
      </c>
      <c r="BA6" s="21">
        <v>1809778138</v>
      </c>
      <c r="BB6" s="21">
        <v>681494</v>
      </c>
      <c r="BC6" s="20">
        <v>2655.6039202105962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ref="B7:B19" si="0">BA7/$BB7</f>
        <v>2014.737515011823</v>
      </c>
      <c r="C7" s="115">
        <f t="shared" ref="C7:C19" si="1">Q7/$BB7</f>
        <v>1575.996650778377</v>
      </c>
      <c r="D7" s="109">
        <f t="shared" ref="D7:D19" si="2">V7/$BB7</f>
        <v>107.82916731935462</v>
      </c>
      <c r="E7" s="109">
        <f t="shared" ref="E7:E19" si="3">AO7/$BB7</f>
        <v>22.038034924400087</v>
      </c>
      <c r="F7" s="109">
        <f t="shared" ref="F7:F19" si="4">AT7/$BB7</f>
        <v>31.687470629042004</v>
      </c>
      <c r="G7" s="109">
        <f t="shared" ref="G7:G19" si="5">AW7/$BB7</f>
        <v>277.18619136064927</v>
      </c>
      <c r="H7" s="108" t="s">
        <v>1</v>
      </c>
      <c r="I7" s="119">
        <f>BA7</f>
        <v>270097726</v>
      </c>
      <c r="J7" s="115">
        <f>Q7</f>
        <v>211279687</v>
      </c>
      <c r="K7" s="115">
        <f>V7</f>
        <v>14455686</v>
      </c>
      <c r="L7" s="115">
        <f>AO7</f>
        <v>2954441</v>
      </c>
      <c r="M7" s="115">
        <f>AT7</f>
        <v>4248054</v>
      </c>
      <c r="N7" s="120">
        <f>AW7</f>
        <v>37159858</v>
      </c>
      <c r="P7" s="45" t="s">
        <v>1</v>
      </c>
      <c r="Q7" s="1">
        <v>211279687</v>
      </c>
      <c r="R7" s="1">
        <v>183616045</v>
      </c>
      <c r="S7" s="1">
        <v>27663642</v>
      </c>
      <c r="T7" s="1">
        <v>23362794</v>
      </c>
      <c r="U7" s="1">
        <v>4300848</v>
      </c>
      <c r="V7" s="1">
        <v>14455686</v>
      </c>
      <c r="W7" s="1">
        <v>19074113</v>
      </c>
      <c r="X7" s="1">
        <v>4618427</v>
      </c>
      <c r="Y7" s="1">
        <v>-1003668</v>
      </c>
      <c r="Z7" s="1">
        <v>2956321</v>
      </c>
      <c r="AA7" s="1">
        <v>3959989</v>
      </c>
      <c r="AB7" s="9">
        <v>15147744</v>
      </c>
      <c r="AC7" s="1"/>
      <c r="AD7" s="45" t="s">
        <v>1</v>
      </c>
      <c r="AE7" s="1">
        <v>4356946</v>
      </c>
      <c r="AF7" s="1">
        <v>4970692</v>
      </c>
      <c r="AG7" s="1">
        <v>613746</v>
      </c>
      <c r="AH7" s="1">
        <v>1191042</v>
      </c>
      <c r="AI7" s="1">
        <v>8579872</v>
      </c>
      <c r="AJ7" s="1">
        <v>1019884</v>
      </c>
      <c r="AK7" s="1">
        <v>311610</v>
      </c>
      <c r="AL7" s="1">
        <v>356302</v>
      </c>
      <c r="AM7" s="1">
        <v>44692</v>
      </c>
      <c r="AN7" s="1">
        <v>44362353</v>
      </c>
      <c r="AO7" s="1">
        <v>2954441</v>
      </c>
      <c r="AP7" s="1">
        <v>10452</v>
      </c>
      <c r="AQ7" s="9">
        <v>2943989</v>
      </c>
      <c r="AR7" s="1">
        <v>0</v>
      </c>
      <c r="AS7" s="45" t="s">
        <v>1</v>
      </c>
      <c r="AT7" s="1">
        <v>4248054</v>
      </c>
      <c r="AU7" s="1">
        <v>3118000</v>
      </c>
      <c r="AV7" s="1">
        <v>1130054</v>
      </c>
      <c r="AW7" s="1">
        <v>37159858</v>
      </c>
      <c r="AX7" s="1">
        <v>1863970</v>
      </c>
      <c r="AY7" s="1">
        <v>11487066</v>
      </c>
      <c r="AZ7" s="1">
        <v>23808822</v>
      </c>
      <c r="BA7" s="1">
        <v>270097726</v>
      </c>
      <c r="BB7" s="1">
        <v>134061</v>
      </c>
      <c r="BC7" s="9">
        <v>2014.737515011823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2075.9296277970202</v>
      </c>
      <c r="C8" s="109">
        <f t="shared" si="1"/>
        <v>1601.7005332893507</v>
      </c>
      <c r="D8" s="109">
        <f t="shared" si="2"/>
        <v>122.92149101105063</v>
      </c>
      <c r="E8" s="109">
        <f t="shared" si="3"/>
        <v>29.308400681730717</v>
      </c>
      <c r="F8" s="109">
        <f t="shared" si="4"/>
        <v>64.943702237616137</v>
      </c>
      <c r="G8" s="109">
        <f t="shared" si="5"/>
        <v>257.05550057727197</v>
      </c>
      <c r="H8" s="108" t="s">
        <v>2</v>
      </c>
      <c r="I8" s="119">
        <f t="shared" ref="I8:I19" si="6">BA8</f>
        <v>75518168</v>
      </c>
      <c r="J8" s="115">
        <f t="shared" ref="J8:J19" si="7">Q8</f>
        <v>58266662</v>
      </c>
      <c r="K8" s="115">
        <f t="shared" ref="K8:K19" si="8">V8</f>
        <v>4471638</v>
      </c>
      <c r="L8" s="115">
        <f t="shared" ref="L8:L19" si="9">AO8</f>
        <v>1066181</v>
      </c>
      <c r="M8" s="115">
        <f t="shared" ref="M8:M19" si="10">AT8</f>
        <v>2362522</v>
      </c>
      <c r="N8" s="120">
        <f t="shared" ref="N8:N19" si="11">AW8</f>
        <v>9351165</v>
      </c>
      <c r="P8" s="45" t="s">
        <v>2</v>
      </c>
      <c r="Q8" s="1">
        <v>58266662</v>
      </c>
      <c r="R8" s="1">
        <v>50649218</v>
      </c>
      <c r="S8" s="1">
        <v>7617444</v>
      </c>
      <c r="T8" s="1">
        <v>6430400</v>
      </c>
      <c r="U8" s="1">
        <v>1187044</v>
      </c>
      <c r="V8" s="1">
        <v>4471638</v>
      </c>
      <c r="W8" s="1">
        <v>5996407</v>
      </c>
      <c r="X8" s="1">
        <v>1524769</v>
      </c>
      <c r="Y8" s="1">
        <v>-104293</v>
      </c>
      <c r="Z8" s="1">
        <v>1225977</v>
      </c>
      <c r="AA8" s="1">
        <v>1330270</v>
      </c>
      <c r="AB8" s="9">
        <v>4494474</v>
      </c>
      <c r="AC8" s="1"/>
      <c r="AD8" s="45" t="s">
        <v>2</v>
      </c>
      <c r="AE8" s="1">
        <v>1222755</v>
      </c>
      <c r="AF8" s="1">
        <v>1405571</v>
      </c>
      <c r="AG8" s="1">
        <v>182816</v>
      </c>
      <c r="AH8" s="1">
        <v>757317</v>
      </c>
      <c r="AI8" s="1">
        <v>2446238</v>
      </c>
      <c r="AJ8" s="1">
        <v>68164</v>
      </c>
      <c r="AK8" s="1">
        <v>81457</v>
      </c>
      <c r="AL8" s="1">
        <v>93140</v>
      </c>
      <c r="AM8" s="1">
        <v>11683</v>
      </c>
      <c r="AN8" s="1">
        <v>12779868</v>
      </c>
      <c r="AO8" s="1">
        <v>1066181</v>
      </c>
      <c r="AP8" s="1">
        <v>3628</v>
      </c>
      <c r="AQ8" s="9">
        <v>1062553</v>
      </c>
      <c r="AR8" s="1">
        <v>0</v>
      </c>
      <c r="AS8" s="45" t="s">
        <v>2</v>
      </c>
      <c r="AT8" s="1">
        <v>2362522</v>
      </c>
      <c r="AU8" s="1">
        <v>2117418</v>
      </c>
      <c r="AV8" s="1">
        <v>245104</v>
      </c>
      <c r="AW8" s="1">
        <v>9351165</v>
      </c>
      <c r="AX8" s="1">
        <v>337672</v>
      </c>
      <c r="AY8" s="1">
        <v>3560969</v>
      </c>
      <c r="AZ8" s="1">
        <v>5452524</v>
      </c>
      <c r="BA8" s="1">
        <v>75518168</v>
      </c>
      <c r="BB8" s="1">
        <v>36378</v>
      </c>
      <c r="BC8" s="9">
        <v>2075.9296277970202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1972.2957956877003</v>
      </c>
      <c r="C9" s="109">
        <f t="shared" si="1"/>
        <v>1612.6919297361505</v>
      </c>
      <c r="D9" s="109">
        <f t="shared" si="2"/>
        <v>99.062092797235522</v>
      </c>
      <c r="E9" s="109">
        <f t="shared" si="3"/>
        <v>12.35749253086642</v>
      </c>
      <c r="F9" s="109">
        <f t="shared" si="4"/>
        <v>-20.249631042799034</v>
      </c>
      <c r="G9" s="109">
        <f t="shared" si="5"/>
        <v>268.43391166624673</v>
      </c>
      <c r="H9" s="108" t="s">
        <v>3</v>
      </c>
      <c r="I9" s="119">
        <f t="shared" si="6"/>
        <v>109584699</v>
      </c>
      <c r="J9" s="115">
        <f t="shared" si="7"/>
        <v>89604389</v>
      </c>
      <c r="K9" s="115">
        <f t="shared" si="8"/>
        <v>5504088</v>
      </c>
      <c r="L9" s="115">
        <f t="shared" si="9"/>
        <v>686607</v>
      </c>
      <c r="M9" s="115">
        <f t="shared" si="10"/>
        <v>-1125110</v>
      </c>
      <c r="N9" s="120">
        <f t="shared" si="11"/>
        <v>14914725</v>
      </c>
      <c r="P9" s="45" t="s">
        <v>3</v>
      </c>
      <c r="Q9" s="1">
        <v>89604389</v>
      </c>
      <c r="R9" s="1">
        <v>77872639</v>
      </c>
      <c r="S9" s="1">
        <v>11731750</v>
      </c>
      <c r="T9" s="1">
        <v>9911458</v>
      </c>
      <c r="U9" s="1">
        <v>1820292</v>
      </c>
      <c r="V9" s="1">
        <v>5504088</v>
      </c>
      <c r="W9" s="1">
        <v>6517517</v>
      </c>
      <c r="X9" s="1">
        <v>1013429</v>
      </c>
      <c r="Y9" s="1">
        <v>-271803</v>
      </c>
      <c r="Z9" s="1">
        <v>457088</v>
      </c>
      <c r="AA9" s="1">
        <v>728891</v>
      </c>
      <c r="AB9" s="9">
        <v>5660395</v>
      </c>
      <c r="AC9" s="1"/>
      <c r="AD9" s="45" t="s">
        <v>3</v>
      </c>
      <c r="AE9" s="1">
        <v>2025633</v>
      </c>
      <c r="AF9" s="1">
        <v>2293607</v>
      </c>
      <c r="AG9" s="1">
        <v>267974</v>
      </c>
      <c r="AH9" s="1">
        <v>362612</v>
      </c>
      <c r="AI9" s="1">
        <v>3251709</v>
      </c>
      <c r="AJ9" s="1">
        <v>20441</v>
      </c>
      <c r="AK9" s="1">
        <v>115496</v>
      </c>
      <c r="AL9" s="1">
        <v>132060</v>
      </c>
      <c r="AM9" s="1">
        <v>16564</v>
      </c>
      <c r="AN9" s="1">
        <v>14476222</v>
      </c>
      <c r="AO9" s="1">
        <v>686607</v>
      </c>
      <c r="AP9" s="1">
        <v>3505</v>
      </c>
      <c r="AQ9" s="9">
        <v>683102</v>
      </c>
      <c r="AR9" s="1">
        <v>0</v>
      </c>
      <c r="AS9" s="45" t="s">
        <v>3</v>
      </c>
      <c r="AT9" s="1">
        <v>-1125110</v>
      </c>
      <c r="AU9" s="1">
        <v>-1439509</v>
      </c>
      <c r="AV9" s="1">
        <v>314399</v>
      </c>
      <c r="AW9" s="1">
        <v>14914725</v>
      </c>
      <c r="AX9" s="1">
        <v>176072</v>
      </c>
      <c r="AY9" s="1">
        <v>4281089</v>
      </c>
      <c r="AZ9" s="1">
        <v>10457564</v>
      </c>
      <c r="BA9" s="1">
        <v>109584699</v>
      </c>
      <c r="BB9" s="1">
        <v>55562</v>
      </c>
      <c r="BC9" s="9">
        <v>1972.2957956877003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1935.069656214039</v>
      </c>
      <c r="C10" s="109">
        <f t="shared" si="1"/>
        <v>1569.7543512658228</v>
      </c>
      <c r="D10" s="109">
        <f t="shared" si="2"/>
        <v>100.55056098964327</v>
      </c>
      <c r="E10" s="109">
        <f t="shared" si="3"/>
        <v>21.609572784810126</v>
      </c>
      <c r="F10" s="109">
        <f t="shared" si="4"/>
        <v>23.803833429228998</v>
      </c>
      <c r="G10" s="109">
        <f t="shared" si="5"/>
        <v>219.35133774453394</v>
      </c>
      <c r="H10" s="108" t="s">
        <v>4</v>
      </c>
      <c r="I10" s="119">
        <f t="shared" si="6"/>
        <v>53810417</v>
      </c>
      <c r="J10" s="115">
        <f t="shared" si="7"/>
        <v>43651729</v>
      </c>
      <c r="K10" s="115">
        <f t="shared" si="8"/>
        <v>2796110</v>
      </c>
      <c r="L10" s="115">
        <f t="shared" si="9"/>
        <v>600919</v>
      </c>
      <c r="M10" s="115">
        <f t="shared" si="10"/>
        <v>661937</v>
      </c>
      <c r="N10" s="120">
        <f t="shared" si="11"/>
        <v>6099722</v>
      </c>
      <c r="P10" s="45" t="s">
        <v>4</v>
      </c>
      <c r="Q10" s="1">
        <v>43651729</v>
      </c>
      <c r="R10" s="1">
        <v>37943816</v>
      </c>
      <c r="S10" s="1">
        <v>5707913</v>
      </c>
      <c r="T10" s="1">
        <v>4817636</v>
      </c>
      <c r="U10" s="1">
        <v>890277</v>
      </c>
      <c r="V10" s="1">
        <v>2796110</v>
      </c>
      <c r="W10" s="1">
        <v>3889766</v>
      </c>
      <c r="X10" s="1">
        <v>1093656</v>
      </c>
      <c r="Y10" s="1">
        <v>-203006</v>
      </c>
      <c r="Z10" s="1">
        <v>737534</v>
      </c>
      <c r="AA10" s="1">
        <v>940540</v>
      </c>
      <c r="AB10" s="9">
        <v>2936430</v>
      </c>
      <c r="AC10" s="1"/>
      <c r="AD10" s="45" t="s">
        <v>4</v>
      </c>
      <c r="AE10" s="1">
        <v>1042249</v>
      </c>
      <c r="AF10" s="1">
        <v>1186374</v>
      </c>
      <c r="AG10" s="1">
        <v>144125</v>
      </c>
      <c r="AH10" s="1">
        <v>148492</v>
      </c>
      <c r="AI10" s="1">
        <v>1734957</v>
      </c>
      <c r="AJ10" s="1">
        <v>10732</v>
      </c>
      <c r="AK10" s="1">
        <v>62686</v>
      </c>
      <c r="AL10" s="1">
        <v>71677</v>
      </c>
      <c r="AM10" s="1">
        <v>8991</v>
      </c>
      <c r="AN10" s="1">
        <v>7362578</v>
      </c>
      <c r="AO10" s="1">
        <v>600919</v>
      </c>
      <c r="AP10" s="1">
        <v>2037</v>
      </c>
      <c r="AQ10" s="9">
        <v>598882</v>
      </c>
      <c r="AR10" s="1">
        <v>0</v>
      </c>
      <c r="AS10" s="45" t="s">
        <v>4</v>
      </c>
      <c r="AT10" s="1">
        <v>661937</v>
      </c>
      <c r="AU10" s="1">
        <v>429426</v>
      </c>
      <c r="AV10" s="1">
        <v>232511</v>
      </c>
      <c r="AW10" s="1">
        <v>6099722</v>
      </c>
      <c r="AX10" s="1">
        <v>150073</v>
      </c>
      <c r="AY10" s="1">
        <v>1573919</v>
      </c>
      <c r="AZ10" s="1">
        <v>4375730</v>
      </c>
      <c r="BA10" s="1">
        <v>53810417</v>
      </c>
      <c r="BB10" s="1">
        <v>27808</v>
      </c>
      <c r="BC10" s="9">
        <v>1935.069656214039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2078.2951673812431</v>
      </c>
      <c r="C11" s="109">
        <f t="shared" si="1"/>
        <v>1669.7744683267554</v>
      </c>
      <c r="D11" s="109">
        <f t="shared" si="2"/>
        <v>99.889079758085131</v>
      </c>
      <c r="E11" s="109">
        <f t="shared" si="3"/>
        <v>23.864675317300321</v>
      </c>
      <c r="F11" s="109">
        <f t="shared" si="4"/>
        <v>0.56499332746528863</v>
      </c>
      <c r="G11" s="109">
        <f t="shared" si="5"/>
        <v>284.20195065163688</v>
      </c>
      <c r="H11" s="108" t="s">
        <v>5</v>
      </c>
      <c r="I11" s="119">
        <f t="shared" si="6"/>
        <v>146390955</v>
      </c>
      <c r="J11" s="115">
        <f t="shared" si="7"/>
        <v>117615574</v>
      </c>
      <c r="K11" s="115">
        <f t="shared" si="8"/>
        <v>7035987</v>
      </c>
      <c r="L11" s="115">
        <f t="shared" si="9"/>
        <v>1680980</v>
      </c>
      <c r="M11" s="115">
        <f t="shared" si="10"/>
        <v>39797</v>
      </c>
      <c r="N11" s="120">
        <f t="shared" si="11"/>
        <v>20018617</v>
      </c>
      <c r="P11" s="45" t="s">
        <v>5</v>
      </c>
      <c r="Q11" s="1">
        <v>117615574</v>
      </c>
      <c r="R11" s="1">
        <v>102202978</v>
      </c>
      <c r="S11" s="1">
        <v>15412596</v>
      </c>
      <c r="T11" s="1">
        <v>13017073</v>
      </c>
      <c r="U11" s="1">
        <v>2395523</v>
      </c>
      <c r="V11" s="1">
        <v>7035987</v>
      </c>
      <c r="W11" s="1">
        <v>9318747</v>
      </c>
      <c r="X11" s="1">
        <v>2282760</v>
      </c>
      <c r="Y11" s="1">
        <v>-531963</v>
      </c>
      <c r="Z11" s="1">
        <v>1404779</v>
      </c>
      <c r="AA11" s="1">
        <v>1936742</v>
      </c>
      <c r="AB11" s="9">
        <v>7340146</v>
      </c>
      <c r="AC11" s="1"/>
      <c r="AD11" s="45" t="s">
        <v>5</v>
      </c>
      <c r="AE11" s="1">
        <v>2182116</v>
      </c>
      <c r="AF11" s="1">
        <v>2495462</v>
      </c>
      <c r="AG11" s="1">
        <v>313346</v>
      </c>
      <c r="AH11" s="1">
        <v>199672</v>
      </c>
      <c r="AI11" s="1">
        <v>4682616</v>
      </c>
      <c r="AJ11" s="1">
        <v>275742</v>
      </c>
      <c r="AK11" s="1">
        <v>227804</v>
      </c>
      <c r="AL11" s="1">
        <v>260476</v>
      </c>
      <c r="AM11" s="1">
        <v>32672</v>
      </c>
      <c r="AN11" s="1">
        <v>21739394</v>
      </c>
      <c r="AO11" s="1">
        <v>1680980</v>
      </c>
      <c r="AP11" s="1">
        <v>4052</v>
      </c>
      <c r="AQ11" s="9">
        <v>1676928</v>
      </c>
      <c r="AR11" s="1">
        <v>0</v>
      </c>
      <c r="AS11" s="45" t="s">
        <v>5</v>
      </c>
      <c r="AT11" s="1">
        <v>39797</v>
      </c>
      <c r="AU11" s="1">
        <v>-377007</v>
      </c>
      <c r="AV11" s="1">
        <v>416804</v>
      </c>
      <c r="AW11" s="1">
        <v>20018617</v>
      </c>
      <c r="AX11" s="1">
        <v>1197067</v>
      </c>
      <c r="AY11" s="1">
        <v>5728475</v>
      </c>
      <c r="AZ11" s="1">
        <v>13093075</v>
      </c>
      <c r="BA11" s="1">
        <v>146390955</v>
      </c>
      <c r="BB11" s="1">
        <v>70438</v>
      </c>
      <c r="BC11" s="9">
        <v>2078.2951673812431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1903.3872004831346</v>
      </c>
      <c r="C12" s="109">
        <f t="shared" si="1"/>
        <v>1502.8725377004921</v>
      </c>
      <c r="D12" s="109">
        <f t="shared" si="2"/>
        <v>123.58219506563172</v>
      </c>
      <c r="E12" s="109">
        <f t="shared" si="3"/>
        <v>18.391072665589085</v>
      </c>
      <c r="F12" s="109">
        <f t="shared" si="4"/>
        <v>8.8730528073322787</v>
      </c>
      <c r="G12" s="109">
        <f t="shared" si="5"/>
        <v>249.66834224408959</v>
      </c>
      <c r="H12" s="108" t="s">
        <v>6</v>
      </c>
      <c r="I12" s="119">
        <f t="shared" si="6"/>
        <v>107158796</v>
      </c>
      <c r="J12" s="115">
        <f t="shared" si="7"/>
        <v>84610221</v>
      </c>
      <c r="K12" s="115">
        <f t="shared" si="8"/>
        <v>6957554</v>
      </c>
      <c r="L12" s="115">
        <f t="shared" si="9"/>
        <v>1035399</v>
      </c>
      <c r="M12" s="115">
        <f t="shared" si="10"/>
        <v>499544</v>
      </c>
      <c r="N12" s="120">
        <f t="shared" si="11"/>
        <v>14056078</v>
      </c>
      <c r="P12" s="45" t="s">
        <v>6</v>
      </c>
      <c r="Q12" s="1">
        <v>84610221</v>
      </c>
      <c r="R12" s="1">
        <v>73520439</v>
      </c>
      <c r="S12" s="1">
        <v>11089782</v>
      </c>
      <c r="T12" s="1">
        <v>9365058</v>
      </c>
      <c r="U12" s="1">
        <v>1724724</v>
      </c>
      <c r="V12" s="1">
        <v>6957554</v>
      </c>
      <c r="W12" s="1">
        <v>8934698</v>
      </c>
      <c r="X12" s="1">
        <v>1977144</v>
      </c>
      <c r="Y12" s="1">
        <v>-589203</v>
      </c>
      <c r="Z12" s="1">
        <v>1117594</v>
      </c>
      <c r="AA12" s="1">
        <v>1706797</v>
      </c>
      <c r="AB12" s="9">
        <v>7410980</v>
      </c>
      <c r="AC12" s="1"/>
      <c r="AD12" s="45" t="s">
        <v>6</v>
      </c>
      <c r="AE12" s="1">
        <v>1969563</v>
      </c>
      <c r="AF12" s="1">
        <v>2220437</v>
      </c>
      <c r="AG12" s="1">
        <v>250874</v>
      </c>
      <c r="AH12" s="1">
        <v>218647</v>
      </c>
      <c r="AI12" s="1">
        <v>3759763</v>
      </c>
      <c r="AJ12" s="1">
        <v>1463007</v>
      </c>
      <c r="AK12" s="1">
        <v>135777</v>
      </c>
      <c r="AL12" s="1">
        <v>155250</v>
      </c>
      <c r="AM12" s="1">
        <v>19473</v>
      </c>
      <c r="AN12" s="1">
        <v>15591021</v>
      </c>
      <c r="AO12" s="1">
        <v>1035399</v>
      </c>
      <c r="AP12" s="1">
        <v>3278</v>
      </c>
      <c r="AQ12" s="9">
        <v>1032121</v>
      </c>
      <c r="AR12" s="1">
        <v>0</v>
      </c>
      <c r="AS12" s="45" t="s">
        <v>6</v>
      </c>
      <c r="AT12" s="1">
        <v>499544</v>
      </c>
      <c r="AU12" s="1">
        <v>135375</v>
      </c>
      <c r="AV12" s="1">
        <v>364169</v>
      </c>
      <c r="AW12" s="1">
        <v>14056078</v>
      </c>
      <c r="AX12" s="1">
        <v>647102</v>
      </c>
      <c r="AY12" s="1">
        <v>4219515</v>
      </c>
      <c r="AZ12" s="1">
        <v>9189461</v>
      </c>
      <c r="BA12" s="1">
        <v>107158796</v>
      </c>
      <c r="BB12" s="1">
        <v>56299</v>
      </c>
      <c r="BC12" s="9">
        <v>1903.3872004831346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2009.5294048227843</v>
      </c>
      <c r="C13" s="109">
        <f t="shared" si="1"/>
        <v>1604.6002124228</v>
      </c>
      <c r="D13" s="109">
        <f t="shared" si="2"/>
        <v>113.83747688918611</v>
      </c>
      <c r="E13" s="109">
        <f t="shared" si="3"/>
        <v>18.369261634082058</v>
      </c>
      <c r="F13" s="109">
        <f t="shared" si="4"/>
        <v>7.6271193108060267</v>
      </c>
      <c r="G13" s="109">
        <f t="shared" si="5"/>
        <v>265.09533456591009</v>
      </c>
      <c r="H13" s="108" t="s">
        <v>7</v>
      </c>
      <c r="I13" s="119">
        <f t="shared" si="6"/>
        <v>102168494</v>
      </c>
      <c r="J13" s="115">
        <f t="shared" si="7"/>
        <v>81581084</v>
      </c>
      <c r="K13" s="115">
        <f t="shared" si="8"/>
        <v>5787725</v>
      </c>
      <c r="L13" s="115">
        <f t="shared" si="9"/>
        <v>933930</v>
      </c>
      <c r="M13" s="115">
        <f t="shared" si="10"/>
        <v>387778</v>
      </c>
      <c r="N13" s="120">
        <f t="shared" si="11"/>
        <v>13477977</v>
      </c>
      <c r="P13" s="45" t="s">
        <v>7</v>
      </c>
      <c r="Q13" s="1">
        <v>81581084</v>
      </c>
      <c r="R13" s="1">
        <v>70884661</v>
      </c>
      <c r="S13" s="1">
        <v>10696423</v>
      </c>
      <c r="T13" s="1">
        <v>9029782</v>
      </c>
      <c r="U13" s="1">
        <v>1666641</v>
      </c>
      <c r="V13" s="1">
        <v>5787725</v>
      </c>
      <c r="W13" s="1">
        <v>7451881</v>
      </c>
      <c r="X13" s="1">
        <v>1664156</v>
      </c>
      <c r="Y13" s="1">
        <v>-208927</v>
      </c>
      <c r="Z13" s="1">
        <v>1222739</v>
      </c>
      <c r="AA13" s="1">
        <v>1431666</v>
      </c>
      <c r="AB13" s="9">
        <v>5883304</v>
      </c>
      <c r="AC13" s="1"/>
      <c r="AD13" s="45" t="s">
        <v>7</v>
      </c>
      <c r="AE13" s="1">
        <v>1388302</v>
      </c>
      <c r="AF13" s="1">
        <v>1604535</v>
      </c>
      <c r="AG13" s="1">
        <v>216233</v>
      </c>
      <c r="AH13" s="1">
        <v>466190</v>
      </c>
      <c r="AI13" s="1">
        <v>3146492</v>
      </c>
      <c r="AJ13" s="1">
        <v>882320</v>
      </c>
      <c r="AK13" s="1">
        <v>113348</v>
      </c>
      <c r="AL13" s="1">
        <v>129605</v>
      </c>
      <c r="AM13" s="1">
        <v>16257</v>
      </c>
      <c r="AN13" s="1">
        <v>14799685</v>
      </c>
      <c r="AO13" s="1">
        <v>933930</v>
      </c>
      <c r="AP13" s="1">
        <v>3425</v>
      </c>
      <c r="AQ13" s="9">
        <v>930505</v>
      </c>
      <c r="AR13" s="1">
        <v>0</v>
      </c>
      <c r="AS13" s="45" t="s">
        <v>7</v>
      </c>
      <c r="AT13" s="1">
        <v>387778</v>
      </c>
      <c r="AU13" s="1">
        <v>111119</v>
      </c>
      <c r="AV13" s="1">
        <v>276659</v>
      </c>
      <c r="AW13" s="1">
        <v>13477977</v>
      </c>
      <c r="AX13" s="1">
        <v>909923</v>
      </c>
      <c r="AY13" s="1">
        <v>3825532</v>
      </c>
      <c r="AZ13" s="1">
        <v>8742522</v>
      </c>
      <c r="BA13" s="1">
        <v>102168494</v>
      </c>
      <c r="BB13" s="1">
        <v>50842</v>
      </c>
      <c r="BC13" s="9">
        <v>2009.5294048227843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2125.239751552795</v>
      </c>
      <c r="C14" s="109">
        <f t="shared" si="1"/>
        <v>1726.7403462402538</v>
      </c>
      <c r="D14" s="109">
        <f t="shared" si="2"/>
        <v>110.05473767675433</v>
      </c>
      <c r="E14" s="109">
        <f t="shared" si="3"/>
        <v>12.722399894277785</v>
      </c>
      <c r="F14" s="109">
        <f t="shared" si="4"/>
        <v>5.6286771507863094</v>
      </c>
      <c r="G14" s="109">
        <f t="shared" si="5"/>
        <v>270.0935905907229</v>
      </c>
      <c r="H14" s="108" t="s">
        <v>8</v>
      </c>
      <c r="I14" s="119">
        <f t="shared" si="6"/>
        <v>80408446</v>
      </c>
      <c r="J14" s="115">
        <f t="shared" si="7"/>
        <v>65331221</v>
      </c>
      <c r="K14" s="115">
        <f t="shared" si="8"/>
        <v>4163921</v>
      </c>
      <c r="L14" s="115">
        <f t="shared" si="9"/>
        <v>481352</v>
      </c>
      <c r="M14" s="115">
        <f t="shared" si="10"/>
        <v>212961</v>
      </c>
      <c r="N14" s="120">
        <f t="shared" si="11"/>
        <v>10218991</v>
      </c>
      <c r="P14" s="45" t="s">
        <v>8</v>
      </c>
      <c r="Q14" s="1">
        <v>65331221</v>
      </c>
      <c r="R14" s="1">
        <v>56769125</v>
      </c>
      <c r="S14" s="1">
        <v>8562096</v>
      </c>
      <c r="T14" s="1">
        <v>7230522</v>
      </c>
      <c r="U14" s="1">
        <v>1331574</v>
      </c>
      <c r="V14" s="1">
        <v>4163921</v>
      </c>
      <c r="W14" s="1">
        <v>4943412</v>
      </c>
      <c r="X14" s="1">
        <v>779491</v>
      </c>
      <c r="Y14" s="1">
        <v>-124764</v>
      </c>
      <c r="Z14" s="1">
        <v>483653</v>
      </c>
      <c r="AA14" s="1">
        <v>608417</v>
      </c>
      <c r="AB14" s="9">
        <v>4239985</v>
      </c>
      <c r="AC14" s="1"/>
      <c r="AD14" s="45" t="s">
        <v>8</v>
      </c>
      <c r="AE14" s="1">
        <v>1093821</v>
      </c>
      <c r="AF14" s="1">
        <v>1257910</v>
      </c>
      <c r="AG14" s="1">
        <v>164089</v>
      </c>
      <c r="AH14" s="1">
        <v>88185</v>
      </c>
      <c r="AI14" s="1">
        <v>2315702</v>
      </c>
      <c r="AJ14" s="1">
        <v>742277</v>
      </c>
      <c r="AK14" s="1">
        <v>48700</v>
      </c>
      <c r="AL14" s="1">
        <v>55685</v>
      </c>
      <c r="AM14" s="1">
        <v>6985</v>
      </c>
      <c r="AN14" s="1">
        <v>10913304</v>
      </c>
      <c r="AO14" s="1">
        <v>481352</v>
      </c>
      <c r="AP14" s="1">
        <v>2674</v>
      </c>
      <c r="AQ14" s="9">
        <v>478678</v>
      </c>
      <c r="AR14" s="1">
        <v>0</v>
      </c>
      <c r="AS14" s="45" t="s">
        <v>8</v>
      </c>
      <c r="AT14" s="1">
        <v>212961</v>
      </c>
      <c r="AU14" s="1">
        <v>41127</v>
      </c>
      <c r="AV14" s="1">
        <v>171834</v>
      </c>
      <c r="AW14" s="1">
        <v>10218991</v>
      </c>
      <c r="AX14" s="1">
        <v>244805</v>
      </c>
      <c r="AY14" s="1">
        <v>3206371</v>
      </c>
      <c r="AZ14" s="1">
        <v>6767815</v>
      </c>
      <c r="BA14" s="1">
        <v>80408446</v>
      </c>
      <c r="BB14" s="1">
        <v>37835</v>
      </c>
      <c r="BC14" s="9">
        <v>2125.239751552795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1822.1464022259609</v>
      </c>
      <c r="C15" s="115">
        <f t="shared" si="1"/>
        <v>1400.8886372460204</v>
      </c>
      <c r="D15" s="115">
        <f t="shared" si="2"/>
        <v>93.581629351624173</v>
      </c>
      <c r="E15" s="115">
        <f t="shared" si="3"/>
        <v>15.921670764850525</v>
      </c>
      <c r="F15" s="115">
        <f t="shared" si="4"/>
        <v>14.195192183253527</v>
      </c>
      <c r="G15" s="115">
        <f t="shared" si="5"/>
        <v>297.55927268021225</v>
      </c>
      <c r="H15" s="108" t="s">
        <v>35</v>
      </c>
      <c r="I15" s="119">
        <f t="shared" si="6"/>
        <v>56318901</v>
      </c>
      <c r="J15" s="115">
        <f t="shared" si="7"/>
        <v>43298666</v>
      </c>
      <c r="K15" s="115">
        <f t="shared" si="8"/>
        <v>2892421</v>
      </c>
      <c r="L15" s="115">
        <f t="shared" si="9"/>
        <v>492107</v>
      </c>
      <c r="M15" s="115">
        <f t="shared" si="10"/>
        <v>438745</v>
      </c>
      <c r="N15" s="120">
        <f t="shared" si="11"/>
        <v>9196962</v>
      </c>
      <c r="P15" s="45" t="s">
        <v>35</v>
      </c>
      <c r="Q15" s="1">
        <v>43298666</v>
      </c>
      <c r="R15" s="1">
        <v>37626643</v>
      </c>
      <c r="S15" s="1">
        <v>5672023</v>
      </c>
      <c r="T15" s="1">
        <v>4790403</v>
      </c>
      <c r="U15" s="1">
        <v>881620</v>
      </c>
      <c r="V15" s="1">
        <v>2892421</v>
      </c>
      <c r="W15" s="1">
        <v>3678409</v>
      </c>
      <c r="X15" s="1">
        <v>785988</v>
      </c>
      <c r="Y15" s="1">
        <v>-454391</v>
      </c>
      <c r="Z15" s="1">
        <v>178683</v>
      </c>
      <c r="AA15" s="1">
        <v>633074</v>
      </c>
      <c r="AB15" s="9">
        <v>3293249</v>
      </c>
      <c r="AC15" s="1"/>
      <c r="AD15" s="45" t="s">
        <v>35</v>
      </c>
      <c r="AE15" s="1">
        <v>1110762</v>
      </c>
      <c r="AF15" s="1">
        <v>1255994</v>
      </c>
      <c r="AG15" s="1">
        <v>145232</v>
      </c>
      <c r="AH15" s="1">
        <v>56940</v>
      </c>
      <c r="AI15" s="1">
        <v>2007758</v>
      </c>
      <c r="AJ15" s="1">
        <v>117789</v>
      </c>
      <c r="AK15" s="1">
        <v>53563</v>
      </c>
      <c r="AL15" s="1">
        <v>61245</v>
      </c>
      <c r="AM15" s="1">
        <v>7682</v>
      </c>
      <c r="AN15" s="1">
        <v>10127814</v>
      </c>
      <c r="AO15" s="1">
        <v>492107</v>
      </c>
      <c r="AP15" s="1">
        <v>2306</v>
      </c>
      <c r="AQ15" s="9">
        <v>489801</v>
      </c>
      <c r="AR15" s="1">
        <v>0</v>
      </c>
      <c r="AS15" s="45" t="s">
        <v>35</v>
      </c>
      <c r="AT15" s="1">
        <v>438745</v>
      </c>
      <c r="AU15" s="1">
        <v>204446</v>
      </c>
      <c r="AV15" s="1">
        <v>234299</v>
      </c>
      <c r="AW15" s="1">
        <v>9196962</v>
      </c>
      <c r="AX15" s="1">
        <v>419694</v>
      </c>
      <c r="AY15" s="1">
        <v>2684101</v>
      </c>
      <c r="AZ15" s="1">
        <v>6093167</v>
      </c>
      <c r="BA15" s="1">
        <v>56318901</v>
      </c>
      <c r="BB15" s="1">
        <v>30908</v>
      </c>
      <c r="BC15" s="9">
        <v>1822.1464022259609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1980.5223116899781</v>
      </c>
      <c r="C16" s="109">
        <f t="shared" si="1"/>
        <v>1566.8000449121007</v>
      </c>
      <c r="D16" s="109">
        <f t="shared" si="2"/>
        <v>97.714198639804948</v>
      </c>
      <c r="E16" s="109">
        <f t="shared" si="3"/>
        <v>14.092390606954959</v>
      </c>
      <c r="F16" s="109">
        <f t="shared" si="4"/>
        <v>30.162261003464646</v>
      </c>
      <c r="G16" s="109">
        <f t="shared" si="5"/>
        <v>271.75341652765303</v>
      </c>
      <c r="H16" s="108" t="s">
        <v>36</v>
      </c>
      <c r="I16" s="119">
        <f t="shared" si="6"/>
        <v>123473683</v>
      </c>
      <c r="J16" s="115">
        <f t="shared" si="7"/>
        <v>97680582</v>
      </c>
      <c r="K16" s="115">
        <f t="shared" si="8"/>
        <v>6091894</v>
      </c>
      <c r="L16" s="115">
        <f t="shared" si="9"/>
        <v>878576</v>
      </c>
      <c r="M16" s="115">
        <f t="shared" si="10"/>
        <v>1880436</v>
      </c>
      <c r="N16" s="120">
        <f t="shared" si="11"/>
        <v>16942195</v>
      </c>
      <c r="P16" s="45" t="s">
        <v>36</v>
      </c>
      <c r="Q16" s="1">
        <v>97680582</v>
      </c>
      <c r="R16" s="1">
        <v>84871785</v>
      </c>
      <c r="S16" s="1">
        <v>12808797</v>
      </c>
      <c r="T16" s="1">
        <v>10811173</v>
      </c>
      <c r="U16" s="1">
        <v>1997624</v>
      </c>
      <c r="V16" s="1">
        <v>6091894</v>
      </c>
      <c r="W16" s="1">
        <v>7970812</v>
      </c>
      <c r="X16" s="1">
        <v>1878918</v>
      </c>
      <c r="Y16" s="1">
        <v>-722640</v>
      </c>
      <c r="Z16" s="1">
        <v>865848</v>
      </c>
      <c r="AA16" s="1">
        <v>1588488</v>
      </c>
      <c r="AB16" s="9">
        <v>6685287</v>
      </c>
      <c r="AC16" s="1"/>
      <c r="AD16" s="45" t="s">
        <v>36</v>
      </c>
      <c r="AE16" s="1">
        <v>1822561</v>
      </c>
      <c r="AF16" s="1">
        <v>2094454</v>
      </c>
      <c r="AG16" s="1">
        <v>271893</v>
      </c>
      <c r="AH16" s="1">
        <v>154959</v>
      </c>
      <c r="AI16" s="1">
        <v>3960526</v>
      </c>
      <c r="AJ16" s="1">
        <v>747241</v>
      </c>
      <c r="AK16" s="1">
        <v>129247</v>
      </c>
      <c r="AL16" s="1">
        <v>147784</v>
      </c>
      <c r="AM16" s="1">
        <v>18537</v>
      </c>
      <c r="AN16" s="1">
        <v>19701207</v>
      </c>
      <c r="AO16" s="1">
        <v>878576</v>
      </c>
      <c r="AP16" s="1">
        <v>4553</v>
      </c>
      <c r="AQ16" s="9">
        <v>874023</v>
      </c>
      <c r="AR16" s="1">
        <v>0</v>
      </c>
      <c r="AS16" s="45" t="s">
        <v>36</v>
      </c>
      <c r="AT16" s="10">
        <v>1880436</v>
      </c>
      <c r="AU16" s="1">
        <v>1523014</v>
      </c>
      <c r="AV16" s="1">
        <v>357422</v>
      </c>
      <c r="AW16" s="1">
        <v>16942195</v>
      </c>
      <c r="AX16" s="1">
        <v>1028634</v>
      </c>
      <c r="AY16" s="1">
        <v>4444233</v>
      </c>
      <c r="AZ16" s="1">
        <v>11469328</v>
      </c>
      <c r="BA16" s="1">
        <v>123473683</v>
      </c>
      <c r="BB16" s="1">
        <v>62344</v>
      </c>
      <c r="BC16" s="9">
        <v>1980.5223116899781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40" ht="12">
      <c r="A17" s="108" t="s">
        <v>37</v>
      </c>
      <c r="B17" s="109">
        <f t="shared" si="0"/>
        <v>1930.2486854849869</v>
      </c>
      <c r="C17" s="109">
        <f t="shared" si="1"/>
        <v>1563.3390756883907</v>
      </c>
      <c r="D17" s="109">
        <f t="shared" si="2"/>
        <v>102.89179465891795</v>
      </c>
      <c r="E17" s="109">
        <f t="shared" si="3"/>
        <v>16.076068908260687</v>
      </c>
      <c r="F17" s="109">
        <f t="shared" si="4"/>
        <v>6.3311540058115403</v>
      </c>
      <c r="G17" s="109">
        <f t="shared" si="5"/>
        <v>241.61059222360592</v>
      </c>
      <c r="H17" s="108" t="s">
        <v>37</v>
      </c>
      <c r="I17" s="119">
        <f t="shared" si="6"/>
        <v>55799629</v>
      </c>
      <c r="J17" s="115">
        <f t="shared" si="7"/>
        <v>45193006</v>
      </c>
      <c r="K17" s="115">
        <f t="shared" si="8"/>
        <v>2974396</v>
      </c>
      <c r="L17" s="115">
        <f t="shared" si="9"/>
        <v>464727</v>
      </c>
      <c r="M17" s="115">
        <f t="shared" si="10"/>
        <v>183021</v>
      </c>
      <c r="N17" s="120">
        <f t="shared" si="11"/>
        <v>6984479</v>
      </c>
      <c r="P17" s="45" t="s">
        <v>37</v>
      </c>
      <c r="Q17" s="1">
        <v>45193006</v>
      </c>
      <c r="R17" s="1">
        <v>39274667</v>
      </c>
      <c r="S17" s="1">
        <v>5918339</v>
      </c>
      <c r="T17" s="1">
        <v>4996798</v>
      </c>
      <c r="U17" s="1">
        <v>921541</v>
      </c>
      <c r="V17" s="1">
        <v>2974396</v>
      </c>
      <c r="W17" s="1">
        <v>3980978</v>
      </c>
      <c r="X17" s="1">
        <v>1006582</v>
      </c>
      <c r="Y17" s="1">
        <v>-145640</v>
      </c>
      <c r="Z17" s="1">
        <v>718185</v>
      </c>
      <c r="AA17" s="1">
        <v>863825</v>
      </c>
      <c r="AB17" s="9">
        <v>3034594</v>
      </c>
      <c r="AC17" s="1"/>
      <c r="AD17" s="45" t="s">
        <v>37</v>
      </c>
      <c r="AE17" s="1">
        <v>773211</v>
      </c>
      <c r="AF17" s="1">
        <v>903714</v>
      </c>
      <c r="AG17" s="1">
        <v>130503</v>
      </c>
      <c r="AH17" s="1">
        <v>74729</v>
      </c>
      <c r="AI17" s="1">
        <v>1956721</v>
      </c>
      <c r="AJ17" s="1">
        <v>229933</v>
      </c>
      <c r="AK17" s="1">
        <v>85442</v>
      </c>
      <c r="AL17" s="1">
        <v>97696</v>
      </c>
      <c r="AM17" s="1">
        <v>12254</v>
      </c>
      <c r="AN17" s="1">
        <v>7632227</v>
      </c>
      <c r="AO17" s="1">
        <v>464727</v>
      </c>
      <c r="AP17" s="1">
        <v>1180</v>
      </c>
      <c r="AQ17" s="9">
        <v>463547</v>
      </c>
      <c r="AR17" s="1">
        <v>0</v>
      </c>
      <c r="AS17" s="45" t="s">
        <v>37</v>
      </c>
      <c r="AT17" s="1">
        <v>183021</v>
      </c>
      <c r="AU17" s="1">
        <v>22838</v>
      </c>
      <c r="AV17" s="1">
        <v>160183</v>
      </c>
      <c r="AW17" s="1">
        <v>6984479</v>
      </c>
      <c r="AX17" s="1">
        <v>660280</v>
      </c>
      <c r="AY17" s="1">
        <v>1904079</v>
      </c>
      <c r="AZ17" s="1">
        <v>4420120</v>
      </c>
      <c r="BA17" s="1">
        <v>55799629</v>
      </c>
      <c r="BB17" s="1">
        <v>28908</v>
      </c>
      <c r="BC17" s="9">
        <v>1930.2486854849869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40" ht="12">
      <c r="A18" s="108" t="s">
        <v>38</v>
      </c>
      <c r="B18" s="109">
        <f t="shared" si="0"/>
        <v>1772.2296321273957</v>
      </c>
      <c r="C18" s="109">
        <f t="shared" si="1"/>
        <v>1352.426501620728</v>
      </c>
      <c r="D18" s="109">
        <f t="shared" si="2"/>
        <v>106.83557769704353</v>
      </c>
      <c r="E18" s="109">
        <f t="shared" si="3"/>
        <v>20.373713751169316</v>
      </c>
      <c r="F18" s="109">
        <f t="shared" si="4"/>
        <v>11.89256423086127</v>
      </c>
      <c r="G18" s="109">
        <f t="shared" si="5"/>
        <v>280.70127482759369</v>
      </c>
      <c r="H18" s="108" t="s">
        <v>38</v>
      </c>
      <c r="I18" s="119">
        <f t="shared" si="6"/>
        <v>162928159</v>
      </c>
      <c r="J18" s="115">
        <f t="shared" si="7"/>
        <v>124333978</v>
      </c>
      <c r="K18" s="115">
        <f t="shared" si="8"/>
        <v>9821822</v>
      </c>
      <c r="L18" s="115">
        <f t="shared" si="9"/>
        <v>1873037</v>
      </c>
      <c r="M18" s="115">
        <f t="shared" si="10"/>
        <v>1093331</v>
      </c>
      <c r="N18" s="120">
        <f t="shared" si="11"/>
        <v>25805991</v>
      </c>
      <c r="P18" s="45" t="s">
        <v>38</v>
      </c>
      <c r="Q18" s="1">
        <v>124333978</v>
      </c>
      <c r="R18" s="1">
        <v>108061705</v>
      </c>
      <c r="S18" s="1">
        <v>16272273</v>
      </c>
      <c r="T18" s="1">
        <v>13731306</v>
      </c>
      <c r="U18" s="1">
        <v>2540967</v>
      </c>
      <c r="V18" s="1">
        <v>9821822</v>
      </c>
      <c r="W18" s="1">
        <v>12617781</v>
      </c>
      <c r="X18" s="1">
        <v>2795959</v>
      </c>
      <c r="Y18" s="1">
        <v>-601084</v>
      </c>
      <c r="Z18" s="1">
        <v>1714018</v>
      </c>
      <c r="AA18" s="1">
        <v>2315102</v>
      </c>
      <c r="AB18" s="9">
        <v>10218802</v>
      </c>
      <c r="AC18" s="1"/>
      <c r="AD18" s="45" t="s">
        <v>38</v>
      </c>
      <c r="AE18" s="1">
        <v>3433646</v>
      </c>
      <c r="AF18" s="1">
        <v>3885230</v>
      </c>
      <c r="AG18" s="1">
        <v>451584</v>
      </c>
      <c r="AH18" s="1">
        <v>406766</v>
      </c>
      <c r="AI18" s="1">
        <v>5597455</v>
      </c>
      <c r="AJ18" s="1">
        <v>780935</v>
      </c>
      <c r="AK18" s="1">
        <v>204104</v>
      </c>
      <c r="AL18" s="1">
        <v>233377</v>
      </c>
      <c r="AM18" s="1">
        <v>29273</v>
      </c>
      <c r="AN18" s="1">
        <v>28772359</v>
      </c>
      <c r="AO18" s="1">
        <v>1873037</v>
      </c>
      <c r="AP18" s="1">
        <v>5294</v>
      </c>
      <c r="AQ18" s="9">
        <v>1867743</v>
      </c>
      <c r="AR18" s="1">
        <v>0</v>
      </c>
      <c r="AS18" s="45" t="s">
        <v>38</v>
      </c>
      <c r="AT18" s="1">
        <v>1093331</v>
      </c>
      <c r="AU18" s="1">
        <v>387216</v>
      </c>
      <c r="AV18" s="1">
        <v>706115</v>
      </c>
      <c r="AW18" s="1">
        <v>25805991</v>
      </c>
      <c r="AX18" s="1">
        <v>1301257</v>
      </c>
      <c r="AY18" s="1">
        <v>7832243</v>
      </c>
      <c r="AZ18" s="1">
        <v>16672491</v>
      </c>
      <c r="BA18" s="1">
        <v>162928159</v>
      </c>
      <c r="BB18" s="1">
        <v>91934</v>
      </c>
      <c r="BC18" s="9">
        <v>1772.2296321273957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40" ht="12">
      <c r="A19" s="116" t="s">
        <v>39</v>
      </c>
      <c r="B19" s="109">
        <f t="shared" si="0"/>
        <v>2581.0757539023889</v>
      </c>
      <c r="C19" s="109">
        <f t="shared" si="1"/>
        <v>2057.8493127692509</v>
      </c>
      <c r="D19" s="109">
        <f t="shared" si="2"/>
        <v>130.77831446634713</v>
      </c>
      <c r="E19" s="109">
        <f t="shared" si="3"/>
        <v>6.8278659480427448</v>
      </c>
      <c r="F19" s="109">
        <f t="shared" si="4"/>
        <v>95.003170399656852</v>
      </c>
      <c r="G19" s="109">
        <f t="shared" si="5"/>
        <v>290.6170903190914</v>
      </c>
      <c r="H19" s="116" t="s">
        <v>39</v>
      </c>
      <c r="I19" s="119">
        <f t="shared" si="6"/>
        <v>138399863</v>
      </c>
      <c r="J19" s="115">
        <f t="shared" si="7"/>
        <v>110343938</v>
      </c>
      <c r="K19" s="115">
        <f t="shared" si="8"/>
        <v>7012464</v>
      </c>
      <c r="L19" s="115">
        <f t="shared" si="9"/>
        <v>366117</v>
      </c>
      <c r="M19" s="115">
        <f t="shared" si="10"/>
        <v>5094165</v>
      </c>
      <c r="N19" s="120">
        <f t="shared" si="11"/>
        <v>15583179</v>
      </c>
      <c r="P19" s="48" t="s">
        <v>39</v>
      </c>
      <c r="Q19" s="12">
        <v>110343938</v>
      </c>
      <c r="R19" s="12">
        <v>95880146</v>
      </c>
      <c r="S19" s="12">
        <v>14463792</v>
      </c>
      <c r="T19" s="12">
        <v>12205903</v>
      </c>
      <c r="U19" s="12">
        <v>2257889</v>
      </c>
      <c r="V19" s="12">
        <v>7012464</v>
      </c>
      <c r="W19" s="12">
        <v>11737682</v>
      </c>
      <c r="X19" s="12">
        <v>4725218</v>
      </c>
      <c r="Y19" s="12">
        <v>822933</v>
      </c>
      <c r="Z19" s="12">
        <v>5288314</v>
      </c>
      <c r="AA19" s="12">
        <v>4465381</v>
      </c>
      <c r="AB19" s="13">
        <v>6038688</v>
      </c>
      <c r="AC19" s="1"/>
      <c r="AD19" s="48" t="s">
        <v>39</v>
      </c>
      <c r="AE19" s="12">
        <v>1565611</v>
      </c>
      <c r="AF19" s="12">
        <v>1803814</v>
      </c>
      <c r="AG19" s="12">
        <v>238203</v>
      </c>
      <c r="AH19" s="12">
        <v>372994</v>
      </c>
      <c r="AI19" s="12">
        <v>3541387</v>
      </c>
      <c r="AJ19" s="12">
        <v>558696</v>
      </c>
      <c r="AK19" s="12">
        <v>150843</v>
      </c>
      <c r="AL19" s="12">
        <v>172477</v>
      </c>
      <c r="AM19" s="12">
        <v>21634</v>
      </c>
      <c r="AN19" s="12">
        <v>21043461</v>
      </c>
      <c r="AO19" s="12">
        <v>366117</v>
      </c>
      <c r="AP19" s="12">
        <v>3894</v>
      </c>
      <c r="AQ19" s="13">
        <v>362223</v>
      </c>
      <c r="AR19" s="1">
        <v>0</v>
      </c>
      <c r="AS19" s="48" t="s">
        <v>39</v>
      </c>
      <c r="AT19" s="11">
        <v>5094165</v>
      </c>
      <c r="AU19" s="12">
        <v>4907741</v>
      </c>
      <c r="AV19" s="12">
        <v>186424</v>
      </c>
      <c r="AW19" s="12">
        <v>15583179</v>
      </c>
      <c r="AX19" s="12">
        <v>206559</v>
      </c>
      <c r="AY19" s="12">
        <v>4143760</v>
      </c>
      <c r="AZ19" s="12">
        <v>11232860</v>
      </c>
      <c r="BA19" s="12">
        <v>138399863</v>
      </c>
      <c r="BB19" s="12">
        <v>53621</v>
      </c>
      <c r="BC19" s="13">
        <v>2581.0757539023889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40" ht="12">
      <c r="A20" s="116" t="s">
        <v>40</v>
      </c>
      <c r="B20" s="109">
        <f>BA21/$BB21</f>
        <v>1730.0821392016376</v>
      </c>
      <c r="C20" s="109">
        <f>Q21/$BB21</f>
        <v>1316.0738655748892</v>
      </c>
      <c r="D20" s="109">
        <f>V21/$BB21</f>
        <v>163.78812691914021</v>
      </c>
      <c r="E20" s="109">
        <f>AO21/$BB21</f>
        <v>8.4707437734561584</v>
      </c>
      <c r="F20" s="109">
        <f>AT21/$BB21</f>
        <v>9.5816274309109524</v>
      </c>
      <c r="G20" s="109">
        <f>AW21/$BB21</f>
        <v>232.16777550324122</v>
      </c>
      <c r="H20" s="116" t="s">
        <v>40</v>
      </c>
      <c r="I20" s="180">
        <f>BA21</f>
        <v>20283483</v>
      </c>
      <c r="J20" s="181">
        <f>Q21</f>
        <v>15429650</v>
      </c>
      <c r="K20" s="181">
        <f>V21</f>
        <v>1920252</v>
      </c>
      <c r="L20" s="181">
        <f>AO21</f>
        <v>99311</v>
      </c>
      <c r="M20" s="181">
        <f>AT21</f>
        <v>112335</v>
      </c>
      <c r="N20" s="182">
        <f>AW21</f>
        <v>2721935</v>
      </c>
      <c r="P20" s="155" t="s">
        <v>198</v>
      </c>
      <c r="Q20" s="10">
        <v>24953199</v>
      </c>
      <c r="R20" s="1">
        <v>21681866</v>
      </c>
      <c r="S20" s="1">
        <v>3271333</v>
      </c>
      <c r="T20" s="1">
        <v>2763973</v>
      </c>
      <c r="U20" s="1">
        <v>507360</v>
      </c>
      <c r="V20" s="1">
        <v>2782423</v>
      </c>
      <c r="W20" s="1">
        <v>3112213</v>
      </c>
      <c r="X20" s="1">
        <v>329790</v>
      </c>
      <c r="Y20" s="1">
        <v>-199024</v>
      </c>
      <c r="Z20" s="1">
        <v>47745</v>
      </c>
      <c r="AA20" s="1">
        <v>246769</v>
      </c>
      <c r="AB20" s="9">
        <v>2981447</v>
      </c>
      <c r="AC20" s="1"/>
      <c r="AD20" s="45" t="s">
        <v>198</v>
      </c>
      <c r="AE20" s="1">
        <v>547584</v>
      </c>
      <c r="AF20" s="1">
        <v>630605</v>
      </c>
      <c r="AG20" s="1">
        <v>83021</v>
      </c>
      <c r="AH20" s="1">
        <v>28520</v>
      </c>
      <c r="AI20" s="1">
        <v>1336820</v>
      </c>
      <c r="AJ20" s="1">
        <v>1068523</v>
      </c>
      <c r="AK20" s="1">
        <v>0</v>
      </c>
      <c r="AL20" s="1">
        <v>0</v>
      </c>
      <c r="AM20" s="1">
        <v>0</v>
      </c>
      <c r="AN20" s="1">
        <v>6869711</v>
      </c>
      <c r="AO20" s="1">
        <v>141152</v>
      </c>
      <c r="AP20" s="1">
        <v>761</v>
      </c>
      <c r="AQ20" s="9">
        <v>140391</v>
      </c>
      <c r="AR20" s="1">
        <v>0</v>
      </c>
      <c r="AS20" s="45" t="s">
        <v>198</v>
      </c>
      <c r="AT20" s="10">
        <v>638637</v>
      </c>
      <c r="AU20" s="1">
        <v>569540</v>
      </c>
      <c r="AV20" s="1">
        <v>69097</v>
      </c>
      <c r="AW20" s="1">
        <v>6089922</v>
      </c>
      <c r="AX20" s="1">
        <v>128474</v>
      </c>
      <c r="AY20" s="1">
        <v>1630202</v>
      </c>
      <c r="AZ20" s="1">
        <v>4331246</v>
      </c>
      <c r="BA20" s="1">
        <v>34605333</v>
      </c>
      <c r="BB20" s="1">
        <v>19952</v>
      </c>
      <c r="BC20" s="9">
        <v>1734.4292802726543</v>
      </c>
      <c r="BD20" s="47"/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  <c r="EF20" s="47"/>
      <c r="EG20" s="47"/>
      <c r="EH20" s="47"/>
      <c r="EI20" s="47"/>
      <c r="EJ20" s="47"/>
    </row>
    <row r="21" spans="1:140" ht="12">
      <c r="A21" s="108" t="s">
        <v>9</v>
      </c>
      <c r="B21" s="109">
        <f>BA22/$BB22</f>
        <v>1858.8108204944465</v>
      </c>
      <c r="C21" s="109">
        <f>Q22/$BB22</f>
        <v>1430.0498029380151</v>
      </c>
      <c r="D21" s="109">
        <f>V22/$BB22</f>
        <v>118.08993192404157</v>
      </c>
      <c r="E21" s="109">
        <f>AO22/$BB22</f>
        <v>11.414188462916517</v>
      </c>
      <c r="F21" s="109">
        <f>AT22/$BB22</f>
        <v>21.189000358294518</v>
      </c>
      <c r="G21" s="109">
        <f>AW22/$BB22</f>
        <v>278.0678968111788</v>
      </c>
      <c r="H21" s="108" t="s">
        <v>9</v>
      </c>
      <c r="I21" s="119">
        <f t="shared" ref="I21:I24" si="12">BA22</f>
        <v>10375882</v>
      </c>
      <c r="J21" s="115">
        <f t="shared" ref="J21:J24" si="13">Q22</f>
        <v>7982538</v>
      </c>
      <c r="K21" s="115">
        <f t="shared" ref="K21:K24" si="14">V22</f>
        <v>659178</v>
      </c>
      <c r="L21" s="115">
        <f t="shared" ref="L21:L24" si="15">AO22</f>
        <v>63714</v>
      </c>
      <c r="M21" s="115">
        <f t="shared" ref="M21:M24" si="16">AT22</f>
        <v>118277</v>
      </c>
      <c r="N21" s="120">
        <f t="shared" ref="N21:N24" si="17">AW22</f>
        <v>1552175</v>
      </c>
      <c r="P21" s="48" t="s">
        <v>40</v>
      </c>
      <c r="Q21" s="12">
        <v>15429650</v>
      </c>
      <c r="R21" s="12">
        <v>13405635</v>
      </c>
      <c r="S21" s="12">
        <v>2024015</v>
      </c>
      <c r="T21" s="12">
        <v>1709219</v>
      </c>
      <c r="U21" s="12">
        <v>314796</v>
      </c>
      <c r="V21" s="12">
        <v>1920252</v>
      </c>
      <c r="W21" s="12">
        <v>2107493</v>
      </c>
      <c r="X21" s="12">
        <v>187241</v>
      </c>
      <c r="Y21" s="12">
        <v>16701</v>
      </c>
      <c r="Z21" s="12">
        <v>150114</v>
      </c>
      <c r="AA21" s="12">
        <v>133413</v>
      </c>
      <c r="AB21" s="13">
        <v>1875287</v>
      </c>
      <c r="AC21" s="1"/>
      <c r="AD21" s="48" t="s">
        <v>40</v>
      </c>
      <c r="AE21" s="12">
        <v>332101</v>
      </c>
      <c r="AF21" s="12">
        <v>381875</v>
      </c>
      <c r="AG21" s="12">
        <v>49774</v>
      </c>
      <c r="AH21" s="12">
        <v>105558</v>
      </c>
      <c r="AI21" s="12">
        <v>712645</v>
      </c>
      <c r="AJ21" s="12">
        <v>724983</v>
      </c>
      <c r="AK21" s="12">
        <v>28264</v>
      </c>
      <c r="AL21" s="12">
        <v>32318</v>
      </c>
      <c r="AM21" s="12">
        <v>4054</v>
      </c>
      <c r="AN21" s="12">
        <v>2933581</v>
      </c>
      <c r="AO21" s="12">
        <v>99311</v>
      </c>
      <c r="AP21" s="12">
        <v>-362</v>
      </c>
      <c r="AQ21" s="13">
        <v>99673</v>
      </c>
      <c r="AR21" s="1">
        <v>0</v>
      </c>
      <c r="AS21" s="48" t="s">
        <v>40</v>
      </c>
      <c r="AT21" s="12">
        <v>112335</v>
      </c>
      <c r="AU21" s="12">
        <v>24252</v>
      </c>
      <c r="AV21" s="12">
        <v>88083</v>
      </c>
      <c r="AW21" s="12">
        <v>2721935</v>
      </c>
      <c r="AX21" s="12">
        <v>17922</v>
      </c>
      <c r="AY21" s="12">
        <v>846808</v>
      </c>
      <c r="AZ21" s="12">
        <v>1857205</v>
      </c>
      <c r="BA21" s="12">
        <v>20283483</v>
      </c>
      <c r="BB21" s="12">
        <v>11724</v>
      </c>
      <c r="BC21" s="13">
        <v>1730.0821392016376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40" ht="12">
      <c r="A22" s="108" t="s">
        <v>10</v>
      </c>
      <c r="B22" s="109">
        <f>BA23/$BB23</f>
        <v>1917.8327783943766</v>
      </c>
      <c r="C22" s="109">
        <f>Q23/$BB23</f>
        <v>1421.3383277839437</v>
      </c>
      <c r="D22" s="109">
        <f>V23/$BB23</f>
        <v>100.85358860525342</v>
      </c>
      <c r="E22" s="109">
        <f>AO23/$BB23</f>
        <v>12.662504624491305</v>
      </c>
      <c r="F22" s="109">
        <f>AT23/$BB23</f>
        <v>117.59618941916389</v>
      </c>
      <c r="G22" s="109">
        <f>AW23/$BB23</f>
        <v>265.38216796152426</v>
      </c>
      <c r="H22" s="108" t="s">
        <v>10</v>
      </c>
      <c r="I22" s="119">
        <f t="shared" si="12"/>
        <v>20735608</v>
      </c>
      <c r="J22" s="115">
        <f t="shared" si="13"/>
        <v>15367510</v>
      </c>
      <c r="K22" s="115">
        <f t="shared" si="14"/>
        <v>1090429</v>
      </c>
      <c r="L22" s="115">
        <f t="shared" si="15"/>
        <v>136907</v>
      </c>
      <c r="M22" s="115">
        <f t="shared" si="16"/>
        <v>1271450</v>
      </c>
      <c r="N22" s="120">
        <f t="shared" si="17"/>
        <v>2869312</v>
      </c>
      <c r="P22" s="45" t="s">
        <v>9</v>
      </c>
      <c r="Q22" s="1">
        <v>7982538</v>
      </c>
      <c r="R22" s="1">
        <v>6935895</v>
      </c>
      <c r="S22" s="1">
        <v>1046643</v>
      </c>
      <c r="T22" s="1">
        <v>884008</v>
      </c>
      <c r="U22" s="1">
        <v>162635</v>
      </c>
      <c r="V22" s="1">
        <v>659178</v>
      </c>
      <c r="W22" s="1">
        <v>727683</v>
      </c>
      <c r="X22" s="1">
        <v>68505</v>
      </c>
      <c r="Y22" s="1">
        <v>-3060</v>
      </c>
      <c r="Z22" s="1">
        <v>39828</v>
      </c>
      <c r="AA22" s="1">
        <v>42888</v>
      </c>
      <c r="AB22" s="9">
        <v>646976</v>
      </c>
      <c r="AC22" s="1"/>
      <c r="AD22" s="45" t="s">
        <v>9</v>
      </c>
      <c r="AE22" s="1">
        <v>161713</v>
      </c>
      <c r="AF22" s="1">
        <v>185141</v>
      </c>
      <c r="AG22" s="1">
        <v>23428</v>
      </c>
      <c r="AH22" s="1">
        <v>1841</v>
      </c>
      <c r="AI22" s="1">
        <v>353048</v>
      </c>
      <c r="AJ22" s="1">
        <v>130374</v>
      </c>
      <c r="AK22" s="1">
        <v>15262</v>
      </c>
      <c r="AL22" s="1">
        <v>17451</v>
      </c>
      <c r="AM22" s="1">
        <v>2189</v>
      </c>
      <c r="AN22" s="1">
        <v>1734166</v>
      </c>
      <c r="AO22" s="1">
        <v>63714</v>
      </c>
      <c r="AP22" s="1">
        <v>92</v>
      </c>
      <c r="AQ22" s="9">
        <v>63622</v>
      </c>
      <c r="AR22" s="1">
        <v>0</v>
      </c>
      <c r="AS22" s="45" t="s">
        <v>9</v>
      </c>
      <c r="AT22" s="10">
        <v>118277</v>
      </c>
      <c r="AU22" s="1">
        <v>75554</v>
      </c>
      <c r="AV22" s="1">
        <v>42723</v>
      </c>
      <c r="AW22" s="1">
        <v>1552175</v>
      </c>
      <c r="AX22" s="1">
        <v>122867</v>
      </c>
      <c r="AY22" s="1">
        <v>303918</v>
      </c>
      <c r="AZ22" s="1">
        <v>1125390</v>
      </c>
      <c r="BA22" s="1">
        <v>10375882</v>
      </c>
      <c r="BB22" s="1">
        <v>5582</v>
      </c>
      <c r="BC22" s="9">
        <v>1858.8108204944465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40" ht="12">
      <c r="A23" s="108" t="s">
        <v>11</v>
      </c>
      <c r="B23" s="109">
        <f>BA24/$BB24</f>
        <v>2185.9034911242602</v>
      </c>
      <c r="C23" s="109">
        <f>Q24/$BB24</f>
        <v>1769.0047928994084</v>
      </c>
      <c r="D23" s="109">
        <f>V24/$BB24</f>
        <v>108.48763313609467</v>
      </c>
      <c r="E23" s="109">
        <f>AO24/$BB24</f>
        <v>13.586686390532545</v>
      </c>
      <c r="F23" s="109">
        <f>AT24/$BB24</f>
        <v>9.342544378698225</v>
      </c>
      <c r="G23" s="109">
        <f>AW24/$BB24</f>
        <v>285.48183431952663</v>
      </c>
      <c r="H23" s="108" t="s">
        <v>11</v>
      </c>
      <c r="I23" s="119">
        <f t="shared" si="12"/>
        <v>36941769</v>
      </c>
      <c r="J23" s="115">
        <f t="shared" si="13"/>
        <v>29896181</v>
      </c>
      <c r="K23" s="115">
        <f t="shared" si="14"/>
        <v>1833441</v>
      </c>
      <c r="L23" s="115">
        <f t="shared" si="15"/>
        <v>229615</v>
      </c>
      <c r="M23" s="115">
        <f t="shared" si="16"/>
        <v>157889</v>
      </c>
      <c r="N23" s="120">
        <f t="shared" si="17"/>
        <v>4824643</v>
      </c>
      <c r="P23" s="45" t="s">
        <v>10</v>
      </c>
      <c r="Q23" s="1">
        <v>15367510</v>
      </c>
      <c r="R23" s="1">
        <v>13353648</v>
      </c>
      <c r="S23" s="1">
        <v>2013862</v>
      </c>
      <c r="T23" s="1">
        <v>1701736</v>
      </c>
      <c r="U23" s="1">
        <v>312126</v>
      </c>
      <c r="V23" s="1">
        <v>1090429</v>
      </c>
      <c r="W23" s="1">
        <v>1244701</v>
      </c>
      <c r="X23" s="1">
        <v>154272</v>
      </c>
      <c r="Y23" s="1">
        <v>-15914</v>
      </c>
      <c r="Z23" s="1">
        <v>87585</v>
      </c>
      <c r="AA23" s="1">
        <v>103499</v>
      </c>
      <c r="AB23" s="9">
        <v>1084938</v>
      </c>
      <c r="AC23" s="1"/>
      <c r="AD23" s="45" t="s">
        <v>10</v>
      </c>
      <c r="AE23" s="1">
        <v>352174</v>
      </c>
      <c r="AF23" s="1">
        <v>399877</v>
      </c>
      <c r="AG23" s="1">
        <v>47703</v>
      </c>
      <c r="AH23" s="1">
        <v>28450</v>
      </c>
      <c r="AI23" s="1">
        <v>683530</v>
      </c>
      <c r="AJ23" s="1">
        <v>20784</v>
      </c>
      <c r="AK23" s="1">
        <v>21405</v>
      </c>
      <c r="AL23" s="1">
        <v>24475</v>
      </c>
      <c r="AM23" s="1">
        <v>3070</v>
      </c>
      <c r="AN23" s="1">
        <v>4277669</v>
      </c>
      <c r="AO23" s="1">
        <v>136907</v>
      </c>
      <c r="AP23" s="1">
        <v>472</v>
      </c>
      <c r="AQ23" s="9">
        <v>136435</v>
      </c>
      <c r="AR23" s="1">
        <v>0</v>
      </c>
      <c r="AS23" s="45" t="s">
        <v>10</v>
      </c>
      <c r="AT23" s="10">
        <v>1271450</v>
      </c>
      <c r="AU23" s="1">
        <v>1217483</v>
      </c>
      <c r="AV23" s="1">
        <v>53967</v>
      </c>
      <c r="AW23" s="1">
        <v>2869312</v>
      </c>
      <c r="AX23" s="1">
        <v>116407</v>
      </c>
      <c r="AY23" s="1">
        <v>753102</v>
      </c>
      <c r="AZ23" s="1">
        <v>1999803</v>
      </c>
      <c r="BA23" s="1">
        <v>20735608</v>
      </c>
      <c r="BB23" s="1">
        <v>10812</v>
      </c>
      <c r="BC23" s="9">
        <v>1917.8327783943766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40" s="47" customFormat="1" ht="12">
      <c r="A24" s="116" t="s">
        <v>41</v>
      </c>
      <c r="B24" s="109">
        <f>BA25/$BB25</f>
        <v>1872.5255195200418</v>
      </c>
      <c r="C24" s="109">
        <f>Q25/$BB25</f>
        <v>1362.4695243891836</v>
      </c>
      <c r="D24" s="109">
        <f>V25/$BB25</f>
        <v>150.7631510303452</v>
      </c>
      <c r="E24" s="109">
        <f>AO25/$BB25</f>
        <v>10.033475349969567</v>
      </c>
      <c r="F24" s="109">
        <f>AT25/$BB25</f>
        <v>79.62133727501957</v>
      </c>
      <c r="G24" s="109">
        <f>AW25/$BB25</f>
        <v>269.63803147552386</v>
      </c>
      <c r="H24" s="116" t="s">
        <v>41</v>
      </c>
      <c r="I24" s="119">
        <f t="shared" si="12"/>
        <v>21535916</v>
      </c>
      <c r="J24" s="115">
        <f t="shared" si="13"/>
        <v>15669762</v>
      </c>
      <c r="K24" s="115">
        <f t="shared" si="14"/>
        <v>1733927</v>
      </c>
      <c r="L24" s="115">
        <f t="shared" si="15"/>
        <v>115395</v>
      </c>
      <c r="M24" s="115">
        <f t="shared" si="16"/>
        <v>915725</v>
      </c>
      <c r="N24" s="120">
        <f t="shared" si="17"/>
        <v>3101107</v>
      </c>
      <c r="O24" s="7"/>
      <c r="P24" s="45" t="s">
        <v>11</v>
      </c>
      <c r="Q24" s="1">
        <v>29896181</v>
      </c>
      <c r="R24" s="1">
        <v>25991568</v>
      </c>
      <c r="S24" s="1">
        <v>3904613</v>
      </c>
      <c r="T24" s="1">
        <v>3299922</v>
      </c>
      <c r="U24" s="1">
        <v>604691</v>
      </c>
      <c r="V24" s="1">
        <v>1833441</v>
      </c>
      <c r="W24" s="1">
        <v>2338033</v>
      </c>
      <c r="X24" s="1">
        <v>504592</v>
      </c>
      <c r="Y24" s="1">
        <v>-381014</v>
      </c>
      <c r="Z24" s="1">
        <v>39807</v>
      </c>
      <c r="AA24" s="1">
        <v>420821</v>
      </c>
      <c r="AB24" s="9">
        <v>2176086</v>
      </c>
      <c r="AC24" s="1"/>
      <c r="AD24" s="45" t="s">
        <v>11</v>
      </c>
      <c r="AE24" s="1">
        <v>551331</v>
      </c>
      <c r="AF24" s="1">
        <v>629599</v>
      </c>
      <c r="AG24" s="1">
        <v>78268</v>
      </c>
      <c r="AH24" s="1">
        <v>62813</v>
      </c>
      <c r="AI24" s="1">
        <v>1074405</v>
      </c>
      <c r="AJ24" s="1">
        <v>487537</v>
      </c>
      <c r="AK24" s="1">
        <v>38369</v>
      </c>
      <c r="AL24" s="1">
        <v>43872</v>
      </c>
      <c r="AM24" s="1">
        <v>5503</v>
      </c>
      <c r="AN24" s="1">
        <v>5212147</v>
      </c>
      <c r="AO24" s="1">
        <v>229615</v>
      </c>
      <c r="AP24" s="1">
        <v>1523</v>
      </c>
      <c r="AQ24" s="9">
        <v>228092</v>
      </c>
      <c r="AR24" s="1">
        <v>0</v>
      </c>
      <c r="AS24" s="45" t="s">
        <v>11</v>
      </c>
      <c r="AT24" s="10">
        <v>157889</v>
      </c>
      <c r="AU24" s="1">
        <v>50603</v>
      </c>
      <c r="AV24" s="1">
        <v>107286</v>
      </c>
      <c r="AW24" s="1">
        <v>4824643</v>
      </c>
      <c r="AX24" s="1">
        <v>22502</v>
      </c>
      <c r="AY24" s="1">
        <v>1346579</v>
      </c>
      <c r="AZ24" s="1">
        <v>3455562</v>
      </c>
      <c r="BA24" s="1">
        <v>36941769</v>
      </c>
      <c r="BB24" s="1">
        <v>16900</v>
      </c>
      <c r="BC24" s="9">
        <v>2185.9034911242602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40" ht="12">
      <c r="A25" s="108" t="s">
        <v>12</v>
      </c>
      <c r="B25" s="115">
        <f>BA27/$BB27</f>
        <v>2452.5024870705274</v>
      </c>
      <c r="C25" s="115">
        <f>Q27/$BB27</f>
        <v>2064.194419738446</v>
      </c>
      <c r="D25" s="115">
        <f>V27/$BB27</f>
        <v>109.40488190532662</v>
      </c>
      <c r="E25" s="115">
        <f>AO27/$BB27</f>
        <v>13.783937806766149</v>
      </c>
      <c r="F25" s="115">
        <f>AT27/$BB27</f>
        <v>17.175906710149224</v>
      </c>
      <c r="G25" s="115">
        <f>AW27/$BB27</f>
        <v>247.94334090983958</v>
      </c>
      <c r="H25" s="108" t="s">
        <v>12</v>
      </c>
      <c r="I25" s="180">
        <f>BA27</f>
        <v>74450618</v>
      </c>
      <c r="J25" s="181">
        <f>Q27</f>
        <v>62662750</v>
      </c>
      <c r="K25" s="181">
        <f>V27</f>
        <v>3321204</v>
      </c>
      <c r="L25" s="181">
        <f>AO27</f>
        <v>418439</v>
      </c>
      <c r="M25" s="181">
        <f>AT27</f>
        <v>521409</v>
      </c>
      <c r="N25" s="182">
        <f>AW27</f>
        <v>7526816</v>
      </c>
      <c r="O25" s="47"/>
      <c r="P25" s="48" t="s">
        <v>41</v>
      </c>
      <c r="Q25" s="12">
        <v>15669762</v>
      </c>
      <c r="R25" s="12">
        <v>13615880</v>
      </c>
      <c r="S25" s="12">
        <v>2053882</v>
      </c>
      <c r="T25" s="12">
        <v>1735211</v>
      </c>
      <c r="U25" s="12">
        <v>318671</v>
      </c>
      <c r="V25" s="12">
        <v>1733927</v>
      </c>
      <c r="W25" s="12">
        <v>1910164</v>
      </c>
      <c r="X25" s="12">
        <v>176237</v>
      </c>
      <c r="Y25" s="12">
        <v>-59240</v>
      </c>
      <c r="Z25" s="12">
        <v>65684</v>
      </c>
      <c r="AA25" s="12">
        <v>124924</v>
      </c>
      <c r="AB25" s="13">
        <v>1766093</v>
      </c>
      <c r="AC25" s="1"/>
      <c r="AD25" s="48" t="s">
        <v>41</v>
      </c>
      <c r="AE25" s="12">
        <v>339440</v>
      </c>
      <c r="AF25" s="12">
        <v>386870</v>
      </c>
      <c r="AG25" s="12">
        <v>47430</v>
      </c>
      <c r="AH25" s="12">
        <v>22088</v>
      </c>
      <c r="AI25" s="12">
        <v>725120</v>
      </c>
      <c r="AJ25" s="12">
        <v>679445</v>
      </c>
      <c r="AK25" s="12">
        <v>27074</v>
      </c>
      <c r="AL25" s="12">
        <v>30957</v>
      </c>
      <c r="AM25" s="12">
        <v>3883</v>
      </c>
      <c r="AN25" s="12">
        <v>4132227</v>
      </c>
      <c r="AO25" s="12">
        <v>115395</v>
      </c>
      <c r="AP25" s="12">
        <v>585</v>
      </c>
      <c r="AQ25" s="13">
        <v>114810</v>
      </c>
      <c r="AR25" s="1">
        <v>0</v>
      </c>
      <c r="AS25" s="48" t="s">
        <v>41</v>
      </c>
      <c r="AT25" s="11">
        <v>915725</v>
      </c>
      <c r="AU25" s="12">
        <v>819587</v>
      </c>
      <c r="AV25" s="12">
        <v>96138</v>
      </c>
      <c r="AW25" s="12">
        <v>3101107</v>
      </c>
      <c r="AX25" s="12">
        <v>135918</v>
      </c>
      <c r="AY25" s="12">
        <v>884883</v>
      </c>
      <c r="AZ25" s="12">
        <v>2080306</v>
      </c>
      <c r="BA25" s="12">
        <v>21535916</v>
      </c>
      <c r="BB25" s="12">
        <v>11501</v>
      </c>
      <c r="BC25" s="13">
        <v>1872.5255195200418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40" ht="12">
      <c r="A26" s="116" t="s">
        <v>13</v>
      </c>
      <c r="B26" s="109">
        <f t="shared" ref="B26:B51" si="18">BA28/$BB28</f>
        <v>2530.964599526867</v>
      </c>
      <c r="C26" s="109">
        <f t="shared" ref="C26:C51" si="19">Q28/$BB28</f>
        <v>2155.8727047425932</v>
      </c>
      <c r="D26" s="109">
        <f t="shared" ref="D26:D51" si="20">V28/$BB28</f>
        <v>97.593162104314516</v>
      </c>
      <c r="E26" s="109">
        <f t="shared" ref="E26:E51" si="21">AO28/$BB28</f>
        <v>6.5897825842063762</v>
      </c>
      <c r="F26" s="109">
        <f t="shared" ref="F26:F51" si="22">AT28/$BB28</f>
        <v>4.2418891517404527</v>
      </c>
      <c r="G26" s="109">
        <f t="shared" ref="G26:G51" si="23">AW28/$BB28</f>
        <v>266.66706094401263</v>
      </c>
      <c r="H26" s="116" t="s">
        <v>13</v>
      </c>
      <c r="I26" s="119">
        <f t="shared" ref="I26:I50" si="24">BA28</f>
        <v>89869491</v>
      </c>
      <c r="J26" s="115">
        <f t="shared" ref="J26:J50" si="25">Q28</f>
        <v>76550728</v>
      </c>
      <c r="K26" s="115">
        <f t="shared" ref="K26:K50" si="26">V28</f>
        <v>3465338</v>
      </c>
      <c r="L26" s="115">
        <f t="shared" ref="L26:L50" si="27">AO28</f>
        <v>233990</v>
      </c>
      <c r="M26" s="115">
        <f t="shared" ref="M26:M50" si="28">AT28</f>
        <v>150621</v>
      </c>
      <c r="N26" s="120">
        <f t="shared" ref="N26:N50" si="29">AW28</f>
        <v>9468814</v>
      </c>
      <c r="P26" s="50" t="s">
        <v>199</v>
      </c>
      <c r="Q26" s="16">
        <v>38703344</v>
      </c>
      <c r="R26" s="14">
        <v>33633962</v>
      </c>
      <c r="S26" s="14">
        <v>5069382</v>
      </c>
      <c r="T26" s="14">
        <v>4284421</v>
      </c>
      <c r="U26" s="14">
        <v>784961</v>
      </c>
      <c r="V26" s="14">
        <v>3044069</v>
      </c>
      <c r="W26" s="14">
        <v>3471936</v>
      </c>
      <c r="X26" s="14">
        <v>427867</v>
      </c>
      <c r="Y26" s="14">
        <v>-194761</v>
      </c>
      <c r="Z26" s="14">
        <v>103253</v>
      </c>
      <c r="AA26" s="14">
        <v>298014</v>
      </c>
      <c r="AB26" s="15">
        <v>3229743</v>
      </c>
      <c r="AC26" s="1"/>
      <c r="AD26" s="50" t="s">
        <v>199</v>
      </c>
      <c r="AE26" s="14">
        <v>1011232</v>
      </c>
      <c r="AF26" s="14">
        <v>1139782</v>
      </c>
      <c r="AG26" s="14">
        <v>128550</v>
      </c>
      <c r="AH26" s="14">
        <v>51710</v>
      </c>
      <c r="AI26" s="14">
        <v>2134408</v>
      </c>
      <c r="AJ26" s="14">
        <v>32393</v>
      </c>
      <c r="AK26" s="14">
        <v>9087</v>
      </c>
      <c r="AL26" s="14">
        <v>10390</v>
      </c>
      <c r="AM26" s="14">
        <v>1303</v>
      </c>
      <c r="AN26" s="14">
        <v>9594191</v>
      </c>
      <c r="AO26" s="14">
        <v>385873</v>
      </c>
      <c r="AP26" s="14">
        <v>2242</v>
      </c>
      <c r="AQ26" s="15">
        <v>383631</v>
      </c>
      <c r="AR26" s="1"/>
      <c r="AS26" s="50" t="s">
        <v>199</v>
      </c>
      <c r="AT26" s="16">
        <v>703549</v>
      </c>
      <c r="AU26" s="14">
        <v>548930</v>
      </c>
      <c r="AV26" s="14">
        <v>154619</v>
      </c>
      <c r="AW26" s="14">
        <v>8504769</v>
      </c>
      <c r="AX26" s="14">
        <v>579719</v>
      </c>
      <c r="AY26" s="14">
        <v>2216827</v>
      </c>
      <c r="AZ26" s="14">
        <v>5708223</v>
      </c>
      <c r="BA26" s="14">
        <v>51341604</v>
      </c>
      <c r="BB26" s="14">
        <v>30230</v>
      </c>
      <c r="BC26" s="15">
        <v>1698.36599404565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40" ht="12">
      <c r="A27" s="108" t="s">
        <v>14</v>
      </c>
      <c r="B27" s="109">
        <f t="shared" si="18"/>
        <v>1870.4011923161845</v>
      </c>
      <c r="C27" s="109">
        <f t="shared" si="19"/>
        <v>1398.2408920291455</v>
      </c>
      <c r="D27" s="109">
        <f t="shared" si="20"/>
        <v>153.8427909030691</v>
      </c>
      <c r="E27" s="109">
        <f t="shared" si="21"/>
        <v>5.0713181717818507</v>
      </c>
      <c r="F27" s="109">
        <f t="shared" si="22"/>
        <v>16.08103334069331</v>
      </c>
      <c r="G27" s="109">
        <f t="shared" si="23"/>
        <v>297.16515787149478</v>
      </c>
      <c r="H27" s="108" t="s">
        <v>14</v>
      </c>
      <c r="I27" s="119">
        <f t="shared" si="24"/>
        <v>8471047</v>
      </c>
      <c r="J27" s="115">
        <f t="shared" si="25"/>
        <v>6332633</v>
      </c>
      <c r="K27" s="115">
        <f t="shared" si="26"/>
        <v>696754</v>
      </c>
      <c r="L27" s="115">
        <f t="shared" si="27"/>
        <v>22968</v>
      </c>
      <c r="M27" s="115">
        <f t="shared" si="28"/>
        <v>72831</v>
      </c>
      <c r="N27" s="120">
        <f t="shared" si="29"/>
        <v>1345861</v>
      </c>
      <c r="P27" s="45" t="s">
        <v>12</v>
      </c>
      <c r="Q27" s="44">
        <v>62662750</v>
      </c>
      <c r="R27" s="1">
        <v>54455225</v>
      </c>
      <c r="S27" s="1">
        <v>8207525</v>
      </c>
      <c r="T27" s="1">
        <v>6930039</v>
      </c>
      <c r="U27" s="1">
        <v>1277486</v>
      </c>
      <c r="V27" s="1">
        <v>3321204</v>
      </c>
      <c r="W27" s="1">
        <v>4140250</v>
      </c>
      <c r="X27" s="1">
        <v>819046</v>
      </c>
      <c r="Y27" s="1">
        <v>-322606</v>
      </c>
      <c r="Z27" s="1">
        <v>349332</v>
      </c>
      <c r="AA27" s="1">
        <v>671938</v>
      </c>
      <c r="AB27" s="9">
        <v>3595314</v>
      </c>
      <c r="AC27" s="1"/>
      <c r="AD27" s="45" t="s">
        <v>12</v>
      </c>
      <c r="AE27" s="1">
        <v>909399</v>
      </c>
      <c r="AF27" s="1">
        <v>1049552</v>
      </c>
      <c r="AG27" s="1">
        <v>140153</v>
      </c>
      <c r="AH27" s="1">
        <v>119853</v>
      </c>
      <c r="AI27" s="1">
        <v>2002297</v>
      </c>
      <c r="AJ27" s="1">
        <v>563765</v>
      </c>
      <c r="AK27" s="1">
        <v>48496</v>
      </c>
      <c r="AL27" s="1">
        <v>55451</v>
      </c>
      <c r="AM27" s="1">
        <v>6955</v>
      </c>
      <c r="AN27" s="1">
        <v>8466664</v>
      </c>
      <c r="AO27" s="1">
        <v>418439</v>
      </c>
      <c r="AP27" s="1">
        <v>465</v>
      </c>
      <c r="AQ27" s="9">
        <v>417974</v>
      </c>
      <c r="AR27" s="1">
        <v>0</v>
      </c>
      <c r="AS27" s="45" t="s">
        <v>12</v>
      </c>
      <c r="AT27" s="10">
        <v>521409</v>
      </c>
      <c r="AU27" s="1">
        <v>411020</v>
      </c>
      <c r="AV27" s="1">
        <v>110389</v>
      </c>
      <c r="AW27" s="1">
        <v>7526816</v>
      </c>
      <c r="AX27" s="1">
        <v>216928</v>
      </c>
      <c r="AY27" s="1">
        <v>1873367</v>
      </c>
      <c r="AZ27" s="1">
        <v>5436521</v>
      </c>
      <c r="BA27" s="1">
        <v>74450618</v>
      </c>
      <c r="BB27" s="1">
        <v>30357</v>
      </c>
      <c r="BC27" s="9">
        <v>2452.5024870705274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40" ht="12">
      <c r="A28" s="108" t="s">
        <v>15</v>
      </c>
      <c r="B28" s="109">
        <f t="shared" si="18"/>
        <v>1657.482057562768</v>
      </c>
      <c r="C28" s="109">
        <f t="shared" si="19"/>
        <v>1251.6048989589713</v>
      </c>
      <c r="D28" s="109">
        <f t="shared" si="20"/>
        <v>127.50557256582977</v>
      </c>
      <c r="E28" s="109">
        <f t="shared" si="21"/>
        <v>24.812614819350888</v>
      </c>
      <c r="F28" s="109">
        <f t="shared" si="22"/>
        <v>3.579669320269443</v>
      </c>
      <c r="G28" s="109">
        <f t="shared" si="23"/>
        <v>249.97930189834659</v>
      </c>
      <c r="H28" s="108" t="s">
        <v>15</v>
      </c>
      <c r="I28" s="119">
        <f t="shared" si="24"/>
        <v>13533341</v>
      </c>
      <c r="J28" s="115">
        <f t="shared" si="25"/>
        <v>10219354</v>
      </c>
      <c r="K28" s="115">
        <f t="shared" si="26"/>
        <v>1041083</v>
      </c>
      <c r="L28" s="115">
        <f t="shared" si="27"/>
        <v>202595</v>
      </c>
      <c r="M28" s="115">
        <f t="shared" si="28"/>
        <v>29228</v>
      </c>
      <c r="N28" s="120">
        <f t="shared" si="29"/>
        <v>2041081</v>
      </c>
      <c r="P28" s="48" t="s">
        <v>13</v>
      </c>
      <c r="Q28" s="12">
        <v>76550728</v>
      </c>
      <c r="R28" s="12">
        <v>66525298</v>
      </c>
      <c r="S28" s="12">
        <v>10025430</v>
      </c>
      <c r="T28" s="12">
        <v>8465774</v>
      </c>
      <c r="U28" s="12">
        <v>1559656</v>
      </c>
      <c r="V28" s="12">
        <v>3465338</v>
      </c>
      <c r="W28" s="12">
        <v>4271147</v>
      </c>
      <c r="X28" s="12">
        <v>805809</v>
      </c>
      <c r="Y28" s="12">
        <v>-518284</v>
      </c>
      <c r="Z28" s="12">
        <v>114648</v>
      </c>
      <c r="AA28" s="12">
        <v>632932</v>
      </c>
      <c r="AB28" s="13">
        <v>3951407</v>
      </c>
      <c r="AC28" s="1"/>
      <c r="AD28" s="48" t="s">
        <v>13</v>
      </c>
      <c r="AE28" s="12">
        <v>1023897</v>
      </c>
      <c r="AF28" s="12">
        <v>1192154</v>
      </c>
      <c r="AG28" s="12">
        <v>168257</v>
      </c>
      <c r="AH28" s="12">
        <v>167942</v>
      </c>
      <c r="AI28" s="12">
        <v>2395040</v>
      </c>
      <c r="AJ28" s="12">
        <v>364528</v>
      </c>
      <c r="AK28" s="12">
        <v>32215</v>
      </c>
      <c r="AL28" s="12">
        <v>36835</v>
      </c>
      <c r="AM28" s="12">
        <v>4620</v>
      </c>
      <c r="AN28" s="12">
        <v>9853425</v>
      </c>
      <c r="AO28" s="12">
        <v>233990</v>
      </c>
      <c r="AP28" s="12">
        <v>3191</v>
      </c>
      <c r="AQ28" s="13">
        <v>230799</v>
      </c>
      <c r="AR28" s="1">
        <v>0</v>
      </c>
      <c r="AS28" s="48" t="s">
        <v>13</v>
      </c>
      <c r="AT28" s="11">
        <v>150621</v>
      </c>
      <c r="AU28" s="12">
        <v>103836</v>
      </c>
      <c r="AV28" s="12">
        <v>46785</v>
      </c>
      <c r="AW28" s="12">
        <v>9468814</v>
      </c>
      <c r="AX28" s="12">
        <v>182475</v>
      </c>
      <c r="AY28" s="12">
        <v>2879013</v>
      </c>
      <c r="AZ28" s="12">
        <v>6407326</v>
      </c>
      <c r="BA28" s="12">
        <v>89869491</v>
      </c>
      <c r="BB28" s="12">
        <v>35508</v>
      </c>
      <c r="BC28" s="13">
        <v>2530.964599526867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40" ht="12">
      <c r="A29" s="108" t="s">
        <v>16</v>
      </c>
      <c r="B29" s="109">
        <f t="shared" si="18"/>
        <v>1403.4702308626975</v>
      </c>
      <c r="C29" s="109">
        <f t="shared" si="19"/>
        <v>1012.1482381530984</v>
      </c>
      <c r="D29" s="109">
        <f t="shared" si="20"/>
        <v>85.795868772782498</v>
      </c>
      <c r="E29" s="109">
        <f t="shared" si="21"/>
        <v>4.5024301336573513</v>
      </c>
      <c r="F29" s="109">
        <f t="shared" si="22"/>
        <v>16.700486026731472</v>
      </c>
      <c r="G29" s="109">
        <f t="shared" si="23"/>
        <v>284.32320777642769</v>
      </c>
      <c r="H29" s="108" t="s">
        <v>16</v>
      </c>
      <c r="I29" s="119">
        <f t="shared" si="24"/>
        <v>2310112</v>
      </c>
      <c r="J29" s="115">
        <f t="shared" si="25"/>
        <v>1665996</v>
      </c>
      <c r="K29" s="115">
        <f t="shared" si="26"/>
        <v>141220</v>
      </c>
      <c r="L29" s="115">
        <f t="shared" si="27"/>
        <v>7411</v>
      </c>
      <c r="M29" s="115">
        <f t="shared" si="28"/>
        <v>27489</v>
      </c>
      <c r="N29" s="120">
        <f t="shared" si="29"/>
        <v>467996</v>
      </c>
      <c r="P29" s="45" t="s">
        <v>14</v>
      </c>
      <c r="Q29" s="1">
        <v>6332633</v>
      </c>
      <c r="R29" s="1">
        <v>5504526</v>
      </c>
      <c r="S29" s="1">
        <v>828107</v>
      </c>
      <c r="T29" s="1">
        <v>699659</v>
      </c>
      <c r="U29" s="1">
        <v>128448</v>
      </c>
      <c r="V29" s="1">
        <v>696754</v>
      </c>
      <c r="W29" s="1">
        <v>796401</v>
      </c>
      <c r="X29" s="1">
        <v>99647</v>
      </c>
      <c r="Y29" s="1">
        <v>-9823</v>
      </c>
      <c r="Z29" s="1">
        <v>66710</v>
      </c>
      <c r="AA29" s="1">
        <v>76533</v>
      </c>
      <c r="AB29" s="9">
        <v>699052</v>
      </c>
      <c r="AC29" s="1"/>
      <c r="AD29" s="45" t="s">
        <v>14</v>
      </c>
      <c r="AE29" s="1">
        <v>115918</v>
      </c>
      <c r="AF29" s="1">
        <v>137953</v>
      </c>
      <c r="AG29" s="1">
        <v>22035</v>
      </c>
      <c r="AH29" s="1">
        <v>23994</v>
      </c>
      <c r="AI29" s="1">
        <v>365645</v>
      </c>
      <c r="AJ29" s="1">
        <v>193495</v>
      </c>
      <c r="AK29" s="1">
        <v>7525</v>
      </c>
      <c r="AL29" s="1">
        <v>8604</v>
      </c>
      <c r="AM29" s="1">
        <v>1079</v>
      </c>
      <c r="AN29" s="1">
        <v>1441660</v>
      </c>
      <c r="AO29" s="1">
        <v>22968</v>
      </c>
      <c r="AP29" s="1">
        <v>271</v>
      </c>
      <c r="AQ29" s="9">
        <v>22697</v>
      </c>
      <c r="AR29" s="1">
        <v>0</v>
      </c>
      <c r="AS29" s="45" t="s">
        <v>14</v>
      </c>
      <c r="AT29" s="1">
        <v>72831</v>
      </c>
      <c r="AU29" s="1">
        <v>43232</v>
      </c>
      <c r="AV29" s="1">
        <v>29599</v>
      </c>
      <c r="AW29" s="1">
        <v>1345861</v>
      </c>
      <c r="AX29" s="1">
        <v>150109</v>
      </c>
      <c r="AY29" s="1">
        <v>343906</v>
      </c>
      <c r="AZ29" s="1">
        <v>851846</v>
      </c>
      <c r="BA29" s="1">
        <v>8471047</v>
      </c>
      <c r="BB29" s="1">
        <v>4529</v>
      </c>
      <c r="BC29" s="9">
        <v>1870.4011923161845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40" ht="12">
      <c r="A30" s="108" t="s">
        <v>17</v>
      </c>
      <c r="B30" s="109">
        <f t="shared" si="18"/>
        <v>1723.5505978419365</v>
      </c>
      <c r="C30" s="109">
        <f t="shared" si="19"/>
        <v>1304.292942548848</v>
      </c>
      <c r="D30" s="109">
        <f t="shared" si="20"/>
        <v>140.78536016331293</v>
      </c>
      <c r="E30" s="109">
        <f t="shared" si="21"/>
        <v>14.693205016039661</v>
      </c>
      <c r="F30" s="109">
        <f t="shared" si="22"/>
        <v>11.895742198891805</v>
      </c>
      <c r="G30" s="109">
        <f t="shared" si="23"/>
        <v>251.88334791484397</v>
      </c>
      <c r="H30" s="108" t="s">
        <v>17</v>
      </c>
      <c r="I30" s="119">
        <f t="shared" si="24"/>
        <v>11820110</v>
      </c>
      <c r="J30" s="115">
        <f t="shared" si="25"/>
        <v>8944841</v>
      </c>
      <c r="K30" s="115">
        <f t="shared" si="26"/>
        <v>965506</v>
      </c>
      <c r="L30" s="115">
        <f t="shared" si="27"/>
        <v>100766</v>
      </c>
      <c r="M30" s="115">
        <f t="shared" si="28"/>
        <v>81581</v>
      </c>
      <c r="N30" s="120">
        <f t="shared" si="29"/>
        <v>1727416</v>
      </c>
      <c r="P30" s="45" t="s">
        <v>15</v>
      </c>
      <c r="Q30" s="1">
        <v>10219354</v>
      </c>
      <c r="R30" s="1">
        <v>8884949</v>
      </c>
      <c r="S30" s="1">
        <v>1334405</v>
      </c>
      <c r="T30" s="1">
        <v>1126727</v>
      </c>
      <c r="U30" s="1">
        <v>207678</v>
      </c>
      <c r="V30" s="1">
        <v>1041083</v>
      </c>
      <c r="W30" s="1">
        <v>1244232</v>
      </c>
      <c r="X30" s="1">
        <v>203149</v>
      </c>
      <c r="Y30" s="1">
        <v>-48852</v>
      </c>
      <c r="Z30" s="1">
        <v>114198</v>
      </c>
      <c r="AA30" s="1">
        <v>163050</v>
      </c>
      <c r="AB30" s="9">
        <v>1074125</v>
      </c>
      <c r="AC30" s="1"/>
      <c r="AD30" s="45" t="s">
        <v>15</v>
      </c>
      <c r="AE30" s="1">
        <v>218280</v>
      </c>
      <c r="AF30" s="1">
        <v>256112</v>
      </c>
      <c r="AG30" s="1">
        <v>37832</v>
      </c>
      <c r="AH30" s="1">
        <v>29635</v>
      </c>
      <c r="AI30" s="1">
        <v>532659</v>
      </c>
      <c r="AJ30" s="1">
        <v>293551</v>
      </c>
      <c r="AK30" s="1">
        <v>15810</v>
      </c>
      <c r="AL30" s="1">
        <v>18077</v>
      </c>
      <c r="AM30" s="1">
        <v>2267</v>
      </c>
      <c r="AN30" s="1">
        <v>2272904</v>
      </c>
      <c r="AO30" s="1">
        <v>202595</v>
      </c>
      <c r="AP30" s="1">
        <v>269</v>
      </c>
      <c r="AQ30" s="9">
        <v>202326</v>
      </c>
      <c r="AR30" s="1">
        <v>0</v>
      </c>
      <c r="AS30" s="45" t="s">
        <v>15</v>
      </c>
      <c r="AT30" s="1">
        <v>29228</v>
      </c>
      <c r="AU30" s="1">
        <v>-39786</v>
      </c>
      <c r="AV30" s="1">
        <v>69014</v>
      </c>
      <c r="AW30" s="1">
        <v>2041081</v>
      </c>
      <c r="AX30" s="1">
        <v>182355</v>
      </c>
      <c r="AY30" s="1">
        <v>826714</v>
      </c>
      <c r="AZ30" s="1">
        <v>1032012</v>
      </c>
      <c r="BA30" s="1">
        <v>13533341</v>
      </c>
      <c r="BB30" s="1">
        <v>8165</v>
      </c>
      <c r="BC30" s="9">
        <v>1657.482057562768</v>
      </c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40" ht="12">
      <c r="A31" s="108" t="s">
        <v>18</v>
      </c>
      <c r="B31" s="109">
        <f t="shared" si="18"/>
        <v>2149.3980332829046</v>
      </c>
      <c r="C31" s="109">
        <f t="shared" si="19"/>
        <v>1673.0214826021181</v>
      </c>
      <c r="D31" s="109">
        <f t="shared" si="20"/>
        <v>116.92087745839638</v>
      </c>
      <c r="E31" s="109">
        <f t="shared" si="21"/>
        <v>2.0709531013615732</v>
      </c>
      <c r="F31" s="109">
        <f t="shared" si="22"/>
        <v>10.559304084720122</v>
      </c>
      <c r="G31" s="109">
        <f t="shared" si="23"/>
        <v>346.82541603630864</v>
      </c>
      <c r="H31" s="108" t="s">
        <v>18</v>
      </c>
      <c r="I31" s="119">
        <f t="shared" si="24"/>
        <v>14207521</v>
      </c>
      <c r="J31" s="115">
        <f t="shared" si="25"/>
        <v>11058672</v>
      </c>
      <c r="K31" s="115">
        <f t="shared" si="26"/>
        <v>772847</v>
      </c>
      <c r="L31" s="115">
        <f t="shared" si="27"/>
        <v>13689</v>
      </c>
      <c r="M31" s="115">
        <f t="shared" si="28"/>
        <v>69797</v>
      </c>
      <c r="N31" s="120">
        <f t="shared" si="29"/>
        <v>2292516</v>
      </c>
      <c r="P31" s="45" t="s">
        <v>16</v>
      </c>
      <c r="Q31" s="1">
        <v>1665996</v>
      </c>
      <c r="R31" s="1">
        <v>1448268</v>
      </c>
      <c r="S31" s="1">
        <v>217728</v>
      </c>
      <c r="T31" s="1">
        <v>183852</v>
      </c>
      <c r="U31" s="1">
        <v>33876</v>
      </c>
      <c r="V31" s="1">
        <v>141220</v>
      </c>
      <c r="W31" s="1">
        <v>193080</v>
      </c>
      <c r="X31" s="1">
        <v>51860</v>
      </c>
      <c r="Y31" s="1">
        <v>-363</v>
      </c>
      <c r="Z31" s="1">
        <v>43931</v>
      </c>
      <c r="AA31" s="1">
        <v>44294</v>
      </c>
      <c r="AB31" s="9">
        <v>140679</v>
      </c>
      <c r="AC31" s="1"/>
      <c r="AD31" s="45" t="s">
        <v>16</v>
      </c>
      <c r="AE31" s="1">
        <v>40318</v>
      </c>
      <c r="AF31" s="1">
        <v>47754</v>
      </c>
      <c r="AG31" s="1">
        <v>7436</v>
      </c>
      <c r="AH31" s="1">
        <v>262</v>
      </c>
      <c r="AI31" s="1">
        <v>82518</v>
      </c>
      <c r="AJ31" s="1">
        <v>17581</v>
      </c>
      <c r="AK31" s="1">
        <v>904</v>
      </c>
      <c r="AL31" s="1">
        <v>1034</v>
      </c>
      <c r="AM31" s="1">
        <v>130</v>
      </c>
      <c r="AN31" s="1">
        <v>502896</v>
      </c>
      <c r="AO31" s="1">
        <v>7411</v>
      </c>
      <c r="AP31" s="1">
        <v>-140</v>
      </c>
      <c r="AQ31" s="9">
        <v>7551</v>
      </c>
      <c r="AR31" s="1">
        <v>0</v>
      </c>
      <c r="AS31" s="45" t="s">
        <v>16</v>
      </c>
      <c r="AT31" s="1">
        <v>27489</v>
      </c>
      <c r="AU31" s="1">
        <v>9847</v>
      </c>
      <c r="AV31" s="1">
        <v>17642</v>
      </c>
      <c r="AW31" s="1">
        <v>467996</v>
      </c>
      <c r="AX31" s="1">
        <v>111292</v>
      </c>
      <c r="AY31" s="1">
        <v>132012</v>
      </c>
      <c r="AZ31" s="1">
        <v>224692</v>
      </c>
      <c r="BA31" s="1">
        <v>2310112</v>
      </c>
      <c r="BB31" s="1">
        <v>1646</v>
      </c>
      <c r="BC31" s="9">
        <v>1403.4702308626975</v>
      </c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40" ht="12">
      <c r="A32" s="116" t="s">
        <v>42</v>
      </c>
      <c r="B32" s="109">
        <f t="shared" si="18"/>
        <v>1776.5816571475871</v>
      </c>
      <c r="C32" s="109">
        <f t="shared" si="19"/>
        <v>1374.3877990232597</v>
      </c>
      <c r="D32" s="109">
        <f t="shared" si="20"/>
        <v>123.89653174406092</v>
      </c>
      <c r="E32" s="109">
        <f t="shared" si="21"/>
        <v>9.0100985017796535</v>
      </c>
      <c r="F32" s="109">
        <f t="shared" si="22"/>
        <v>9.0377452197665757</v>
      </c>
      <c r="G32" s="109">
        <f t="shared" si="23"/>
        <v>260.2494826587203</v>
      </c>
      <c r="H32" s="116" t="s">
        <v>42</v>
      </c>
      <c r="I32" s="119">
        <f t="shared" si="24"/>
        <v>21462883</v>
      </c>
      <c r="J32" s="115">
        <f t="shared" si="25"/>
        <v>16603979</v>
      </c>
      <c r="K32" s="115">
        <f t="shared" si="26"/>
        <v>1496794</v>
      </c>
      <c r="L32" s="115">
        <f t="shared" si="27"/>
        <v>108851</v>
      </c>
      <c r="M32" s="115">
        <f t="shared" si="28"/>
        <v>109185</v>
      </c>
      <c r="N32" s="120">
        <f t="shared" si="29"/>
        <v>3144074</v>
      </c>
      <c r="P32" s="45" t="s">
        <v>17</v>
      </c>
      <c r="Q32" s="1">
        <v>8944841</v>
      </c>
      <c r="R32" s="1">
        <v>7773504</v>
      </c>
      <c r="S32" s="1">
        <v>1171337</v>
      </c>
      <c r="T32" s="1">
        <v>989000</v>
      </c>
      <c r="U32" s="1">
        <v>182337</v>
      </c>
      <c r="V32" s="1">
        <v>965506</v>
      </c>
      <c r="W32" s="1">
        <v>1127537</v>
      </c>
      <c r="X32" s="1">
        <v>162031</v>
      </c>
      <c r="Y32" s="1">
        <v>-36203</v>
      </c>
      <c r="Z32" s="1">
        <v>90258</v>
      </c>
      <c r="AA32" s="1">
        <v>126461</v>
      </c>
      <c r="AB32" s="9">
        <v>982794</v>
      </c>
      <c r="AC32" s="1"/>
      <c r="AD32" s="45" t="s">
        <v>17</v>
      </c>
      <c r="AE32" s="1">
        <v>191838</v>
      </c>
      <c r="AF32" s="1">
        <v>224695</v>
      </c>
      <c r="AG32" s="1">
        <v>32857</v>
      </c>
      <c r="AH32" s="1">
        <v>12734</v>
      </c>
      <c r="AI32" s="1">
        <v>407880</v>
      </c>
      <c r="AJ32" s="1">
        <v>370342</v>
      </c>
      <c r="AK32" s="1">
        <v>18915</v>
      </c>
      <c r="AL32" s="1">
        <v>21628</v>
      </c>
      <c r="AM32" s="1">
        <v>2713</v>
      </c>
      <c r="AN32" s="1">
        <v>1909763</v>
      </c>
      <c r="AO32" s="1">
        <v>100766</v>
      </c>
      <c r="AP32" s="1">
        <v>363</v>
      </c>
      <c r="AQ32" s="9">
        <v>100403</v>
      </c>
      <c r="AR32" s="1">
        <v>0</v>
      </c>
      <c r="AS32" s="45" t="s">
        <v>17</v>
      </c>
      <c r="AT32" s="1">
        <v>81581</v>
      </c>
      <c r="AU32" s="1">
        <v>30624</v>
      </c>
      <c r="AV32" s="1">
        <v>50957</v>
      </c>
      <c r="AW32" s="1">
        <v>1727416</v>
      </c>
      <c r="AX32" s="1">
        <v>142390</v>
      </c>
      <c r="AY32" s="1">
        <v>470814</v>
      </c>
      <c r="AZ32" s="1">
        <v>1114212</v>
      </c>
      <c r="BA32" s="1">
        <v>11820110</v>
      </c>
      <c r="BB32" s="1">
        <v>6858</v>
      </c>
      <c r="BC32" s="9">
        <v>1723.5505978419365</v>
      </c>
      <c r="BD32" s="47"/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s="47" customFormat="1" ht="12">
      <c r="A33" s="108" t="s">
        <v>19</v>
      </c>
      <c r="B33" s="109">
        <f t="shared" si="18"/>
        <v>1936.0583620785578</v>
      </c>
      <c r="C33" s="109">
        <f t="shared" si="19"/>
        <v>1541.5772782908646</v>
      </c>
      <c r="D33" s="109">
        <f t="shared" si="20"/>
        <v>99.318293090018912</v>
      </c>
      <c r="E33" s="109">
        <f t="shared" si="21"/>
        <v>14.887559808612441</v>
      </c>
      <c r="F33" s="109">
        <f t="shared" si="22"/>
        <v>25.647768999666184</v>
      </c>
      <c r="G33" s="109">
        <f t="shared" si="23"/>
        <v>254.62746188939579</v>
      </c>
      <c r="H33" s="108" t="s">
        <v>19</v>
      </c>
      <c r="I33" s="119">
        <f t="shared" si="24"/>
        <v>34798713</v>
      </c>
      <c r="J33" s="115">
        <f t="shared" si="25"/>
        <v>27708310</v>
      </c>
      <c r="K33" s="115">
        <f t="shared" si="26"/>
        <v>1785147</v>
      </c>
      <c r="L33" s="115">
        <f t="shared" si="27"/>
        <v>267589</v>
      </c>
      <c r="M33" s="115">
        <f t="shared" si="28"/>
        <v>460993</v>
      </c>
      <c r="N33" s="120">
        <f t="shared" si="29"/>
        <v>4576674</v>
      </c>
      <c r="O33" s="7"/>
      <c r="P33" s="45" t="s">
        <v>18</v>
      </c>
      <c r="Q33" s="1">
        <v>11058672</v>
      </c>
      <c r="R33" s="1">
        <v>9608281</v>
      </c>
      <c r="S33" s="1">
        <v>1450391</v>
      </c>
      <c r="T33" s="1">
        <v>1224722</v>
      </c>
      <c r="U33" s="1">
        <v>225669</v>
      </c>
      <c r="V33" s="1">
        <v>772847</v>
      </c>
      <c r="W33" s="1">
        <v>866399</v>
      </c>
      <c r="X33" s="1">
        <v>93552</v>
      </c>
      <c r="Y33" s="1">
        <v>-19771</v>
      </c>
      <c r="Z33" s="1">
        <v>44595</v>
      </c>
      <c r="AA33" s="1">
        <v>64366</v>
      </c>
      <c r="AB33" s="9">
        <v>782169</v>
      </c>
      <c r="AC33" s="1"/>
      <c r="AD33" s="45" t="s">
        <v>18</v>
      </c>
      <c r="AE33" s="1">
        <v>161727</v>
      </c>
      <c r="AF33" s="1">
        <v>189414</v>
      </c>
      <c r="AG33" s="1">
        <v>27687</v>
      </c>
      <c r="AH33" s="1">
        <v>30842</v>
      </c>
      <c r="AI33" s="1">
        <v>486007</v>
      </c>
      <c r="AJ33" s="1">
        <v>103593</v>
      </c>
      <c r="AK33" s="1">
        <v>10449</v>
      </c>
      <c r="AL33" s="1">
        <v>11948</v>
      </c>
      <c r="AM33" s="1">
        <v>1499</v>
      </c>
      <c r="AN33" s="1">
        <v>2376002</v>
      </c>
      <c r="AO33" s="1">
        <v>13689</v>
      </c>
      <c r="AP33" s="1">
        <v>478</v>
      </c>
      <c r="AQ33" s="9">
        <v>13211</v>
      </c>
      <c r="AR33" s="1">
        <v>0</v>
      </c>
      <c r="AS33" s="45" t="s">
        <v>18</v>
      </c>
      <c r="AT33" s="1">
        <v>69797</v>
      </c>
      <c r="AU33" s="1">
        <v>41682</v>
      </c>
      <c r="AV33" s="1">
        <v>28115</v>
      </c>
      <c r="AW33" s="1">
        <v>2292516</v>
      </c>
      <c r="AX33" s="1">
        <v>96258</v>
      </c>
      <c r="AY33" s="1">
        <v>658923</v>
      </c>
      <c r="AZ33" s="1">
        <v>1537335</v>
      </c>
      <c r="BA33" s="1">
        <v>14207521</v>
      </c>
      <c r="BB33" s="1">
        <v>6610</v>
      </c>
      <c r="BC33" s="9">
        <v>2149.3980332829046</v>
      </c>
      <c r="BD33" s="7"/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18"/>
        <v>2358.2449999999999</v>
      </c>
      <c r="C34" s="115">
        <f t="shared" si="19"/>
        <v>1835.5098837209302</v>
      </c>
      <c r="D34" s="115">
        <f t="shared" si="20"/>
        <v>170.97232558139535</v>
      </c>
      <c r="E34" s="115">
        <f t="shared" si="21"/>
        <v>11.754069767441861</v>
      </c>
      <c r="F34" s="115">
        <f t="shared" si="22"/>
        <v>25.598953488372093</v>
      </c>
      <c r="G34" s="115">
        <f t="shared" si="23"/>
        <v>314.40976744186048</v>
      </c>
      <c r="H34" s="108" t="s">
        <v>20</v>
      </c>
      <c r="I34" s="119">
        <f t="shared" si="24"/>
        <v>20280907</v>
      </c>
      <c r="J34" s="115">
        <f t="shared" si="25"/>
        <v>15785385</v>
      </c>
      <c r="K34" s="115">
        <f t="shared" si="26"/>
        <v>1470362</v>
      </c>
      <c r="L34" s="115">
        <f t="shared" si="27"/>
        <v>101085</v>
      </c>
      <c r="M34" s="115">
        <f t="shared" si="28"/>
        <v>220151</v>
      </c>
      <c r="N34" s="120">
        <f t="shared" si="29"/>
        <v>2703924</v>
      </c>
      <c r="O34" s="47"/>
      <c r="P34" s="48" t="s">
        <v>42</v>
      </c>
      <c r="Q34" s="11">
        <v>16603979</v>
      </c>
      <c r="R34" s="12">
        <v>14426353</v>
      </c>
      <c r="S34" s="12">
        <v>2177626</v>
      </c>
      <c r="T34" s="12">
        <v>1838494</v>
      </c>
      <c r="U34" s="12">
        <v>339132</v>
      </c>
      <c r="V34" s="12">
        <v>1496794</v>
      </c>
      <c r="W34" s="12">
        <v>1754906</v>
      </c>
      <c r="X34" s="12">
        <v>258112</v>
      </c>
      <c r="Y34" s="12">
        <v>-16656</v>
      </c>
      <c r="Z34" s="12">
        <v>174521</v>
      </c>
      <c r="AA34" s="12">
        <v>191177</v>
      </c>
      <c r="AB34" s="13">
        <v>1460265</v>
      </c>
      <c r="AC34" s="1"/>
      <c r="AD34" s="48" t="s">
        <v>42</v>
      </c>
      <c r="AE34" s="12">
        <v>304315</v>
      </c>
      <c r="AF34" s="12">
        <v>363622</v>
      </c>
      <c r="AG34" s="12">
        <v>59307</v>
      </c>
      <c r="AH34" s="12">
        <v>93896</v>
      </c>
      <c r="AI34" s="12">
        <v>728740</v>
      </c>
      <c r="AJ34" s="12">
        <v>333314</v>
      </c>
      <c r="AK34" s="12">
        <v>53185</v>
      </c>
      <c r="AL34" s="12">
        <v>60813</v>
      </c>
      <c r="AM34" s="12">
        <v>7628</v>
      </c>
      <c r="AN34" s="12">
        <v>3362110</v>
      </c>
      <c r="AO34" s="12">
        <v>108851</v>
      </c>
      <c r="AP34" s="12">
        <v>-405</v>
      </c>
      <c r="AQ34" s="13">
        <v>109256</v>
      </c>
      <c r="AR34" s="1">
        <v>0</v>
      </c>
      <c r="AS34" s="48" t="s">
        <v>42</v>
      </c>
      <c r="AT34" s="12">
        <v>109185</v>
      </c>
      <c r="AU34" s="12">
        <v>32985</v>
      </c>
      <c r="AV34" s="12">
        <v>76200</v>
      </c>
      <c r="AW34" s="12">
        <v>3144074</v>
      </c>
      <c r="AX34" s="12">
        <v>156493</v>
      </c>
      <c r="AY34" s="12">
        <v>720838</v>
      </c>
      <c r="AZ34" s="12">
        <v>2266743</v>
      </c>
      <c r="BA34" s="12">
        <v>21462883</v>
      </c>
      <c r="BB34" s="12">
        <v>12081</v>
      </c>
      <c r="BC34" s="13">
        <v>1776.5816571475871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18"/>
        <v>2222.0700091715071</v>
      </c>
      <c r="C35" s="109">
        <f t="shared" si="19"/>
        <v>1752.5512075817792</v>
      </c>
      <c r="D35" s="109">
        <f t="shared" si="20"/>
        <v>169.77166004280036</v>
      </c>
      <c r="E35" s="109">
        <f t="shared" si="21"/>
        <v>8.1035768878018946</v>
      </c>
      <c r="F35" s="109">
        <f t="shared" si="22"/>
        <v>19.512962396820544</v>
      </c>
      <c r="G35" s="109">
        <f t="shared" si="23"/>
        <v>272.1306022623051</v>
      </c>
      <c r="H35" s="108" t="s">
        <v>21</v>
      </c>
      <c r="I35" s="119">
        <f t="shared" si="24"/>
        <v>72683910</v>
      </c>
      <c r="J35" s="115">
        <f t="shared" si="25"/>
        <v>57325950</v>
      </c>
      <c r="K35" s="115">
        <f t="shared" si="26"/>
        <v>5553231</v>
      </c>
      <c r="L35" s="115">
        <f t="shared" si="27"/>
        <v>265068</v>
      </c>
      <c r="M35" s="115">
        <f t="shared" si="28"/>
        <v>638269</v>
      </c>
      <c r="N35" s="120">
        <f t="shared" si="29"/>
        <v>8901392</v>
      </c>
      <c r="P35" s="45" t="s">
        <v>19</v>
      </c>
      <c r="Q35" s="1">
        <v>27708310</v>
      </c>
      <c r="R35" s="1">
        <v>24075359</v>
      </c>
      <c r="S35" s="1">
        <v>3632951</v>
      </c>
      <c r="T35" s="1">
        <v>3066930</v>
      </c>
      <c r="U35" s="1">
        <v>566021</v>
      </c>
      <c r="V35" s="1">
        <v>1785147</v>
      </c>
      <c r="W35" s="1">
        <v>2385782</v>
      </c>
      <c r="X35" s="1">
        <v>600635</v>
      </c>
      <c r="Y35" s="1">
        <v>-176368</v>
      </c>
      <c r="Z35" s="1">
        <v>337413</v>
      </c>
      <c r="AA35" s="1">
        <v>513781</v>
      </c>
      <c r="AB35" s="9">
        <v>1912819</v>
      </c>
      <c r="AC35" s="1"/>
      <c r="AD35" s="45" t="s">
        <v>19</v>
      </c>
      <c r="AE35" s="1">
        <v>608542</v>
      </c>
      <c r="AF35" s="1">
        <v>688412</v>
      </c>
      <c r="AG35" s="1">
        <v>79870</v>
      </c>
      <c r="AH35" s="1">
        <v>69031</v>
      </c>
      <c r="AI35" s="1">
        <v>1185477</v>
      </c>
      <c r="AJ35" s="1">
        <v>49769</v>
      </c>
      <c r="AK35" s="1">
        <v>48696</v>
      </c>
      <c r="AL35" s="1">
        <v>55680</v>
      </c>
      <c r="AM35" s="1">
        <v>6984</v>
      </c>
      <c r="AN35" s="1">
        <v>5305256</v>
      </c>
      <c r="AO35" s="1">
        <v>267589</v>
      </c>
      <c r="AP35" s="1">
        <v>513</v>
      </c>
      <c r="AQ35" s="9">
        <v>267076</v>
      </c>
      <c r="AR35" s="1">
        <v>0</v>
      </c>
      <c r="AS35" s="45" t="s">
        <v>19</v>
      </c>
      <c r="AT35" s="1">
        <v>460993</v>
      </c>
      <c r="AU35" s="1">
        <v>370096</v>
      </c>
      <c r="AV35" s="1">
        <v>90897</v>
      </c>
      <c r="AW35" s="1">
        <v>4576674</v>
      </c>
      <c r="AX35" s="1">
        <v>131500</v>
      </c>
      <c r="AY35" s="1">
        <v>1443457</v>
      </c>
      <c r="AZ35" s="1">
        <v>3001717</v>
      </c>
      <c r="BA35" s="1">
        <v>34798713</v>
      </c>
      <c r="BB35" s="1">
        <v>17974</v>
      </c>
      <c r="BC35" s="9">
        <v>1936.0583620785578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18"/>
        <v>1791.3429704715734</v>
      </c>
      <c r="C36" s="109">
        <f t="shared" si="19"/>
        <v>1354.0293521375056</v>
      </c>
      <c r="D36" s="109">
        <f t="shared" si="20"/>
        <v>112.87025121198766</v>
      </c>
      <c r="E36" s="109">
        <f t="shared" si="21"/>
        <v>21.743323049801674</v>
      </c>
      <c r="F36" s="109">
        <f t="shared" si="22"/>
        <v>22.192860290877039</v>
      </c>
      <c r="G36" s="109">
        <f t="shared" si="23"/>
        <v>280.50718378140152</v>
      </c>
      <c r="H36" s="108" t="s">
        <v>22</v>
      </c>
      <c r="I36" s="119">
        <f t="shared" si="24"/>
        <v>20322786</v>
      </c>
      <c r="J36" s="115">
        <f t="shared" si="25"/>
        <v>15361463</v>
      </c>
      <c r="K36" s="115">
        <f t="shared" si="26"/>
        <v>1280513</v>
      </c>
      <c r="L36" s="115">
        <f t="shared" si="27"/>
        <v>246678</v>
      </c>
      <c r="M36" s="115">
        <f t="shared" si="28"/>
        <v>251778</v>
      </c>
      <c r="N36" s="120">
        <f t="shared" si="29"/>
        <v>3182354</v>
      </c>
      <c r="P36" s="45" t="s">
        <v>20</v>
      </c>
      <c r="Q36" s="1">
        <v>15785385</v>
      </c>
      <c r="R36" s="1">
        <v>13714513</v>
      </c>
      <c r="S36" s="1">
        <v>2070872</v>
      </c>
      <c r="T36" s="1">
        <v>1748526</v>
      </c>
      <c r="U36" s="1">
        <v>322346</v>
      </c>
      <c r="V36" s="1">
        <v>1470362</v>
      </c>
      <c r="W36" s="1">
        <v>1608182</v>
      </c>
      <c r="X36" s="1">
        <v>137820</v>
      </c>
      <c r="Y36" s="1">
        <v>-80427</v>
      </c>
      <c r="Z36" s="1">
        <v>18550</v>
      </c>
      <c r="AA36" s="1">
        <v>98977</v>
      </c>
      <c r="AB36" s="9">
        <v>1538375</v>
      </c>
      <c r="AC36" s="1"/>
      <c r="AD36" s="45" t="s">
        <v>20</v>
      </c>
      <c r="AE36" s="1">
        <v>270636</v>
      </c>
      <c r="AF36" s="1">
        <v>307699</v>
      </c>
      <c r="AG36" s="1">
        <v>37063</v>
      </c>
      <c r="AH36" s="1">
        <v>37953</v>
      </c>
      <c r="AI36" s="1">
        <v>672978</v>
      </c>
      <c r="AJ36" s="1">
        <v>556808</v>
      </c>
      <c r="AK36" s="1">
        <v>12414</v>
      </c>
      <c r="AL36" s="1">
        <v>14194</v>
      </c>
      <c r="AM36" s="1">
        <v>1780</v>
      </c>
      <c r="AN36" s="1">
        <v>3025160</v>
      </c>
      <c r="AO36" s="1">
        <v>101085</v>
      </c>
      <c r="AP36" s="1">
        <v>1637</v>
      </c>
      <c r="AQ36" s="9">
        <v>99448</v>
      </c>
      <c r="AR36" s="1">
        <v>0</v>
      </c>
      <c r="AS36" s="45" t="s">
        <v>20</v>
      </c>
      <c r="AT36" s="1">
        <v>220151</v>
      </c>
      <c r="AU36" s="1">
        <v>186902</v>
      </c>
      <c r="AV36" s="1">
        <v>33249</v>
      </c>
      <c r="AW36" s="1">
        <v>2703924</v>
      </c>
      <c r="AX36" s="1">
        <v>20060</v>
      </c>
      <c r="AY36" s="1">
        <v>767756</v>
      </c>
      <c r="AZ36" s="1">
        <v>1916108</v>
      </c>
      <c r="BA36" s="1">
        <v>20280907</v>
      </c>
      <c r="BB36" s="1">
        <v>8600</v>
      </c>
      <c r="BC36" s="9">
        <v>2358.2449999999999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18"/>
        <v>1487.4471926647045</v>
      </c>
      <c r="C37" s="109">
        <f t="shared" si="19"/>
        <v>1162.8841408195608</v>
      </c>
      <c r="D37" s="109">
        <f t="shared" si="20"/>
        <v>107.77479058184288</v>
      </c>
      <c r="E37" s="109">
        <f t="shared" si="21"/>
        <v>12.281186325560334</v>
      </c>
      <c r="F37" s="109">
        <f t="shared" si="22"/>
        <v>3.6302920534299297</v>
      </c>
      <c r="G37" s="109">
        <f t="shared" si="23"/>
        <v>200.87678288431061</v>
      </c>
      <c r="H37" s="116" t="s">
        <v>43</v>
      </c>
      <c r="I37" s="119">
        <f t="shared" si="24"/>
        <v>26280217</v>
      </c>
      <c r="J37" s="115">
        <f t="shared" si="25"/>
        <v>20545837</v>
      </c>
      <c r="K37" s="115">
        <f t="shared" si="26"/>
        <v>1904165</v>
      </c>
      <c r="L37" s="115">
        <f t="shared" si="27"/>
        <v>216984</v>
      </c>
      <c r="M37" s="115">
        <f t="shared" si="28"/>
        <v>64140</v>
      </c>
      <c r="N37" s="120">
        <f t="shared" si="29"/>
        <v>3549091</v>
      </c>
      <c r="P37" s="45" t="s">
        <v>21</v>
      </c>
      <c r="Q37" s="1">
        <v>57325950</v>
      </c>
      <c r="R37" s="1">
        <v>49797623</v>
      </c>
      <c r="S37" s="1">
        <v>7528327</v>
      </c>
      <c r="T37" s="1">
        <v>6348537</v>
      </c>
      <c r="U37" s="1">
        <v>1179790</v>
      </c>
      <c r="V37" s="1">
        <v>5553231</v>
      </c>
      <c r="W37" s="1">
        <v>8253520</v>
      </c>
      <c r="X37" s="1">
        <v>2700289</v>
      </c>
      <c r="Y37" s="1">
        <v>577766</v>
      </c>
      <c r="Z37" s="1">
        <v>3130473</v>
      </c>
      <c r="AA37" s="1">
        <v>2552707</v>
      </c>
      <c r="AB37" s="9">
        <v>4924027</v>
      </c>
      <c r="AC37" s="1"/>
      <c r="AD37" s="45" t="s">
        <v>21</v>
      </c>
      <c r="AE37" s="1">
        <v>1087356</v>
      </c>
      <c r="AF37" s="1">
        <v>1227561</v>
      </c>
      <c r="AG37" s="1">
        <v>140205</v>
      </c>
      <c r="AH37" s="1">
        <v>144211</v>
      </c>
      <c r="AI37" s="1">
        <v>2136651</v>
      </c>
      <c r="AJ37" s="1">
        <v>1555809</v>
      </c>
      <c r="AK37" s="1">
        <v>51438</v>
      </c>
      <c r="AL37" s="1">
        <v>58815</v>
      </c>
      <c r="AM37" s="1">
        <v>7377</v>
      </c>
      <c r="AN37" s="1">
        <v>9804729</v>
      </c>
      <c r="AO37" s="1">
        <v>265068</v>
      </c>
      <c r="AP37" s="1">
        <v>5846</v>
      </c>
      <c r="AQ37" s="9">
        <v>259222</v>
      </c>
      <c r="AR37" s="1">
        <v>0</v>
      </c>
      <c r="AS37" s="45" t="s">
        <v>21</v>
      </c>
      <c r="AT37" s="1">
        <v>638269</v>
      </c>
      <c r="AU37" s="1">
        <v>531860</v>
      </c>
      <c r="AV37" s="1">
        <v>106409</v>
      </c>
      <c r="AW37" s="1">
        <v>8901392</v>
      </c>
      <c r="AX37" s="1">
        <v>217962</v>
      </c>
      <c r="AY37" s="1">
        <v>2783153</v>
      </c>
      <c r="AZ37" s="1">
        <v>5900277</v>
      </c>
      <c r="BA37" s="1">
        <v>72683910</v>
      </c>
      <c r="BB37" s="1">
        <v>32710</v>
      </c>
      <c r="BC37" s="9">
        <v>2222.0700091715071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18"/>
        <v>1792.3188293589346</v>
      </c>
      <c r="C38" s="109">
        <f t="shared" si="19"/>
        <v>1303.2798079900899</v>
      </c>
      <c r="D38" s="109">
        <f t="shared" si="20"/>
        <v>118.85467637039331</v>
      </c>
      <c r="E38" s="109">
        <f t="shared" si="21"/>
        <v>9.7127593682254574</v>
      </c>
      <c r="F38" s="109">
        <f t="shared" si="22"/>
        <v>72.239780117683495</v>
      </c>
      <c r="G38" s="109">
        <f t="shared" si="23"/>
        <v>288.23180551254256</v>
      </c>
      <c r="H38" s="117" t="s">
        <v>44</v>
      </c>
      <c r="I38" s="119">
        <f t="shared" si="24"/>
        <v>23149590</v>
      </c>
      <c r="J38" s="115">
        <f t="shared" si="25"/>
        <v>16833162</v>
      </c>
      <c r="K38" s="115">
        <f t="shared" si="26"/>
        <v>1535127</v>
      </c>
      <c r="L38" s="115">
        <f t="shared" si="27"/>
        <v>125450</v>
      </c>
      <c r="M38" s="115">
        <f t="shared" si="28"/>
        <v>933049</v>
      </c>
      <c r="N38" s="120">
        <f t="shared" si="29"/>
        <v>3722802</v>
      </c>
      <c r="P38" s="45" t="s">
        <v>22</v>
      </c>
      <c r="Q38" s="1">
        <v>15361463</v>
      </c>
      <c r="R38" s="1">
        <v>13346717</v>
      </c>
      <c r="S38" s="1">
        <v>2014746</v>
      </c>
      <c r="T38" s="1">
        <v>1701613</v>
      </c>
      <c r="U38" s="1">
        <v>313133</v>
      </c>
      <c r="V38" s="1">
        <v>1280513</v>
      </c>
      <c r="W38" s="1">
        <v>1480080</v>
      </c>
      <c r="X38" s="1">
        <v>199567</v>
      </c>
      <c r="Y38" s="1">
        <v>-92864</v>
      </c>
      <c r="Z38" s="1">
        <v>55644</v>
      </c>
      <c r="AA38" s="1">
        <v>148508</v>
      </c>
      <c r="AB38" s="9">
        <v>1350248</v>
      </c>
      <c r="AC38" s="1"/>
      <c r="AD38" s="45" t="s">
        <v>22</v>
      </c>
      <c r="AE38" s="1">
        <v>368472</v>
      </c>
      <c r="AF38" s="1">
        <v>416214</v>
      </c>
      <c r="AG38" s="1">
        <v>47742</v>
      </c>
      <c r="AH38" s="1">
        <v>73247</v>
      </c>
      <c r="AI38" s="1">
        <v>656171</v>
      </c>
      <c r="AJ38" s="1">
        <v>252358</v>
      </c>
      <c r="AK38" s="1">
        <v>23129</v>
      </c>
      <c r="AL38" s="1">
        <v>26446</v>
      </c>
      <c r="AM38" s="1">
        <v>3317</v>
      </c>
      <c r="AN38" s="1">
        <v>3680810</v>
      </c>
      <c r="AO38" s="1">
        <v>246678</v>
      </c>
      <c r="AP38" s="1">
        <v>438</v>
      </c>
      <c r="AQ38" s="9">
        <v>246240</v>
      </c>
      <c r="AR38" s="1">
        <v>0</v>
      </c>
      <c r="AS38" s="45" t="s">
        <v>22</v>
      </c>
      <c r="AT38" s="1">
        <v>251778</v>
      </c>
      <c r="AU38" s="1">
        <v>196156</v>
      </c>
      <c r="AV38" s="1">
        <v>55622</v>
      </c>
      <c r="AW38" s="1">
        <v>3182354</v>
      </c>
      <c r="AX38" s="1">
        <v>138525</v>
      </c>
      <c r="AY38" s="1">
        <v>929688</v>
      </c>
      <c r="AZ38" s="1">
        <v>2114141</v>
      </c>
      <c r="BA38" s="1">
        <v>20322786</v>
      </c>
      <c r="BB38" s="1">
        <v>11345</v>
      </c>
      <c r="BC38" s="9">
        <v>1791.3429704715734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18"/>
        <v>1689.7212035967248</v>
      </c>
      <c r="C39" s="109">
        <f t="shared" si="19"/>
        <v>1329.79534836992</v>
      </c>
      <c r="D39" s="109">
        <f t="shared" si="20"/>
        <v>97.872858793389256</v>
      </c>
      <c r="E39" s="109">
        <f t="shared" si="21"/>
        <v>10.664489877932386</v>
      </c>
      <c r="F39" s="109">
        <f t="shared" si="22"/>
        <v>8.5280554578791374</v>
      </c>
      <c r="G39" s="109">
        <f t="shared" si="23"/>
        <v>242.86045109760386</v>
      </c>
      <c r="H39" s="108" t="s">
        <v>45</v>
      </c>
      <c r="I39" s="119">
        <f t="shared" si="24"/>
        <v>33637280</v>
      </c>
      <c r="J39" s="115">
        <f t="shared" si="25"/>
        <v>26472236</v>
      </c>
      <c r="K39" s="115">
        <f t="shared" si="26"/>
        <v>1948355</v>
      </c>
      <c r="L39" s="115">
        <f t="shared" si="27"/>
        <v>212298</v>
      </c>
      <c r="M39" s="115">
        <f t="shared" si="28"/>
        <v>169768</v>
      </c>
      <c r="N39" s="120">
        <f t="shared" si="29"/>
        <v>4834623</v>
      </c>
      <c r="P39" s="48" t="s">
        <v>43</v>
      </c>
      <c r="Q39" s="12">
        <v>20545837</v>
      </c>
      <c r="R39" s="12">
        <v>17856013</v>
      </c>
      <c r="S39" s="12">
        <v>2689824</v>
      </c>
      <c r="T39" s="12">
        <v>2270747</v>
      </c>
      <c r="U39" s="12">
        <v>419077</v>
      </c>
      <c r="V39" s="12">
        <v>1904165</v>
      </c>
      <c r="W39" s="12">
        <v>2295656</v>
      </c>
      <c r="X39" s="12">
        <v>391491</v>
      </c>
      <c r="Y39" s="12">
        <v>-122398</v>
      </c>
      <c r="Z39" s="12">
        <v>184947</v>
      </c>
      <c r="AA39" s="12">
        <v>307345</v>
      </c>
      <c r="AB39" s="13">
        <v>1984672</v>
      </c>
      <c r="AC39" s="1"/>
      <c r="AD39" s="48" t="s">
        <v>43</v>
      </c>
      <c r="AE39" s="12">
        <v>603299</v>
      </c>
      <c r="AF39" s="12">
        <v>681437</v>
      </c>
      <c r="AG39" s="12">
        <v>78138</v>
      </c>
      <c r="AH39" s="12">
        <v>87520</v>
      </c>
      <c r="AI39" s="12">
        <v>1017984</v>
      </c>
      <c r="AJ39" s="12">
        <v>275869</v>
      </c>
      <c r="AK39" s="12">
        <v>41891</v>
      </c>
      <c r="AL39" s="12">
        <v>47899</v>
      </c>
      <c r="AM39" s="12">
        <v>6008</v>
      </c>
      <c r="AN39" s="12">
        <v>3830215</v>
      </c>
      <c r="AO39" s="12">
        <v>216984</v>
      </c>
      <c r="AP39" s="12">
        <v>-80</v>
      </c>
      <c r="AQ39" s="13">
        <v>217064</v>
      </c>
      <c r="AR39" s="1">
        <v>0</v>
      </c>
      <c r="AS39" s="48" t="s">
        <v>43</v>
      </c>
      <c r="AT39" s="12">
        <v>64140</v>
      </c>
      <c r="AU39" s="12">
        <v>-53086</v>
      </c>
      <c r="AV39" s="12">
        <v>117226</v>
      </c>
      <c r="AW39" s="12">
        <v>3549091</v>
      </c>
      <c r="AX39" s="12">
        <v>330531</v>
      </c>
      <c r="AY39" s="12">
        <v>1031718</v>
      </c>
      <c r="AZ39" s="12">
        <v>2186842</v>
      </c>
      <c r="BA39" s="12">
        <v>26280217</v>
      </c>
      <c r="BB39" s="12">
        <v>17668</v>
      </c>
      <c r="BC39" s="13">
        <v>1487.4471926647045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18"/>
        <v>1555.2093023255813</v>
      </c>
      <c r="C40" s="109">
        <f t="shared" si="19"/>
        <v>1132.4699211993081</v>
      </c>
      <c r="D40" s="109">
        <f t="shared" si="20"/>
        <v>96.786853738227947</v>
      </c>
      <c r="E40" s="109">
        <f t="shared" si="21"/>
        <v>7.2906015760138381</v>
      </c>
      <c r="F40" s="109">
        <f t="shared" si="22"/>
        <v>7.4820295983086682</v>
      </c>
      <c r="G40" s="109">
        <f t="shared" si="23"/>
        <v>311.17989621372283</v>
      </c>
      <c r="H40" s="116" t="s">
        <v>23</v>
      </c>
      <c r="I40" s="119">
        <f t="shared" si="24"/>
        <v>8091754</v>
      </c>
      <c r="J40" s="115">
        <f t="shared" si="25"/>
        <v>5892241</v>
      </c>
      <c r="K40" s="115">
        <f t="shared" si="26"/>
        <v>503582</v>
      </c>
      <c r="L40" s="115">
        <f t="shared" si="27"/>
        <v>37933</v>
      </c>
      <c r="M40" s="115">
        <f t="shared" si="28"/>
        <v>38929</v>
      </c>
      <c r="N40" s="120">
        <f t="shared" si="29"/>
        <v>1619069</v>
      </c>
      <c r="P40" s="50" t="s">
        <v>44</v>
      </c>
      <c r="Q40" s="14">
        <v>16833162</v>
      </c>
      <c r="R40" s="14">
        <v>14625930</v>
      </c>
      <c r="S40" s="14">
        <v>2207232</v>
      </c>
      <c r="T40" s="14">
        <v>1863938</v>
      </c>
      <c r="U40" s="14">
        <v>343294</v>
      </c>
      <c r="V40" s="14">
        <v>1535127</v>
      </c>
      <c r="W40" s="14">
        <v>1814320</v>
      </c>
      <c r="X40" s="14">
        <v>279193</v>
      </c>
      <c r="Y40" s="14">
        <v>-152058</v>
      </c>
      <c r="Z40" s="14">
        <v>69717</v>
      </c>
      <c r="AA40" s="14">
        <v>221775</v>
      </c>
      <c r="AB40" s="15">
        <v>1646508</v>
      </c>
      <c r="AC40" s="1"/>
      <c r="AD40" s="50" t="s">
        <v>44</v>
      </c>
      <c r="AE40" s="12">
        <v>371730</v>
      </c>
      <c r="AF40" s="12">
        <v>423314</v>
      </c>
      <c r="AG40" s="12">
        <v>51584</v>
      </c>
      <c r="AH40" s="12">
        <v>20741</v>
      </c>
      <c r="AI40" s="12">
        <v>739527</v>
      </c>
      <c r="AJ40" s="12">
        <v>514510</v>
      </c>
      <c r="AK40" s="12">
        <v>40677</v>
      </c>
      <c r="AL40" s="12">
        <v>46511</v>
      </c>
      <c r="AM40" s="12">
        <v>5834</v>
      </c>
      <c r="AN40" s="12">
        <v>4781301</v>
      </c>
      <c r="AO40" s="12">
        <v>125450</v>
      </c>
      <c r="AP40" s="12">
        <v>583</v>
      </c>
      <c r="AQ40" s="13">
        <v>124867</v>
      </c>
      <c r="AR40" s="1">
        <v>0</v>
      </c>
      <c r="AS40" s="50" t="s">
        <v>44</v>
      </c>
      <c r="AT40" s="12">
        <v>933049</v>
      </c>
      <c r="AU40" s="12">
        <v>844638</v>
      </c>
      <c r="AV40" s="12">
        <v>88411</v>
      </c>
      <c r="AW40" s="12">
        <v>3722802</v>
      </c>
      <c r="AX40" s="12">
        <v>335394</v>
      </c>
      <c r="AY40" s="12">
        <v>995996</v>
      </c>
      <c r="AZ40" s="12">
        <v>2391412</v>
      </c>
      <c r="BA40" s="12">
        <v>23149590</v>
      </c>
      <c r="BB40" s="12">
        <v>12916</v>
      </c>
      <c r="BC40" s="13">
        <v>1792.3188293589346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18"/>
        <v>1839.7617066477826</v>
      </c>
      <c r="C41" s="109">
        <f t="shared" si="19"/>
        <v>1417.7663981588032</v>
      </c>
      <c r="D41" s="109">
        <f t="shared" si="20"/>
        <v>154.62999026290166</v>
      </c>
      <c r="E41" s="109">
        <f t="shared" si="21"/>
        <v>7.945383730193857</v>
      </c>
      <c r="F41" s="109">
        <f t="shared" si="22"/>
        <v>3.956979729131628</v>
      </c>
      <c r="G41" s="109">
        <f t="shared" si="23"/>
        <v>255.46295476675223</v>
      </c>
      <c r="H41" s="108" t="s">
        <v>24</v>
      </c>
      <c r="I41" s="119">
        <f t="shared" si="24"/>
        <v>20783788</v>
      </c>
      <c r="J41" s="115">
        <f t="shared" si="25"/>
        <v>16016507</v>
      </c>
      <c r="K41" s="115">
        <f t="shared" si="26"/>
        <v>1746855</v>
      </c>
      <c r="L41" s="115">
        <f t="shared" si="27"/>
        <v>89759</v>
      </c>
      <c r="M41" s="115">
        <f t="shared" si="28"/>
        <v>44702</v>
      </c>
      <c r="N41" s="120">
        <f t="shared" si="29"/>
        <v>2885965</v>
      </c>
      <c r="P41" s="45" t="s">
        <v>45</v>
      </c>
      <c r="Q41" s="1">
        <v>26472236</v>
      </c>
      <c r="R41" s="1">
        <v>23003857</v>
      </c>
      <c r="S41" s="1">
        <v>3468379</v>
      </c>
      <c r="T41" s="1">
        <v>2928252</v>
      </c>
      <c r="U41" s="1">
        <v>540127</v>
      </c>
      <c r="V41" s="1">
        <v>1948355</v>
      </c>
      <c r="W41" s="1">
        <v>2406981</v>
      </c>
      <c r="X41" s="1">
        <v>458626</v>
      </c>
      <c r="Y41" s="1">
        <v>-166179</v>
      </c>
      <c r="Z41" s="1">
        <v>194222</v>
      </c>
      <c r="AA41" s="1">
        <v>360401</v>
      </c>
      <c r="AB41" s="9">
        <v>2054469</v>
      </c>
      <c r="AC41" s="1"/>
      <c r="AD41" s="45" t="s">
        <v>45</v>
      </c>
      <c r="AE41" s="1">
        <v>646021</v>
      </c>
      <c r="AF41" s="1">
        <v>735632</v>
      </c>
      <c r="AG41" s="1">
        <v>89611</v>
      </c>
      <c r="AH41" s="1">
        <v>98623</v>
      </c>
      <c r="AI41" s="1">
        <v>1172923</v>
      </c>
      <c r="AJ41" s="1">
        <v>136902</v>
      </c>
      <c r="AK41" s="1">
        <v>60065</v>
      </c>
      <c r="AL41" s="1">
        <v>68679</v>
      </c>
      <c r="AM41" s="1">
        <v>8614</v>
      </c>
      <c r="AN41" s="1">
        <v>5216689</v>
      </c>
      <c r="AO41" s="1">
        <v>212298</v>
      </c>
      <c r="AP41" s="1">
        <v>-897</v>
      </c>
      <c r="AQ41" s="9">
        <v>213195</v>
      </c>
      <c r="AR41" s="1">
        <v>0</v>
      </c>
      <c r="AS41" s="45" t="s">
        <v>45</v>
      </c>
      <c r="AT41" s="1">
        <v>169768</v>
      </c>
      <c r="AU41" s="1">
        <v>59693</v>
      </c>
      <c r="AV41" s="1">
        <v>110075</v>
      </c>
      <c r="AW41" s="1">
        <v>4834623</v>
      </c>
      <c r="AX41" s="1">
        <v>206819</v>
      </c>
      <c r="AY41" s="1">
        <v>1392483</v>
      </c>
      <c r="AZ41" s="1">
        <v>3235321</v>
      </c>
      <c r="BA41" s="1">
        <v>33637280</v>
      </c>
      <c r="BB41" s="1">
        <v>19907</v>
      </c>
      <c r="BC41" s="9">
        <v>1689.7212035967248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18"/>
        <v>1899.0242624758753</v>
      </c>
      <c r="C42" s="109">
        <f t="shared" si="19"/>
        <v>1294.3306681371198</v>
      </c>
      <c r="D42" s="109">
        <f t="shared" si="20"/>
        <v>333.03768036026099</v>
      </c>
      <c r="E42" s="109">
        <f t="shared" si="21"/>
        <v>19.932910578071869</v>
      </c>
      <c r="F42" s="109">
        <f t="shared" si="22"/>
        <v>11.082988695891922</v>
      </c>
      <c r="G42" s="109">
        <f t="shared" si="23"/>
        <v>240.64001470453084</v>
      </c>
      <c r="H42" s="108" t="s">
        <v>25</v>
      </c>
      <c r="I42" s="119">
        <f t="shared" si="24"/>
        <v>20663283</v>
      </c>
      <c r="J42" s="115">
        <f t="shared" si="25"/>
        <v>14083612</v>
      </c>
      <c r="K42" s="115">
        <f t="shared" si="26"/>
        <v>3623783</v>
      </c>
      <c r="L42" s="115">
        <f t="shared" si="27"/>
        <v>216890</v>
      </c>
      <c r="M42" s="115">
        <f t="shared" si="28"/>
        <v>120594</v>
      </c>
      <c r="N42" s="120">
        <f t="shared" si="29"/>
        <v>2618404</v>
      </c>
      <c r="P42" s="48" t="s">
        <v>23</v>
      </c>
      <c r="Q42" s="12">
        <v>5892241</v>
      </c>
      <c r="R42" s="12">
        <v>5119347</v>
      </c>
      <c r="S42" s="12">
        <v>772894</v>
      </c>
      <c r="T42" s="12">
        <v>652824</v>
      </c>
      <c r="U42" s="12">
        <v>120070</v>
      </c>
      <c r="V42" s="12">
        <v>503582</v>
      </c>
      <c r="W42" s="12">
        <v>594572</v>
      </c>
      <c r="X42" s="12">
        <v>90990</v>
      </c>
      <c r="Y42" s="12">
        <v>-7073</v>
      </c>
      <c r="Z42" s="12">
        <v>58685</v>
      </c>
      <c r="AA42" s="12">
        <v>65758</v>
      </c>
      <c r="AB42" s="9">
        <v>502162</v>
      </c>
      <c r="AC42" s="1"/>
      <c r="AD42" s="48" t="s">
        <v>23</v>
      </c>
      <c r="AE42" s="12">
        <v>170898</v>
      </c>
      <c r="AF42" s="12">
        <v>194912</v>
      </c>
      <c r="AG42" s="12">
        <v>24014</v>
      </c>
      <c r="AH42" s="12">
        <v>16740</v>
      </c>
      <c r="AI42" s="12">
        <v>283873</v>
      </c>
      <c r="AJ42" s="12">
        <v>30651</v>
      </c>
      <c r="AK42" s="12">
        <v>8493</v>
      </c>
      <c r="AL42" s="12">
        <v>9711</v>
      </c>
      <c r="AM42" s="12">
        <v>1218</v>
      </c>
      <c r="AN42" s="12">
        <v>1695931</v>
      </c>
      <c r="AO42" s="12">
        <v>37933</v>
      </c>
      <c r="AP42" s="12">
        <v>156</v>
      </c>
      <c r="AQ42" s="13">
        <v>37777</v>
      </c>
      <c r="AR42" s="1">
        <v>0</v>
      </c>
      <c r="AS42" s="48" t="s">
        <v>23</v>
      </c>
      <c r="AT42" s="12">
        <v>38929</v>
      </c>
      <c r="AU42" s="12">
        <v>12860</v>
      </c>
      <c r="AV42" s="12">
        <v>26069</v>
      </c>
      <c r="AW42" s="12">
        <v>1619069</v>
      </c>
      <c r="AX42" s="12">
        <v>97173</v>
      </c>
      <c r="AY42" s="12">
        <v>415062</v>
      </c>
      <c r="AZ42" s="12">
        <v>1106834</v>
      </c>
      <c r="BA42" s="12">
        <v>8091754</v>
      </c>
      <c r="BB42" s="1">
        <v>5203</v>
      </c>
      <c r="BC42" s="9">
        <v>1555.2093023255813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18"/>
        <v>1551.2143648858346</v>
      </c>
      <c r="C43" s="109">
        <f t="shared" si="19"/>
        <v>1163.5794724007981</v>
      </c>
      <c r="D43" s="109">
        <f t="shared" si="20"/>
        <v>117.27577033917092</v>
      </c>
      <c r="E43" s="109">
        <f t="shared" si="21"/>
        <v>7.9849257370871207</v>
      </c>
      <c r="F43" s="109">
        <f t="shared" si="22"/>
        <v>18.853025936599423</v>
      </c>
      <c r="G43" s="109">
        <f t="shared" si="23"/>
        <v>243.52117047217911</v>
      </c>
      <c r="H43" s="108" t="s">
        <v>26</v>
      </c>
      <c r="I43" s="119">
        <f t="shared" si="24"/>
        <v>6997528</v>
      </c>
      <c r="J43" s="115">
        <f t="shared" si="25"/>
        <v>5248907</v>
      </c>
      <c r="K43" s="115">
        <f t="shared" si="26"/>
        <v>529031</v>
      </c>
      <c r="L43" s="115">
        <f t="shared" si="27"/>
        <v>36020</v>
      </c>
      <c r="M43" s="115">
        <f t="shared" si="28"/>
        <v>85046</v>
      </c>
      <c r="N43" s="120">
        <f t="shared" si="29"/>
        <v>1098524</v>
      </c>
      <c r="P43" s="45" t="s">
        <v>24</v>
      </c>
      <c r="Q43" s="1">
        <v>16016507</v>
      </c>
      <c r="R43" s="1">
        <v>13919105</v>
      </c>
      <c r="S43" s="1">
        <v>2097402</v>
      </c>
      <c r="T43" s="1">
        <v>1771748</v>
      </c>
      <c r="U43" s="1">
        <v>325654</v>
      </c>
      <c r="V43" s="1">
        <v>1746855</v>
      </c>
      <c r="W43" s="1">
        <v>2213617</v>
      </c>
      <c r="X43" s="1">
        <v>466762</v>
      </c>
      <c r="Y43" s="1">
        <v>-16524</v>
      </c>
      <c r="Z43" s="1">
        <v>400937</v>
      </c>
      <c r="AA43" s="1">
        <v>417461</v>
      </c>
      <c r="AB43" s="51">
        <v>1744427</v>
      </c>
      <c r="AC43" s="1"/>
      <c r="AD43" s="45" t="s">
        <v>24</v>
      </c>
      <c r="AE43" s="1">
        <v>288166</v>
      </c>
      <c r="AF43" s="1">
        <v>334749</v>
      </c>
      <c r="AG43" s="1">
        <v>46583</v>
      </c>
      <c r="AH43" s="1">
        <v>28184</v>
      </c>
      <c r="AI43" s="1">
        <v>692914</v>
      </c>
      <c r="AJ43" s="1">
        <v>735163</v>
      </c>
      <c r="AK43" s="1">
        <v>18952</v>
      </c>
      <c r="AL43" s="1">
        <v>21670</v>
      </c>
      <c r="AM43" s="1">
        <v>2718</v>
      </c>
      <c r="AN43" s="1">
        <v>3020426</v>
      </c>
      <c r="AO43" s="1">
        <v>89759</v>
      </c>
      <c r="AP43" s="1">
        <v>1266</v>
      </c>
      <c r="AQ43" s="9">
        <v>88493</v>
      </c>
      <c r="AR43" s="1">
        <v>0</v>
      </c>
      <c r="AS43" s="45" t="s">
        <v>24</v>
      </c>
      <c r="AT43" s="1">
        <v>44702</v>
      </c>
      <c r="AU43" s="1">
        <v>-838</v>
      </c>
      <c r="AV43" s="1">
        <v>45540</v>
      </c>
      <c r="AW43" s="1">
        <v>2885965</v>
      </c>
      <c r="AX43" s="1">
        <v>107481</v>
      </c>
      <c r="AY43" s="1">
        <v>854535</v>
      </c>
      <c r="AZ43" s="1">
        <v>1923949</v>
      </c>
      <c r="BA43" s="1">
        <v>20783788</v>
      </c>
      <c r="BB43" s="23">
        <v>11297</v>
      </c>
      <c r="BC43" s="51">
        <v>1839.7617066477826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18"/>
        <v>1511.6458249294071</v>
      </c>
      <c r="C44" s="109">
        <f t="shared" si="19"/>
        <v>1138.824929407019</v>
      </c>
      <c r="D44" s="109">
        <f t="shared" si="20"/>
        <v>107.80153287615974</v>
      </c>
      <c r="E44" s="109">
        <f t="shared" si="21"/>
        <v>3.3158531665994353</v>
      </c>
      <c r="F44" s="109">
        <f t="shared" si="22"/>
        <v>17.676885841064944</v>
      </c>
      <c r="G44" s="109">
        <f t="shared" si="23"/>
        <v>244.02662363856393</v>
      </c>
      <c r="H44" s="108" t="s">
        <v>27</v>
      </c>
      <c r="I44" s="119">
        <f t="shared" si="24"/>
        <v>3747370</v>
      </c>
      <c r="J44" s="115">
        <f t="shared" si="25"/>
        <v>2823147</v>
      </c>
      <c r="K44" s="115">
        <f t="shared" si="26"/>
        <v>267240</v>
      </c>
      <c r="L44" s="115">
        <f t="shared" si="27"/>
        <v>8220</v>
      </c>
      <c r="M44" s="115">
        <f t="shared" si="28"/>
        <v>43821</v>
      </c>
      <c r="N44" s="120">
        <f t="shared" si="29"/>
        <v>604942</v>
      </c>
      <c r="P44" s="45" t="s">
        <v>25</v>
      </c>
      <c r="Q44" s="1">
        <v>14083612</v>
      </c>
      <c r="R44" s="1">
        <v>12241298</v>
      </c>
      <c r="S44" s="1">
        <v>1842314</v>
      </c>
      <c r="T44" s="1">
        <v>1555500</v>
      </c>
      <c r="U44" s="1">
        <v>286814</v>
      </c>
      <c r="V44" s="1">
        <v>3623783</v>
      </c>
      <c r="W44" s="1">
        <v>3898717</v>
      </c>
      <c r="X44" s="1">
        <v>274934</v>
      </c>
      <c r="Y44" s="1">
        <v>-94630</v>
      </c>
      <c r="Z44" s="1">
        <v>129804</v>
      </c>
      <c r="AA44" s="1">
        <v>224434</v>
      </c>
      <c r="AB44" s="9">
        <v>3698819</v>
      </c>
      <c r="AC44" s="1"/>
      <c r="AD44" s="45" t="s">
        <v>25</v>
      </c>
      <c r="AE44" s="1">
        <v>300475</v>
      </c>
      <c r="AF44" s="1">
        <v>348165</v>
      </c>
      <c r="AG44" s="1">
        <v>47690</v>
      </c>
      <c r="AH44" s="1">
        <v>1402491</v>
      </c>
      <c r="AI44" s="1">
        <v>691967</v>
      </c>
      <c r="AJ44" s="1">
        <v>1303886</v>
      </c>
      <c r="AK44" s="1">
        <v>19594</v>
      </c>
      <c r="AL44" s="1">
        <v>22404</v>
      </c>
      <c r="AM44" s="1">
        <v>2810</v>
      </c>
      <c r="AN44" s="1">
        <v>2955888</v>
      </c>
      <c r="AO44" s="1">
        <v>216890</v>
      </c>
      <c r="AP44" s="1">
        <v>32</v>
      </c>
      <c r="AQ44" s="9">
        <v>216858</v>
      </c>
      <c r="AR44" s="1">
        <v>0</v>
      </c>
      <c r="AS44" s="45" t="s">
        <v>25</v>
      </c>
      <c r="AT44" s="1">
        <v>120594</v>
      </c>
      <c r="AU44" s="1">
        <v>67681</v>
      </c>
      <c r="AV44" s="1">
        <v>52913</v>
      </c>
      <c r="AW44" s="1">
        <v>2618404</v>
      </c>
      <c r="AX44" s="1">
        <v>69455</v>
      </c>
      <c r="AY44" s="1">
        <v>777378</v>
      </c>
      <c r="AZ44" s="1">
        <v>1771571</v>
      </c>
      <c r="BA44" s="1">
        <v>20663283</v>
      </c>
      <c r="BB44" s="1">
        <v>10881</v>
      </c>
      <c r="BC44" s="9">
        <v>1899.0242624758753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18"/>
        <v>1532.2057098161908</v>
      </c>
      <c r="C45" s="109">
        <f t="shared" si="19"/>
        <v>1157.4857254595229</v>
      </c>
      <c r="D45" s="109">
        <f t="shared" si="20"/>
        <v>103.9073132577239</v>
      </c>
      <c r="E45" s="109">
        <f t="shared" si="21"/>
        <v>1.9831834180680485</v>
      </c>
      <c r="F45" s="109">
        <f t="shared" si="22"/>
        <v>7.5017598748533434</v>
      </c>
      <c r="G45" s="109">
        <f t="shared" si="23"/>
        <v>261.32772780602266</v>
      </c>
      <c r="H45" s="108" t="s">
        <v>28</v>
      </c>
      <c r="I45" s="119">
        <f t="shared" si="24"/>
        <v>7835700</v>
      </c>
      <c r="J45" s="115">
        <f t="shared" si="25"/>
        <v>5919382</v>
      </c>
      <c r="K45" s="115">
        <f t="shared" si="26"/>
        <v>531382</v>
      </c>
      <c r="L45" s="115">
        <f t="shared" si="27"/>
        <v>10142</v>
      </c>
      <c r="M45" s="115">
        <f t="shared" si="28"/>
        <v>38364</v>
      </c>
      <c r="N45" s="120">
        <f t="shared" si="29"/>
        <v>1336430</v>
      </c>
      <c r="P45" s="45" t="s">
        <v>26</v>
      </c>
      <c r="Q45" s="1">
        <v>5248907</v>
      </c>
      <c r="R45" s="1">
        <v>4560934</v>
      </c>
      <c r="S45" s="1">
        <v>687973</v>
      </c>
      <c r="T45" s="1">
        <v>581011</v>
      </c>
      <c r="U45" s="1">
        <v>106962</v>
      </c>
      <c r="V45" s="1">
        <v>529031</v>
      </c>
      <c r="W45" s="1">
        <v>613124</v>
      </c>
      <c r="X45" s="1">
        <v>84093</v>
      </c>
      <c r="Y45" s="1">
        <v>-30365</v>
      </c>
      <c r="Z45" s="1">
        <v>32829</v>
      </c>
      <c r="AA45" s="1">
        <v>63194</v>
      </c>
      <c r="AB45" s="9">
        <v>553148</v>
      </c>
      <c r="AC45" s="1"/>
      <c r="AD45" s="45" t="s">
        <v>26</v>
      </c>
      <c r="AE45" s="1">
        <v>130642</v>
      </c>
      <c r="AF45" s="1">
        <v>150645</v>
      </c>
      <c r="AG45" s="1">
        <v>20003</v>
      </c>
      <c r="AH45" s="1">
        <v>18655</v>
      </c>
      <c r="AI45" s="1">
        <v>233550</v>
      </c>
      <c r="AJ45" s="1">
        <v>170301</v>
      </c>
      <c r="AK45" s="1">
        <v>6248</v>
      </c>
      <c r="AL45" s="1">
        <v>7144</v>
      </c>
      <c r="AM45" s="1">
        <v>896</v>
      </c>
      <c r="AN45" s="1">
        <v>1219590</v>
      </c>
      <c r="AO45" s="1">
        <v>36020</v>
      </c>
      <c r="AP45" s="1">
        <v>169</v>
      </c>
      <c r="AQ45" s="9">
        <v>35851</v>
      </c>
      <c r="AR45" s="1">
        <v>0</v>
      </c>
      <c r="AS45" s="45" t="s">
        <v>26</v>
      </c>
      <c r="AT45" s="1">
        <v>85046</v>
      </c>
      <c r="AU45" s="1">
        <v>62059</v>
      </c>
      <c r="AV45" s="1">
        <v>22987</v>
      </c>
      <c r="AW45" s="1">
        <v>1098524</v>
      </c>
      <c r="AX45" s="1">
        <v>169994</v>
      </c>
      <c r="AY45" s="1">
        <v>246810</v>
      </c>
      <c r="AZ45" s="1">
        <v>681720</v>
      </c>
      <c r="BA45" s="1">
        <v>6997528</v>
      </c>
      <c r="BB45" s="1">
        <v>4511</v>
      </c>
      <c r="BC45" s="9">
        <v>1551.2143648858346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18"/>
        <v>1846.9699367088608</v>
      </c>
      <c r="C46" s="109">
        <f t="shared" si="19"/>
        <v>1482.1772151898733</v>
      </c>
      <c r="D46" s="109">
        <f t="shared" si="20"/>
        <v>53.509493670886073</v>
      </c>
      <c r="E46" s="109">
        <f t="shared" si="21"/>
        <v>6.7792721518987342</v>
      </c>
      <c r="F46" s="109">
        <f t="shared" si="22"/>
        <v>16.011867088607595</v>
      </c>
      <c r="G46" s="109">
        <f t="shared" si="23"/>
        <v>288.49208860759495</v>
      </c>
      <c r="H46" s="108" t="s">
        <v>29</v>
      </c>
      <c r="I46" s="119">
        <f t="shared" si="24"/>
        <v>2334570</v>
      </c>
      <c r="J46" s="115">
        <f t="shared" si="25"/>
        <v>1873472</v>
      </c>
      <c r="K46" s="115">
        <f t="shared" si="26"/>
        <v>67636</v>
      </c>
      <c r="L46" s="115">
        <f t="shared" si="27"/>
        <v>8569</v>
      </c>
      <c r="M46" s="115">
        <f t="shared" si="28"/>
        <v>20239</v>
      </c>
      <c r="N46" s="120">
        <f t="shared" si="29"/>
        <v>364654</v>
      </c>
      <c r="P46" s="45" t="s">
        <v>27</v>
      </c>
      <c r="Q46" s="1">
        <v>2823147</v>
      </c>
      <c r="R46" s="1">
        <v>2453009</v>
      </c>
      <c r="S46" s="1">
        <v>370138</v>
      </c>
      <c r="T46" s="1">
        <v>312493</v>
      </c>
      <c r="U46" s="1">
        <v>57645</v>
      </c>
      <c r="V46" s="1">
        <v>267240</v>
      </c>
      <c r="W46" s="1">
        <v>373029</v>
      </c>
      <c r="X46" s="1">
        <v>105789</v>
      </c>
      <c r="Y46" s="1">
        <v>-31612</v>
      </c>
      <c r="Z46" s="1">
        <v>62149</v>
      </c>
      <c r="AA46" s="1">
        <v>93761</v>
      </c>
      <c r="AB46" s="9">
        <v>293352</v>
      </c>
      <c r="AC46" s="1"/>
      <c r="AD46" s="45" t="s">
        <v>27</v>
      </c>
      <c r="AE46" s="1">
        <v>72488</v>
      </c>
      <c r="AF46" s="1">
        <v>83727</v>
      </c>
      <c r="AG46" s="1">
        <v>11239</v>
      </c>
      <c r="AH46" s="1">
        <v>21029</v>
      </c>
      <c r="AI46" s="1">
        <v>114330</v>
      </c>
      <c r="AJ46" s="1">
        <v>85505</v>
      </c>
      <c r="AK46" s="1">
        <v>5500</v>
      </c>
      <c r="AL46" s="1">
        <v>6289</v>
      </c>
      <c r="AM46" s="1">
        <v>789</v>
      </c>
      <c r="AN46" s="1">
        <v>656983</v>
      </c>
      <c r="AO46" s="1">
        <v>8220</v>
      </c>
      <c r="AP46" s="1">
        <v>-13</v>
      </c>
      <c r="AQ46" s="9">
        <v>8233</v>
      </c>
      <c r="AR46" s="1">
        <v>0</v>
      </c>
      <c r="AS46" s="45" t="s">
        <v>27</v>
      </c>
      <c r="AT46" s="1">
        <v>43821</v>
      </c>
      <c r="AU46" s="1">
        <v>24692</v>
      </c>
      <c r="AV46" s="1">
        <v>19129</v>
      </c>
      <c r="AW46" s="1">
        <v>604942</v>
      </c>
      <c r="AX46" s="1">
        <v>131943</v>
      </c>
      <c r="AY46" s="1">
        <v>135436</v>
      </c>
      <c r="AZ46" s="1">
        <v>337563</v>
      </c>
      <c r="BA46" s="1">
        <v>3747370</v>
      </c>
      <c r="BB46" s="1">
        <v>2479</v>
      </c>
      <c r="BC46" s="9">
        <v>1511.6458249294071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18"/>
        <v>2138.8746680828467</v>
      </c>
      <c r="C47" s="109">
        <f t="shared" si="19"/>
        <v>1228.8961763143918</v>
      </c>
      <c r="D47" s="109">
        <f t="shared" si="20"/>
        <v>84.231545406266591</v>
      </c>
      <c r="E47" s="109">
        <f t="shared" si="21"/>
        <v>1.9261816250663835</v>
      </c>
      <c r="F47" s="109">
        <f t="shared" si="22"/>
        <v>628.0087626128518</v>
      </c>
      <c r="G47" s="109">
        <f t="shared" si="23"/>
        <v>195.81200212426978</v>
      </c>
      <c r="H47" s="108" t="s">
        <v>30</v>
      </c>
      <c r="I47" s="119">
        <f t="shared" si="24"/>
        <v>8055002</v>
      </c>
      <c r="J47" s="115">
        <f t="shared" si="25"/>
        <v>4628023</v>
      </c>
      <c r="K47" s="115">
        <f t="shared" si="26"/>
        <v>317216</v>
      </c>
      <c r="L47" s="115">
        <f t="shared" si="27"/>
        <v>7254</v>
      </c>
      <c r="M47" s="115">
        <f t="shared" si="28"/>
        <v>2365081</v>
      </c>
      <c r="N47" s="120">
        <f t="shared" si="29"/>
        <v>737428</v>
      </c>
      <c r="P47" s="45" t="s">
        <v>28</v>
      </c>
      <c r="Q47" s="1">
        <v>5919382</v>
      </c>
      <c r="R47" s="1">
        <v>5143275</v>
      </c>
      <c r="S47" s="1">
        <v>776107</v>
      </c>
      <c r="T47" s="1">
        <v>655534</v>
      </c>
      <c r="U47" s="1">
        <v>120573</v>
      </c>
      <c r="V47" s="1">
        <v>531382</v>
      </c>
      <c r="W47" s="1">
        <v>895659</v>
      </c>
      <c r="X47" s="1">
        <v>364277</v>
      </c>
      <c r="Y47" s="1">
        <v>24887</v>
      </c>
      <c r="Z47" s="1">
        <v>367215</v>
      </c>
      <c r="AA47" s="1">
        <v>342328</v>
      </c>
      <c r="AB47" s="9">
        <v>493559</v>
      </c>
      <c r="AC47" s="1"/>
      <c r="AD47" s="45" t="s">
        <v>28</v>
      </c>
      <c r="AE47" s="1">
        <v>131965</v>
      </c>
      <c r="AF47" s="1">
        <v>152059</v>
      </c>
      <c r="AG47" s="1">
        <v>20094</v>
      </c>
      <c r="AH47" s="1">
        <v>8094</v>
      </c>
      <c r="AI47" s="1">
        <v>301208</v>
      </c>
      <c r="AJ47" s="1">
        <v>52292</v>
      </c>
      <c r="AK47" s="1">
        <v>12936</v>
      </c>
      <c r="AL47" s="1">
        <v>14791</v>
      </c>
      <c r="AM47" s="1">
        <v>1855</v>
      </c>
      <c r="AN47" s="1">
        <v>1384936</v>
      </c>
      <c r="AO47" s="1">
        <v>10142</v>
      </c>
      <c r="AP47" s="1">
        <v>318</v>
      </c>
      <c r="AQ47" s="9">
        <v>9824</v>
      </c>
      <c r="AR47" s="1">
        <v>0</v>
      </c>
      <c r="AS47" s="45" t="s">
        <v>28</v>
      </c>
      <c r="AT47" s="1">
        <v>38364</v>
      </c>
      <c r="AU47" s="1">
        <v>16447</v>
      </c>
      <c r="AV47" s="1">
        <v>21917</v>
      </c>
      <c r="AW47" s="1">
        <v>1336430</v>
      </c>
      <c r="AX47" s="1">
        <v>104990</v>
      </c>
      <c r="AY47" s="1">
        <v>396401</v>
      </c>
      <c r="AZ47" s="1">
        <v>835039</v>
      </c>
      <c r="BA47" s="1">
        <v>7835700</v>
      </c>
      <c r="BB47" s="1">
        <v>5114</v>
      </c>
      <c r="BC47" s="9">
        <v>1532.2057098161908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18"/>
        <v>1407.1048260381594</v>
      </c>
      <c r="C48" s="109">
        <f t="shared" si="19"/>
        <v>1116.7398428731763</v>
      </c>
      <c r="D48" s="109">
        <f t="shared" si="20"/>
        <v>82.08350168350168</v>
      </c>
      <c r="E48" s="109">
        <f t="shared" si="21"/>
        <v>2.5759820426487092</v>
      </c>
      <c r="F48" s="109">
        <f t="shared" si="22"/>
        <v>6.241077441077441</v>
      </c>
      <c r="G48" s="109">
        <f t="shared" si="23"/>
        <v>199.46442199775532</v>
      </c>
      <c r="H48" s="108" t="s">
        <v>31</v>
      </c>
      <c r="I48" s="119">
        <f t="shared" si="24"/>
        <v>6268652</v>
      </c>
      <c r="J48" s="115">
        <f t="shared" si="25"/>
        <v>4975076</v>
      </c>
      <c r="K48" s="115">
        <f t="shared" si="26"/>
        <v>365682</v>
      </c>
      <c r="L48" s="115">
        <f t="shared" si="27"/>
        <v>11476</v>
      </c>
      <c r="M48" s="115">
        <f t="shared" si="28"/>
        <v>27804</v>
      </c>
      <c r="N48" s="120">
        <f t="shared" si="29"/>
        <v>888614</v>
      </c>
      <c r="P48" s="45" t="s">
        <v>29</v>
      </c>
      <c r="Q48" s="1">
        <v>1873472</v>
      </c>
      <c r="R48" s="1">
        <v>1628433</v>
      </c>
      <c r="S48" s="1">
        <v>245039</v>
      </c>
      <c r="T48" s="1">
        <v>206897</v>
      </c>
      <c r="U48" s="1">
        <v>38142</v>
      </c>
      <c r="V48" s="1">
        <v>67636</v>
      </c>
      <c r="W48" s="1">
        <v>223694</v>
      </c>
      <c r="X48" s="1">
        <v>156058</v>
      </c>
      <c r="Y48" s="1">
        <v>-68544</v>
      </c>
      <c r="Z48" s="1">
        <v>80771</v>
      </c>
      <c r="AA48" s="1">
        <v>149315</v>
      </c>
      <c r="AB48" s="9">
        <v>135746</v>
      </c>
      <c r="AC48" s="1"/>
      <c r="AD48" s="45" t="s">
        <v>29</v>
      </c>
      <c r="AE48" s="1">
        <v>42927</v>
      </c>
      <c r="AF48" s="1">
        <v>49608</v>
      </c>
      <c r="AG48" s="1">
        <v>6681</v>
      </c>
      <c r="AH48" s="1">
        <v>6153</v>
      </c>
      <c r="AI48" s="1">
        <v>81779</v>
      </c>
      <c r="AJ48" s="1">
        <v>4887</v>
      </c>
      <c r="AK48" s="1">
        <v>434</v>
      </c>
      <c r="AL48" s="1">
        <v>496</v>
      </c>
      <c r="AM48" s="1">
        <v>62</v>
      </c>
      <c r="AN48" s="1">
        <v>393462</v>
      </c>
      <c r="AO48" s="1">
        <v>8569</v>
      </c>
      <c r="AP48" s="1">
        <v>-265</v>
      </c>
      <c r="AQ48" s="9">
        <v>8834</v>
      </c>
      <c r="AR48" s="1">
        <v>0</v>
      </c>
      <c r="AS48" s="45" t="s">
        <v>29</v>
      </c>
      <c r="AT48" s="1">
        <v>20239</v>
      </c>
      <c r="AU48" s="1">
        <v>-446</v>
      </c>
      <c r="AV48" s="1">
        <v>20685</v>
      </c>
      <c r="AW48" s="1">
        <v>364654</v>
      </c>
      <c r="AX48" s="1">
        <v>10401</v>
      </c>
      <c r="AY48" s="1">
        <v>56612</v>
      </c>
      <c r="AZ48" s="1">
        <v>297641</v>
      </c>
      <c r="BA48" s="1">
        <v>2334570</v>
      </c>
      <c r="BB48" s="1">
        <v>1264</v>
      </c>
      <c r="BC48" s="9">
        <v>1846.9699367088608</v>
      </c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18"/>
        <v>1732.6696851325758</v>
      </c>
      <c r="C49" s="109">
        <f t="shared" si="19"/>
        <v>1298.1169507575758</v>
      </c>
      <c r="D49" s="109">
        <f t="shared" si="20"/>
        <v>166.45182291666666</v>
      </c>
      <c r="E49" s="109">
        <f t="shared" si="21"/>
        <v>13.077296401515152</v>
      </c>
      <c r="F49" s="109">
        <f t="shared" si="22"/>
        <v>7.0788944128787881</v>
      </c>
      <c r="G49" s="109">
        <f t="shared" si="23"/>
        <v>247.94472064393941</v>
      </c>
      <c r="H49" s="116" t="s">
        <v>46</v>
      </c>
      <c r="I49" s="119">
        <f t="shared" si="24"/>
        <v>29275187</v>
      </c>
      <c r="J49" s="115">
        <f t="shared" si="25"/>
        <v>21932984</v>
      </c>
      <c r="K49" s="115">
        <f t="shared" si="26"/>
        <v>2812370</v>
      </c>
      <c r="L49" s="115">
        <f t="shared" si="27"/>
        <v>220954</v>
      </c>
      <c r="M49" s="115">
        <f t="shared" si="28"/>
        <v>119605</v>
      </c>
      <c r="N49" s="120">
        <f t="shared" si="29"/>
        <v>4189274</v>
      </c>
      <c r="P49" s="45" t="s">
        <v>30</v>
      </c>
      <c r="Q49" s="1">
        <v>4628023</v>
      </c>
      <c r="R49" s="1">
        <v>4020658</v>
      </c>
      <c r="S49" s="1">
        <v>607365</v>
      </c>
      <c r="T49" s="1">
        <v>512850</v>
      </c>
      <c r="U49" s="1">
        <v>94515</v>
      </c>
      <c r="V49" s="1">
        <v>317216</v>
      </c>
      <c r="W49" s="1">
        <v>412530</v>
      </c>
      <c r="X49" s="1">
        <v>95314</v>
      </c>
      <c r="Y49" s="1">
        <v>-24932</v>
      </c>
      <c r="Z49" s="1">
        <v>54877</v>
      </c>
      <c r="AA49" s="1">
        <v>79809</v>
      </c>
      <c r="AB49" s="9">
        <v>339372</v>
      </c>
      <c r="AC49" s="1"/>
      <c r="AD49" s="45" t="s">
        <v>30</v>
      </c>
      <c r="AE49" s="1">
        <v>97429</v>
      </c>
      <c r="AF49" s="1">
        <v>112536</v>
      </c>
      <c r="AG49" s="1">
        <v>15107</v>
      </c>
      <c r="AH49" s="1">
        <v>4</v>
      </c>
      <c r="AI49" s="1">
        <v>186974</v>
      </c>
      <c r="AJ49" s="1">
        <v>54965</v>
      </c>
      <c r="AK49" s="1">
        <v>2776</v>
      </c>
      <c r="AL49" s="1">
        <v>3174</v>
      </c>
      <c r="AM49" s="1">
        <v>398</v>
      </c>
      <c r="AN49" s="1">
        <v>3109763</v>
      </c>
      <c r="AO49" s="1">
        <v>7254</v>
      </c>
      <c r="AP49" s="1">
        <v>371</v>
      </c>
      <c r="AQ49" s="9">
        <v>6883</v>
      </c>
      <c r="AR49" s="1">
        <v>0</v>
      </c>
      <c r="AS49" s="45" t="s">
        <v>30</v>
      </c>
      <c r="AT49" s="1">
        <v>2365081</v>
      </c>
      <c r="AU49" s="1">
        <v>2349223</v>
      </c>
      <c r="AV49" s="1">
        <v>15858</v>
      </c>
      <c r="AW49" s="1">
        <v>737428</v>
      </c>
      <c r="AX49" s="1">
        <v>10486</v>
      </c>
      <c r="AY49" s="1">
        <v>221547</v>
      </c>
      <c r="AZ49" s="1">
        <v>505395</v>
      </c>
      <c r="BA49" s="1">
        <v>8055002</v>
      </c>
      <c r="BB49" s="1">
        <v>3766</v>
      </c>
      <c r="BC49" s="9">
        <v>2138.8746680828467</v>
      </c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18"/>
        <v>1719.3934752104772</v>
      </c>
      <c r="C50" s="115">
        <f t="shared" si="19"/>
        <v>1308.442352666043</v>
      </c>
      <c r="D50" s="115">
        <f t="shared" si="20"/>
        <v>113.68159494855004</v>
      </c>
      <c r="E50" s="115">
        <f t="shared" si="21"/>
        <v>12.506898971000936</v>
      </c>
      <c r="F50" s="115">
        <f t="shared" si="22"/>
        <v>16.821913002806362</v>
      </c>
      <c r="G50" s="120">
        <f t="shared" si="23"/>
        <v>267.94071562207671</v>
      </c>
      <c r="H50" s="117" t="s">
        <v>32</v>
      </c>
      <c r="I50" s="119">
        <f t="shared" si="24"/>
        <v>14704253</v>
      </c>
      <c r="J50" s="115">
        <f t="shared" si="25"/>
        <v>11189799</v>
      </c>
      <c r="K50" s="115">
        <f t="shared" si="26"/>
        <v>972205</v>
      </c>
      <c r="L50" s="115">
        <f t="shared" si="27"/>
        <v>106959</v>
      </c>
      <c r="M50" s="115">
        <f t="shared" si="28"/>
        <v>143861</v>
      </c>
      <c r="N50" s="120">
        <f t="shared" si="29"/>
        <v>2291429</v>
      </c>
      <c r="P50" s="45" t="s">
        <v>31</v>
      </c>
      <c r="Q50" s="1">
        <v>4975076</v>
      </c>
      <c r="R50" s="1">
        <v>4322437</v>
      </c>
      <c r="S50" s="1">
        <v>652639</v>
      </c>
      <c r="T50" s="1">
        <v>550994</v>
      </c>
      <c r="U50" s="1">
        <v>101645</v>
      </c>
      <c r="V50" s="1">
        <v>365682</v>
      </c>
      <c r="W50" s="1">
        <v>479097</v>
      </c>
      <c r="X50" s="1">
        <v>113415</v>
      </c>
      <c r="Y50" s="1">
        <v>-41764</v>
      </c>
      <c r="Z50" s="1">
        <v>50231</v>
      </c>
      <c r="AA50" s="1">
        <v>91995</v>
      </c>
      <c r="AB50" s="9">
        <v>396112</v>
      </c>
      <c r="AC50" s="1"/>
      <c r="AD50" s="45" t="s">
        <v>31</v>
      </c>
      <c r="AE50" s="1">
        <v>128871</v>
      </c>
      <c r="AF50" s="1">
        <v>148666</v>
      </c>
      <c r="AG50" s="1">
        <v>19795</v>
      </c>
      <c r="AH50" s="1">
        <v>9096</v>
      </c>
      <c r="AI50" s="1">
        <v>201193</v>
      </c>
      <c r="AJ50" s="1">
        <v>56952</v>
      </c>
      <c r="AK50" s="1">
        <v>11334</v>
      </c>
      <c r="AL50" s="1">
        <v>12959</v>
      </c>
      <c r="AM50" s="1">
        <v>1625</v>
      </c>
      <c r="AN50" s="1">
        <v>927894</v>
      </c>
      <c r="AO50" s="1">
        <v>11476</v>
      </c>
      <c r="AP50" s="1">
        <v>-859</v>
      </c>
      <c r="AQ50" s="9">
        <v>12335</v>
      </c>
      <c r="AR50" s="1">
        <v>0</v>
      </c>
      <c r="AS50" s="45" t="s">
        <v>31</v>
      </c>
      <c r="AT50" s="1">
        <v>27804</v>
      </c>
      <c r="AU50" s="1">
        <v>-917</v>
      </c>
      <c r="AV50" s="1">
        <v>28721</v>
      </c>
      <c r="AW50" s="1">
        <v>888614</v>
      </c>
      <c r="AX50" s="1">
        <v>40894</v>
      </c>
      <c r="AY50" s="1">
        <v>162269</v>
      </c>
      <c r="AZ50" s="1">
        <v>685451</v>
      </c>
      <c r="BA50" s="1">
        <v>6268652</v>
      </c>
      <c r="BB50" s="1">
        <v>4455</v>
      </c>
      <c r="BC50" s="9">
        <v>1407.1048260381594</v>
      </c>
      <c r="BD50" s="47"/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18"/>
        <v>2235.8932241948069</v>
      </c>
      <c r="C51" s="123">
        <f t="shared" si="19"/>
        <v>1769.6984414908907</v>
      </c>
      <c r="D51" s="123">
        <f t="shared" si="20"/>
        <v>138.50982164611193</v>
      </c>
      <c r="E51" s="123">
        <f t="shared" si="21"/>
        <v>25.695005817375474</v>
      </c>
      <c r="F51" s="123">
        <f t="shared" si="22"/>
        <v>31.013595411801745</v>
      </c>
      <c r="G51" s="124">
        <f t="shared" si="23"/>
        <v>270.97635982862698</v>
      </c>
      <c r="H51" s="121" t="s">
        <v>33</v>
      </c>
      <c r="I51" s="184">
        <f>SUM(I6:I50)</f>
        <v>4083691282</v>
      </c>
      <c r="J51" s="185">
        <f t="shared" ref="J51:N51" si="30">SUM(J6:J50)</f>
        <v>3232221476</v>
      </c>
      <c r="K51" s="185">
        <f t="shared" si="30"/>
        <v>252977801</v>
      </c>
      <c r="L51" s="185">
        <f t="shared" si="30"/>
        <v>46930001</v>
      </c>
      <c r="M51" s="185">
        <f t="shared" si="30"/>
        <v>56644006</v>
      </c>
      <c r="N51" s="186">
        <f t="shared" si="30"/>
        <v>494917998</v>
      </c>
      <c r="P51" s="48" t="s">
        <v>46</v>
      </c>
      <c r="Q51" s="12">
        <v>21932984</v>
      </c>
      <c r="R51" s="12">
        <v>19058531</v>
      </c>
      <c r="S51" s="12">
        <v>2874453</v>
      </c>
      <c r="T51" s="12">
        <v>2428040</v>
      </c>
      <c r="U51" s="12">
        <v>446413</v>
      </c>
      <c r="V51" s="12">
        <v>2812370</v>
      </c>
      <c r="W51" s="12">
        <v>3203613</v>
      </c>
      <c r="X51" s="12">
        <v>391243</v>
      </c>
      <c r="Y51" s="12">
        <v>-166891</v>
      </c>
      <c r="Z51" s="12">
        <v>147946</v>
      </c>
      <c r="AA51" s="12">
        <v>314837</v>
      </c>
      <c r="AB51" s="13">
        <v>2938306</v>
      </c>
      <c r="AC51" s="1"/>
      <c r="AD51" s="48" t="s">
        <v>46</v>
      </c>
      <c r="AE51" s="12">
        <v>449076</v>
      </c>
      <c r="AF51" s="12">
        <v>519608</v>
      </c>
      <c r="AG51" s="12">
        <v>70532</v>
      </c>
      <c r="AH51" s="12">
        <v>243183</v>
      </c>
      <c r="AI51" s="12">
        <v>1175849</v>
      </c>
      <c r="AJ51" s="12">
        <v>1070198</v>
      </c>
      <c r="AK51" s="12">
        <v>40955</v>
      </c>
      <c r="AL51" s="12">
        <v>46829</v>
      </c>
      <c r="AM51" s="12">
        <v>5874</v>
      </c>
      <c r="AN51" s="12">
        <v>4529833</v>
      </c>
      <c r="AO51" s="12">
        <v>220954</v>
      </c>
      <c r="AP51" s="12">
        <v>1012</v>
      </c>
      <c r="AQ51" s="13">
        <v>219942</v>
      </c>
      <c r="AR51" s="10">
        <v>0</v>
      </c>
      <c r="AS51" s="48" t="s">
        <v>46</v>
      </c>
      <c r="AT51" s="12">
        <v>119605</v>
      </c>
      <c r="AU51" s="12">
        <v>29704</v>
      </c>
      <c r="AV51" s="12">
        <v>89901</v>
      </c>
      <c r="AW51" s="12">
        <v>4189274</v>
      </c>
      <c r="AX51" s="12">
        <v>320504</v>
      </c>
      <c r="AY51" s="12">
        <v>1052515</v>
      </c>
      <c r="AZ51" s="12">
        <v>2816255</v>
      </c>
      <c r="BA51" s="12">
        <v>29275187</v>
      </c>
      <c r="BB51" s="12">
        <v>16896</v>
      </c>
      <c r="BC51" s="13">
        <v>1732.6696851325758</v>
      </c>
      <c r="BD51" s="118"/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ht="12">
      <c r="A52" s="127" t="s">
        <v>58</v>
      </c>
      <c r="B52" s="109">
        <f>B51</f>
        <v>2235.8932241948069</v>
      </c>
      <c r="C52" s="109">
        <f t="shared" ref="C52:G52" si="31">C51</f>
        <v>1769.6984414908907</v>
      </c>
      <c r="D52" s="109">
        <f t="shared" si="31"/>
        <v>138.50982164611193</v>
      </c>
      <c r="E52" s="109">
        <f t="shared" si="31"/>
        <v>25.695005817375474</v>
      </c>
      <c r="F52" s="109">
        <f t="shared" si="31"/>
        <v>31.013595411801745</v>
      </c>
      <c r="G52" s="109">
        <f t="shared" si="31"/>
        <v>270.97635982862698</v>
      </c>
      <c r="H52" s="127" t="s">
        <v>58</v>
      </c>
      <c r="I52" s="109">
        <f>AVERAGE(I6:I50)</f>
        <v>90748695.155555561</v>
      </c>
      <c r="J52" s="109">
        <f t="shared" ref="J52:N52" si="32">AVERAGE(J6:J50)</f>
        <v>71827143.911111116</v>
      </c>
      <c r="K52" s="109">
        <f t="shared" si="32"/>
        <v>5621728.9111111108</v>
      </c>
      <c r="L52" s="109">
        <f t="shared" si="32"/>
        <v>1042888.9111111111</v>
      </c>
      <c r="M52" s="109">
        <f t="shared" si="32"/>
        <v>1258755.6888888888</v>
      </c>
      <c r="N52" s="109">
        <f t="shared" si="32"/>
        <v>10998177.733333332</v>
      </c>
      <c r="P52" s="50" t="s">
        <v>32</v>
      </c>
      <c r="Q52" s="14">
        <v>11189799</v>
      </c>
      <c r="R52" s="14">
        <v>9728259</v>
      </c>
      <c r="S52" s="14">
        <v>1461540</v>
      </c>
      <c r="T52" s="14">
        <v>1234390</v>
      </c>
      <c r="U52" s="14">
        <v>227150</v>
      </c>
      <c r="V52" s="14">
        <v>972205</v>
      </c>
      <c r="W52" s="14">
        <v>1273957</v>
      </c>
      <c r="X52" s="14">
        <v>301752</v>
      </c>
      <c r="Y52" s="14">
        <v>-166978</v>
      </c>
      <c r="Z52" s="14">
        <v>89200</v>
      </c>
      <c r="AA52" s="14">
        <v>256178</v>
      </c>
      <c r="AB52" s="15">
        <v>1097186</v>
      </c>
      <c r="AC52" s="1"/>
      <c r="AD52" s="50" t="s">
        <v>32</v>
      </c>
      <c r="AE52" s="12">
        <v>289512</v>
      </c>
      <c r="AF52" s="12">
        <v>329063</v>
      </c>
      <c r="AG52" s="12">
        <v>39551</v>
      </c>
      <c r="AH52" s="12">
        <v>23093</v>
      </c>
      <c r="AI52" s="12">
        <v>598799</v>
      </c>
      <c r="AJ52" s="12">
        <v>185782</v>
      </c>
      <c r="AK52" s="12">
        <v>41997</v>
      </c>
      <c r="AL52" s="12">
        <v>48020</v>
      </c>
      <c r="AM52" s="12">
        <v>6023</v>
      </c>
      <c r="AN52" s="12">
        <v>2542249</v>
      </c>
      <c r="AO52" s="12">
        <v>106959</v>
      </c>
      <c r="AP52" s="12">
        <v>2922</v>
      </c>
      <c r="AQ52" s="13">
        <v>104037</v>
      </c>
      <c r="AR52" s="1">
        <v>0</v>
      </c>
      <c r="AS52" s="50" t="s">
        <v>32</v>
      </c>
      <c r="AT52" s="12">
        <v>143861</v>
      </c>
      <c r="AU52" s="12">
        <v>85453</v>
      </c>
      <c r="AV52" s="12">
        <v>58408</v>
      </c>
      <c r="AW52" s="12">
        <v>2291429</v>
      </c>
      <c r="AX52" s="12">
        <v>77236</v>
      </c>
      <c r="AY52" s="12">
        <v>618156</v>
      </c>
      <c r="AZ52" s="12">
        <v>1596037</v>
      </c>
      <c r="BA52" s="12">
        <v>14704253</v>
      </c>
      <c r="BB52" s="12">
        <v>8552</v>
      </c>
      <c r="BC52" s="13">
        <v>1719.3934752104772</v>
      </c>
      <c r="BE52" s="1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3"/>
      <c r="BS52" s="1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111"/>
      <c r="CE52" s="111"/>
      <c r="CF52" s="65"/>
      <c r="CG52" s="1"/>
      <c r="CH52" s="1"/>
      <c r="CI52" s="65"/>
      <c r="CJ52" s="65"/>
      <c r="CK52" s="65"/>
      <c r="CL52" s="65"/>
      <c r="CM52" s="65"/>
      <c r="CN52" s="65"/>
      <c r="CO52" s="65"/>
      <c r="CP52" s="65"/>
      <c r="CQ52" s="65"/>
      <c r="CR52" s="112"/>
      <c r="CS52" s="1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3"/>
      <c r="DG52" s="1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3"/>
      <c r="DV52" s="1"/>
      <c r="DW52" s="65"/>
      <c r="DX52" s="65"/>
      <c r="DY52" s="65"/>
      <c r="DZ52" s="65"/>
      <c r="EA52" s="65"/>
      <c r="EB52" s="65"/>
      <c r="EC52" s="65"/>
      <c r="ED52" s="49"/>
      <c r="EE52" s="49"/>
    </row>
    <row r="53" spans="1:135" ht="12">
      <c r="A53" s="126"/>
      <c r="P53" s="52" t="s">
        <v>33</v>
      </c>
      <c r="Q53" s="17">
        <v>3232221476</v>
      </c>
      <c r="R53" s="17">
        <v>2808921003</v>
      </c>
      <c r="S53" s="17">
        <v>423300473</v>
      </c>
      <c r="T53" s="17">
        <v>357335001</v>
      </c>
      <c r="U53" s="17">
        <v>65965472</v>
      </c>
      <c r="V53" s="17">
        <v>252977801</v>
      </c>
      <c r="W53" s="17">
        <v>356165622</v>
      </c>
      <c r="X53" s="17">
        <v>103187821</v>
      </c>
      <c r="Y53" s="17">
        <v>6668802</v>
      </c>
      <c r="Z53" s="17">
        <v>100295626</v>
      </c>
      <c r="AA53" s="17">
        <v>93626824</v>
      </c>
      <c r="AB53" s="18">
        <v>241246993</v>
      </c>
      <c r="AC53" s="1"/>
      <c r="AD53" s="52" t="s">
        <v>33</v>
      </c>
      <c r="AE53" s="17">
        <v>76074998</v>
      </c>
      <c r="AF53" s="17">
        <v>84909997</v>
      </c>
      <c r="AG53" s="17">
        <v>8834999</v>
      </c>
      <c r="AH53" s="17">
        <v>17898000</v>
      </c>
      <c r="AI53" s="17">
        <v>123130995</v>
      </c>
      <c r="AJ53" s="17">
        <v>24143000</v>
      </c>
      <c r="AK53" s="17">
        <v>5062006</v>
      </c>
      <c r="AL53" s="17">
        <v>5788004</v>
      </c>
      <c r="AM53" s="17">
        <v>725998</v>
      </c>
      <c r="AN53" s="17">
        <v>598492005</v>
      </c>
      <c r="AO53" s="17">
        <v>46930001</v>
      </c>
      <c r="AP53" s="17">
        <v>164001</v>
      </c>
      <c r="AQ53" s="18">
        <v>46766000</v>
      </c>
      <c r="AR53" s="1">
        <v>0</v>
      </c>
      <c r="AS53" s="52" t="s">
        <v>33</v>
      </c>
      <c r="AT53" s="17">
        <v>56644006</v>
      </c>
      <c r="AU53" s="17">
        <v>34250001</v>
      </c>
      <c r="AV53" s="17">
        <v>22394005</v>
      </c>
      <c r="AW53" s="17">
        <v>494917998</v>
      </c>
      <c r="AX53" s="17">
        <v>16136998</v>
      </c>
      <c r="AY53" s="17">
        <v>161810003</v>
      </c>
      <c r="AZ53" s="17">
        <v>316970997</v>
      </c>
      <c r="BA53" s="17">
        <v>4083691282</v>
      </c>
      <c r="BB53" s="17">
        <v>1826425</v>
      </c>
      <c r="BC53" s="18">
        <v>2235.8932241948069</v>
      </c>
      <c r="BE53" s="1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3"/>
      <c r="BS53" s="1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111"/>
      <c r="CE53" s="111"/>
      <c r="CF53" s="65"/>
      <c r="CG53" s="1"/>
      <c r="CH53" s="1"/>
      <c r="CI53" s="65"/>
      <c r="CJ53" s="65"/>
      <c r="CK53" s="65"/>
      <c r="CL53" s="65"/>
      <c r="CM53" s="65"/>
      <c r="CN53" s="65"/>
      <c r="CO53" s="65"/>
      <c r="CP53" s="65"/>
      <c r="CQ53" s="65"/>
      <c r="CR53" s="112"/>
      <c r="CS53" s="1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3"/>
      <c r="DG53" s="1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3"/>
      <c r="DV53" s="1"/>
      <c r="DW53" s="65"/>
      <c r="DX53" s="65"/>
      <c r="DY53" s="65"/>
      <c r="DZ53" s="65"/>
      <c r="EA53" s="65"/>
      <c r="EB53" s="65"/>
      <c r="EC53" s="65"/>
      <c r="ED53" s="49"/>
      <c r="EE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127" t="s">
        <v>58</v>
      </c>
      <c r="Q54" s="22">
        <f>AVERAGE(Q6:Q52)</f>
        <v>68770669.702127665</v>
      </c>
      <c r="R54" s="149">
        <f t="shared" ref="R54:AB54" si="33">AVERAGE(R6:R52)</f>
        <v>59764276.659574471</v>
      </c>
      <c r="S54" s="149">
        <f t="shared" si="33"/>
        <v>9006393.042553192</v>
      </c>
      <c r="T54" s="149">
        <f t="shared" si="33"/>
        <v>7602872.3617021274</v>
      </c>
      <c r="U54" s="149">
        <f t="shared" si="33"/>
        <v>1403520.6808510639</v>
      </c>
      <c r="V54" s="149">
        <f t="shared" si="33"/>
        <v>5382506.4042553194</v>
      </c>
      <c r="W54" s="149">
        <f t="shared" si="33"/>
        <v>7577991.9574468089</v>
      </c>
      <c r="X54" s="149">
        <f t="shared" si="33"/>
        <v>2195485.5531914895</v>
      </c>
      <c r="Y54" s="149">
        <f t="shared" si="33"/>
        <v>141889.40425531915</v>
      </c>
      <c r="Z54" s="149">
        <f t="shared" si="33"/>
        <v>2133949.489361702</v>
      </c>
      <c r="AA54" s="149">
        <f t="shared" si="33"/>
        <v>1992060.0851063831</v>
      </c>
      <c r="AB54" s="125">
        <f t="shared" si="33"/>
        <v>5132914.7446808508</v>
      </c>
      <c r="AC54" s="125"/>
      <c r="AD54" s="127" t="s">
        <v>58</v>
      </c>
      <c r="AE54" s="130">
        <f t="shared" ref="AE54:AQ54" si="34">AVERAGE(AE6:AE52)</f>
        <v>1618616.9787234042</v>
      </c>
      <c r="AF54" s="129">
        <f t="shared" si="34"/>
        <v>1806595.6808510639</v>
      </c>
      <c r="AG54" s="129">
        <f t="shared" si="34"/>
        <v>187978.70212765958</v>
      </c>
      <c r="AH54" s="129">
        <f t="shared" si="34"/>
        <v>380808.51063829788</v>
      </c>
      <c r="AI54" s="129">
        <f t="shared" si="34"/>
        <v>2619808.4042553189</v>
      </c>
      <c r="AJ54" s="129">
        <f t="shared" si="34"/>
        <v>513680.85106382979</v>
      </c>
      <c r="AK54" s="129">
        <f t="shared" si="34"/>
        <v>107702.25531914894</v>
      </c>
      <c r="AL54" s="129">
        <f t="shared" si="34"/>
        <v>123149.02127659574</v>
      </c>
      <c r="AM54" s="129">
        <f t="shared" si="34"/>
        <v>15446.765957446809</v>
      </c>
      <c r="AN54" s="129">
        <f t="shared" si="34"/>
        <v>12733872.446808511</v>
      </c>
      <c r="AO54" s="129">
        <f t="shared" si="34"/>
        <v>998510.65957446804</v>
      </c>
      <c r="AP54" s="129">
        <f t="shared" si="34"/>
        <v>3489.3829787234044</v>
      </c>
      <c r="AQ54" s="129">
        <f t="shared" si="34"/>
        <v>995021.27659574465</v>
      </c>
      <c r="AR54" s="125"/>
      <c r="AS54" s="127" t="s">
        <v>58</v>
      </c>
      <c r="AT54" s="151">
        <f t="shared" ref="AT54:BC54" si="35">AVERAGE(AT6:AT52)</f>
        <v>1205191.6170212766</v>
      </c>
      <c r="AU54" s="150">
        <f t="shared" si="35"/>
        <v>728723.42553191492</v>
      </c>
      <c r="AV54" s="149">
        <f t="shared" si="35"/>
        <v>476468.19148936169</v>
      </c>
      <c r="AW54" s="149">
        <f t="shared" si="35"/>
        <v>10530170.170212766</v>
      </c>
      <c r="AX54" s="149">
        <f t="shared" si="35"/>
        <v>343340.38297872338</v>
      </c>
      <c r="AY54" s="149">
        <f t="shared" si="35"/>
        <v>3442766.0212765955</v>
      </c>
      <c r="AZ54" s="149">
        <f t="shared" si="35"/>
        <v>6744063.7659574468</v>
      </c>
      <c r="BA54" s="149">
        <f t="shared" si="35"/>
        <v>86887048.553191483</v>
      </c>
      <c r="BB54" s="149">
        <f t="shared" si="35"/>
        <v>38860.106382978724</v>
      </c>
      <c r="BC54" s="149">
        <f t="shared" si="35"/>
        <v>1902.763596443659</v>
      </c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</row>
    <row r="55" spans="1:135" s="5" customFormat="1" ht="12.75" customHeight="1"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9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5" customFormat="1" ht="9" customHeight="1">
      <c r="AB162" s="19"/>
      <c r="AC162" s="19"/>
      <c r="AD162" s="49"/>
      <c r="AE162" s="19"/>
      <c r="AR162" s="19"/>
      <c r="AT162" s="6"/>
      <c r="AU162" s="49"/>
      <c r="BQ162" s="49"/>
      <c r="BS162" s="19"/>
      <c r="CI162" s="49"/>
      <c r="CJ162" s="49"/>
      <c r="DD162" s="49"/>
      <c r="DE162" s="49"/>
      <c r="DG162" s="49"/>
      <c r="DT162" s="19"/>
      <c r="DV162" s="49"/>
      <c r="DW162" s="49"/>
    </row>
    <row r="163" spans="1:136" s="5" customFormat="1" ht="12" customHeight="1">
      <c r="AB163" s="19"/>
      <c r="AC163" s="19"/>
      <c r="AD163" s="49"/>
      <c r="AE163" s="19"/>
      <c r="AR163" s="19"/>
      <c r="AT163" s="6"/>
      <c r="AU163" s="49"/>
      <c r="BQ163" s="49"/>
      <c r="BS163" s="19"/>
      <c r="CI163" s="49"/>
      <c r="CJ163" s="49"/>
      <c r="DD163" s="49"/>
      <c r="DE163" s="49"/>
      <c r="DG163" s="49"/>
      <c r="DT163" s="19"/>
      <c r="DV163" s="49"/>
      <c r="DW163" s="49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AD164" s="49"/>
      <c r="AT164" s="49"/>
      <c r="AU164" s="49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49"/>
      <c r="BR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49"/>
      <c r="CJ164" s="49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49"/>
      <c r="DE164" s="49"/>
      <c r="DF164" s="5"/>
      <c r="DG164" s="49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U164" s="5"/>
      <c r="DV164" s="49"/>
      <c r="DW164" s="49"/>
      <c r="DX164" s="5"/>
      <c r="DY164" s="5"/>
      <c r="DZ164" s="5"/>
      <c r="EA164" s="5"/>
      <c r="EB164" s="5"/>
      <c r="EC164" s="5"/>
      <c r="ED164" s="5"/>
      <c r="EE164" s="5"/>
      <c r="EF164" s="5"/>
    </row>
    <row r="165" spans="1:136" s="19" customFormat="1" ht="9" customHeight="1">
      <c r="A165" s="5"/>
      <c r="H165" s="5"/>
      <c r="AD165" s="49"/>
      <c r="AT165" s="49"/>
      <c r="AU165" s="49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49"/>
      <c r="BR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49"/>
      <c r="CJ165" s="49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49"/>
      <c r="DE165" s="49"/>
      <c r="DF165" s="5"/>
      <c r="DG165" s="49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U165" s="5"/>
      <c r="DV165" s="49"/>
      <c r="DW165" s="49"/>
      <c r="DX165" s="5"/>
      <c r="DY165" s="5"/>
      <c r="DZ165" s="5"/>
      <c r="EA165" s="5"/>
      <c r="EB165" s="5"/>
      <c r="EC165" s="5"/>
      <c r="ED165" s="5"/>
      <c r="EE165" s="5"/>
      <c r="EF165" s="5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19" customFormat="1" ht="9" customHeight="1">
      <c r="AD280" s="49"/>
      <c r="AT280" s="49"/>
      <c r="AU280" s="49"/>
      <c r="BQ280" s="49"/>
      <c r="CI280" s="49"/>
      <c r="CJ280" s="49"/>
      <c r="DD280" s="49"/>
      <c r="DE280" s="49"/>
      <c r="DG280" s="49"/>
      <c r="DV280" s="49"/>
      <c r="DW280" s="49"/>
    </row>
    <row r="281" spans="1:127" s="19" customFormat="1" ht="9" customHeight="1">
      <c r="AD281" s="49"/>
      <c r="AT281" s="49"/>
      <c r="AU281" s="49"/>
      <c r="BQ281" s="49"/>
      <c r="CI281" s="49"/>
      <c r="CJ281" s="49"/>
      <c r="DD281" s="49"/>
      <c r="DE281" s="49"/>
      <c r="DG281" s="4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s="5" customFormat="1" ht="9" customHeight="1">
      <c r="AB504" s="19"/>
      <c r="AC504" s="19"/>
      <c r="AD504" s="49"/>
      <c r="AE504" s="19"/>
      <c r="AR504" s="19"/>
      <c r="AT504" s="6"/>
      <c r="AU504" s="49"/>
      <c r="BQ504" s="49"/>
      <c r="BS504" s="19"/>
      <c r="CI504" s="49"/>
      <c r="CJ504" s="49"/>
      <c r="DD504" s="49"/>
      <c r="DE504" s="49"/>
      <c r="DG504" s="49"/>
      <c r="DT504" s="19"/>
      <c r="DV504" s="49"/>
      <c r="DW504" s="49"/>
    </row>
    <row r="505" spans="1:127" s="5" customFormat="1" ht="9" customHeight="1">
      <c r="AB505" s="19"/>
      <c r="AC505" s="19"/>
      <c r="AD505" s="49"/>
      <c r="AE505" s="19"/>
      <c r="AR505" s="19"/>
      <c r="AT505" s="6"/>
      <c r="AU505" s="49"/>
      <c r="BQ505" s="49"/>
      <c r="BS505" s="19"/>
      <c r="CI505" s="49"/>
      <c r="CJ505" s="49"/>
      <c r="DD505" s="49"/>
      <c r="DE505" s="49"/>
      <c r="DG505" s="49"/>
      <c r="DT505" s="19"/>
      <c r="DV505" s="49"/>
      <c r="DW505" s="49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3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0" width="13.42578125" style="7" bestFit="1" customWidth="1"/>
    <col min="11" max="11" width="11.85546875" style="7" bestFit="1" customWidth="1"/>
    <col min="12" max="12" width="13" style="7" customWidth="1"/>
    <col min="13" max="14" width="13.42578125" style="7" bestFit="1" customWidth="1"/>
    <col min="15" max="15" width="9.140625" style="7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200</v>
      </c>
      <c r="D1" s="2"/>
      <c r="P1" s="1" t="s">
        <v>69</v>
      </c>
      <c r="Q1" s="8"/>
      <c r="R1" s="62" t="s">
        <v>55</v>
      </c>
      <c r="S1" s="2" t="s">
        <v>201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55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55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126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126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I1" s="126"/>
      <c r="CJ1" s="148"/>
      <c r="CK1" s="1"/>
      <c r="CL1" s="62"/>
      <c r="CM1" s="1"/>
      <c r="CN1" s="62"/>
      <c r="CO1" s="1"/>
      <c r="CP1" s="4"/>
      <c r="CQ1" s="1"/>
      <c r="CR1" s="3"/>
      <c r="CS1" s="1"/>
      <c r="CT1" s="126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202</v>
      </c>
      <c r="R2" s="39"/>
      <c r="S2" s="39"/>
      <c r="T2" s="39"/>
      <c r="U2" s="67"/>
      <c r="V2" s="39" t="s">
        <v>203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204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205</v>
      </c>
      <c r="S3" s="41" t="s">
        <v>206</v>
      </c>
      <c r="T3" s="39"/>
      <c r="U3" s="67"/>
      <c r="V3" s="44"/>
      <c r="W3" s="44"/>
      <c r="X3" s="44"/>
      <c r="Y3" s="41" t="s">
        <v>207</v>
      </c>
      <c r="Z3" s="39"/>
      <c r="AA3" s="67"/>
      <c r="AB3" s="37" t="s">
        <v>208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209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7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210</v>
      </c>
      <c r="AQ5" s="99"/>
      <c r="AR5" s="4"/>
      <c r="AS5" s="99"/>
      <c r="AT5" s="103"/>
      <c r="AU5" s="99" t="s">
        <v>210</v>
      </c>
      <c r="AV5" s="99"/>
      <c r="AW5" s="101"/>
      <c r="AX5" s="99"/>
      <c r="AY5" s="106" t="s">
        <v>211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>(BA6+BA20+BA21+BA27)/($BB6+$BB20+$BB21+$BB27)</f>
        <v>2750.2959569367836</v>
      </c>
      <c r="C6" s="109">
        <f>(Q6+Q20+Q21+Q27)/($BB6+$BB20+$BB21+$BB27)</f>
        <v>2013.2516205519528</v>
      </c>
      <c r="D6" s="109">
        <f>(V6+V20+V21+V27)/($BB6+$BB20+$BB21+$BB27)</f>
        <v>219.64788948349056</v>
      </c>
      <c r="E6" s="109">
        <f>(AO6+AO20+AO21+AO27)/($BB6+$BB20+$BB21+$BB27)</f>
        <v>203.27972882878072</v>
      </c>
      <c r="F6" s="109">
        <f>(AT6+AT20+AT21+AT27)/($BB6+$BB20+$BB21+$BB27)</f>
        <v>28.937460042356815</v>
      </c>
      <c r="G6" s="109">
        <f>(AW6+AW20+AW21+AW27)/($BB6+$BB20+$BB21+$BB27)</f>
        <v>285.17925803020285</v>
      </c>
      <c r="H6" s="108" t="s">
        <v>0</v>
      </c>
      <c r="I6" s="176">
        <f>(BA6+BA20+BA21+BA27)</f>
        <v>2008983935</v>
      </c>
      <c r="J6" s="177">
        <f>(Q6+Q20+Q21+Q27)</f>
        <v>1470601792</v>
      </c>
      <c r="K6" s="177">
        <f>(V6+V20+V21+V27)</f>
        <v>160444217</v>
      </c>
      <c r="L6" s="177">
        <f>(AO6+AO20+AO21+AO27)</f>
        <v>148487914</v>
      </c>
      <c r="M6" s="177">
        <f>(AT6+AT20+AT21+AT27)</f>
        <v>21137686</v>
      </c>
      <c r="N6" s="178">
        <f>(AW6+AW20+AW21+AW27)</f>
        <v>208312326</v>
      </c>
      <c r="P6" s="37" t="s">
        <v>0</v>
      </c>
      <c r="Q6" s="1">
        <v>1379605109</v>
      </c>
      <c r="R6" s="1">
        <v>1193557670</v>
      </c>
      <c r="S6" s="1">
        <v>186047439</v>
      </c>
      <c r="T6" s="1">
        <v>157603175</v>
      </c>
      <c r="U6" s="1">
        <v>28444264</v>
      </c>
      <c r="V6" s="1">
        <v>152854949</v>
      </c>
      <c r="W6" s="1">
        <v>218864166</v>
      </c>
      <c r="X6" s="1">
        <v>66009217</v>
      </c>
      <c r="Y6" s="1">
        <v>31253456</v>
      </c>
      <c r="Z6" s="1">
        <v>92546162</v>
      </c>
      <c r="AA6" s="1">
        <v>61292706</v>
      </c>
      <c r="AB6" s="20">
        <v>119001852</v>
      </c>
      <c r="AC6" s="1"/>
      <c r="AD6" s="37" t="s">
        <v>0</v>
      </c>
      <c r="AE6" s="1">
        <v>40227176</v>
      </c>
      <c r="AF6" s="1">
        <v>44448233</v>
      </c>
      <c r="AG6" s="1">
        <v>4221057</v>
      </c>
      <c r="AH6" s="1">
        <v>17329745</v>
      </c>
      <c r="AI6" s="1">
        <v>57739551</v>
      </c>
      <c r="AJ6" s="1">
        <v>3705380</v>
      </c>
      <c r="AK6" s="1">
        <v>2599641</v>
      </c>
      <c r="AL6" s="1">
        <v>3095095</v>
      </c>
      <c r="AM6" s="1">
        <v>495454</v>
      </c>
      <c r="AN6" s="1">
        <v>353753153</v>
      </c>
      <c r="AO6" s="1">
        <v>143098717</v>
      </c>
      <c r="AP6" s="1">
        <v>92078288</v>
      </c>
      <c r="AQ6" s="20">
        <v>51020429</v>
      </c>
      <c r="AR6" s="1">
        <v>0</v>
      </c>
      <c r="AS6" s="37" t="s">
        <v>0</v>
      </c>
      <c r="AT6" s="1">
        <v>20579440</v>
      </c>
      <c r="AU6" s="21">
        <v>14545712</v>
      </c>
      <c r="AV6" s="1">
        <v>6033728</v>
      </c>
      <c r="AW6" s="1">
        <v>190074996</v>
      </c>
      <c r="AX6" s="1">
        <v>1769856</v>
      </c>
      <c r="AY6" s="1">
        <v>81658620</v>
      </c>
      <c r="AZ6" s="1">
        <v>106646520</v>
      </c>
      <c r="BA6" s="21">
        <v>1886213211</v>
      </c>
      <c r="BB6" s="21">
        <v>672102</v>
      </c>
      <c r="BC6" s="20">
        <v>2806.4389199853595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08" t="s">
        <v>1</v>
      </c>
      <c r="B7" s="109">
        <f t="shared" ref="B7:B19" si="0">BA7/$BB7</f>
        <v>2104.8009777777779</v>
      </c>
      <c r="C7" s="109">
        <f t="shared" ref="C7:C19" si="1">Q7/$BB7</f>
        <v>1540.3726222222222</v>
      </c>
      <c r="D7" s="109">
        <f t="shared" ref="D7:D19" si="2">V7/$BB7</f>
        <v>121.45692592592593</v>
      </c>
      <c r="E7" s="109">
        <f t="shared" ref="E7:E19" si="3">AO7/$BB7</f>
        <v>135.65822962962963</v>
      </c>
      <c r="F7" s="109">
        <f t="shared" ref="F7:F19" si="4">AT7/$BB7</f>
        <v>22.962844444444446</v>
      </c>
      <c r="G7" s="109">
        <f t="shared" ref="G7:G19" si="5">AW7/$BB7</f>
        <v>284.35035555555555</v>
      </c>
      <c r="H7" s="108" t="s">
        <v>1</v>
      </c>
      <c r="I7" s="119">
        <f>BA7</f>
        <v>284148132</v>
      </c>
      <c r="J7" s="115">
        <f>Q7</f>
        <v>207950304</v>
      </c>
      <c r="K7" s="115">
        <f>V7</f>
        <v>16396685</v>
      </c>
      <c r="L7" s="115">
        <f>AO7</f>
        <v>18313861</v>
      </c>
      <c r="M7" s="115">
        <f>AT7</f>
        <v>3099984</v>
      </c>
      <c r="N7" s="120">
        <f>AW7</f>
        <v>38387298</v>
      </c>
      <c r="P7" s="45" t="s">
        <v>1</v>
      </c>
      <c r="Q7" s="1">
        <v>207950304</v>
      </c>
      <c r="R7" s="1">
        <v>179900595</v>
      </c>
      <c r="S7" s="1">
        <v>28049709</v>
      </c>
      <c r="T7" s="1">
        <v>23776285</v>
      </c>
      <c r="U7" s="1">
        <v>4273424</v>
      </c>
      <c r="V7" s="1">
        <v>16396685</v>
      </c>
      <c r="W7" s="1">
        <v>21216045</v>
      </c>
      <c r="X7" s="1">
        <v>4819360</v>
      </c>
      <c r="Y7" s="1">
        <v>-150007</v>
      </c>
      <c r="Z7" s="1">
        <v>3877222</v>
      </c>
      <c r="AA7" s="1">
        <v>4027229</v>
      </c>
      <c r="AB7" s="9">
        <v>16217697</v>
      </c>
      <c r="AC7" s="1"/>
      <c r="AD7" s="45" t="s">
        <v>1</v>
      </c>
      <c r="AE7" s="1">
        <v>3805128</v>
      </c>
      <c r="AF7" s="1">
        <v>4534557</v>
      </c>
      <c r="AG7" s="1">
        <v>729429</v>
      </c>
      <c r="AH7" s="1">
        <v>1474977</v>
      </c>
      <c r="AI7" s="1">
        <v>10126842</v>
      </c>
      <c r="AJ7" s="1">
        <v>810750</v>
      </c>
      <c r="AK7" s="1">
        <v>328995</v>
      </c>
      <c r="AL7" s="1">
        <v>391697</v>
      </c>
      <c r="AM7" s="1">
        <v>62702</v>
      </c>
      <c r="AN7" s="1">
        <v>59801143</v>
      </c>
      <c r="AO7" s="1">
        <v>18313861</v>
      </c>
      <c r="AP7" s="1">
        <v>12701965</v>
      </c>
      <c r="AQ7" s="9">
        <v>5611896</v>
      </c>
      <c r="AR7" s="1">
        <v>0</v>
      </c>
      <c r="AS7" s="45" t="s">
        <v>1</v>
      </c>
      <c r="AT7" s="1">
        <v>3099984</v>
      </c>
      <c r="AU7" s="1">
        <v>2460047</v>
      </c>
      <c r="AV7" s="1">
        <v>639937</v>
      </c>
      <c r="AW7" s="1">
        <v>38387298</v>
      </c>
      <c r="AX7" s="1">
        <v>2229840</v>
      </c>
      <c r="AY7" s="1">
        <v>12480464</v>
      </c>
      <c r="AZ7" s="1">
        <v>23676994</v>
      </c>
      <c r="BA7" s="1">
        <v>284148132</v>
      </c>
      <c r="BB7" s="1">
        <v>135000</v>
      </c>
      <c r="BC7" s="9">
        <v>2104.8009777777779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2203.7554383293455</v>
      </c>
      <c r="C8" s="109">
        <f t="shared" si="1"/>
        <v>1583.4668261909942</v>
      </c>
      <c r="D8" s="109">
        <f t="shared" si="2"/>
        <v>137.80307809440939</v>
      </c>
      <c r="E8" s="109">
        <f t="shared" si="3"/>
        <v>163.68550141396562</v>
      </c>
      <c r="F8" s="109">
        <f t="shared" si="4"/>
        <v>50.669648683924301</v>
      </c>
      <c r="G8" s="109">
        <f t="shared" si="5"/>
        <v>268.13038394605178</v>
      </c>
      <c r="H8" s="108" t="s">
        <v>2</v>
      </c>
      <c r="I8" s="119">
        <f t="shared" ref="I8:I19" si="6">BA8</f>
        <v>81045310</v>
      </c>
      <c r="J8" s="115">
        <f t="shared" ref="J8:J19" si="7">Q8</f>
        <v>58233576</v>
      </c>
      <c r="K8" s="115">
        <f t="shared" ref="K8:K19" si="8">V8</f>
        <v>5067846</v>
      </c>
      <c r="L8" s="115">
        <f t="shared" ref="L8:L19" si="9">AO8</f>
        <v>6019698</v>
      </c>
      <c r="M8" s="115">
        <f t="shared" ref="M8:M19" si="10">AT8</f>
        <v>1863427</v>
      </c>
      <c r="N8" s="120">
        <f t="shared" ref="N8:N19" si="11">AW8</f>
        <v>9860763</v>
      </c>
      <c r="P8" s="45" t="s">
        <v>2</v>
      </c>
      <c r="Q8" s="1">
        <v>58233576</v>
      </c>
      <c r="R8" s="1">
        <v>50389265</v>
      </c>
      <c r="S8" s="1">
        <v>7844311</v>
      </c>
      <c r="T8" s="1">
        <v>6644300</v>
      </c>
      <c r="U8" s="1">
        <v>1200011</v>
      </c>
      <c r="V8" s="1">
        <v>5067846</v>
      </c>
      <c r="W8" s="1">
        <v>6750684</v>
      </c>
      <c r="X8" s="1">
        <v>1682838</v>
      </c>
      <c r="Y8" s="1">
        <v>130865</v>
      </c>
      <c r="Z8" s="1">
        <v>1578917</v>
      </c>
      <c r="AA8" s="1">
        <v>1448052</v>
      </c>
      <c r="AB8" s="9">
        <v>4850628</v>
      </c>
      <c r="AC8" s="1"/>
      <c r="AD8" s="45" t="s">
        <v>2</v>
      </c>
      <c r="AE8" s="1">
        <v>1154754</v>
      </c>
      <c r="AF8" s="1">
        <v>1373083</v>
      </c>
      <c r="AG8" s="1">
        <v>218329</v>
      </c>
      <c r="AH8" s="1">
        <v>652916</v>
      </c>
      <c r="AI8" s="1">
        <v>2969414</v>
      </c>
      <c r="AJ8" s="1">
        <v>73544</v>
      </c>
      <c r="AK8" s="1">
        <v>86353</v>
      </c>
      <c r="AL8" s="1">
        <v>102810</v>
      </c>
      <c r="AM8" s="1">
        <v>16457</v>
      </c>
      <c r="AN8" s="1">
        <v>17743888</v>
      </c>
      <c r="AO8" s="1">
        <v>6019698</v>
      </c>
      <c r="AP8" s="1">
        <v>4077429</v>
      </c>
      <c r="AQ8" s="9">
        <v>1942269</v>
      </c>
      <c r="AR8" s="1">
        <v>0</v>
      </c>
      <c r="AS8" s="45" t="s">
        <v>2</v>
      </c>
      <c r="AT8" s="1">
        <v>1863427</v>
      </c>
      <c r="AU8" s="1">
        <v>1709745</v>
      </c>
      <c r="AV8" s="1">
        <v>153682</v>
      </c>
      <c r="AW8" s="1">
        <v>9860763</v>
      </c>
      <c r="AX8" s="1">
        <v>305055</v>
      </c>
      <c r="AY8" s="1">
        <v>4057721</v>
      </c>
      <c r="AZ8" s="1">
        <v>5497987</v>
      </c>
      <c r="BA8" s="1">
        <v>81045310</v>
      </c>
      <c r="BB8" s="1">
        <v>36776</v>
      </c>
      <c r="BC8" s="9">
        <v>2203.7554383293455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2028.0172543809251</v>
      </c>
      <c r="C9" s="109">
        <f t="shared" si="1"/>
        <v>1578.9577168916978</v>
      </c>
      <c r="D9" s="109">
        <f t="shared" si="2"/>
        <v>106.93825409365125</v>
      </c>
      <c r="E9" s="109">
        <f t="shared" si="3"/>
        <v>98.111049267451875</v>
      </c>
      <c r="F9" s="109">
        <f t="shared" si="4"/>
        <v>-30.458991669060616</v>
      </c>
      <c r="G9" s="109">
        <f t="shared" si="5"/>
        <v>274.46922579718472</v>
      </c>
      <c r="H9" s="108" t="s">
        <v>3</v>
      </c>
      <c r="I9" s="119">
        <f t="shared" si="6"/>
        <v>112952449</v>
      </c>
      <c r="J9" s="115">
        <f t="shared" si="7"/>
        <v>87941629</v>
      </c>
      <c r="K9" s="115">
        <f t="shared" si="8"/>
        <v>5956033</v>
      </c>
      <c r="L9" s="115">
        <f t="shared" si="9"/>
        <v>5464393</v>
      </c>
      <c r="M9" s="115">
        <f t="shared" si="10"/>
        <v>-1696444</v>
      </c>
      <c r="N9" s="120">
        <f t="shared" si="11"/>
        <v>15286838</v>
      </c>
      <c r="P9" s="45" t="s">
        <v>3</v>
      </c>
      <c r="Q9" s="1">
        <v>87941629</v>
      </c>
      <c r="R9" s="1">
        <v>76078597</v>
      </c>
      <c r="S9" s="1">
        <v>11863032</v>
      </c>
      <c r="T9" s="1">
        <v>10059192</v>
      </c>
      <c r="U9" s="1">
        <v>1803840</v>
      </c>
      <c r="V9" s="1">
        <v>5956033</v>
      </c>
      <c r="W9" s="1">
        <v>7072011</v>
      </c>
      <c r="X9" s="1">
        <v>1115978</v>
      </c>
      <c r="Y9" s="1">
        <v>-258646</v>
      </c>
      <c r="Z9" s="1">
        <v>517349</v>
      </c>
      <c r="AA9" s="1">
        <v>775995</v>
      </c>
      <c r="AB9" s="9">
        <v>6094746</v>
      </c>
      <c r="AC9" s="1"/>
      <c r="AD9" s="45" t="s">
        <v>3</v>
      </c>
      <c r="AE9" s="1">
        <v>1777899</v>
      </c>
      <c r="AF9" s="1">
        <v>2095025</v>
      </c>
      <c r="AG9" s="1">
        <v>317126</v>
      </c>
      <c r="AH9" s="1">
        <v>444377</v>
      </c>
      <c r="AI9" s="1">
        <v>3849557</v>
      </c>
      <c r="AJ9" s="1">
        <v>22913</v>
      </c>
      <c r="AK9" s="1">
        <v>119933</v>
      </c>
      <c r="AL9" s="1">
        <v>142790</v>
      </c>
      <c r="AM9" s="1">
        <v>22857</v>
      </c>
      <c r="AN9" s="1">
        <v>19054787</v>
      </c>
      <c r="AO9" s="1">
        <v>5464393</v>
      </c>
      <c r="AP9" s="1">
        <v>4132710</v>
      </c>
      <c r="AQ9" s="9">
        <v>1331683</v>
      </c>
      <c r="AR9" s="1">
        <v>0</v>
      </c>
      <c r="AS9" s="45" t="s">
        <v>3</v>
      </c>
      <c r="AT9" s="1">
        <v>-1696444</v>
      </c>
      <c r="AU9" s="1">
        <v>-1897672</v>
      </c>
      <c r="AV9" s="1">
        <v>201228</v>
      </c>
      <c r="AW9" s="1">
        <v>15286838</v>
      </c>
      <c r="AX9" s="1">
        <v>199659</v>
      </c>
      <c r="AY9" s="1">
        <v>4863331</v>
      </c>
      <c r="AZ9" s="1">
        <v>10223848</v>
      </c>
      <c r="BA9" s="1">
        <v>112952449</v>
      </c>
      <c r="BB9" s="1">
        <v>55696</v>
      </c>
      <c r="BC9" s="9">
        <v>2028.0172543809251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2028.7484773371104</v>
      </c>
      <c r="C10" s="109">
        <f t="shared" si="1"/>
        <v>1548.8115793201134</v>
      </c>
      <c r="D10" s="109">
        <f t="shared" si="2"/>
        <v>112.97046742209632</v>
      </c>
      <c r="E10" s="109">
        <f t="shared" si="3"/>
        <v>131.03611898016996</v>
      </c>
      <c r="F10" s="109">
        <f t="shared" si="4"/>
        <v>7.0659702549575067</v>
      </c>
      <c r="G10" s="109">
        <f t="shared" si="5"/>
        <v>228.86434135977336</v>
      </c>
      <c r="H10" s="108" t="s">
        <v>4</v>
      </c>
      <c r="I10" s="119">
        <f t="shared" si="6"/>
        <v>57291857</v>
      </c>
      <c r="J10" s="115">
        <f t="shared" si="7"/>
        <v>43738439</v>
      </c>
      <c r="K10" s="115">
        <f t="shared" si="8"/>
        <v>3190286</v>
      </c>
      <c r="L10" s="115">
        <f t="shared" si="9"/>
        <v>3700460</v>
      </c>
      <c r="M10" s="115">
        <f t="shared" si="10"/>
        <v>199543</v>
      </c>
      <c r="N10" s="120">
        <f t="shared" si="11"/>
        <v>6463129</v>
      </c>
      <c r="P10" s="45" t="s">
        <v>4</v>
      </c>
      <c r="Q10" s="1">
        <v>43738439</v>
      </c>
      <c r="R10" s="1">
        <v>37846705</v>
      </c>
      <c r="S10" s="1">
        <v>5891734</v>
      </c>
      <c r="T10" s="1">
        <v>4991462</v>
      </c>
      <c r="U10" s="1">
        <v>900272</v>
      </c>
      <c r="V10" s="1">
        <v>3190286</v>
      </c>
      <c r="W10" s="1">
        <v>4274838</v>
      </c>
      <c r="X10" s="1">
        <v>1084552</v>
      </c>
      <c r="Y10" s="1">
        <v>-88927</v>
      </c>
      <c r="Z10" s="1">
        <v>809867</v>
      </c>
      <c r="AA10" s="1">
        <v>898794</v>
      </c>
      <c r="AB10" s="9">
        <v>3213533</v>
      </c>
      <c r="AC10" s="1"/>
      <c r="AD10" s="45" t="s">
        <v>4</v>
      </c>
      <c r="AE10" s="1">
        <v>923534</v>
      </c>
      <c r="AF10" s="1">
        <v>1096774</v>
      </c>
      <c r="AG10" s="1">
        <v>173240</v>
      </c>
      <c r="AH10" s="1">
        <v>195762</v>
      </c>
      <c r="AI10" s="1">
        <v>2085758</v>
      </c>
      <c r="AJ10" s="1">
        <v>8479</v>
      </c>
      <c r="AK10" s="1">
        <v>65680</v>
      </c>
      <c r="AL10" s="1">
        <v>78198</v>
      </c>
      <c r="AM10" s="1">
        <v>12518</v>
      </c>
      <c r="AN10" s="1">
        <v>10363132</v>
      </c>
      <c r="AO10" s="1">
        <v>3700460</v>
      </c>
      <c r="AP10" s="1">
        <v>2573200</v>
      </c>
      <c r="AQ10" s="9">
        <v>1127260</v>
      </c>
      <c r="AR10" s="1">
        <v>0</v>
      </c>
      <c r="AS10" s="45" t="s">
        <v>4</v>
      </c>
      <c r="AT10" s="1">
        <v>199543</v>
      </c>
      <c r="AU10" s="1">
        <v>53321</v>
      </c>
      <c r="AV10" s="1">
        <v>146222</v>
      </c>
      <c r="AW10" s="1">
        <v>6463129</v>
      </c>
      <c r="AX10" s="1">
        <v>201407</v>
      </c>
      <c r="AY10" s="1">
        <v>1839709</v>
      </c>
      <c r="AZ10" s="1">
        <v>4422013</v>
      </c>
      <c r="BA10" s="1">
        <v>57291857</v>
      </c>
      <c r="BB10" s="1">
        <v>28240</v>
      </c>
      <c r="BC10" s="9">
        <v>2028.7484773371104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2195.0553675184747</v>
      </c>
      <c r="C11" s="109">
        <f t="shared" si="1"/>
        <v>1648.5027641450895</v>
      </c>
      <c r="D11" s="109">
        <f t="shared" si="2"/>
        <v>134.37789812150956</v>
      </c>
      <c r="E11" s="109">
        <f t="shared" si="3"/>
        <v>120.76824899870255</v>
      </c>
      <c r="F11" s="109">
        <f t="shared" si="4"/>
        <v>-4.0435634907203699</v>
      </c>
      <c r="G11" s="109">
        <f t="shared" si="5"/>
        <v>295.45001974389351</v>
      </c>
      <c r="H11" s="108" t="s">
        <v>5</v>
      </c>
      <c r="I11" s="119">
        <f t="shared" si="6"/>
        <v>155646986</v>
      </c>
      <c r="J11" s="115">
        <f t="shared" si="7"/>
        <v>116892034</v>
      </c>
      <c r="K11" s="115">
        <f t="shared" si="8"/>
        <v>9528468</v>
      </c>
      <c r="L11" s="115">
        <f t="shared" si="9"/>
        <v>8563435</v>
      </c>
      <c r="M11" s="115">
        <f t="shared" si="10"/>
        <v>-286721</v>
      </c>
      <c r="N11" s="120">
        <f t="shared" si="11"/>
        <v>20949770</v>
      </c>
      <c r="P11" s="45" t="s">
        <v>5</v>
      </c>
      <c r="Q11" s="1">
        <v>116892034</v>
      </c>
      <c r="R11" s="1">
        <v>101111544</v>
      </c>
      <c r="S11" s="1">
        <v>15780490</v>
      </c>
      <c r="T11" s="1">
        <v>13377898</v>
      </c>
      <c r="U11" s="1">
        <v>2402592</v>
      </c>
      <c r="V11" s="1">
        <v>9528468</v>
      </c>
      <c r="W11" s="1">
        <v>11889306</v>
      </c>
      <c r="X11" s="1">
        <v>2360838</v>
      </c>
      <c r="Y11" s="1">
        <v>-156721</v>
      </c>
      <c r="Z11" s="1">
        <v>1788139</v>
      </c>
      <c r="AA11" s="1">
        <v>1944860</v>
      </c>
      <c r="AB11" s="9">
        <v>9451986</v>
      </c>
      <c r="AC11" s="1"/>
      <c r="AD11" s="45" t="s">
        <v>5</v>
      </c>
      <c r="AE11" s="1">
        <v>1927003</v>
      </c>
      <c r="AF11" s="1">
        <v>2298536</v>
      </c>
      <c r="AG11" s="1">
        <v>371533</v>
      </c>
      <c r="AH11" s="1">
        <v>330175</v>
      </c>
      <c r="AI11" s="1">
        <v>5654110</v>
      </c>
      <c r="AJ11" s="1">
        <v>1540698</v>
      </c>
      <c r="AK11" s="1">
        <v>233203</v>
      </c>
      <c r="AL11" s="1">
        <v>277648</v>
      </c>
      <c r="AM11" s="1">
        <v>44445</v>
      </c>
      <c r="AN11" s="1">
        <v>29226484</v>
      </c>
      <c r="AO11" s="1">
        <v>8563435</v>
      </c>
      <c r="AP11" s="1">
        <v>5434650</v>
      </c>
      <c r="AQ11" s="9">
        <v>3128785</v>
      </c>
      <c r="AR11" s="1">
        <v>0</v>
      </c>
      <c r="AS11" s="45" t="s">
        <v>5</v>
      </c>
      <c r="AT11" s="1">
        <v>-286721</v>
      </c>
      <c r="AU11" s="1">
        <v>-547259</v>
      </c>
      <c r="AV11" s="1">
        <v>260538</v>
      </c>
      <c r="AW11" s="1">
        <v>20949770</v>
      </c>
      <c r="AX11" s="1">
        <v>1443778</v>
      </c>
      <c r="AY11" s="1">
        <v>6536350</v>
      </c>
      <c r="AZ11" s="1">
        <v>12969642</v>
      </c>
      <c r="BA11" s="1">
        <v>155646986</v>
      </c>
      <c r="BB11" s="1">
        <v>70908</v>
      </c>
      <c r="BC11" s="9">
        <v>2195.0553675184747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1990.0986401747341</v>
      </c>
      <c r="C12" s="109">
        <f t="shared" si="1"/>
        <v>1477.9489008666244</v>
      </c>
      <c r="D12" s="109">
        <f t="shared" si="2"/>
        <v>134.34011484534631</v>
      </c>
      <c r="E12" s="109">
        <f t="shared" si="3"/>
        <v>106.57172549848516</v>
      </c>
      <c r="F12" s="109">
        <f t="shared" si="4"/>
        <v>4.7100859578665544</v>
      </c>
      <c r="G12" s="109">
        <f t="shared" si="5"/>
        <v>266.52781300641163</v>
      </c>
      <c r="H12" s="108" t="s">
        <v>6</v>
      </c>
      <c r="I12" s="119">
        <f t="shared" si="6"/>
        <v>112981880</v>
      </c>
      <c r="J12" s="115">
        <f t="shared" si="7"/>
        <v>83906115</v>
      </c>
      <c r="K12" s="115">
        <f t="shared" si="8"/>
        <v>7626757</v>
      </c>
      <c r="L12" s="115">
        <f t="shared" si="9"/>
        <v>6050290</v>
      </c>
      <c r="M12" s="115">
        <f t="shared" si="10"/>
        <v>267401</v>
      </c>
      <c r="N12" s="120">
        <f t="shared" si="11"/>
        <v>15131317</v>
      </c>
      <c r="P12" s="45" t="s">
        <v>6</v>
      </c>
      <c r="Q12" s="1">
        <v>83906115</v>
      </c>
      <c r="R12" s="1">
        <v>72577078</v>
      </c>
      <c r="S12" s="1">
        <v>11329037</v>
      </c>
      <c r="T12" s="1">
        <v>9603019</v>
      </c>
      <c r="U12" s="1">
        <v>1726018</v>
      </c>
      <c r="V12" s="1">
        <v>7626757</v>
      </c>
      <c r="W12" s="1">
        <v>9627334</v>
      </c>
      <c r="X12" s="1">
        <v>2000577</v>
      </c>
      <c r="Y12" s="1">
        <v>-437220</v>
      </c>
      <c r="Z12" s="1">
        <v>1238145</v>
      </c>
      <c r="AA12" s="1">
        <v>1675365</v>
      </c>
      <c r="AB12" s="9">
        <v>7925707</v>
      </c>
      <c r="AC12" s="1"/>
      <c r="AD12" s="45" t="s">
        <v>6</v>
      </c>
      <c r="AE12" s="1">
        <v>1936207</v>
      </c>
      <c r="AF12" s="1">
        <v>2235067</v>
      </c>
      <c r="AG12" s="1">
        <v>298860</v>
      </c>
      <c r="AH12" s="1">
        <v>420963</v>
      </c>
      <c r="AI12" s="1">
        <v>4477536</v>
      </c>
      <c r="AJ12" s="1">
        <v>1091001</v>
      </c>
      <c r="AK12" s="1">
        <v>138270</v>
      </c>
      <c r="AL12" s="1">
        <v>164622</v>
      </c>
      <c r="AM12" s="1">
        <v>26352</v>
      </c>
      <c r="AN12" s="1">
        <v>21449008</v>
      </c>
      <c r="AO12" s="1">
        <v>6050290</v>
      </c>
      <c r="AP12" s="1">
        <v>4137238</v>
      </c>
      <c r="AQ12" s="9">
        <v>1913052</v>
      </c>
      <c r="AR12" s="1">
        <v>0</v>
      </c>
      <c r="AS12" s="45" t="s">
        <v>6</v>
      </c>
      <c r="AT12" s="1">
        <v>267401</v>
      </c>
      <c r="AU12" s="1">
        <v>40192</v>
      </c>
      <c r="AV12" s="1">
        <v>227209</v>
      </c>
      <c r="AW12" s="1">
        <v>15131317</v>
      </c>
      <c r="AX12" s="1">
        <v>781924</v>
      </c>
      <c r="AY12" s="1">
        <v>5056593</v>
      </c>
      <c r="AZ12" s="1">
        <v>9292800</v>
      </c>
      <c r="BA12" s="1">
        <v>112981880</v>
      </c>
      <c r="BB12" s="1">
        <v>56772</v>
      </c>
      <c r="BC12" s="9">
        <v>1990.0986401747341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2118.9650065453975</v>
      </c>
      <c r="C13" s="109">
        <f t="shared" si="1"/>
        <v>1583.9165510638713</v>
      </c>
      <c r="D13" s="109">
        <f t="shared" si="2"/>
        <v>121.58611594146265</v>
      </c>
      <c r="E13" s="109">
        <f t="shared" si="3"/>
        <v>128.82384087845099</v>
      </c>
      <c r="F13" s="109">
        <f t="shared" si="4"/>
        <v>5.4247474648795455</v>
      </c>
      <c r="G13" s="109">
        <f t="shared" si="5"/>
        <v>279.21375119673314</v>
      </c>
      <c r="H13" s="108" t="s">
        <v>7</v>
      </c>
      <c r="I13" s="119">
        <f t="shared" si="6"/>
        <v>108450748</v>
      </c>
      <c r="J13" s="115">
        <f t="shared" si="7"/>
        <v>81066433</v>
      </c>
      <c r="K13" s="115">
        <f t="shared" si="8"/>
        <v>6222899</v>
      </c>
      <c r="L13" s="115">
        <f t="shared" si="9"/>
        <v>6593333</v>
      </c>
      <c r="M13" s="115">
        <f t="shared" si="10"/>
        <v>277644</v>
      </c>
      <c r="N13" s="120">
        <f t="shared" si="11"/>
        <v>14290439</v>
      </c>
      <c r="P13" s="45" t="s">
        <v>7</v>
      </c>
      <c r="Q13" s="1">
        <v>81066433</v>
      </c>
      <c r="R13" s="1">
        <v>70116046</v>
      </c>
      <c r="S13" s="1">
        <v>10950387</v>
      </c>
      <c r="T13" s="1">
        <v>9278928</v>
      </c>
      <c r="U13" s="1">
        <v>1671459</v>
      </c>
      <c r="V13" s="1">
        <v>6222899</v>
      </c>
      <c r="W13" s="1">
        <v>7976959</v>
      </c>
      <c r="X13" s="1">
        <v>1754060</v>
      </c>
      <c r="Y13" s="1">
        <v>-6111</v>
      </c>
      <c r="Z13" s="1">
        <v>1468287</v>
      </c>
      <c r="AA13" s="1">
        <v>1474398</v>
      </c>
      <c r="AB13" s="9">
        <v>6110605</v>
      </c>
      <c r="AC13" s="1"/>
      <c r="AD13" s="45" t="s">
        <v>7</v>
      </c>
      <c r="AE13" s="1">
        <v>1280627</v>
      </c>
      <c r="AF13" s="1">
        <v>1537723</v>
      </c>
      <c r="AG13" s="1">
        <v>257096</v>
      </c>
      <c r="AH13" s="1">
        <v>446317</v>
      </c>
      <c r="AI13" s="1">
        <v>3746521</v>
      </c>
      <c r="AJ13" s="1">
        <v>637140</v>
      </c>
      <c r="AK13" s="1">
        <v>118405</v>
      </c>
      <c r="AL13" s="1">
        <v>140971</v>
      </c>
      <c r="AM13" s="1">
        <v>22566</v>
      </c>
      <c r="AN13" s="1">
        <v>21161416</v>
      </c>
      <c r="AO13" s="1">
        <v>6593333</v>
      </c>
      <c r="AP13" s="1">
        <v>4923144</v>
      </c>
      <c r="AQ13" s="9">
        <v>1670189</v>
      </c>
      <c r="AR13" s="1">
        <v>0</v>
      </c>
      <c r="AS13" s="45" t="s">
        <v>7</v>
      </c>
      <c r="AT13" s="1">
        <v>277644</v>
      </c>
      <c r="AU13" s="1">
        <v>107971</v>
      </c>
      <c r="AV13" s="1">
        <v>169673</v>
      </c>
      <c r="AW13" s="1">
        <v>14290439</v>
      </c>
      <c r="AX13" s="1">
        <v>1002402</v>
      </c>
      <c r="AY13" s="1">
        <v>4502118</v>
      </c>
      <c r="AZ13" s="1">
        <v>8785919</v>
      </c>
      <c r="BA13" s="1">
        <v>108450748</v>
      </c>
      <c r="BB13" s="1">
        <v>51181</v>
      </c>
      <c r="BC13" s="9">
        <v>2118.9650065453975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2216.7009419773608</v>
      </c>
      <c r="C14" s="109">
        <f t="shared" si="1"/>
        <v>1686.4447610754901</v>
      </c>
      <c r="D14" s="109">
        <f t="shared" si="2"/>
        <v>120.33430961239083</v>
      </c>
      <c r="E14" s="109">
        <f t="shared" si="3"/>
        <v>111.07704688778068</v>
      </c>
      <c r="F14" s="109">
        <f t="shared" si="4"/>
        <v>2.892213514868466</v>
      </c>
      <c r="G14" s="109">
        <f t="shared" si="5"/>
        <v>295.95261088683077</v>
      </c>
      <c r="H14" s="108" t="s">
        <v>8</v>
      </c>
      <c r="I14" s="119">
        <f t="shared" si="6"/>
        <v>84010749</v>
      </c>
      <c r="J14" s="115">
        <f t="shared" si="7"/>
        <v>63914570</v>
      </c>
      <c r="K14" s="115">
        <f t="shared" si="8"/>
        <v>4560550</v>
      </c>
      <c r="L14" s="115">
        <f t="shared" si="9"/>
        <v>4209709</v>
      </c>
      <c r="M14" s="115">
        <f t="shared" si="10"/>
        <v>109612</v>
      </c>
      <c r="N14" s="120">
        <f t="shared" si="11"/>
        <v>11216308</v>
      </c>
      <c r="P14" s="45" t="s">
        <v>8</v>
      </c>
      <c r="Q14" s="1">
        <v>63914570</v>
      </c>
      <c r="R14" s="1">
        <v>55285128</v>
      </c>
      <c r="S14" s="1">
        <v>8629442</v>
      </c>
      <c r="T14" s="1">
        <v>7314924</v>
      </c>
      <c r="U14" s="1">
        <v>1314518</v>
      </c>
      <c r="V14" s="1">
        <v>4560550</v>
      </c>
      <c r="W14" s="1">
        <v>5374456</v>
      </c>
      <c r="X14" s="1">
        <v>813906</v>
      </c>
      <c r="Y14" s="1">
        <v>-21458</v>
      </c>
      <c r="Z14" s="1">
        <v>588389</v>
      </c>
      <c r="AA14" s="1">
        <v>609847</v>
      </c>
      <c r="AB14" s="9">
        <v>4529832</v>
      </c>
      <c r="AC14" s="1"/>
      <c r="AD14" s="45" t="s">
        <v>8</v>
      </c>
      <c r="AE14" s="1">
        <v>919275</v>
      </c>
      <c r="AF14" s="1">
        <v>1113390</v>
      </c>
      <c r="AG14" s="1">
        <v>194115</v>
      </c>
      <c r="AH14" s="1">
        <v>225178</v>
      </c>
      <c r="AI14" s="1">
        <v>2729372</v>
      </c>
      <c r="AJ14" s="1">
        <v>656007</v>
      </c>
      <c r="AK14" s="1">
        <v>52176</v>
      </c>
      <c r="AL14" s="1">
        <v>62120</v>
      </c>
      <c r="AM14" s="1">
        <v>9944</v>
      </c>
      <c r="AN14" s="1">
        <v>15535629</v>
      </c>
      <c r="AO14" s="1">
        <v>4209709</v>
      </c>
      <c r="AP14" s="1">
        <v>3323958</v>
      </c>
      <c r="AQ14" s="9">
        <v>885751</v>
      </c>
      <c r="AR14" s="1">
        <v>0</v>
      </c>
      <c r="AS14" s="45" t="s">
        <v>8</v>
      </c>
      <c r="AT14" s="1">
        <v>109612</v>
      </c>
      <c r="AU14" s="1">
        <v>1773</v>
      </c>
      <c r="AV14" s="1">
        <v>107839</v>
      </c>
      <c r="AW14" s="1">
        <v>11216308</v>
      </c>
      <c r="AX14" s="1">
        <v>338654</v>
      </c>
      <c r="AY14" s="1">
        <v>4079671</v>
      </c>
      <c r="AZ14" s="1">
        <v>6797983</v>
      </c>
      <c r="BA14" s="1">
        <v>84010749</v>
      </c>
      <c r="BB14" s="1">
        <v>37899</v>
      </c>
      <c r="BC14" s="9">
        <v>2216.7009419773608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1900.6955332145585</v>
      </c>
      <c r="C15" s="115">
        <f t="shared" si="1"/>
        <v>1375.5656337490454</v>
      </c>
      <c r="D15" s="115">
        <f t="shared" si="2"/>
        <v>100.67860778824128</v>
      </c>
      <c r="E15" s="115">
        <f t="shared" si="3"/>
        <v>107.80367141766352</v>
      </c>
      <c r="F15" s="115">
        <f t="shared" si="4"/>
        <v>10.047340290150165</v>
      </c>
      <c r="G15" s="115">
        <f t="shared" si="5"/>
        <v>306.60027996945786</v>
      </c>
      <c r="H15" s="108" t="s">
        <v>35</v>
      </c>
      <c r="I15" s="119">
        <f t="shared" si="6"/>
        <v>59742662</v>
      </c>
      <c r="J15" s="115">
        <f t="shared" si="7"/>
        <v>43236779</v>
      </c>
      <c r="K15" s="115">
        <f t="shared" si="8"/>
        <v>3164530</v>
      </c>
      <c r="L15" s="115">
        <f t="shared" si="9"/>
        <v>3388485</v>
      </c>
      <c r="M15" s="115">
        <f t="shared" si="10"/>
        <v>315808</v>
      </c>
      <c r="N15" s="120">
        <f t="shared" si="11"/>
        <v>9637060</v>
      </c>
      <c r="P15" s="45" t="s">
        <v>35</v>
      </c>
      <c r="Q15" s="1">
        <v>43236779</v>
      </c>
      <c r="R15" s="1">
        <v>37401410</v>
      </c>
      <c r="S15" s="1">
        <v>5835369</v>
      </c>
      <c r="T15" s="1">
        <v>4946306</v>
      </c>
      <c r="U15" s="1">
        <v>889063</v>
      </c>
      <c r="V15" s="1">
        <v>3164530</v>
      </c>
      <c r="W15" s="1">
        <v>3973594</v>
      </c>
      <c r="X15" s="1">
        <v>809064</v>
      </c>
      <c r="Y15" s="1">
        <v>-421731</v>
      </c>
      <c r="Z15" s="1">
        <v>201979</v>
      </c>
      <c r="AA15" s="1">
        <v>623710</v>
      </c>
      <c r="AB15" s="9">
        <v>3528973</v>
      </c>
      <c r="AC15" s="1"/>
      <c r="AD15" s="45" t="s">
        <v>35</v>
      </c>
      <c r="AE15" s="1">
        <v>940212</v>
      </c>
      <c r="AF15" s="1">
        <v>1114648</v>
      </c>
      <c r="AG15" s="1">
        <v>174436</v>
      </c>
      <c r="AH15" s="1">
        <v>85725</v>
      </c>
      <c r="AI15" s="1">
        <v>2414995</v>
      </c>
      <c r="AJ15" s="1">
        <v>88041</v>
      </c>
      <c r="AK15" s="1">
        <v>57288</v>
      </c>
      <c r="AL15" s="1">
        <v>68206</v>
      </c>
      <c r="AM15" s="1">
        <v>10918</v>
      </c>
      <c r="AN15" s="1">
        <v>13341353</v>
      </c>
      <c r="AO15" s="1">
        <v>3388485</v>
      </c>
      <c r="AP15" s="1">
        <v>2434417</v>
      </c>
      <c r="AQ15" s="9">
        <v>954068</v>
      </c>
      <c r="AR15" s="1">
        <v>0</v>
      </c>
      <c r="AS15" s="45" t="s">
        <v>35</v>
      </c>
      <c r="AT15" s="1">
        <v>315808</v>
      </c>
      <c r="AU15" s="1">
        <v>168425</v>
      </c>
      <c r="AV15" s="1">
        <v>147383</v>
      </c>
      <c r="AW15" s="1">
        <v>9637060</v>
      </c>
      <c r="AX15" s="1">
        <v>354975</v>
      </c>
      <c r="AY15" s="1">
        <v>3109693</v>
      </c>
      <c r="AZ15" s="1">
        <v>6172392</v>
      </c>
      <c r="BA15" s="1">
        <v>59742662</v>
      </c>
      <c r="BB15" s="1">
        <v>31432</v>
      </c>
      <c r="BC15" s="9">
        <v>1900.6955332145585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2074.7269982266389</v>
      </c>
      <c r="C16" s="109">
        <f t="shared" si="1"/>
        <v>1544.9988497116292</v>
      </c>
      <c r="D16" s="109">
        <f t="shared" si="2"/>
        <v>108.374834246641</v>
      </c>
      <c r="E16" s="109">
        <f t="shared" si="3"/>
        <v>113.78194047257681</v>
      </c>
      <c r="F16" s="109">
        <f t="shared" si="4"/>
        <v>21.708609588931669</v>
      </c>
      <c r="G16" s="109">
        <f t="shared" si="5"/>
        <v>285.86276420686022</v>
      </c>
      <c r="H16" s="108" t="s">
        <v>36</v>
      </c>
      <c r="I16" s="119">
        <f t="shared" si="6"/>
        <v>129863387</v>
      </c>
      <c r="J16" s="115">
        <f t="shared" si="7"/>
        <v>96706113</v>
      </c>
      <c r="K16" s="115">
        <f t="shared" si="8"/>
        <v>6783506</v>
      </c>
      <c r="L16" s="115">
        <f t="shared" si="9"/>
        <v>7121953</v>
      </c>
      <c r="M16" s="115">
        <f t="shared" si="10"/>
        <v>1358807</v>
      </c>
      <c r="N16" s="120">
        <f t="shared" si="11"/>
        <v>17893008</v>
      </c>
      <c r="P16" s="45" t="s">
        <v>36</v>
      </c>
      <c r="Q16" s="1">
        <v>96706113</v>
      </c>
      <c r="R16" s="1">
        <v>83641352</v>
      </c>
      <c r="S16" s="1">
        <v>13064761</v>
      </c>
      <c r="T16" s="1">
        <v>11068220</v>
      </c>
      <c r="U16" s="1">
        <v>1996541</v>
      </c>
      <c r="V16" s="1">
        <v>6783506</v>
      </c>
      <c r="W16" s="1">
        <v>8652111</v>
      </c>
      <c r="X16" s="1">
        <v>1868605</v>
      </c>
      <c r="Y16" s="1">
        <v>-511401</v>
      </c>
      <c r="Z16" s="1">
        <v>1008588</v>
      </c>
      <c r="AA16" s="1">
        <v>1519989</v>
      </c>
      <c r="AB16" s="9">
        <v>7159099</v>
      </c>
      <c r="AC16" s="1"/>
      <c r="AD16" s="45" t="s">
        <v>36</v>
      </c>
      <c r="AE16" s="1">
        <v>1549779</v>
      </c>
      <c r="AF16" s="1">
        <v>1872512</v>
      </c>
      <c r="AG16" s="1">
        <v>322733</v>
      </c>
      <c r="AH16" s="1">
        <v>383022</v>
      </c>
      <c r="AI16" s="1">
        <v>4733997</v>
      </c>
      <c r="AJ16" s="1">
        <v>492301</v>
      </c>
      <c r="AK16" s="1">
        <v>135808</v>
      </c>
      <c r="AL16" s="1">
        <v>161691</v>
      </c>
      <c r="AM16" s="1">
        <v>25883</v>
      </c>
      <c r="AN16" s="1">
        <v>26373768</v>
      </c>
      <c r="AO16" s="1">
        <v>7121953</v>
      </c>
      <c r="AP16" s="1">
        <v>5473822</v>
      </c>
      <c r="AQ16" s="9">
        <v>1648131</v>
      </c>
      <c r="AR16" s="1">
        <v>0</v>
      </c>
      <c r="AS16" s="45" t="s">
        <v>36</v>
      </c>
      <c r="AT16" s="10">
        <v>1358807</v>
      </c>
      <c r="AU16" s="1">
        <v>1138642</v>
      </c>
      <c r="AV16" s="1">
        <v>220165</v>
      </c>
      <c r="AW16" s="1">
        <v>17893008</v>
      </c>
      <c r="AX16" s="1">
        <v>1200405</v>
      </c>
      <c r="AY16" s="1">
        <v>5138626</v>
      </c>
      <c r="AZ16" s="1">
        <v>11553977</v>
      </c>
      <c r="BA16" s="1">
        <v>129863387</v>
      </c>
      <c r="BB16" s="1">
        <v>62593</v>
      </c>
      <c r="BC16" s="9">
        <v>2074.7269982266389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2070.9921438128235</v>
      </c>
      <c r="C17" s="109">
        <f t="shared" si="1"/>
        <v>1539.2545541871077</v>
      </c>
      <c r="D17" s="109">
        <f t="shared" si="2"/>
        <v>178.27009502898898</v>
      </c>
      <c r="E17" s="109">
        <f t="shared" si="3"/>
        <v>98.847576246183408</v>
      </c>
      <c r="F17" s="109">
        <f t="shared" si="4"/>
        <v>7.6984116093176436</v>
      </c>
      <c r="G17" s="109">
        <f t="shared" si="5"/>
        <v>246.92150674122612</v>
      </c>
      <c r="H17" s="108" t="s">
        <v>37</v>
      </c>
      <c r="I17" s="119">
        <f t="shared" si="6"/>
        <v>60367350</v>
      </c>
      <c r="J17" s="115">
        <f t="shared" si="7"/>
        <v>44867731</v>
      </c>
      <c r="K17" s="115">
        <f t="shared" si="8"/>
        <v>5196395</v>
      </c>
      <c r="L17" s="115">
        <f t="shared" si="9"/>
        <v>2881308</v>
      </c>
      <c r="M17" s="115">
        <f t="shared" si="10"/>
        <v>224401</v>
      </c>
      <c r="N17" s="120">
        <f t="shared" si="11"/>
        <v>7197515</v>
      </c>
      <c r="P17" s="45" t="s">
        <v>37</v>
      </c>
      <c r="Q17" s="1">
        <v>44867731</v>
      </c>
      <c r="R17" s="1">
        <v>38813265</v>
      </c>
      <c r="S17" s="1">
        <v>6054466</v>
      </c>
      <c r="T17" s="1">
        <v>5130461</v>
      </c>
      <c r="U17" s="1">
        <v>924005</v>
      </c>
      <c r="V17" s="1">
        <v>5196395</v>
      </c>
      <c r="W17" s="1">
        <v>6172509</v>
      </c>
      <c r="X17" s="1">
        <v>976114</v>
      </c>
      <c r="Y17" s="1">
        <v>27111</v>
      </c>
      <c r="Z17" s="1">
        <v>830788</v>
      </c>
      <c r="AA17" s="1">
        <v>803677</v>
      </c>
      <c r="AB17" s="9">
        <v>5077911</v>
      </c>
      <c r="AC17" s="1"/>
      <c r="AD17" s="45" t="s">
        <v>37</v>
      </c>
      <c r="AE17" s="1">
        <v>773512</v>
      </c>
      <c r="AF17" s="1">
        <v>928534</v>
      </c>
      <c r="AG17" s="1">
        <v>155022</v>
      </c>
      <c r="AH17" s="1">
        <v>127054</v>
      </c>
      <c r="AI17" s="1">
        <v>2374703</v>
      </c>
      <c r="AJ17" s="1">
        <v>1802642</v>
      </c>
      <c r="AK17" s="1">
        <v>91373</v>
      </c>
      <c r="AL17" s="1">
        <v>108788</v>
      </c>
      <c r="AM17" s="1">
        <v>17415</v>
      </c>
      <c r="AN17" s="1">
        <v>10303224</v>
      </c>
      <c r="AO17" s="1">
        <v>2881308</v>
      </c>
      <c r="AP17" s="1">
        <v>2017018</v>
      </c>
      <c r="AQ17" s="9">
        <v>864290</v>
      </c>
      <c r="AR17" s="1">
        <v>0</v>
      </c>
      <c r="AS17" s="45" t="s">
        <v>37</v>
      </c>
      <c r="AT17" s="1">
        <v>224401</v>
      </c>
      <c r="AU17" s="1">
        <v>125051</v>
      </c>
      <c r="AV17" s="1">
        <v>99350</v>
      </c>
      <c r="AW17" s="1">
        <v>7197515</v>
      </c>
      <c r="AX17" s="1">
        <v>563453</v>
      </c>
      <c r="AY17" s="1">
        <v>2212257</v>
      </c>
      <c r="AZ17" s="1">
        <v>4421805</v>
      </c>
      <c r="BA17" s="1">
        <v>60367350</v>
      </c>
      <c r="BB17" s="1">
        <v>29149</v>
      </c>
      <c r="BC17" s="9">
        <v>2070.9921438128235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1849.5382227645409</v>
      </c>
      <c r="C18" s="109">
        <f t="shared" si="1"/>
        <v>1317.9613597927771</v>
      </c>
      <c r="D18" s="109">
        <f t="shared" si="2"/>
        <v>120.15566330571789</v>
      </c>
      <c r="E18" s="109">
        <f t="shared" si="3"/>
        <v>106.52450067433048</v>
      </c>
      <c r="F18" s="109">
        <f t="shared" si="4"/>
        <v>8.662909682529488</v>
      </c>
      <c r="G18" s="109">
        <f t="shared" si="5"/>
        <v>296.23378930918585</v>
      </c>
      <c r="H18" s="108" t="s">
        <v>38</v>
      </c>
      <c r="I18" s="119">
        <f t="shared" si="6"/>
        <v>172794958</v>
      </c>
      <c r="J18" s="115">
        <f t="shared" si="7"/>
        <v>123131858</v>
      </c>
      <c r="K18" s="115">
        <f t="shared" si="8"/>
        <v>11225663</v>
      </c>
      <c r="L18" s="115">
        <f t="shared" si="9"/>
        <v>9952158</v>
      </c>
      <c r="M18" s="115">
        <f t="shared" si="10"/>
        <v>809341</v>
      </c>
      <c r="N18" s="120">
        <f t="shared" si="11"/>
        <v>27675938</v>
      </c>
      <c r="P18" s="45" t="s">
        <v>38</v>
      </c>
      <c r="Q18" s="1">
        <v>123131858</v>
      </c>
      <c r="R18" s="1">
        <v>106531583</v>
      </c>
      <c r="S18" s="1">
        <v>16600275</v>
      </c>
      <c r="T18" s="1">
        <v>14059904</v>
      </c>
      <c r="U18" s="1">
        <v>2540371</v>
      </c>
      <c r="V18" s="1">
        <v>11225663</v>
      </c>
      <c r="W18" s="1">
        <v>14095343</v>
      </c>
      <c r="X18" s="1">
        <v>2869680</v>
      </c>
      <c r="Y18" s="1">
        <v>-279148</v>
      </c>
      <c r="Z18" s="1">
        <v>2007310</v>
      </c>
      <c r="AA18" s="1">
        <v>2286458</v>
      </c>
      <c r="AB18" s="9">
        <v>11287098</v>
      </c>
      <c r="AC18" s="1"/>
      <c r="AD18" s="45" t="s">
        <v>38</v>
      </c>
      <c r="AE18" s="1">
        <v>2922908</v>
      </c>
      <c r="AF18" s="1">
        <v>3464637</v>
      </c>
      <c r="AG18" s="1">
        <v>541729</v>
      </c>
      <c r="AH18" s="1">
        <v>952994</v>
      </c>
      <c r="AI18" s="1">
        <v>6554666</v>
      </c>
      <c r="AJ18" s="1">
        <v>856530</v>
      </c>
      <c r="AK18" s="1">
        <v>217713</v>
      </c>
      <c r="AL18" s="1">
        <v>259206</v>
      </c>
      <c r="AM18" s="1">
        <v>41493</v>
      </c>
      <c r="AN18" s="1">
        <v>38437437</v>
      </c>
      <c r="AO18" s="1">
        <v>9952158</v>
      </c>
      <c r="AP18" s="1">
        <v>6494244</v>
      </c>
      <c r="AQ18" s="9">
        <v>3457914</v>
      </c>
      <c r="AR18" s="1">
        <v>0</v>
      </c>
      <c r="AS18" s="45" t="s">
        <v>38</v>
      </c>
      <c r="AT18" s="1">
        <v>809341</v>
      </c>
      <c r="AU18" s="1">
        <v>367565</v>
      </c>
      <c r="AV18" s="1">
        <v>441776</v>
      </c>
      <c r="AW18" s="1">
        <v>27675938</v>
      </c>
      <c r="AX18" s="1">
        <v>1987549</v>
      </c>
      <c r="AY18" s="1">
        <v>9034815</v>
      </c>
      <c r="AZ18" s="1">
        <v>16653574</v>
      </c>
      <c r="BA18" s="1">
        <v>172794958</v>
      </c>
      <c r="BB18" s="1">
        <v>93426</v>
      </c>
      <c r="BC18" s="9">
        <v>1849.5382227645409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2726.620522310554</v>
      </c>
      <c r="C19" s="109">
        <f t="shared" si="1"/>
        <v>2054.2590781199842</v>
      </c>
      <c r="D19" s="109">
        <f t="shared" si="2"/>
        <v>169.44517249844213</v>
      </c>
      <c r="E19" s="109">
        <f t="shared" si="3"/>
        <v>109.23250939441434</v>
      </c>
      <c r="F19" s="109">
        <f t="shared" si="4"/>
        <v>89.911966312291099</v>
      </c>
      <c r="G19" s="109">
        <f t="shared" si="5"/>
        <v>303.77179598542216</v>
      </c>
      <c r="H19" s="116" t="s">
        <v>39</v>
      </c>
      <c r="I19" s="119">
        <f t="shared" si="6"/>
        <v>144393643</v>
      </c>
      <c r="J19" s="115">
        <f t="shared" si="7"/>
        <v>108787398</v>
      </c>
      <c r="K19" s="115">
        <f t="shared" si="8"/>
        <v>8973308</v>
      </c>
      <c r="L19" s="115">
        <f t="shared" si="9"/>
        <v>5784626</v>
      </c>
      <c r="M19" s="115">
        <f t="shared" si="10"/>
        <v>4761468</v>
      </c>
      <c r="N19" s="120">
        <f t="shared" si="11"/>
        <v>16086843</v>
      </c>
      <c r="P19" s="48" t="s">
        <v>39</v>
      </c>
      <c r="Q19" s="12">
        <v>108787398</v>
      </c>
      <c r="R19" s="12">
        <v>94094604</v>
      </c>
      <c r="S19" s="12">
        <v>14692794</v>
      </c>
      <c r="T19" s="12">
        <v>12443867</v>
      </c>
      <c r="U19" s="12">
        <v>2248927</v>
      </c>
      <c r="V19" s="12">
        <v>8973308</v>
      </c>
      <c r="W19" s="12">
        <v>13772459</v>
      </c>
      <c r="X19" s="12">
        <v>4799151</v>
      </c>
      <c r="Y19" s="12">
        <v>2215066</v>
      </c>
      <c r="Z19" s="12">
        <v>6704334</v>
      </c>
      <c r="AA19" s="12">
        <v>4489268</v>
      </c>
      <c r="AB19" s="13">
        <v>6598133</v>
      </c>
      <c r="AC19" s="1"/>
      <c r="AD19" s="48" t="s">
        <v>39</v>
      </c>
      <c r="AE19" s="12">
        <v>1444599</v>
      </c>
      <c r="AF19" s="12">
        <v>1723967</v>
      </c>
      <c r="AG19" s="12">
        <v>279368</v>
      </c>
      <c r="AH19" s="12">
        <v>505904</v>
      </c>
      <c r="AI19" s="12">
        <v>4160326</v>
      </c>
      <c r="AJ19" s="12">
        <v>487304</v>
      </c>
      <c r="AK19" s="12">
        <v>160109</v>
      </c>
      <c r="AL19" s="12">
        <v>190624</v>
      </c>
      <c r="AM19" s="12">
        <v>30515</v>
      </c>
      <c r="AN19" s="12">
        <v>26632937</v>
      </c>
      <c r="AO19" s="12">
        <v>5784626</v>
      </c>
      <c r="AP19" s="12">
        <v>5151065</v>
      </c>
      <c r="AQ19" s="13">
        <v>633561</v>
      </c>
      <c r="AR19" s="1">
        <v>0</v>
      </c>
      <c r="AS19" s="48" t="s">
        <v>39</v>
      </c>
      <c r="AT19" s="11">
        <v>4761468</v>
      </c>
      <c r="AU19" s="12">
        <v>4644654</v>
      </c>
      <c r="AV19" s="12">
        <v>116814</v>
      </c>
      <c r="AW19" s="12">
        <v>16086843</v>
      </c>
      <c r="AX19" s="12">
        <v>202840</v>
      </c>
      <c r="AY19" s="12">
        <v>4754667</v>
      </c>
      <c r="AZ19" s="12">
        <v>11129336</v>
      </c>
      <c r="BA19" s="12">
        <v>144393643</v>
      </c>
      <c r="BB19" s="12">
        <v>52957</v>
      </c>
      <c r="BC19" s="13">
        <v>2726.620522310554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>BA22/$BB22</f>
        <v>1753.6351487644981</v>
      </c>
      <c r="C20" s="109">
        <f>Q22/$BB22</f>
        <v>1282.2942511346446</v>
      </c>
      <c r="D20" s="109">
        <f>V22/$BB22</f>
        <v>172.79887376029586</v>
      </c>
      <c r="E20" s="109">
        <f>AO22/$BB22</f>
        <v>37.063876281728021</v>
      </c>
      <c r="F20" s="109">
        <f>AT22/$BB22</f>
        <v>9.5804336863338371</v>
      </c>
      <c r="G20" s="109">
        <f>AW22/$BB22</f>
        <v>251.89771390149605</v>
      </c>
      <c r="H20" s="116" t="s">
        <v>40</v>
      </c>
      <c r="I20" s="180">
        <f>BA22</f>
        <v>20864751</v>
      </c>
      <c r="J20" s="181">
        <f>Q22</f>
        <v>15256737</v>
      </c>
      <c r="K20" s="181">
        <f>V22</f>
        <v>2055961</v>
      </c>
      <c r="L20" s="181">
        <f>AO22</f>
        <v>440986</v>
      </c>
      <c r="M20" s="181">
        <f>AT22</f>
        <v>113988</v>
      </c>
      <c r="N20" s="182">
        <f>AW22</f>
        <v>2997079</v>
      </c>
      <c r="P20" s="155" t="s">
        <v>198</v>
      </c>
      <c r="Q20" s="156">
        <v>31796088</v>
      </c>
      <c r="R20" s="23">
        <v>27499714</v>
      </c>
      <c r="S20" s="23">
        <v>4296374</v>
      </c>
      <c r="T20" s="23">
        <v>3642314</v>
      </c>
      <c r="U20" s="23">
        <v>654060</v>
      </c>
      <c r="V20" s="23">
        <v>2976371</v>
      </c>
      <c r="W20" s="23">
        <v>3292135</v>
      </c>
      <c r="X20" s="23">
        <v>315764</v>
      </c>
      <c r="Y20" s="23">
        <v>-161278</v>
      </c>
      <c r="Z20" s="23">
        <v>57491</v>
      </c>
      <c r="AA20" s="23">
        <v>218769</v>
      </c>
      <c r="AB20" s="51">
        <v>3137649</v>
      </c>
      <c r="AC20" s="1"/>
      <c r="AD20" s="155" t="s">
        <v>198</v>
      </c>
      <c r="AE20" s="156">
        <v>452889</v>
      </c>
      <c r="AF20" s="1">
        <v>549884</v>
      </c>
      <c r="AG20" s="1">
        <v>96995</v>
      </c>
      <c r="AH20" s="1">
        <v>803859</v>
      </c>
      <c r="AI20" s="1">
        <v>1512711</v>
      </c>
      <c r="AJ20" s="1">
        <v>368190</v>
      </c>
      <c r="AK20" s="1">
        <v>0</v>
      </c>
      <c r="AL20" s="1">
        <v>0</v>
      </c>
      <c r="AM20" s="1">
        <v>0</v>
      </c>
      <c r="AN20" s="1">
        <v>8696195</v>
      </c>
      <c r="AO20" s="1">
        <v>1774782</v>
      </c>
      <c r="AP20" s="1">
        <v>1501993</v>
      </c>
      <c r="AQ20" s="9">
        <v>272789</v>
      </c>
      <c r="AR20" s="1">
        <v>0</v>
      </c>
      <c r="AS20" s="45" t="s">
        <v>198</v>
      </c>
      <c r="AT20" s="10">
        <v>506776</v>
      </c>
      <c r="AU20" s="1">
        <v>463513</v>
      </c>
      <c r="AV20" s="1">
        <v>43263</v>
      </c>
      <c r="AW20" s="1">
        <v>6414637</v>
      </c>
      <c r="AX20" s="1">
        <v>226929</v>
      </c>
      <c r="AY20" s="1">
        <v>1894348</v>
      </c>
      <c r="AZ20" s="1">
        <v>4293360</v>
      </c>
      <c r="BA20" s="1">
        <v>43468654</v>
      </c>
      <c r="BB20" s="1">
        <v>19848</v>
      </c>
      <c r="BC20" s="51">
        <v>2190.0772873841192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>BA23/$BB23</f>
        <v>1896.5780914939241</v>
      </c>
      <c r="C21" s="109">
        <f>Q23/$BB23</f>
        <v>1416.9203002144388</v>
      </c>
      <c r="D21" s="109">
        <f>V23/$BB23</f>
        <v>127.36115082201573</v>
      </c>
      <c r="E21" s="109">
        <f>AO23/$BB23</f>
        <v>58.428162973552539</v>
      </c>
      <c r="F21" s="109">
        <f>AT23/$BB23</f>
        <v>12.335775553967119</v>
      </c>
      <c r="G21" s="109">
        <f>AW23/$BB23</f>
        <v>281.53270192994995</v>
      </c>
      <c r="H21" s="108" t="s">
        <v>9</v>
      </c>
      <c r="I21" s="119">
        <f t="shared" ref="I21:I24" si="12">BA23</f>
        <v>10613251</v>
      </c>
      <c r="J21" s="115">
        <f t="shared" ref="J21:J24" si="13">Q23</f>
        <v>7929086</v>
      </c>
      <c r="K21" s="115">
        <f t="shared" ref="K21:K24" si="14">V23</f>
        <v>712713</v>
      </c>
      <c r="L21" s="115">
        <f t="shared" ref="L21:L24" si="15">AO23</f>
        <v>326964</v>
      </c>
      <c r="M21" s="115">
        <f t="shared" ref="M21:M24" si="16">AT23</f>
        <v>69031</v>
      </c>
      <c r="N21" s="120">
        <f t="shared" ref="N21:N24" si="17">AW23</f>
        <v>1575457</v>
      </c>
      <c r="P21" s="45" t="s">
        <v>212</v>
      </c>
      <c r="Q21" s="10">
        <v>9063660</v>
      </c>
      <c r="R21" s="1">
        <v>7837804</v>
      </c>
      <c r="S21" s="1">
        <v>1225856</v>
      </c>
      <c r="T21" s="1">
        <v>1038363</v>
      </c>
      <c r="U21" s="1">
        <v>187493</v>
      </c>
      <c r="V21" s="1">
        <v>1076154</v>
      </c>
      <c r="W21" s="1">
        <v>1190661</v>
      </c>
      <c r="X21" s="1">
        <v>114507</v>
      </c>
      <c r="Y21" s="1">
        <v>-56012</v>
      </c>
      <c r="Z21" s="1">
        <v>20908</v>
      </c>
      <c r="AA21" s="1">
        <v>76920</v>
      </c>
      <c r="AB21" s="9">
        <v>1132166</v>
      </c>
      <c r="AC21" s="1"/>
      <c r="AD21" s="45" t="s">
        <v>212</v>
      </c>
      <c r="AE21" s="10">
        <v>175338</v>
      </c>
      <c r="AF21" s="1">
        <v>212925</v>
      </c>
      <c r="AG21" s="1">
        <v>37587</v>
      </c>
      <c r="AH21" s="1">
        <v>20227</v>
      </c>
      <c r="AI21" s="1">
        <v>673432</v>
      </c>
      <c r="AJ21" s="1">
        <v>263169</v>
      </c>
      <c r="AK21" s="1">
        <v>0</v>
      </c>
      <c r="AL21" s="1">
        <v>0</v>
      </c>
      <c r="AM21" s="1">
        <v>0</v>
      </c>
      <c r="AN21" s="1">
        <v>2161704</v>
      </c>
      <c r="AO21" s="1">
        <v>28604</v>
      </c>
      <c r="AP21" s="1">
        <v>-52728</v>
      </c>
      <c r="AQ21" s="9">
        <v>81332</v>
      </c>
      <c r="AR21" s="25">
        <v>0</v>
      </c>
      <c r="AS21" s="157" t="s">
        <v>212</v>
      </c>
      <c r="AT21" s="1">
        <v>-588477</v>
      </c>
      <c r="AU21" s="1">
        <v>-613671</v>
      </c>
      <c r="AV21" s="1">
        <v>25194</v>
      </c>
      <c r="AW21" s="1">
        <v>2721577</v>
      </c>
      <c r="AX21" s="1">
        <v>94621</v>
      </c>
      <c r="AY21" s="1">
        <v>837279</v>
      </c>
      <c r="AZ21" s="1">
        <v>1789677</v>
      </c>
      <c r="BA21" s="1">
        <v>12301518</v>
      </c>
      <c r="BB21" s="1">
        <v>8100</v>
      </c>
      <c r="BC21" s="9">
        <v>1518.7059259259258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>BA24/$BB24</f>
        <v>1971.7636413490541</v>
      </c>
      <c r="C22" s="109">
        <f>Q24/$BB24</f>
        <v>1405.7184900831735</v>
      </c>
      <c r="D22" s="109">
        <f>V24/$BB24</f>
        <v>115.11031898363952</v>
      </c>
      <c r="E22" s="109">
        <f>AO24/$BB24</f>
        <v>77.592084818572346</v>
      </c>
      <c r="F22" s="109">
        <f>AT24/$BB24</f>
        <v>93.405264601041949</v>
      </c>
      <c r="G22" s="109">
        <f>AW24/$BB24</f>
        <v>279.93748286262684</v>
      </c>
      <c r="H22" s="108" t="s">
        <v>10</v>
      </c>
      <c r="I22" s="119">
        <f t="shared" si="12"/>
        <v>21573066</v>
      </c>
      <c r="J22" s="115">
        <f t="shared" si="13"/>
        <v>15379966</v>
      </c>
      <c r="K22" s="115">
        <f t="shared" si="14"/>
        <v>1259422</v>
      </c>
      <c r="L22" s="115">
        <f t="shared" si="15"/>
        <v>848935</v>
      </c>
      <c r="M22" s="115">
        <f t="shared" si="16"/>
        <v>1021947</v>
      </c>
      <c r="N22" s="120">
        <f t="shared" si="17"/>
        <v>3062796</v>
      </c>
      <c r="P22" s="48" t="s">
        <v>40</v>
      </c>
      <c r="Q22" s="12">
        <v>15256737</v>
      </c>
      <c r="R22" s="12">
        <v>13194817</v>
      </c>
      <c r="S22" s="12">
        <v>2061920</v>
      </c>
      <c r="T22" s="12">
        <v>1747690</v>
      </c>
      <c r="U22" s="12">
        <v>314230</v>
      </c>
      <c r="V22" s="12">
        <v>2055961</v>
      </c>
      <c r="W22" s="12">
        <v>2242516</v>
      </c>
      <c r="X22" s="12">
        <v>186555</v>
      </c>
      <c r="Y22" s="12">
        <v>52729</v>
      </c>
      <c r="Z22" s="12">
        <v>173842</v>
      </c>
      <c r="AA22" s="12">
        <v>121113</v>
      </c>
      <c r="AB22" s="13">
        <v>1972638</v>
      </c>
      <c r="AC22" s="1"/>
      <c r="AD22" s="48" t="s">
        <v>40</v>
      </c>
      <c r="AE22" s="12">
        <v>280167</v>
      </c>
      <c r="AF22" s="12">
        <v>339778</v>
      </c>
      <c r="AG22" s="12">
        <v>59611</v>
      </c>
      <c r="AH22" s="12">
        <v>187969</v>
      </c>
      <c r="AI22" s="12">
        <v>862857</v>
      </c>
      <c r="AJ22" s="12">
        <v>641645</v>
      </c>
      <c r="AK22" s="12">
        <v>30594</v>
      </c>
      <c r="AL22" s="12">
        <v>36425</v>
      </c>
      <c r="AM22" s="12">
        <v>5831</v>
      </c>
      <c r="AN22" s="12">
        <v>3552053</v>
      </c>
      <c r="AO22" s="12">
        <v>440986</v>
      </c>
      <c r="AP22" s="12">
        <v>216238</v>
      </c>
      <c r="AQ22" s="13">
        <v>224748</v>
      </c>
      <c r="AR22" s="1">
        <v>0</v>
      </c>
      <c r="AS22" s="48" t="s">
        <v>40</v>
      </c>
      <c r="AT22" s="12">
        <v>113988</v>
      </c>
      <c r="AU22" s="12">
        <v>58533</v>
      </c>
      <c r="AV22" s="12">
        <v>55455</v>
      </c>
      <c r="AW22" s="12">
        <v>2997079</v>
      </c>
      <c r="AX22" s="12">
        <v>55306</v>
      </c>
      <c r="AY22" s="12">
        <v>1080627</v>
      </c>
      <c r="AZ22" s="12">
        <v>1861146</v>
      </c>
      <c r="BA22" s="12">
        <v>20864751</v>
      </c>
      <c r="BB22" s="12">
        <v>11898</v>
      </c>
      <c r="BC22" s="13">
        <v>1753.6351487644981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ht="12">
      <c r="A23" s="108" t="s">
        <v>11</v>
      </c>
      <c r="B23" s="109">
        <f>BA25/$BB25</f>
        <v>2324.2558030480654</v>
      </c>
      <c r="C23" s="109">
        <f>Q25/$BB25</f>
        <v>1749.2052168815944</v>
      </c>
      <c r="D23" s="109">
        <f>V25/$BB25</f>
        <v>112.23429073856975</v>
      </c>
      <c r="E23" s="109">
        <f>AO25/$BB25</f>
        <v>158.97309495896835</v>
      </c>
      <c r="F23" s="109">
        <f>AT25/$BB25</f>
        <v>5.1821805392731539</v>
      </c>
      <c r="G23" s="109">
        <f>AW25/$BB25</f>
        <v>298.66101992966003</v>
      </c>
      <c r="H23" s="108" t="s">
        <v>11</v>
      </c>
      <c r="I23" s="119">
        <f t="shared" si="12"/>
        <v>39651804</v>
      </c>
      <c r="J23" s="115">
        <f t="shared" si="13"/>
        <v>29841441</v>
      </c>
      <c r="K23" s="115">
        <f t="shared" si="14"/>
        <v>1914717</v>
      </c>
      <c r="L23" s="115">
        <f t="shared" si="15"/>
        <v>2712081</v>
      </c>
      <c r="M23" s="115">
        <f t="shared" si="16"/>
        <v>88408</v>
      </c>
      <c r="N23" s="120">
        <f t="shared" si="17"/>
        <v>5095157</v>
      </c>
      <c r="P23" s="45" t="s">
        <v>9</v>
      </c>
      <c r="Q23" s="1">
        <v>7929086</v>
      </c>
      <c r="R23" s="1">
        <v>6858038</v>
      </c>
      <c r="S23" s="1">
        <v>1071048</v>
      </c>
      <c r="T23" s="1">
        <v>907954</v>
      </c>
      <c r="U23" s="1">
        <v>163094</v>
      </c>
      <c r="V23" s="1">
        <v>712713</v>
      </c>
      <c r="W23" s="1">
        <v>769818</v>
      </c>
      <c r="X23" s="1">
        <v>57105</v>
      </c>
      <c r="Y23" s="1">
        <v>15534</v>
      </c>
      <c r="Z23" s="1">
        <v>41815</v>
      </c>
      <c r="AA23" s="1">
        <v>26281</v>
      </c>
      <c r="AB23" s="9">
        <v>680996</v>
      </c>
      <c r="AC23" s="1"/>
      <c r="AD23" s="45" t="s">
        <v>9</v>
      </c>
      <c r="AE23" s="1">
        <v>143234</v>
      </c>
      <c r="AF23" s="1">
        <v>170974</v>
      </c>
      <c r="AG23" s="1">
        <v>27740</v>
      </c>
      <c r="AH23" s="1">
        <v>5436</v>
      </c>
      <c r="AI23" s="1">
        <v>423219</v>
      </c>
      <c r="AJ23" s="1">
        <v>109107</v>
      </c>
      <c r="AK23" s="1">
        <v>16183</v>
      </c>
      <c r="AL23" s="1">
        <v>19267</v>
      </c>
      <c r="AM23" s="1">
        <v>3084</v>
      </c>
      <c r="AN23" s="1">
        <v>1971452</v>
      </c>
      <c r="AO23" s="1">
        <v>326964</v>
      </c>
      <c r="AP23" s="1">
        <v>195243</v>
      </c>
      <c r="AQ23" s="9">
        <v>131721</v>
      </c>
      <c r="AR23" s="1">
        <v>0</v>
      </c>
      <c r="AS23" s="45" t="s">
        <v>9</v>
      </c>
      <c r="AT23" s="10">
        <v>69031</v>
      </c>
      <c r="AU23" s="1">
        <v>42119</v>
      </c>
      <c r="AV23" s="1">
        <v>26912</v>
      </c>
      <c r="AW23" s="1">
        <v>1575457</v>
      </c>
      <c r="AX23" s="1">
        <v>142598</v>
      </c>
      <c r="AY23" s="1">
        <v>328926</v>
      </c>
      <c r="AZ23" s="1">
        <v>1103933</v>
      </c>
      <c r="BA23" s="1">
        <v>10613251</v>
      </c>
      <c r="BB23" s="1">
        <v>5596</v>
      </c>
      <c r="BC23" s="9">
        <v>1896.5780914939241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>BA26/$BB26</f>
        <v>1955.1699621733151</v>
      </c>
      <c r="C24" s="109">
        <f>Q26/$BB26</f>
        <v>1340.1956671251719</v>
      </c>
      <c r="D24" s="109">
        <f>V26/$BB26</f>
        <v>127.83571182943604</v>
      </c>
      <c r="E24" s="109">
        <f>AO26/$BB26</f>
        <v>142.78885832187069</v>
      </c>
      <c r="F24" s="109">
        <f>AT26/$BB26</f>
        <v>58.69102475928473</v>
      </c>
      <c r="G24" s="109">
        <f>AW26/$BB26</f>
        <v>285.65870013755159</v>
      </c>
      <c r="H24" s="116" t="s">
        <v>41</v>
      </c>
      <c r="I24" s="119">
        <f t="shared" si="12"/>
        <v>22742537</v>
      </c>
      <c r="J24" s="115">
        <f t="shared" si="13"/>
        <v>15589156</v>
      </c>
      <c r="K24" s="115">
        <f t="shared" si="14"/>
        <v>1486985</v>
      </c>
      <c r="L24" s="115">
        <f t="shared" si="15"/>
        <v>1660920</v>
      </c>
      <c r="M24" s="115">
        <f t="shared" si="16"/>
        <v>682694</v>
      </c>
      <c r="N24" s="120">
        <f t="shared" si="17"/>
        <v>3322782</v>
      </c>
      <c r="P24" s="45" t="s">
        <v>10</v>
      </c>
      <c r="Q24" s="1">
        <v>15379966</v>
      </c>
      <c r="R24" s="1">
        <v>13303281</v>
      </c>
      <c r="S24" s="1">
        <v>2076685</v>
      </c>
      <c r="T24" s="1">
        <v>1761350</v>
      </c>
      <c r="U24" s="1">
        <v>315335</v>
      </c>
      <c r="V24" s="1">
        <v>1259422</v>
      </c>
      <c r="W24" s="1">
        <v>1408316</v>
      </c>
      <c r="X24" s="1">
        <v>148894</v>
      </c>
      <c r="Y24" s="1">
        <v>7643</v>
      </c>
      <c r="Z24" s="1">
        <v>95221</v>
      </c>
      <c r="AA24" s="1">
        <v>87578</v>
      </c>
      <c r="AB24" s="9">
        <v>1227834</v>
      </c>
      <c r="AC24" s="1"/>
      <c r="AD24" s="45" t="s">
        <v>10</v>
      </c>
      <c r="AE24" s="1">
        <v>309446</v>
      </c>
      <c r="AF24" s="1">
        <v>366199</v>
      </c>
      <c r="AG24" s="1">
        <v>56753</v>
      </c>
      <c r="AH24" s="1">
        <v>36866</v>
      </c>
      <c r="AI24" s="1">
        <v>803247</v>
      </c>
      <c r="AJ24" s="1">
        <v>78275</v>
      </c>
      <c r="AK24" s="1">
        <v>23945</v>
      </c>
      <c r="AL24" s="1">
        <v>28508</v>
      </c>
      <c r="AM24" s="1">
        <v>4563</v>
      </c>
      <c r="AN24" s="1">
        <v>4933678</v>
      </c>
      <c r="AO24" s="1">
        <v>848935</v>
      </c>
      <c r="AP24" s="1">
        <v>599184</v>
      </c>
      <c r="AQ24" s="9">
        <v>249751</v>
      </c>
      <c r="AR24" s="1">
        <v>0</v>
      </c>
      <c r="AS24" s="45" t="s">
        <v>10</v>
      </c>
      <c r="AT24" s="10">
        <v>1021947</v>
      </c>
      <c r="AU24" s="1">
        <v>988101</v>
      </c>
      <c r="AV24" s="1">
        <v>33846</v>
      </c>
      <c r="AW24" s="1">
        <v>3062796</v>
      </c>
      <c r="AX24" s="1">
        <v>90736</v>
      </c>
      <c r="AY24" s="1">
        <v>937531</v>
      </c>
      <c r="AZ24" s="1">
        <v>2034529</v>
      </c>
      <c r="BA24" s="1">
        <v>21573066</v>
      </c>
      <c r="BB24" s="1">
        <v>10941</v>
      </c>
      <c r="BC24" s="9">
        <v>1971.7636413490541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s="47" customFormat="1" ht="12">
      <c r="A25" s="108" t="s">
        <v>12</v>
      </c>
      <c r="B25" s="115">
        <f t="shared" ref="B25:B51" si="18">BA28/$BB28</f>
        <v>2580.2727485301975</v>
      </c>
      <c r="C25" s="115">
        <f t="shared" ref="C25:C51" si="19">Q28/$BB28</f>
        <v>2021.8742650988777</v>
      </c>
      <c r="D25" s="115">
        <f t="shared" ref="D25:D51" si="20">V28/$BB28</f>
        <v>121.9334914484233</v>
      </c>
      <c r="E25" s="115">
        <f t="shared" ref="E25:E51" si="21">AO28/$BB28</f>
        <v>172.24188268305718</v>
      </c>
      <c r="F25" s="115">
        <f t="shared" ref="F25:F51" si="22">AT28/$BB28</f>
        <v>10.972274184927846</v>
      </c>
      <c r="G25" s="115">
        <f t="shared" ref="G25:G51" si="23">AW28/$BB28</f>
        <v>253.25083511491181</v>
      </c>
      <c r="H25" s="108" t="s">
        <v>12</v>
      </c>
      <c r="I25" s="180">
        <f t="shared" ref="I25:I50" si="24">BA28</f>
        <v>77243045</v>
      </c>
      <c r="J25" s="181">
        <f t="shared" ref="J25:J50" si="25">Q28</f>
        <v>60526828</v>
      </c>
      <c r="K25" s="181">
        <f t="shared" ref="K25:K50" si="26">V28</f>
        <v>3650201</v>
      </c>
      <c r="L25" s="181">
        <f t="shared" ref="L25:L50" si="27">AO28</f>
        <v>5156233</v>
      </c>
      <c r="M25" s="181">
        <f t="shared" ref="M25:M50" si="28">AT28</f>
        <v>328466</v>
      </c>
      <c r="N25" s="182">
        <f t="shared" ref="N25:N50" si="29">AW28</f>
        <v>7581317</v>
      </c>
      <c r="P25" s="45" t="s">
        <v>11</v>
      </c>
      <c r="Q25" s="1">
        <v>29841441</v>
      </c>
      <c r="R25" s="1">
        <v>25823693</v>
      </c>
      <c r="S25" s="1">
        <v>4017748</v>
      </c>
      <c r="T25" s="1">
        <v>3407444</v>
      </c>
      <c r="U25" s="1">
        <v>610304</v>
      </c>
      <c r="V25" s="1">
        <v>1914717</v>
      </c>
      <c r="W25" s="1">
        <v>2463340</v>
      </c>
      <c r="X25" s="1">
        <v>548623</v>
      </c>
      <c r="Y25" s="1">
        <v>-397461</v>
      </c>
      <c r="Z25" s="1">
        <v>50341</v>
      </c>
      <c r="AA25" s="1">
        <v>447802</v>
      </c>
      <c r="AB25" s="9">
        <v>2271326</v>
      </c>
      <c r="AC25" s="1"/>
      <c r="AD25" s="45" t="s">
        <v>11</v>
      </c>
      <c r="AE25" s="1">
        <v>487651</v>
      </c>
      <c r="AF25" s="1">
        <v>580686</v>
      </c>
      <c r="AG25" s="1">
        <v>93035</v>
      </c>
      <c r="AH25" s="1">
        <v>76387</v>
      </c>
      <c r="AI25" s="1">
        <v>1291126</v>
      </c>
      <c r="AJ25" s="1">
        <v>416162</v>
      </c>
      <c r="AK25" s="1">
        <v>40852</v>
      </c>
      <c r="AL25" s="1">
        <v>48638</v>
      </c>
      <c r="AM25" s="1">
        <v>7786</v>
      </c>
      <c r="AN25" s="1">
        <v>7895646</v>
      </c>
      <c r="AO25" s="1">
        <v>2712081</v>
      </c>
      <c r="AP25" s="1">
        <v>2268845</v>
      </c>
      <c r="AQ25" s="9">
        <v>443236</v>
      </c>
      <c r="AR25" s="1">
        <v>0</v>
      </c>
      <c r="AS25" s="45" t="s">
        <v>11</v>
      </c>
      <c r="AT25" s="10">
        <v>88408</v>
      </c>
      <c r="AU25" s="1">
        <v>21078</v>
      </c>
      <c r="AV25" s="1">
        <v>67330</v>
      </c>
      <c r="AW25" s="1">
        <v>5095157</v>
      </c>
      <c r="AX25" s="1">
        <v>33701</v>
      </c>
      <c r="AY25" s="1">
        <v>1577614</v>
      </c>
      <c r="AZ25" s="1">
        <v>3483842</v>
      </c>
      <c r="BA25" s="1">
        <v>39651804</v>
      </c>
      <c r="BB25" s="1">
        <v>17060</v>
      </c>
      <c r="BC25" s="9">
        <v>2324.2558030480654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18"/>
        <v>2680.1609438945811</v>
      </c>
      <c r="C26" s="109">
        <f t="shared" si="19"/>
        <v>2131.088294197893</v>
      </c>
      <c r="D26" s="109">
        <f t="shared" si="20"/>
        <v>111.67587728209445</v>
      </c>
      <c r="E26" s="109">
        <f t="shared" si="21"/>
        <v>154.21104112849389</v>
      </c>
      <c r="F26" s="109">
        <f t="shared" si="22"/>
        <v>3.3543958436130379</v>
      </c>
      <c r="G26" s="109">
        <f t="shared" si="23"/>
        <v>279.83133544248687</v>
      </c>
      <c r="H26" s="116" t="s">
        <v>13</v>
      </c>
      <c r="I26" s="119">
        <f t="shared" si="24"/>
        <v>92339585</v>
      </c>
      <c r="J26" s="115">
        <f t="shared" si="25"/>
        <v>73422385</v>
      </c>
      <c r="K26" s="115">
        <f t="shared" si="26"/>
        <v>3847569</v>
      </c>
      <c r="L26" s="115">
        <f t="shared" si="27"/>
        <v>5313033</v>
      </c>
      <c r="M26" s="115">
        <f t="shared" si="28"/>
        <v>115569</v>
      </c>
      <c r="N26" s="120">
        <f t="shared" si="29"/>
        <v>9641029</v>
      </c>
      <c r="P26" s="48" t="s">
        <v>41</v>
      </c>
      <c r="Q26" s="12">
        <v>15589156</v>
      </c>
      <c r="R26" s="12">
        <v>13482506</v>
      </c>
      <c r="S26" s="12">
        <v>2106650</v>
      </c>
      <c r="T26" s="12">
        <v>1785264</v>
      </c>
      <c r="U26" s="12">
        <v>321386</v>
      </c>
      <c r="V26" s="12">
        <v>1486985</v>
      </c>
      <c r="W26" s="12">
        <v>1676201</v>
      </c>
      <c r="X26" s="12">
        <v>189216</v>
      </c>
      <c r="Y26" s="12">
        <v>-56055</v>
      </c>
      <c r="Z26" s="12">
        <v>70993</v>
      </c>
      <c r="AA26" s="12">
        <v>127048</v>
      </c>
      <c r="AB26" s="13">
        <v>1514302</v>
      </c>
      <c r="AC26" s="1"/>
      <c r="AD26" s="48" t="s">
        <v>41</v>
      </c>
      <c r="AE26" s="12">
        <v>302827</v>
      </c>
      <c r="AF26" s="12">
        <v>359518</v>
      </c>
      <c r="AG26" s="12">
        <v>56691</v>
      </c>
      <c r="AH26" s="12">
        <v>9098</v>
      </c>
      <c r="AI26" s="12">
        <v>873507</v>
      </c>
      <c r="AJ26" s="12">
        <v>328870</v>
      </c>
      <c r="AK26" s="12">
        <v>28738</v>
      </c>
      <c r="AL26" s="12">
        <v>34215</v>
      </c>
      <c r="AM26" s="12">
        <v>5477</v>
      </c>
      <c r="AN26" s="12">
        <v>5666396</v>
      </c>
      <c r="AO26" s="12">
        <v>1660920</v>
      </c>
      <c r="AP26" s="12">
        <v>1410125</v>
      </c>
      <c r="AQ26" s="13">
        <v>250795</v>
      </c>
      <c r="AR26" s="1">
        <v>0</v>
      </c>
      <c r="AS26" s="48" t="s">
        <v>41</v>
      </c>
      <c r="AT26" s="11">
        <v>682694</v>
      </c>
      <c r="AU26" s="12">
        <v>622198</v>
      </c>
      <c r="AV26" s="12">
        <v>60496</v>
      </c>
      <c r="AW26" s="12">
        <v>3322782</v>
      </c>
      <c r="AX26" s="12">
        <v>235205</v>
      </c>
      <c r="AY26" s="12">
        <v>1023385</v>
      </c>
      <c r="AZ26" s="12">
        <v>2064192</v>
      </c>
      <c r="BA26" s="12">
        <v>22742537</v>
      </c>
      <c r="BB26" s="12">
        <v>11632</v>
      </c>
      <c r="BC26" s="13">
        <v>1955.1699621733151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18"/>
        <v>1973.0098231827112</v>
      </c>
      <c r="C27" s="109">
        <f t="shared" si="19"/>
        <v>1397.8015717092337</v>
      </c>
      <c r="D27" s="109">
        <f t="shared" si="20"/>
        <v>169.92992796332678</v>
      </c>
      <c r="E27" s="109">
        <f t="shared" si="21"/>
        <v>77.077275703994758</v>
      </c>
      <c r="F27" s="109">
        <f t="shared" si="22"/>
        <v>12.201047806155861</v>
      </c>
      <c r="G27" s="109">
        <f t="shared" si="23"/>
        <v>316</v>
      </c>
      <c r="H27" s="108" t="s">
        <v>14</v>
      </c>
      <c r="I27" s="119">
        <f t="shared" si="24"/>
        <v>9038358</v>
      </c>
      <c r="J27" s="115">
        <f t="shared" si="25"/>
        <v>6403329</v>
      </c>
      <c r="K27" s="115">
        <f t="shared" si="26"/>
        <v>778449</v>
      </c>
      <c r="L27" s="115">
        <f t="shared" si="27"/>
        <v>353091</v>
      </c>
      <c r="M27" s="115">
        <f t="shared" si="28"/>
        <v>55893</v>
      </c>
      <c r="N27" s="120">
        <f t="shared" si="29"/>
        <v>1447596</v>
      </c>
      <c r="P27" s="48" t="s">
        <v>199</v>
      </c>
      <c r="Q27" s="12">
        <v>50136935</v>
      </c>
      <c r="R27" s="12">
        <v>43365633</v>
      </c>
      <c r="S27" s="12">
        <v>6771302</v>
      </c>
      <c r="T27" s="12">
        <v>5740441</v>
      </c>
      <c r="U27" s="12">
        <v>1030861</v>
      </c>
      <c r="V27" s="12">
        <v>3536743</v>
      </c>
      <c r="W27" s="12">
        <v>3942363</v>
      </c>
      <c r="X27" s="12">
        <v>405620</v>
      </c>
      <c r="Y27" s="12">
        <v>-131839</v>
      </c>
      <c r="Z27" s="12">
        <v>119873</v>
      </c>
      <c r="AA27" s="12">
        <v>251712</v>
      </c>
      <c r="AB27" s="13">
        <v>3660894</v>
      </c>
      <c r="AC27" s="1"/>
      <c r="AD27" s="48" t="s">
        <v>199</v>
      </c>
      <c r="AE27" s="12">
        <v>982552</v>
      </c>
      <c r="AF27" s="12">
        <v>1134995</v>
      </c>
      <c r="AG27" s="12">
        <v>152443</v>
      </c>
      <c r="AH27" s="12">
        <v>147990</v>
      </c>
      <c r="AI27" s="12">
        <v>2510473</v>
      </c>
      <c r="AJ27" s="12">
        <v>19879</v>
      </c>
      <c r="AK27" s="12">
        <v>7688</v>
      </c>
      <c r="AL27" s="12">
        <v>9153</v>
      </c>
      <c r="AM27" s="12">
        <v>1465</v>
      </c>
      <c r="AN27" s="12">
        <v>13326874</v>
      </c>
      <c r="AO27" s="12">
        <v>3585811</v>
      </c>
      <c r="AP27" s="12">
        <v>2870430</v>
      </c>
      <c r="AQ27" s="13">
        <v>715381</v>
      </c>
      <c r="AR27" s="1">
        <v>0</v>
      </c>
      <c r="AS27" s="48" t="s">
        <v>199</v>
      </c>
      <c r="AT27" s="11">
        <v>639947</v>
      </c>
      <c r="AU27" s="12">
        <v>543029</v>
      </c>
      <c r="AV27" s="12">
        <v>96918</v>
      </c>
      <c r="AW27" s="12">
        <v>9101116</v>
      </c>
      <c r="AX27" s="12">
        <v>721253</v>
      </c>
      <c r="AY27" s="12">
        <v>2740365</v>
      </c>
      <c r="AZ27" s="12">
        <v>5639498</v>
      </c>
      <c r="BA27" s="12">
        <v>67000552</v>
      </c>
      <c r="BB27" s="12">
        <v>30411</v>
      </c>
      <c r="BC27" s="13">
        <v>2203.1683272500081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18"/>
        <v>1711.4930238152515</v>
      </c>
      <c r="C28" s="109">
        <f t="shared" si="19"/>
        <v>1226.2317777243204</v>
      </c>
      <c r="D28" s="109">
        <f t="shared" si="20"/>
        <v>143.81344719749819</v>
      </c>
      <c r="E28" s="109">
        <f t="shared" si="21"/>
        <v>69.682102477748373</v>
      </c>
      <c r="F28" s="109">
        <f t="shared" si="22"/>
        <v>1.7459706519124369</v>
      </c>
      <c r="G28" s="109">
        <f t="shared" si="23"/>
        <v>270.01972576377193</v>
      </c>
      <c r="H28" s="108" t="s">
        <v>15</v>
      </c>
      <c r="I28" s="119">
        <f t="shared" si="24"/>
        <v>14229353</v>
      </c>
      <c r="J28" s="115">
        <f t="shared" si="25"/>
        <v>10194891</v>
      </c>
      <c r="K28" s="115">
        <f t="shared" si="26"/>
        <v>1195665</v>
      </c>
      <c r="L28" s="115">
        <f t="shared" si="27"/>
        <v>579337</v>
      </c>
      <c r="M28" s="115">
        <f t="shared" si="28"/>
        <v>14516</v>
      </c>
      <c r="N28" s="120">
        <f t="shared" si="29"/>
        <v>2244944</v>
      </c>
      <c r="P28" s="45" t="s">
        <v>12</v>
      </c>
      <c r="Q28" s="44">
        <v>60526828</v>
      </c>
      <c r="R28" s="1">
        <v>52359075</v>
      </c>
      <c r="S28" s="1">
        <v>8167753</v>
      </c>
      <c r="T28" s="1">
        <v>6922786</v>
      </c>
      <c r="U28" s="1">
        <v>1244967</v>
      </c>
      <c r="V28" s="1">
        <v>3650201</v>
      </c>
      <c r="W28" s="1">
        <v>4508983</v>
      </c>
      <c r="X28" s="1">
        <v>858782</v>
      </c>
      <c r="Y28" s="1">
        <v>-311972</v>
      </c>
      <c r="Z28" s="1">
        <v>375472</v>
      </c>
      <c r="AA28" s="1">
        <v>687444</v>
      </c>
      <c r="AB28" s="9">
        <v>3912336</v>
      </c>
      <c r="AC28" s="1"/>
      <c r="AD28" s="45" t="s">
        <v>12</v>
      </c>
      <c r="AE28" s="1">
        <v>823483</v>
      </c>
      <c r="AF28" s="1">
        <v>985323</v>
      </c>
      <c r="AG28" s="1">
        <v>161840</v>
      </c>
      <c r="AH28" s="1">
        <v>284434</v>
      </c>
      <c r="AI28" s="1">
        <v>2289699</v>
      </c>
      <c r="AJ28" s="1">
        <v>514720</v>
      </c>
      <c r="AK28" s="1">
        <v>49837</v>
      </c>
      <c r="AL28" s="1">
        <v>59335</v>
      </c>
      <c r="AM28" s="1">
        <v>9498</v>
      </c>
      <c r="AN28" s="1">
        <v>13066016</v>
      </c>
      <c r="AO28" s="1">
        <v>5156233</v>
      </c>
      <c r="AP28" s="1">
        <v>4418087</v>
      </c>
      <c r="AQ28" s="9">
        <v>738146</v>
      </c>
      <c r="AR28" s="1">
        <v>0</v>
      </c>
      <c r="AS28" s="45" t="s">
        <v>12</v>
      </c>
      <c r="AT28" s="10">
        <v>328466</v>
      </c>
      <c r="AU28" s="1">
        <v>259750</v>
      </c>
      <c r="AV28" s="1">
        <v>68716</v>
      </c>
      <c r="AW28" s="1">
        <v>7581317</v>
      </c>
      <c r="AX28" s="1">
        <v>219155</v>
      </c>
      <c r="AY28" s="1">
        <v>2150297</v>
      </c>
      <c r="AZ28" s="1">
        <v>5211865</v>
      </c>
      <c r="BA28" s="1">
        <v>77243045</v>
      </c>
      <c r="BB28" s="1">
        <v>29936</v>
      </c>
      <c r="BC28" s="9">
        <v>2580.2727485301975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18"/>
        <v>1462.5348139255702</v>
      </c>
      <c r="C29" s="109">
        <f t="shared" si="19"/>
        <v>990.58823529411768</v>
      </c>
      <c r="D29" s="109">
        <f t="shared" si="20"/>
        <v>95.139855942376954</v>
      </c>
      <c r="E29" s="109">
        <f t="shared" si="21"/>
        <v>51.888355342136855</v>
      </c>
      <c r="F29" s="109">
        <f t="shared" si="22"/>
        <v>15.430972388955583</v>
      </c>
      <c r="G29" s="109">
        <f t="shared" si="23"/>
        <v>309.48739495798321</v>
      </c>
      <c r="H29" s="108" t="s">
        <v>16</v>
      </c>
      <c r="I29" s="119">
        <f t="shared" si="24"/>
        <v>2436583</v>
      </c>
      <c r="J29" s="115">
        <f t="shared" si="25"/>
        <v>1650320</v>
      </c>
      <c r="K29" s="115">
        <f t="shared" si="26"/>
        <v>158503</v>
      </c>
      <c r="L29" s="115">
        <f t="shared" si="27"/>
        <v>86446</v>
      </c>
      <c r="M29" s="115">
        <f t="shared" si="28"/>
        <v>25708</v>
      </c>
      <c r="N29" s="120">
        <f t="shared" si="29"/>
        <v>515606</v>
      </c>
      <c r="P29" s="48" t="s">
        <v>13</v>
      </c>
      <c r="Q29" s="12">
        <v>73422385</v>
      </c>
      <c r="R29" s="12">
        <v>63512023</v>
      </c>
      <c r="S29" s="12">
        <v>9910362</v>
      </c>
      <c r="T29" s="12">
        <v>8399264</v>
      </c>
      <c r="U29" s="12">
        <v>1511098</v>
      </c>
      <c r="V29" s="12">
        <v>3847569</v>
      </c>
      <c r="W29" s="12">
        <v>4643076</v>
      </c>
      <c r="X29" s="12">
        <v>795507</v>
      </c>
      <c r="Y29" s="12">
        <v>-476785</v>
      </c>
      <c r="Z29" s="12">
        <v>120268</v>
      </c>
      <c r="AA29" s="12">
        <v>597053</v>
      </c>
      <c r="AB29" s="13">
        <v>4290099</v>
      </c>
      <c r="AC29" s="1"/>
      <c r="AD29" s="48" t="s">
        <v>13</v>
      </c>
      <c r="AE29" s="12">
        <v>923287</v>
      </c>
      <c r="AF29" s="12">
        <v>1115212</v>
      </c>
      <c r="AG29" s="12">
        <v>191925</v>
      </c>
      <c r="AH29" s="12">
        <v>280400</v>
      </c>
      <c r="AI29" s="12">
        <v>2782054</v>
      </c>
      <c r="AJ29" s="12">
        <v>304358</v>
      </c>
      <c r="AK29" s="12">
        <v>34255</v>
      </c>
      <c r="AL29" s="12">
        <v>40784</v>
      </c>
      <c r="AM29" s="12">
        <v>6529</v>
      </c>
      <c r="AN29" s="12">
        <v>15069631</v>
      </c>
      <c r="AO29" s="12">
        <v>5313033</v>
      </c>
      <c r="AP29" s="12">
        <v>4932835</v>
      </c>
      <c r="AQ29" s="13">
        <v>380198</v>
      </c>
      <c r="AR29" s="1">
        <v>0</v>
      </c>
      <c r="AS29" s="48" t="s">
        <v>13</v>
      </c>
      <c r="AT29" s="11">
        <v>115569</v>
      </c>
      <c r="AU29" s="12">
        <v>86903</v>
      </c>
      <c r="AV29" s="12">
        <v>28666</v>
      </c>
      <c r="AW29" s="12">
        <v>9641029</v>
      </c>
      <c r="AX29" s="12">
        <v>221166</v>
      </c>
      <c r="AY29" s="12">
        <v>3205309</v>
      </c>
      <c r="AZ29" s="12">
        <v>6214554</v>
      </c>
      <c r="BA29" s="12">
        <v>92339585</v>
      </c>
      <c r="BB29" s="12">
        <v>34453</v>
      </c>
      <c r="BC29" s="13">
        <v>2680.1609438945811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18"/>
        <v>1800.7497114829775</v>
      </c>
      <c r="C30" s="109">
        <f t="shared" si="19"/>
        <v>1300.8522792844778</v>
      </c>
      <c r="D30" s="109">
        <f t="shared" si="20"/>
        <v>145.7237449509521</v>
      </c>
      <c r="E30" s="109">
        <f t="shared" si="21"/>
        <v>85.732688978649733</v>
      </c>
      <c r="F30" s="109">
        <f t="shared" si="22"/>
        <v>9.4917772648586265</v>
      </c>
      <c r="G30" s="109">
        <f t="shared" si="23"/>
        <v>258.94922100403926</v>
      </c>
      <c r="H30" s="108" t="s">
        <v>17</v>
      </c>
      <c r="I30" s="119">
        <f t="shared" si="24"/>
        <v>12482797</v>
      </c>
      <c r="J30" s="115">
        <f t="shared" si="25"/>
        <v>9017508</v>
      </c>
      <c r="K30" s="115">
        <f t="shared" si="26"/>
        <v>1010157</v>
      </c>
      <c r="L30" s="115">
        <f t="shared" si="27"/>
        <v>594299</v>
      </c>
      <c r="M30" s="115">
        <f t="shared" si="28"/>
        <v>65797</v>
      </c>
      <c r="N30" s="120">
        <f t="shared" si="29"/>
        <v>1795036</v>
      </c>
      <c r="P30" s="45" t="s">
        <v>14</v>
      </c>
      <c r="Q30" s="1">
        <v>6403329</v>
      </c>
      <c r="R30" s="1">
        <v>5540439</v>
      </c>
      <c r="S30" s="1">
        <v>862890</v>
      </c>
      <c r="T30" s="1">
        <v>731648</v>
      </c>
      <c r="U30" s="1">
        <v>131242</v>
      </c>
      <c r="V30" s="1">
        <v>778449</v>
      </c>
      <c r="W30" s="1">
        <v>871652</v>
      </c>
      <c r="X30" s="1">
        <v>93203</v>
      </c>
      <c r="Y30" s="1">
        <v>7583</v>
      </c>
      <c r="Z30" s="1">
        <v>73072</v>
      </c>
      <c r="AA30" s="1">
        <v>65489</v>
      </c>
      <c r="AB30" s="9">
        <v>762847</v>
      </c>
      <c r="AC30" s="1"/>
      <c r="AD30" s="45" t="s">
        <v>14</v>
      </c>
      <c r="AE30" s="1">
        <v>115591</v>
      </c>
      <c r="AF30" s="1">
        <v>141777</v>
      </c>
      <c r="AG30" s="1">
        <v>26186</v>
      </c>
      <c r="AH30" s="1">
        <v>33450</v>
      </c>
      <c r="AI30" s="1">
        <v>442263</v>
      </c>
      <c r="AJ30" s="1">
        <v>171543</v>
      </c>
      <c r="AK30" s="1">
        <v>8019</v>
      </c>
      <c r="AL30" s="1">
        <v>9547</v>
      </c>
      <c r="AM30" s="1">
        <v>1528</v>
      </c>
      <c r="AN30" s="1">
        <v>1856580</v>
      </c>
      <c r="AO30" s="1">
        <v>353091</v>
      </c>
      <c r="AP30" s="1">
        <v>294393</v>
      </c>
      <c r="AQ30" s="9">
        <v>58698</v>
      </c>
      <c r="AR30" s="1">
        <v>0</v>
      </c>
      <c r="AS30" s="45" t="s">
        <v>14</v>
      </c>
      <c r="AT30" s="1">
        <v>55893</v>
      </c>
      <c r="AU30" s="1">
        <v>37328</v>
      </c>
      <c r="AV30" s="1">
        <v>18565</v>
      </c>
      <c r="AW30" s="1">
        <v>1447596</v>
      </c>
      <c r="AX30" s="1">
        <v>140964</v>
      </c>
      <c r="AY30" s="1">
        <v>440533</v>
      </c>
      <c r="AZ30" s="1">
        <v>866099</v>
      </c>
      <c r="BA30" s="1">
        <v>9038358</v>
      </c>
      <c r="BB30" s="1">
        <v>4581</v>
      </c>
      <c r="BC30" s="9">
        <v>1973.0098231827112</v>
      </c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ht="12">
      <c r="A31" s="108" t="s">
        <v>18</v>
      </c>
      <c r="B31" s="109">
        <f t="shared" si="18"/>
        <v>2280.9334661965354</v>
      </c>
      <c r="C31" s="109">
        <f t="shared" si="19"/>
        <v>1640.6280852368543</v>
      </c>
      <c r="D31" s="109">
        <f t="shared" si="20"/>
        <v>127.02253564310899</v>
      </c>
      <c r="E31" s="109">
        <f t="shared" si="21"/>
        <v>135.64571516173541</v>
      </c>
      <c r="F31" s="109">
        <f t="shared" si="22"/>
        <v>7.763452399202821</v>
      </c>
      <c r="G31" s="109">
        <f t="shared" si="23"/>
        <v>369.87367775563393</v>
      </c>
      <c r="H31" s="108" t="s">
        <v>18</v>
      </c>
      <c r="I31" s="119">
        <f t="shared" si="24"/>
        <v>14878529</v>
      </c>
      <c r="J31" s="115">
        <f t="shared" si="25"/>
        <v>10701817</v>
      </c>
      <c r="K31" s="115">
        <f t="shared" si="26"/>
        <v>828568</v>
      </c>
      <c r="L31" s="115">
        <f t="shared" si="27"/>
        <v>884817</v>
      </c>
      <c r="M31" s="115">
        <f t="shared" si="28"/>
        <v>50641</v>
      </c>
      <c r="N31" s="120">
        <f t="shared" si="29"/>
        <v>2412686</v>
      </c>
      <c r="P31" s="45" t="s">
        <v>15</v>
      </c>
      <c r="Q31" s="1">
        <v>10194891</v>
      </c>
      <c r="R31" s="1">
        <v>8823430</v>
      </c>
      <c r="S31" s="1">
        <v>1371461</v>
      </c>
      <c r="T31" s="1">
        <v>1162243</v>
      </c>
      <c r="U31" s="1">
        <v>209218</v>
      </c>
      <c r="V31" s="1">
        <v>1195665</v>
      </c>
      <c r="W31" s="1">
        <v>1393003</v>
      </c>
      <c r="X31" s="1">
        <v>197338</v>
      </c>
      <c r="Y31" s="1">
        <v>-29680</v>
      </c>
      <c r="Z31" s="1">
        <v>118989</v>
      </c>
      <c r="AA31" s="1">
        <v>148669</v>
      </c>
      <c r="AB31" s="9">
        <v>1207943</v>
      </c>
      <c r="AC31" s="1"/>
      <c r="AD31" s="45" t="s">
        <v>15</v>
      </c>
      <c r="AE31" s="1">
        <v>216727</v>
      </c>
      <c r="AF31" s="1">
        <v>262079</v>
      </c>
      <c r="AG31" s="1">
        <v>45352</v>
      </c>
      <c r="AH31" s="1">
        <v>50839</v>
      </c>
      <c r="AI31" s="1">
        <v>655251</v>
      </c>
      <c r="AJ31" s="1">
        <v>285126</v>
      </c>
      <c r="AK31" s="1">
        <v>17402</v>
      </c>
      <c r="AL31" s="1">
        <v>20719</v>
      </c>
      <c r="AM31" s="1">
        <v>3317</v>
      </c>
      <c r="AN31" s="1">
        <v>2838797</v>
      </c>
      <c r="AO31" s="1">
        <v>579337</v>
      </c>
      <c r="AP31" s="1">
        <v>208653</v>
      </c>
      <c r="AQ31" s="9">
        <v>370684</v>
      </c>
      <c r="AR31" s="1">
        <v>0</v>
      </c>
      <c r="AS31" s="45" t="s">
        <v>15</v>
      </c>
      <c r="AT31" s="1">
        <v>14516</v>
      </c>
      <c r="AU31" s="1">
        <v>-28079</v>
      </c>
      <c r="AV31" s="1">
        <v>42595</v>
      </c>
      <c r="AW31" s="1">
        <v>2244944</v>
      </c>
      <c r="AX31" s="1">
        <v>247650</v>
      </c>
      <c r="AY31" s="1">
        <v>956695</v>
      </c>
      <c r="AZ31" s="1">
        <v>1040599</v>
      </c>
      <c r="BA31" s="1">
        <v>14229353</v>
      </c>
      <c r="BB31" s="1">
        <v>8314</v>
      </c>
      <c r="BC31" s="9">
        <v>1711.4930238152515</v>
      </c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18"/>
        <v>1817.0861756467293</v>
      </c>
      <c r="C32" s="109">
        <f t="shared" si="19"/>
        <v>1345.9972812654473</v>
      </c>
      <c r="D32" s="109">
        <f t="shared" si="20"/>
        <v>135.91744933267424</v>
      </c>
      <c r="E32" s="109">
        <f t="shared" si="21"/>
        <v>61.438787279617728</v>
      </c>
      <c r="F32" s="109">
        <f t="shared" si="22"/>
        <v>6.4055857637172515</v>
      </c>
      <c r="G32" s="109">
        <f t="shared" si="23"/>
        <v>267.32707200527273</v>
      </c>
      <c r="H32" s="116" t="s">
        <v>42</v>
      </c>
      <c r="I32" s="119">
        <f t="shared" si="24"/>
        <v>22055792</v>
      </c>
      <c r="J32" s="115">
        <f t="shared" si="25"/>
        <v>16337715</v>
      </c>
      <c r="K32" s="115">
        <f t="shared" si="26"/>
        <v>1649766</v>
      </c>
      <c r="L32" s="115">
        <f t="shared" si="27"/>
        <v>745744</v>
      </c>
      <c r="M32" s="115">
        <f t="shared" si="28"/>
        <v>77751</v>
      </c>
      <c r="N32" s="120">
        <f t="shared" si="29"/>
        <v>3244816</v>
      </c>
      <c r="P32" s="45" t="s">
        <v>16</v>
      </c>
      <c r="Q32" s="1">
        <v>1650320</v>
      </c>
      <c r="R32" s="1">
        <v>1428245</v>
      </c>
      <c r="S32" s="1">
        <v>222075</v>
      </c>
      <c r="T32" s="1">
        <v>188216</v>
      </c>
      <c r="U32" s="1">
        <v>33859</v>
      </c>
      <c r="V32" s="1">
        <v>158503</v>
      </c>
      <c r="W32" s="1">
        <v>210827</v>
      </c>
      <c r="X32" s="1">
        <v>52324</v>
      </c>
      <c r="Y32" s="1">
        <v>3036</v>
      </c>
      <c r="Z32" s="1">
        <v>46324</v>
      </c>
      <c r="AA32" s="1">
        <v>43288</v>
      </c>
      <c r="AB32" s="9">
        <v>154505</v>
      </c>
      <c r="AC32" s="1"/>
      <c r="AD32" s="45" t="s">
        <v>16</v>
      </c>
      <c r="AE32" s="1">
        <v>38955</v>
      </c>
      <c r="AF32" s="1">
        <v>47808</v>
      </c>
      <c r="AG32" s="1">
        <v>8853</v>
      </c>
      <c r="AH32" s="1">
        <v>6</v>
      </c>
      <c r="AI32" s="1">
        <v>99860</v>
      </c>
      <c r="AJ32" s="1">
        <v>15684</v>
      </c>
      <c r="AK32" s="1">
        <v>962</v>
      </c>
      <c r="AL32" s="1">
        <v>1145</v>
      </c>
      <c r="AM32" s="1">
        <v>183</v>
      </c>
      <c r="AN32" s="1">
        <v>627760</v>
      </c>
      <c r="AO32" s="1">
        <v>86446</v>
      </c>
      <c r="AP32" s="1">
        <v>59883</v>
      </c>
      <c r="AQ32" s="9">
        <v>26563</v>
      </c>
      <c r="AR32" s="1">
        <v>0</v>
      </c>
      <c r="AS32" s="45" t="s">
        <v>16</v>
      </c>
      <c r="AT32" s="1">
        <v>25708</v>
      </c>
      <c r="AU32" s="1">
        <v>14589</v>
      </c>
      <c r="AV32" s="1">
        <v>11119</v>
      </c>
      <c r="AW32" s="1">
        <v>515606</v>
      </c>
      <c r="AX32" s="1">
        <v>104125</v>
      </c>
      <c r="AY32" s="1">
        <v>180054</v>
      </c>
      <c r="AZ32" s="1">
        <v>231427</v>
      </c>
      <c r="BA32" s="1">
        <v>2436583</v>
      </c>
      <c r="BB32" s="1">
        <v>1666</v>
      </c>
      <c r="BC32" s="9">
        <v>1462.5348139255702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18"/>
        <v>2003.7969036124521</v>
      </c>
      <c r="C33" s="109">
        <f t="shared" si="19"/>
        <v>1515.7416902502637</v>
      </c>
      <c r="D33" s="109">
        <f t="shared" si="20"/>
        <v>116.58337495144553</v>
      </c>
      <c r="E33" s="109">
        <f t="shared" si="21"/>
        <v>81.728816380888958</v>
      </c>
      <c r="F33" s="109">
        <f t="shared" si="22"/>
        <v>19.342267354752789</v>
      </c>
      <c r="G33" s="109">
        <f t="shared" si="23"/>
        <v>270.40075467510127</v>
      </c>
      <c r="H33" s="108" t="s">
        <v>19</v>
      </c>
      <c r="I33" s="119">
        <f t="shared" si="24"/>
        <v>36110424</v>
      </c>
      <c r="J33" s="115">
        <f t="shared" si="25"/>
        <v>27315181</v>
      </c>
      <c r="K33" s="115">
        <f t="shared" si="26"/>
        <v>2100949</v>
      </c>
      <c r="L33" s="115">
        <f t="shared" si="27"/>
        <v>1472835</v>
      </c>
      <c r="M33" s="115">
        <f t="shared" si="28"/>
        <v>348567</v>
      </c>
      <c r="N33" s="120">
        <f t="shared" si="29"/>
        <v>4872892</v>
      </c>
      <c r="P33" s="45" t="s">
        <v>17</v>
      </c>
      <c r="Q33" s="1">
        <v>9017508</v>
      </c>
      <c r="R33" s="1">
        <v>7800733</v>
      </c>
      <c r="S33" s="1">
        <v>1216775</v>
      </c>
      <c r="T33" s="1">
        <v>1031093</v>
      </c>
      <c r="U33" s="1">
        <v>185682</v>
      </c>
      <c r="V33" s="1">
        <v>1010157</v>
      </c>
      <c r="W33" s="1">
        <v>1168224</v>
      </c>
      <c r="X33" s="1">
        <v>158067</v>
      </c>
      <c r="Y33" s="1">
        <v>-13770</v>
      </c>
      <c r="Z33" s="1">
        <v>101283</v>
      </c>
      <c r="AA33" s="1">
        <v>115053</v>
      </c>
      <c r="AB33" s="9">
        <v>1003841</v>
      </c>
      <c r="AC33" s="1"/>
      <c r="AD33" s="45" t="s">
        <v>17</v>
      </c>
      <c r="AE33" s="1">
        <v>194780</v>
      </c>
      <c r="AF33" s="1">
        <v>233966</v>
      </c>
      <c r="AG33" s="1">
        <v>39186</v>
      </c>
      <c r="AH33" s="1">
        <v>22281</v>
      </c>
      <c r="AI33" s="1">
        <v>470969</v>
      </c>
      <c r="AJ33" s="1">
        <v>315811</v>
      </c>
      <c r="AK33" s="1">
        <v>20086</v>
      </c>
      <c r="AL33" s="1">
        <v>23914</v>
      </c>
      <c r="AM33" s="1">
        <v>3828</v>
      </c>
      <c r="AN33" s="1">
        <v>2455132</v>
      </c>
      <c r="AO33" s="1">
        <v>594299</v>
      </c>
      <c r="AP33" s="1">
        <v>399339</v>
      </c>
      <c r="AQ33" s="9">
        <v>194960</v>
      </c>
      <c r="AR33" s="1">
        <v>0</v>
      </c>
      <c r="AS33" s="45" t="s">
        <v>17</v>
      </c>
      <c r="AT33" s="1">
        <v>65797</v>
      </c>
      <c r="AU33" s="1">
        <v>33745</v>
      </c>
      <c r="AV33" s="1">
        <v>32052</v>
      </c>
      <c r="AW33" s="1">
        <v>1795036</v>
      </c>
      <c r="AX33" s="1">
        <v>110926</v>
      </c>
      <c r="AY33" s="1">
        <v>561550</v>
      </c>
      <c r="AZ33" s="1">
        <v>1122560</v>
      </c>
      <c r="BA33" s="1">
        <v>12482797</v>
      </c>
      <c r="BB33" s="1">
        <v>6932</v>
      </c>
      <c r="BC33" s="9">
        <v>1800.7497114829775</v>
      </c>
      <c r="BD33" s="47"/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s="47" customFormat="1" ht="12">
      <c r="A34" s="108" t="s">
        <v>20</v>
      </c>
      <c r="B34" s="115">
        <f t="shared" si="18"/>
        <v>2623.8545072396078</v>
      </c>
      <c r="C34" s="115">
        <f t="shared" si="19"/>
        <v>1788.7328351237738</v>
      </c>
      <c r="D34" s="115">
        <f t="shared" si="20"/>
        <v>171.15857076132647</v>
      </c>
      <c r="E34" s="115">
        <f t="shared" si="21"/>
        <v>307.16849602989259</v>
      </c>
      <c r="F34" s="115">
        <f t="shared" si="22"/>
        <v>20.545656235404017</v>
      </c>
      <c r="G34" s="115">
        <f t="shared" si="23"/>
        <v>336.24894908921067</v>
      </c>
      <c r="H34" s="108" t="s">
        <v>20</v>
      </c>
      <c r="I34" s="119">
        <f t="shared" si="24"/>
        <v>22470690</v>
      </c>
      <c r="J34" s="115">
        <f t="shared" si="25"/>
        <v>15318708</v>
      </c>
      <c r="K34" s="115">
        <f t="shared" si="26"/>
        <v>1465802</v>
      </c>
      <c r="L34" s="115">
        <f t="shared" si="27"/>
        <v>2630591</v>
      </c>
      <c r="M34" s="115">
        <f t="shared" si="28"/>
        <v>175953</v>
      </c>
      <c r="N34" s="120">
        <f t="shared" si="29"/>
        <v>2879636</v>
      </c>
      <c r="P34" s="45" t="s">
        <v>18</v>
      </c>
      <c r="Q34" s="1">
        <v>10701817</v>
      </c>
      <c r="R34" s="1">
        <v>9255777</v>
      </c>
      <c r="S34" s="1">
        <v>1446040</v>
      </c>
      <c r="T34" s="1">
        <v>1225606</v>
      </c>
      <c r="U34" s="1">
        <v>220434</v>
      </c>
      <c r="V34" s="1">
        <v>828568</v>
      </c>
      <c r="W34" s="1">
        <v>920412</v>
      </c>
      <c r="X34" s="1">
        <v>91844</v>
      </c>
      <c r="Y34" s="1">
        <v>-9777</v>
      </c>
      <c r="Z34" s="1">
        <v>47671</v>
      </c>
      <c r="AA34" s="1">
        <v>57448</v>
      </c>
      <c r="AB34" s="9">
        <v>827295</v>
      </c>
      <c r="AC34" s="1"/>
      <c r="AD34" s="45" t="s">
        <v>18</v>
      </c>
      <c r="AE34" s="1">
        <v>158206</v>
      </c>
      <c r="AF34" s="1">
        <v>190496</v>
      </c>
      <c r="AG34" s="1">
        <v>32290</v>
      </c>
      <c r="AH34" s="1">
        <v>31127</v>
      </c>
      <c r="AI34" s="1">
        <v>552001</v>
      </c>
      <c r="AJ34" s="1">
        <v>85961</v>
      </c>
      <c r="AK34" s="1">
        <v>11050</v>
      </c>
      <c r="AL34" s="1">
        <v>13156</v>
      </c>
      <c r="AM34" s="1">
        <v>2106</v>
      </c>
      <c r="AN34" s="1">
        <v>3348144</v>
      </c>
      <c r="AO34" s="1">
        <v>884817</v>
      </c>
      <c r="AP34" s="1">
        <v>840694</v>
      </c>
      <c r="AQ34" s="9">
        <v>44123</v>
      </c>
      <c r="AR34" s="1">
        <v>0</v>
      </c>
      <c r="AS34" s="45" t="s">
        <v>18</v>
      </c>
      <c r="AT34" s="1">
        <v>50641</v>
      </c>
      <c r="AU34" s="1">
        <v>33091</v>
      </c>
      <c r="AV34" s="1">
        <v>17550</v>
      </c>
      <c r="AW34" s="1">
        <v>2412686</v>
      </c>
      <c r="AX34" s="1">
        <v>116772</v>
      </c>
      <c r="AY34" s="1">
        <v>782420</v>
      </c>
      <c r="AZ34" s="1">
        <v>1513494</v>
      </c>
      <c r="BA34" s="1">
        <v>14878529</v>
      </c>
      <c r="BB34" s="1">
        <v>6523</v>
      </c>
      <c r="BC34" s="9">
        <v>2280.9334661965354</v>
      </c>
      <c r="BD34" s="7"/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18"/>
        <v>2423.2937528639072</v>
      </c>
      <c r="C35" s="109">
        <f t="shared" si="19"/>
        <v>1728.8470749961814</v>
      </c>
      <c r="D35" s="109">
        <f t="shared" si="20"/>
        <v>200.83531388422179</v>
      </c>
      <c r="E35" s="109">
        <f t="shared" si="21"/>
        <v>193.79150756071482</v>
      </c>
      <c r="F35" s="109">
        <f t="shared" si="22"/>
        <v>15.229479150756072</v>
      </c>
      <c r="G35" s="109">
        <f t="shared" si="23"/>
        <v>284.59037727203298</v>
      </c>
      <c r="H35" s="108" t="s">
        <v>21</v>
      </c>
      <c r="I35" s="119">
        <f t="shared" si="24"/>
        <v>79326521</v>
      </c>
      <c r="J35" s="115">
        <f t="shared" si="25"/>
        <v>56593809</v>
      </c>
      <c r="K35" s="115">
        <f t="shared" si="26"/>
        <v>6574344</v>
      </c>
      <c r="L35" s="115">
        <f t="shared" si="27"/>
        <v>6343765</v>
      </c>
      <c r="M35" s="115">
        <f t="shared" si="28"/>
        <v>498537</v>
      </c>
      <c r="N35" s="120">
        <f t="shared" si="29"/>
        <v>9316066</v>
      </c>
      <c r="P35" s="48" t="s">
        <v>42</v>
      </c>
      <c r="Q35" s="11">
        <v>16337715</v>
      </c>
      <c r="R35" s="12">
        <v>14131113</v>
      </c>
      <c r="S35" s="12">
        <v>2206602</v>
      </c>
      <c r="T35" s="12">
        <v>1870838</v>
      </c>
      <c r="U35" s="12">
        <v>335764</v>
      </c>
      <c r="V35" s="12">
        <v>1649766</v>
      </c>
      <c r="W35" s="12">
        <v>1901650</v>
      </c>
      <c r="X35" s="12">
        <v>251884</v>
      </c>
      <c r="Y35" s="12">
        <v>27683</v>
      </c>
      <c r="Z35" s="12">
        <v>198508</v>
      </c>
      <c r="AA35" s="12">
        <v>170825</v>
      </c>
      <c r="AB35" s="13">
        <v>1565693</v>
      </c>
      <c r="AC35" s="1"/>
      <c r="AD35" s="48" t="s">
        <v>42</v>
      </c>
      <c r="AE35" s="12">
        <v>299835</v>
      </c>
      <c r="AF35" s="12">
        <v>370147</v>
      </c>
      <c r="AG35" s="12">
        <v>70312</v>
      </c>
      <c r="AH35" s="12">
        <v>125458</v>
      </c>
      <c r="AI35" s="12">
        <v>867830</v>
      </c>
      <c r="AJ35" s="12">
        <v>272570</v>
      </c>
      <c r="AK35" s="12">
        <v>56390</v>
      </c>
      <c r="AL35" s="12">
        <v>67137</v>
      </c>
      <c r="AM35" s="12">
        <v>10747</v>
      </c>
      <c r="AN35" s="12">
        <v>4068311</v>
      </c>
      <c r="AO35" s="12">
        <v>745744</v>
      </c>
      <c r="AP35" s="12">
        <v>517492</v>
      </c>
      <c r="AQ35" s="13">
        <v>228252</v>
      </c>
      <c r="AR35" s="1">
        <v>0</v>
      </c>
      <c r="AS35" s="48" t="s">
        <v>42</v>
      </c>
      <c r="AT35" s="12">
        <v>77751</v>
      </c>
      <c r="AU35" s="12">
        <v>31178</v>
      </c>
      <c r="AV35" s="12">
        <v>46573</v>
      </c>
      <c r="AW35" s="12">
        <v>3244816</v>
      </c>
      <c r="AX35" s="12">
        <v>176725</v>
      </c>
      <c r="AY35" s="12">
        <v>862653</v>
      </c>
      <c r="AZ35" s="12">
        <v>2205438</v>
      </c>
      <c r="BA35" s="12">
        <v>22055792</v>
      </c>
      <c r="BB35" s="12">
        <v>12138</v>
      </c>
      <c r="BC35" s="13">
        <v>1817.0861756467293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18"/>
        <v>1934.2155541947336</v>
      </c>
      <c r="C36" s="109">
        <f t="shared" si="19"/>
        <v>1340.444493045228</v>
      </c>
      <c r="D36" s="109">
        <f t="shared" si="20"/>
        <v>161.21048027294199</v>
      </c>
      <c r="E36" s="109">
        <f t="shared" si="21"/>
        <v>126.48569678943224</v>
      </c>
      <c r="F36" s="109">
        <f t="shared" si="22"/>
        <v>17.435569941387456</v>
      </c>
      <c r="G36" s="109">
        <f t="shared" si="23"/>
        <v>288.63931414574404</v>
      </c>
      <c r="H36" s="108" t="s">
        <v>22</v>
      </c>
      <c r="I36" s="119">
        <f t="shared" si="24"/>
        <v>22110018</v>
      </c>
      <c r="J36" s="115">
        <f t="shared" si="25"/>
        <v>15322621</v>
      </c>
      <c r="K36" s="115">
        <f t="shared" si="26"/>
        <v>1842797</v>
      </c>
      <c r="L36" s="115">
        <f t="shared" si="27"/>
        <v>1445858</v>
      </c>
      <c r="M36" s="115">
        <f t="shared" si="28"/>
        <v>199306</v>
      </c>
      <c r="N36" s="120">
        <f t="shared" si="29"/>
        <v>3299436</v>
      </c>
      <c r="P36" s="45" t="s">
        <v>19</v>
      </c>
      <c r="Q36" s="1">
        <v>27315181</v>
      </c>
      <c r="R36" s="1">
        <v>23625057</v>
      </c>
      <c r="S36" s="1">
        <v>3690124</v>
      </c>
      <c r="T36" s="1">
        <v>3126383</v>
      </c>
      <c r="U36" s="1">
        <v>563741</v>
      </c>
      <c r="V36" s="1">
        <v>2100949</v>
      </c>
      <c r="W36" s="1">
        <v>2717903</v>
      </c>
      <c r="X36" s="1">
        <v>616954</v>
      </c>
      <c r="Y36" s="1">
        <v>-110516</v>
      </c>
      <c r="Z36" s="1">
        <v>402169</v>
      </c>
      <c r="AA36" s="1">
        <v>512685</v>
      </c>
      <c r="AB36" s="9">
        <v>2160506</v>
      </c>
      <c r="AC36" s="1"/>
      <c r="AD36" s="45" t="s">
        <v>19</v>
      </c>
      <c r="AE36" s="1">
        <v>606822</v>
      </c>
      <c r="AF36" s="1">
        <v>701379</v>
      </c>
      <c r="AG36" s="1">
        <v>94557</v>
      </c>
      <c r="AH36" s="1">
        <v>109208</v>
      </c>
      <c r="AI36" s="1">
        <v>1384685</v>
      </c>
      <c r="AJ36" s="1">
        <v>59791</v>
      </c>
      <c r="AK36" s="1">
        <v>50959</v>
      </c>
      <c r="AL36" s="1">
        <v>60671</v>
      </c>
      <c r="AM36" s="1">
        <v>9712</v>
      </c>
      <c r="AN36" s="1">
        <v>6694294</v>
      </c>
      <c r="AO36" s="1">
        <v>1472835</v>
      </c>
      <c r="AP36" s="1">
        <v>990466</v>
      </c>
      <c r="AQ36" s="9">
        <v>482369</v>
      </c>
      <c r="AR36" s="1">
        <v>0</v>
      </c>
      <c r="AS36" s="45" t="s">
        <v>19</v>
      </c>
      <c r="AT36" s="1">
        <v>348567</v>
      </c>
      <c r="AU36" s="1">
        <v>294615</v>
      </c>
      <c r="AV36" s="1">
        <v>53952</v>
      </c>
      <c r="AW36" s="1">
        <v>4872892</v>
      </c>
      <c r="AX36" s="1">
        <v>125005</v>
      </c>
      <c r="AY36" s="1">
        <v>1720464</v>
      </c>
      <c r="AZ36" s="1">
        <v>3027423</v>
      </c>
      <c r="BA36" s="1">
        <v>36110424</v>
      </c>
      <c r="BB36" s="1">
        <v>18021</v>
      </c>
      <c r="BC36" s="9">
        <v>2003.7969036124521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18"/>
        <v>1521.739972260749</v>
      </c>
      <c r="C37" s="109">
        <f t="shared" si="19"/>
        <v>1147.9657697642165</v>
      </c>
      <c r="D37" s="109">
        <f t="shared" si="20"/>
        <v>118.44271844660194</v>
      </c>
      <c r="E37" s="109">
        <f t="shared" si="21"/>
        <v>41.639167822468792</v>
      </c>
      <c r="F37" s="109">
        <f t="shared" si="22"/>
        <v>3.5271012482662969</v>
      </c>
      <c r="G37" s="109">
        <f t="shared" si="23"/>
        <v>210.16521497919555</v>
      </c>
      <c r="H37" s="116" t="s">
        <v>43</v>
      </c>
      <c r="I37" s="119">
        <f t="shared" si="24"/>
        <v>27429363</v>
      </c>
      <c r="J37" s="115">
        <f t="shared" si="25"/>
        <v>20692083</v>
      </c>
      <c r="K37" s="115">
        <f t="shared" si="26"/>
        <v>2134930</v>
      </c>
      <c r="L37" s="115">
        <f t="shared" si="27"/>
        <v>750546</v>
      </c>
      <c r="M37" s="115">
        <f t="shared" si="28"/>
        <v>63576</v>
      </c>
      <c r="N37" s="120">
        <f t="shared" si="29"/>
        <v>3788228</v>
      </c>
      <c r="P37" s="45" t="s">
        <v>20</v>
      </c>
      <c r="Q37" s="1">
        <v>15318708</v>
      </c>
      <c r="R37" s="1">
        <v>13248367</v>
      </c>
      <c r="S37" s="1">
        <v>2070341</v>
      </c>
      <c r="T37" s="1">
        <v>1754697</v>
      </c>
      <c r="U37" s="1">
        <v>315644</v>
      </c>
      <c r="V37" s="1">
        <v>1465802</v>
      </c>
      <c r="W37" s="1">
        <v>1608122</v>
      </c>
      <c r="X37" s="1">
        <v>142320</v>
      </c>
      <c r="Y37" s="1">
        <v>-72563</v>
      </c>
      <c r="Z37" s="1">
        <v>23669</v>
      </c>
      <c r="AA37" s="1">
        <v>96232</v>
      </c>
      <c r="AB37" s="9">
        <v>1525134</v>
      </c>
      <c r="AC37" s="1"/>
      <c r="AD37" s="45" t="s">
        <v>20</v>
      </c>
      <c r="AE37" s="1">
        <v>269141</v>
      </c>
      <c r="AF37" s="1">
        <v>312707</v>
      </c>
      <c r="AG37" s="1">
        <v>43566</v>
      </c>
      <c r="AH37" s="1">
        <v>47583</v>
      </c>
      <c r="AI37" s="1">
        <v>766981</v>
      </c>
      <c r="AJ37" s="1">
        <v>441429</v>
      </c>
      <c r="AK37" s="1">
        <v>13231</v>
      </c>
      <c r="AL37" s="1">
        <v>15753</v>
      </c>
      <c r="AM37" s="1">
        <v>2522</v>
      </c>
      <c r="AN37" s="1">
        <v>5686180</v>
      </c>
      <c r="AO37" s="1">
        <v>2630591</v>
      </c>
      <c r="AP37" s="1">
        <v>2457060</v>
      </c>
      <c r="AQ37" s="9">
        <v>173531</v>
      </c>
      <c r="AR37" s="1">
        <v>0</v>
      </c>
      <c r="AS37" s="45" t="s">
        <v>20</v>
      </c>
      <c r="AT37" s="1">
        <v>175953</v>
      </c>
      <c r="AU37" s="1">
        <v>155333</v>
      </c>
      <c r="AV37" s="1">
        <v>20620</v>
      </c>
      <c r="AW37" s="1">
        <v>2879636</v>
      </c>
      <c r="AX37" s="1">
        <v>35986</v>
      </c>
      <c r="AY37" s="1">
        <v>941732</v>
      </c>
      <c r="AZ37" s="1">
        <v>1901918</v>
      </c>
      <c r="BA37" s="1">
        <v>22470690</v>
      </c>
      <c r="BB37" s="1">
        <v>8564</v>
      </c>
      <c r="BC37" s="9">
        <v>2623.8545072396078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18"/>
        <v>1826.0778742032103</v>
      </c>
      <c r="C38" s="109">
        <f t="shared" si="19"/>
        <v>1274.8112280162813</v>
      </c>
      <c r="D38" s="109">
        <f t="shared" si="20"/>
        <v>119.67245219261193</v>
      </c>
      <c r="E38" s="109">
        <f t="shared" si="21"/>
        <v>68.354350664311497</v>
      </c>
      <c r="F38" s="109">
        <f t="shared" si="22"/>
        <v>55.357269026956452</v>
      </c>
      <c r="G38" s="109">
        <f t="shared" si="23"/>
        <v>307.8825743030489</v>
      </c>
      <c r="H38" s="117" t="s">
        <v>44</v>
      </c>
      <c r="I38" s="119">
        <f t="shared" si="24"/>
        <v>23777360</v>
      </c>
      <c r="J38" s="115">
        <f t="shared" si="25"/>
        <v>16599317</v>
      </c>
      <c r="K38" s="115">
        <f t="shared" si="26"/>
        <v>1558255</v>
      </c>
      <c r="L38" s="115">
        <f t="shared" si="27"/>
        <v>890042</v>
      </c>
      <c r="M38" s="115">
        <f t="shared" si="28"/>
        <v>720807</v>
      </c>
      <c r="N38" s="120">
        <f t="shared" si="29"/>
        <v>4008939</v>
      </c>
      <c r="P38" s="45" t="s">
        <v>21</v>
      </c>
      <c r="Q38" s="1">
        <v>56593809</v>
      </c>
      <c r="R38" s="1">
        <v>48939603</v>
      </c>
      <c r="S38" s="1">
        <v>7654206</v>
      </c>
      <c r="T38" s="1">
        <v>6481557</v>
      </c>
      <c r="U38" s="1">
        <v>1172649</v>
      </c>
      <c r="V38" s="1">
        <v>6574344</v>
      </c>
      <c r="W38" s="1">
        <v>9157383</v>
      </c>
      <c r="X38" s="1">
        <v>2583039</v>
      </c>
      <c r="Y38" s="1">
        <v>1340668</v>
      </c>
      <c r="Z38" s="1">
        <v>3747143</v>
      </c>
      <c r="AA38" s="1">
        <v>2406475</v>
      </c>
      <c r="AB38" s="9">
        <v>5177855</v>
      </c>
      <c r="AC38" s="1"/>
      <c r="AD38" s="45" t="s">
        <v>21</v>
      </c>
      <c r="AE38" s="1">
        <v>1084600</v>
      </c>
      <c r="AF38" s="1">
        <v>1250525</v>
      </c>
      <c r="AG38" s="1">
        <v>165925</v>
      </c>
      <c r="AH38" s="1">
        <v>180731</v>
      </c>
      <c r="AI38" s="1">
        <v>2530520</v>
      </c>
      <c r="AJ38" s="1">
        <v>1382004</v>
      </c>
      <c r="AK38" s="1">
        <v>55821</v>
      </c>
      <c r="AL38" s="1">
        <v>66460</v>
      </c>
      <c r="AM38" s="1">
        <v>10639</v>
      </c>
      <c r="AN38" s="1">
        <v>16158368</v>
      </c>
      <c r="AO38" s="1">
        <v>6343765</v>
      </c>
      <c r="AP38" s="1">
        <v>5855252</v>
      </c>
      <c r="AQ38" s="9">
        <v>488513</v>
      </c>
      <c r="AR38" s="1">
        <v>0</v>
      </c>
      <c r="AS38" s="45" t="s">
        <v>21</v>
      </c>
      <c r="AT38" s="1">
        <v>498537</v>
      </c>
      <c r="AU38" s="1">
        <v>432085</v>
      </c>
      <c r="AV38" s="1">
        <v>66452</v>
      </c>
      <c r="AW38" s="1">
        <v>9316066</v>
      </c>
      <c r="AX38" s="1">
        <v>246076</v>
      </c>
      <c r="AY38" s="1">
        <v>3195980</v>
      </c>
      <c r="AZ38" s="1">
        <v>5874010</v>
      </c>
      <c r="BA38" s="1">
        <v>79326521</v>
      </c>
      <c r="BB38" s="1">
        <v>32735</v>
      </c>
      <c r="BC38" s="9">
        <v>2423.2937528639072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18"/>
        <v>1683.1403552169395</v>
      </c>
      <c r="C39" s="109">
        <f t="shared" si="19"/>
        <v>1306.8902686389947</v>
      </c>
      <c r="D39" s="109">
        <f t="shared" si="20"/>
        <v>109.37658932370256</v>
      </c>
      <c r="E39" s="109">
        <f t="shared" si="21"/>
        <v>11.214663830208282</v>
      </c>
      <c r="F39" s="109">
        <f t="shared" si="22"/>
        <v>6.4356107455597886</v>
      </c>
      <c r="G39" s="109">
        <f t="shared" si="23"/>
        <v>249.22322267847426</v>
      </c>
      <c r="H39" s="108" t="s">
        <v>45</v>
      </c>
      <c r="I39" s="119">
        <f t="shared" si="24"/>
        <v>34021316</v>
      </c>
      <c r="J39" s="115">
        <f t="shared" si="25"/>
        <v>26416173</v>
      </c>
      <c r="K39" s="115">
        <f t="shared" si="26"/>
        <v>2210829</v>
      </c>
      <c r="L39" s="115">
        <f t="shared" si="27"/>
        <v>226682</v>
      </c>
      <c r="M39" s="115">
        <f t="shared" si="28"/>
        <v>130083</v>
      </c>
      <c r="N39" s="120">
        <f t="shared" si="29"/>
        <v>5037549</v>
      </c>
      <c r="P39" s="45" t="s">
        <v>22</v>
      </c>
      <c r="Q39" s="1">
        <v>15322621</v>
      </c>
      <c r="R39" s="1">
        <v>13252297</v>
      </c>
      <c r="S39" s="1">
        <v>2070324</v>
      </c>
      <c r="T39" s="1">
        <v>1755108</v>
      </c>
      <c r="U39" s="1">
        <v>315216</v>
      </c>
      <c r="V39" s="1">
        <v>1842797</v>
      </c>
      <c r="W39" s="1">
        <v>2054658</v>
      </c>
      <c r="X39" s="1">
        <v>211861</v>
      </c>
      <c r="Y39" s="1">
        <v>-94728</v>
      </c>
      <c r="Z39" s="1">
        <v>55668</v>
      </c>
      <c r="AA39" s="1">
        <v>150396</v>
      </c>
      <c r="AB39" s="9">
        <v>1912716</v>
      </c>
      <c r="AC39" s="1"/>
      <c r="AD39" s="45" t="s">
        <v>22</v>
      </c>
      <c r="AE39" s="1">
        <v>369461</v>
      </c>
      <c r="AF39" s="1">
        <v>426198</v>
      </c>
      <c r="AG39" s="1">
        <v>56737</v>
      </c>
      <c r="AH39" s="1">
        <v>179237</v>
      </c>
      <c r="AI39" s="1">
        <v>777031</v>
      </c>
      <c r="AJ39" s="1">
        <v>586987</v>
      </c>
      <c r="AK39" s="1">
        <v>24809</v>
      </c>
      <c r="AL39" s="1">
        <v>29537</v>
      </c>
      <c r="AM39" s="1">
        <v>4728</v>
      </c>
      <c r="AN39" s="1">
        <v>4944600</v>
      </c>
      <c r="AO39" s="1">
        <v>1445858</v>
      </c>
      <c r="AP39" s="1">
        <v>1012112</v>
      </c>
      <c r="AQ39" s="9">
        <v>433746</v>
      </c>
      <c r="AR39" s="1">
        <v>0</v>
      </c>
      <c r="AS39" s="45" t="s">
        <v>22</v>
      </c>
      <c r="AT39" s="1">
        <v>199306</v>
      </c>
      <c r="AU39" s="1">
        <v>164410</v>
      </c>
      <c r="AV39" s="1">
        <v>34896</v>
      </c>
      <c r="AW39" s="1">
        <v>3299436</v>
      </c>
      <c r="AX39" s="1">
        <v>121552</v>
      </c>
      <c r="AY39" s="1">
        <v>1040711</v>
      </c>
      <c r="AZ39" s="1">
        <v>2137173</v>
      </c>
      <c r="BA39" s="1">
        <v>22110018</v>
      </c>
      <c r="BB39" s="1">
        <v>11431</v>
      </c>
      <c r="BC39" s="9">
        <v>1934.2155541947336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18"/>
        <v>1603.185971563981</v>
      </c>
      <c r="C40" s="109">
        <f t="shared" si="19"/>
        <v>1108.3736492890996</v>
      </c>
      <c r="D40" s="109">
        <f t="shared" si="20"/>
        <v>104.01364928909953</v>
      </c>
      <c r="E40" s="109">
        <f t="shared" si="21"/>
        <v>54.378578199052136</v>
      </c>
      <c r="F40" s="109">
        <f t="shared" si="22"/>
        <v>9.8058767772511857</v>
      </c>
      <c r="G40" s="109">
        <f t="shared" si="23"/>
        <v>326.61421800947869</v>
      </c>
      <c r="H40" s="116" t="s">
        <v>23</v>
      </c>
      <c r="I40" s="119">
        <f t="shared" si="24"/>
        <v>8456806</v>
      </c>
      <c r="J40" s="115">
        <f t="shared" si="25"/>
        <v>5846671</v>
      </c>
      <c r="K40" s="115">
        <f t="shared" si="26"/>
        <v>548672</v>
      </c>
      <c r="L40" s="115">
        <f t="shared" si="27"/>
        <v>286847</v>
      </c>
      <c r="M40" s="115">
        <f t="shared" si="28"/>
        <v>51726</v>
      </c>
      <c r="N40" s="120">
        <f t="shared" si="29"/>
        <v>1722890</v>
      </c>
      <c r="P40" s="48" t="s">
        <v>43</v>
      </c>
      <c r="Q40" s="12">
        <v>20692083</v>
      </c>
      <c r="R40" s="12">
        <v>17900873</v>
      </c>
      <c r="S40" s="12">
        <v>2791210</v>
      </c>
      <c r="T40" s="12">
        <v>2365149</v>
      </c>
      <c r="U40" s="12">
        <v>426061</v>
      </c>
      <c r="V40" s="12">
        <v>2134930</v>
      </c>
      <c r="W40" s="12">
        <v>2504966</v>
      </c>
      <c r="X40" s="12">
        <v>370036</v>
      </c>
      <c r="Y40" s="12">
        <v>-47472</v>
      </c>
      <c r="Z40" s="12">
        <v>220074</v>
      </c>
      <c r="AA40" s="12">
        <v>267546</v>
      </c>
      <c r="AB40" s="13">
        <v>2137434</v>
      </c>
      <c r="AC40" s="1"/>
      <c r="AD40" s="48" t="s">
        <v>43</v>
      </c>
      <c r="AE40" s="12">
        <v>608109</v>
      </c>
      <c r="AF40" s="12">
        <v>702029</v>
      </c>
      <c r="AG40" s="12">
        <v>93920</v>
      </c>
      <c r="AH40" s="12">
        <v>111422</v>
      </c>
      <c r="AI40" s="12">
        <v>1213424</v>
      </c>
      <c r="AJ40" s="12">
        <v>204479</v>
      </c>
      <c r="AK40" s="12">
        <v>44968</v>
      </c>
      <c r="AL40" s="12">
        <v>53538</v>
      </c>
      <c r="AM40" s="12">
        <v>8570</v>
      </c>
      <c r="AN40" s="12">
        <v>4602350</v>
      </c>
      <c r="AO40" s="12">
        <v>750546</v>
      </c>
      <c r="AP40" s="12">
        <v>326623</v>
      </c>
      <c r="AQ40" s="13">
        <v>423923</v>
      </c>
      <c r="AR40" s="1">
        <v>0</v>
      </c>
      <c r="AS40" s="48" t="s">
        <v>43</v>
      </c>
      <c r="AT40" s="12">
        <v>63576</v>
      </c>
      <c r="AU40" s="12">
        <v>-9915</v>
      </c>
      <c r="AV40" s="12">
        <v>73491</v>
      </c>
      <c r="AW40" s="12">
        <v>3788228</v>
      </c>
      <c r="AX40" s="12">
        <v>415275</v>
      </c>
      <c r="AY40" s="12">
        <v>1160336</v>
      </c>
      <c r="AZ40" s="12">
        <v>2212617</v>
      </c>
      <c r="BA40" s="12">
        <v>27429363</v>
      </c>
      <c r="BB40" s="12">
        <v>18025</v>
      </c>
      <c r="BC40" s="13">
        <v>1521.739972260749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18"/>
        <v>1992.4302987820906</v>
      </c>
      <c r="C41" s="109">
        <f t="shared" si="19"/>
        <v>1402.8743538070621</v>
      </c>
      <c r="D41" s="109">
        <f t="shared" si="20"/>
        <v>167.15964251292385</v>
      </c>
      <c r="E41" s="109">
        <f t="shared" si="21"/>
        <v>131.59966704635065</v>
      </c>
      <c r="F41" s="109">
        <f t="shared" si="22"/>
        <v>2.715499868570928</v>
      </c>
      <c r="G41" s="109">
        <f t="shared" si="23"/>
        <v>288.08113554718301</v>
      </c>
      <c r="H41" s="108" t="s">
        <v>24</v>
      </c>
      <c r="I41" s="119">
        <f t="shared" si="24"/>
        <v>22739607</v>
      </c>
      <c r="J41" s="115">
        <f t="shared" si="25"/>
        <v>16011005</v>
      </c>
      <c r="K41" s="115">
        <f t="shared" si="26"/>
        <v>1907793</v>
      </c>
      <c r="L41" s="115">
        <f t="shared" si="27"/>
        <v>1501947</v>
      </c>
      <c r="M41" s="115">
        <f t="shared" si="28"/>
        <v>30992</v>
      </c>
      <c r="N41" s="120">
        <f t="shared" si="29"/>
        <v>3287870</v>
      </c>
      <c r="P41" s="50" t="s">
        <v>44</v>
      </c>
      <c r="Q41" s="14">
        <v>16599317</v>
      </c>
      <c r="R41" s="14">
        <v>14356449</v>
      </c>
      <c r="S41" s="14">
        <v>2242868</v>
      </c>
      <c r="T41" s="14">
        <v>1900530</v>
      </c>
      <c r="U41" s="14">
        <v>342338</v>
      </c>
      <c r="V41" s="14">
        <v>1558255</v>
      </c>
      <c r="W41" s="14">
        <v>1806247</v>
      </c>
      <c r="X41" s="14">
        <v>247992</v>
      </c>
      <c r="Y41" s="14">
        <v>-99045</v>
      </c>
      <c r="Z41" s="14">
        <v>79551</v>
      </c>
      <c r="AA41" s="14">
        <v>178596</v>
      </c>
      <c r="AB41" s="15">
        <v>1615572</v>
      </c>
      <c r="AC41" s="1"/>
      <c r="AD41" s="50" t="s">
        <v>44</v>
      </c>
      <c r="AE41" s="12">
        <v>322803</v>
      </c>
      <c r="AF41" s="12">
        <v>384246</v>
      </c>
      <c r="AG41" s="12">
        <v>61443</v>
      </c>
      <c r="AH41" s="12">
        <v>28203</v>
      </c>
      <c r="AI41" s="12">
        <v>867132</v>
      </c>
      <c r="AJ41" s="12">
        <v>397434</v>
      </c>
      <c r="AK41" s="12">
        <v>41728</v>
      </c>
      <c r="AL41" s="12">
        <v>49681</v>
      </c>
      <c r="AM41" s="12">
        <v>7953</v>
      </c>
      <c r="AN41" s="12">
        <v>5619788</v>
      </c>
      <c r="AO41" s="12">
        <v>890042</v>
      </c>
      <c r="AP41" s="12">
        <v>628414</v>
      </c>
      <c r="AQ41" s="13">
        <v>261628</v>
      </c>
      <c r="AR41" s="1">
        <v>0</v>
      </c>
      <c r="AS41" s="50" t="s">
        <v>44</v>
      </c>
      <c r="AT41" s="12">
        <v>720807</v>
      </c>
      <c r="AU41" s="12">
        <v>665119</v>
      </c>
      <c r="AV41" s="12">
        <v>55688</v>
      </c>
      <c r="AW41" s="12">
        <v>4008939</v>
      </c>
      <c r="AX41" s="12">
        <v>433282</v>
      </c>
      <c r="AY41" s="12">
        <v>1201895</v>
      </c>
      <c r="AZ41" s="12">
        <v>2373762</v>
      </c>
      <c r="BA41" s="12">
        <v>23777360</v>
      </c>
      <c r="BB41" s="12">
        <v>13021</v>
      </c>
      <c r="BC41" s="13">
        <v>1826.0778742032103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18"/>
        <v>2017.1777214731699</v>
      </c>
      <c r="C42" s="109">
        <f t="shared" si="19"/>
        <v>1294.8948511446929</v>
      </c>
      <c r="D42" s="109">
        <f t="shared" si="20"/>
        <v>366.32612433263961</v>
      </c>
      <c r="E42" s="109">
        <f t="shared" si="21"/>
        <v>82.646547823726365</v>
      </c>
      <c r="F42" s="109">
        <f t="shared" si="22"/>
        <v>4.9817211112116553</v>
      </c>
      <c r="G42" s="109">
        <f t="shared" si="23"/>
        <v>268.32847706089944</v>
      </c>
      <c r="H42" s="108" t="s">
        <v>25</v>
      </c>
      <c r="I42" s="119">
        <f t="shared" si="24"/>
        <v>22291831</v>
      </c>
      <c r="J42" s="115">
        <f t="shared" si="25"/>
        <v>14309883</v>
      </c>
      <c r="K42" s="115">
        <f t="shared" si="26"/>
        <v>4048270</v>
      </c>
      <c r="L42" s="115">
        <f t="shared" si="27"/>
        <v>913327</v>
      </c>
      <c r="M42" s="115">
        <f t="shared" si="28"/>
        <v>55053</v>
      </c>
      <c r="N42" s="120">
        <f t="shared" si="29"/>
        <v>2965298</v>
      </c>
      <c r="P42" s="45" t="s">
        <v>45</v>
      </c>
      <c r="Q42" s="1">
        <v>26416173</v>
      </c>
      <c r="R42" s="1">
        <v>22850550</v>
      </c>
      <c r="S42" s="1">
        <v>3565623</v>
      </c>
      <c r="T42" s="1">
        <v>3021667</v>
      </c>
      <c r="U42" s="1">
        <v>543956</v>
      </c>
      <c r="V42" s="1">
        <v>2210829</v>
      </c>
      <c r="W42" s="1">
        <v>2668610</v>
      </c>
      <c r="X42" s="1">
        <v>457781</v>
      </c>
      <c r="Y42" s="1">
        <v>-119085</v>
      </c>
      <c r="Z42" s="1">
        <v>218979</v>
      </c>
      <c r="AA42" s="1">
        <v>338064</v>
      </c>
      <c r="AB42" s="9">
        <v>2266026</v>
      </c>
      <c r="AC42" s="1"/>
      <c r="AD42" s="45" t="s">
        <v>45</v>
      </c>
      <c r="AE42" s="1">
        <v>574879</v>
      </c>
      <c r="AF42" s="1">
        <v>682420</v>
      </c>
      <c r="AG42" s="1">
        <v>107541</v>
      </c>
      <c r="AH42" s="1">
        <v>155801</v>
      </c>
      <c r="AI42" s="1">
        <v>1434692</v>
      </c>
      <c r="AJ42" s="1">
        <v>100654</v>
      </c>
      <c r="AK42" s="1">
        <v>63888</v>
      </c>
      <c r="AL42" s="1">
        <v>76064</v>
      </c>
      <c r="AM42" s="1">
        <v>12176</v>
      </c>
      <c r="AN42" s="1">
        <v>5394314</v>
      </c>
      <c r="AO42" s="1">
        <v>226682</v>
      </c>
      <c r="AP42" s="1">
        <v>-186599</v>
      </c>
      <c r="AQ42" s="9">
        <v>413281</v>
      </c>
      <c r="AR42" s="1">
        <v>0</v>
      </c>
      <c r="AS42" s="45" t="s">
        <v>45</v>
      </c>
      <c r="AT42" s="1">
        <v>130083</v>
      </c>
      <c r="AU42" s="1">
        <v>61535</v>
      </c>
      <c r="AV42" s="1">
        <v>68548</v>
      </c>
      <c r="AW42" s="1">
        <v>5037549</v>
      </c>
      <c r="AX42" s="1">
        <v>220022</v>
      </c>
      <c r="AY42" s="1">
        <v>1561694</v>
      </c>
      <c r="AZ42" s="1">
        <v>3255833</v>
      </c>
      <c r="BA42" s="1">
        <v>34021316</v>
      </c>
      <c r="BB42" s="1">
        <v>20213</v>
      </c>
      <c r="BC42" s="9">
        <v>1683.1403552169395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18"/>
        <v>1566.242523466492</v>
      </c>
      <c r="C43" s="109">
        <f t="shared" si="19"/>
        <v>1150.3972931674307</v>
      </c>
      <c r="D43" s="109">
        <f t="shared" si="20"/>
        <v>119.5228116131849</v>
      </c>
      <c r="E43" s="109">
        <f t="shared" si="21"/>
        <v>62.980135341628468</v>
      </c>
      <c r="F43" s="109">
        <f t="shared" si="22"/>
        <v>5.2927308447937129</v>
      </c>
      <c r="G43" s="109">
        <f t="shared" si="23"/>
        <v>228.04955249945428</v>
      </c>
      <c r="H43" s="108" t="s">
        <v>26</v>
      </c>
      <c r="I43" s="119">
        <f t="shared" si="24"/>
        <v>7174957</v>
      </c>
      <c r="J43" s="115">
        <f t="shared" si="25"/>
        <v>5269970</v>
      </c>
      <c r="K43" s="115">
        <f t="shared" si="26"/>
        <v>547534</v>
      </c>
      <c r="L43" s="115">
        <f t="shared" si="27"/>
        <v>288512</v>
      </c>
      <c r="M43" s="115">
        <f t="shared" si="28"/>
        <v>24246</v>
      </c>
      <c r="N43" s="120">
        <f t="shared" si="29"/>
        <v>1044695</v>
      </c>
      <c r="P43" s="48" t="s">
        <v>23</v>
      </c>
      <c r="Q43" s="12">
        <v>5846671</v>
      </c>
      <c r="R43" s="12">
        <v>5056518</v>
      </c>
      <c r="S43" s="12">
        <v>790153</v>
      </c>
      <c r="T43" s="12">
        <v>669868</v>
      </c>
      <c r="U43" s="12">
        <v>120285</v>
      </c>
      <c r="V43" s="12">
        <v>548672</v>
      </c>
      <c r="W43" s="12">
        <v>633815</v>
      </c>
      <c r="X43" s="12">
        <v>85143</v>
      </c>
      <c r="Y43" s="12">
        <v>4783</v>
      </c>
      <c r="Z43" s="12">
        <v>59419</v>
      </c>
      <c r="AA43" s="12">
        <v>54636</v>
      </c>
      <c r="AB43" s="9">
        <v>534825</v>
      </c>
      <c r="AC43" s="1"/>
      <c r="AD43" s="48" t="s">
        <v>23</v>
      </c>
      <c r="AE43" s="12">
        <v>149699</v>
      </c>
      <c r="AF43" s="12">
        <v>178479</v>
      </c>
      <c r="AG43" s="12">
        <v>28780</v>
      </c>
      <c r="AH43" s="12">
        <v>22064</v>
      </c>
      <c r="AI43" s="12">
        <v>340156</v>
      </c>
      <c r="AJ43" s="12">
        <v>22906</v>
      </c>
      <c r="AK43" s="12">
        <v>9064</v>
      </c>
      <c r="AL43" s="12">
        <v>10791</v>
      </c>
      <c r="AM43" s="12">
        <v>1727</v>
      </c>
      <c r="AN43" s="12">
        <v>2061463</v>
      </c>
      <c r="AO43" s="12">
        <v>286847</v>
      </c>
      <c r="AP43" s="12">
        <v>208287</v>
      </c>
      <c r="AQ43" s="13">
        <v>78560</v>
      </c>
      <c r="AR43" s="1">
        <v>0</v>
      </c>
      <c r="AS43" s="48" t="s">
        <v>23</v>
      </c>
      <c r="AT43" s="12">
        <v>51726</v>
      </c>
      <c r="AU43" s="12">
        <v>35316</v>
      </c>
      <c r="AV43" s="12">
        <v>16410</v>
      </c>
      <c r="AW43" s="12">
        <v>1722890</v>
      </c>
      <c r="AX43" s="12">
        <v>110569</v>
      </c>
      <c r="AY43" s="12">
        <v>514125</v>
      </c>
      <c r="AZ43" s="12">
        <v>1098196</v>
      </c>
      <c r="BA43" s="12">
        <v>8456806</v>
      </c>
      <c r="BB43" s="1">
        <v>5275</v>
      </c>
      <c r="BC43" s="9">
        <v>1603.185971563981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18"/>
        <v>1525.0250198570293</v>
      </c>
      <c r="C44" s="109">
        <f t="shared" si="19"/>
        <v>1092.8069896743448</v>
      </c>
      <c r="D44" s="109">
        <f t="shared" si="20"/>
        <v>126.55559968228754</v>
      </c>
      <c r="E44" s="109">
        <f t="shared" si="21"/>
        <v>46.427720413026208</v>
      </c>
      <c r="F44" s="109">
        <f t="shared" si="22"/>
        <v>16.431691818903893</v>
      </c>
      <c r="G44" s="109">
        <f t="shared" si="23"/>
        <v>242.80301826846704</v>
      </c>
      <c r="H44" s="108" t="s">
        <v>27</v>
      </c>
      <c r="I44" s="119">
        <f t="shared" si="24"/>
        <v>3840013</v>
      </c>
      <c r="J44" s="115">
        <f t="shared" si="25"/>
        <v>2751688</v>
      </c>
      <c r="K44" s="115">
        <f t="shared" si="26"/>
        <v>318667</v>
      </c>
      <c r="L44" s="115">
        <f t="shared" si="27"/>
        <v>116905</v>
      </c>
      <c r="M44" s="115">
        <f t="shared" si="28"/>
        <v>41375</v>
      </c>
      <c r="N44" s="120">
        <f t="shared" si="29"/>
        <v>611378</v>
      </c>
      <c r="P44" s="45" t="s">
        <v>24</v>
      </c>
      <c r="Q44" s="1">
        <v>16011005</v>
      </c>
      <c r="R44" s="1">
        <v>13850974</v>
      </c>
      <c r="S44" s="1">
        <v>2160031</v>
      </c>
      <c r="T44" s="1">
        <v>1831479</v>
      </c>
      <c r="U44" s="1">
        <v>328552</v>
      </c>
      <c r="V44" s="1">
        <v>1907793</v>
      </c>
      <c r="W44" s="1">
        <v>2361023</v>
      </c>
      <c r="X44" s="1">
        <v>453230</v>
      </c>
      <c r="Y44" s="1">
        <v>90798</v>
      </c>
      <c r="Z44" s="1">
        <v>485078</v>
      </c>
      <c r="AA44" s="1">
        <v>394280</v>
      </c>
      <c r="AB44" s="51">
        <v>1798208</v>
      </c>
      <c r="AC44" s="1"/>
      <c r="AD44" s="45" t="s">
        <v>24</v>
      </c>
      <c r="AE44" s="1">
        <v>268530</v>
      </c>
      <c r="AF44" s="1">
        <v>323900</v>
      </c>
      <c r="AG44" s="1">
        <v>55370</v>
      </c>
      <c r="AH44" s="1">
        <v>56973</v>
      </c>
      <c r="AI44" s="1">
        <v>834051</v>
      </c>
      <c r="AJ44" s="1">
        <v>638654</v>
      </c>
      <c r="AK44" s="1">
        <v>18787</v>
      </c>
      <c r="AL44" s="1">
        <v>22367</v>
      </c>
      <c r="AM44" s="1">
        <v>3580</v>
      </c>
      <c r="AN44" s="1">
        <v>4820809</v>
      </c>
      <c r="AO44" s="1">
        <v>1501947</v>
      </c>
      <c r="AP44" s="1">
        <v>1330825</v>
      </c>
      <c r="AQ44" s="9">
        <v>171122</v>
      </c>
      <c r="AR44" s="1">
        <v>0</v>
      </c>
      <c r="AS44" s="45" t="s">
        <v>24</v>
      </c>
      <c r="AT44" s="1">
        <v>30992</v>
      </c>
      <c r="AU44" s="1">
        <v>3074</v>
      </c>
      <c r="AV44" s="1">
        <v>27918</v>
      </c>
      <c r="AW44" s="1">
        <v>3287870</v>
      </c>
      <c r="AX44" s="1">
        <v>215144</v>
      </c>
      <c r="AY44" s="1">
        <v>1108868</v>
      </c>
      <c r="AZ44" s="1">
        <v>1963858</v>
      </c>
      <c r="BA44" s="1">
        <v>22739607</v>
      </c>
      <c r="BB44" s="23">
        <v>11413</v>
      </c>
      <c r="BC44" s="51">
        <v>1992.4302987820906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18"/>
        <v>1624.164809834806</v>
      </c>
      <c r="C45" s="109">
        <f t="shared" si="19"/>
        <v>1146.5485977718017</v>
      </c>
      <c r="D45" s="109">
        <f t="shared" si="20"/>
        <v>145.44391087207069</v>
      </c>
      <c r="E45" s="109">
        <f t="shared" si="21"/>
        <v>72.048405685747213</v>
      </c>
      <c r="F45" s="109">
        <f t="shared" si="22"/>
        <v>5.3686131386861318</v>
      </c>
      <c r="G45" s="109">
        <f t="shared" si="23"/>
        <v>254.75528236650018</v>
      </c>
      <c r="H45" s="108" t="s">
        <v>28</v>
      </c>
      <c r="I45" s="119">
        <f t="shared" si="24"/>
        <v>8455402</v>
      </c>
      <c r="J45" s="115">
        <f t="shared" si="25"/>
        <v>5968932</v>
      </c>
      <c r="K45" s="115">
        <f t="shared" si="26"/>
        <v>757181</v>
      </c>
      <c r="L45" s="115">
        <f t="shared" si="27"/>
        <v>375084</v>
      </c>
      <c r="M45" s="115">
        <f t="shared" si="28"/>
        <v>27949</v>
      </c>
      <c r="N45" s="120">
        <f t="shared" si="29"/>
        <v>1326256</v>
      </c>
      <c r="P45" s="45" t="s">
        <v>25</v>
      </c>
      <c r="Q45" s="1">
        <v>14309883</v>
      </c>
      <c r="R45" s="1">
        <v>12381437</v>
      </c>
      <c r="S45" s="1">
        <v>1928446</v>
      </c>
      <c r="T45" s="1">
        <v>1634362</v>
      </c>
      <c r="U45" s="1">
        <v>294084</v>
      </c>
      <c r="V45" s="1">
        <v>4048270</v>
      </c>
      <c r="W45" s="1">
        <v>4325285</v>
      </c>
      <c r="X45" s="1">
        <v>277015</v>
      </c>
      <c r="Y45" s="1">
        <v>-74565</v>
      </c>
      <c r="Z45" s="1">
        <v>141171</v>
      </c>
      <c r="AA45" s="1">
        <v>215736</v>
      </c>
      <c r="AB45" s="9">
        <v>4101696</v>
      </c>
      <c r="AC45" s="1"/>
      <c r="AD45" s="45" t="s">
        <v>25</v>
      </c>
      <c r="AE45" s="1">
        <v>283700</v>
      </c>
      <c r="AF45" s="1">
        <v>340950</v>
      </c>
      <c r="AG45" s="1">
        <v>57250</v>
      </c>
      <c r="AH45" s="1">
        <v>1831151</v>
      </c>
      <c r="AI45" s="1">
        <v>819018</v>
      </c>
      <c r="AJ45" s="1">
        <v>1167827</v>
      </c>
      <c r="AK45" s="1">
        <v>21139</v>
      </c>
      <c r="AL45" s="1">
        <v>25168</v>
      </c>
      <c r="AM45" s="1">
        <v>4029</v>
      </c>
      <c r="AN45" s="1">
        <v>3933678</v>
      </c>
      <c r="AO45" s="1">
        <v>913327</v>
      </c>
      <c r="AP45" s="1">
        <v>534639</v>
      </c>
      <c r="AQ45" s="9">
        <v>378688</v>
      </c>
      <c r="AR45" s="1">
        <v>0</v>
      </c>
      <c r="AS45" s="45" t="s">
        <v>25</v>
      </c>
      <c r="AT45" s="1">
        <v>55053</v>
      </c>
      <c r="AU45" s="1">
        <v>21895</v>
      </c>
      <c r="AV45" s="1">
        <v>33158</v>
      </c>
      <c r="AW45" s="1">
        <v>2965298</v>
      </c>
      <c r="AX45" s="1">
        <v>105383</v>
      </c>
      <c r="AY45" s="1">
        <v>1054329</v>
      </c>
      <c r="AZ45" s="1">
        <v>1805586</v>
      </c>
      <c r="BA45" s="1">
        <v>22291831</v>
      </c>
      <c r="BB45" s="1">
        <v>11051</v>
      </c>
      <c r="BC45" s="9">
        <v>2017.1777214731699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18"/>
        <v>1720.9003861003862</v>
      </c>
      <c r="C46" s="109">
        <f t="shared" si="19"/>
        <v>1413.7675675675675</v>
      </c>
      <c r="D46" s="109">
        <f t="shared" si="20"/>
        <v>116.42779922779923</v>
      </c>
      <c r="E46" s="109">
        <f t="shared" si="21"/>
        <v>-152.07258687258687</v>
      </c>
      <c r="F46" s="109">
        <f t="shared" si="22"/>
        <v>10.703474903474904</v>
      </c>
      <c r="G46" s="109">
        <f t="shared" si="23"/>
        <v>332.07413127413128</v>
      </c>
      <c r="H46" s="108" t="s">
        <v>29</v>
      </c>
      <c r="I46" s="119">
        <f t="shared" si="24"/>
        <v>2228566</v>
      </c>
      <c r="J46" s="115">
        <f t="shared" si="25"/>
        <v>1830829</v>
      </c>
      <c r="K46" s="115">
        <f t="shared" si="26"/>
        <v>150774</v>
      </c>
      <c r="L46" s="115">
        <f t="shared" si="27"/>
        <v>-196934</v>
      </c>
      <c r="M46" s="115">
        <f t="shared" si="28"/>
        <v>13861</v>
      </c>
      <c r="N46" s="120">
        <f t="shared" si="29"/>
        <v>430036</v>
      </c>
      <c r="P46" s="45" t="s">
        <v>26</v>
      </c>
      <c r="Q46" s="1">
        <v>5269970</v>
      </c>
      <c r="R46" s="1">
        <v>4558107</v>
      </c>
      <c r="S46" s="1">
        <v>711863</v>
      </c>
      <c r="T46" s="1">
        <v>603206</v>
      </c>
      <c r="U46" s="1">
        <v>108657</v>
      </c>
      <c r="V46" s="1">
        <v>547534</v>
      </c>
      <c r="W46" s="1">
        <v>642659</v>
      </c>
      <c r="X46" s="1">
        <v>95125</v>
      </c>
      <c r="Y46" s="1">
        <v>-34564</v>
      </c>
      <c r="Z46" s="1">
        <v>35228</v>
      </c>
      <c r="AA46" s="1">
        <v>69792</v>
      </c>
      <c r="AB46" s="9">
        <v>575245</v>
      </c>
      <c r="AC46" s="1"/>
      <c r="AD46" s="45" t="s">
        <v>26</v>
      </c>
      <c r="AE46" s="1">
        <v>124127</v>
      </c>
      <c r="AF46" s="1">
        <v>148154</v>
      </c>
      <c r="AG46" s="1">
        <v>24027</v>
      </c>
      <c r="AH46" s="1">
        <v>16908</v>
      </c>
      <c r="AI46" s="1">
        <v>287279</v>
      </c>
      <c r="AJ46" s="1">
        <v>146931</v>
      </c>
      <c r="AK46" s="1">
        <v>6853</v>
      </c>
      <c r="AL46" s="1">
        <v>8159</v>
      </c>
      <c r="AM46" s="1">
        <v>1306</v>
      </c>
      <c r="AN46" s="1">
        <v>1357453</v>
      </c>
      <c r="AO46" s="1">
        <v>288512</v>
      </c>
      <c r="AP46" s="1">
        <v>215041</v>
      </c>
      <c r="AQ46" s="9">
        <v>73471</v>
      </c>
      <c r="AR46" s="1">
        <v>0</v>
      </c>
      <c r="AS46" s="45" t="s">
        <v>26</v>
      </c>
      <c r="AT46" s="1">
        <v>24246</v>
      </c>
      <c r="AU46" s="1">
        <v>9790</v>
      </c>
      <c r="AV46" s="1">
        <v>14456</v>
      </c>
      <c r="AW46" s="1">
        <v>1044695</v>
      </c>
      <c r="AX46" s="1">
        <v>76746</v>
      </c>
      <c r="AY46" s="1">
        <v>270864</v>
      </c>
      <c r="AZ46" s="1">
        <v>697085</v>
      </c>
      <c r="BA46" s="1">
        <v>7174957</v>
      </c>
      <c r="BB46" s="1">
        <v>4581</v>
      </c>
      <c r="BC46" s="9">
        <v>1566.242523466492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18"/>
        <v>2135.5338582677164</v>
      </c>
      <c r="C47" s="109">
        <f t="shared" si="19"/>
        <v>1208.2853018372703</v>
      </c>
      <c r="D47" s="109">
        <f t="shared" si="20"/>
        <v>86.51049868766404</v>
      </c>
      <c r="E47" s="109">
        <f t="shared" si="21"/>
        <v>117.2514435695538</v>
      </c>
      <c r="F47" s="109">
        <f t="shared" si="22"/>
        <v>502.00393700787401</v>
      </c>
      <c r="G47" s="109">
        <f t="shared" si="23"/>
        <v>221.48267716535432</v>
      </c>
      <c r="H47" s="108" t="s">
        <v>30</v>
      </c>
      <c r="I47" s="119">
        <f t="shared" si="24"/>
        <v>8136384</v>
      </c>
      <c r="J47" s="115">
        <f t="shared" si="25"/>
        <v>4603567</v>
      </c>
      <c r="K47" s="115">
        <f t="shared" si="26"/>
        <v>329605</v>
      </c>
      <c r="L47" s="115">
        <f t="shared" si="27"/>
        <v>446728</v>
      </c>
      <c r="M47" s="115">
        <f t="shared" si="28"/>
        <v>1912635</v>
      </c>
      <c r="N47" s="120">
        <f t="shared" si="29"/>
        <v>843849</v>
      </c>
      <c r="P47" s="45" t="s">
        <v>27</v>
      </c>
      <c r="Q47" s="1">
        <v>2751688</v>
      </c>
      <c r="R47" s="1">
        <v>2380099</v>
      </c>
      <c r="S47" s="1">
        <v>371589</v>
      </c>
      <c r="T47" s="1">
        <v>314832</v>
      </c>
      <c r="U47" s="1">
        <v>56757</v>
      </c>
      <c r="V47" s="1">
        <v>318667</v>
      </c>
      <c r="W47" s="1">
        <v>432504</v>
      </c>
      <c r="X47" s="1">
        <v>113837</v>
      </c>
      <c r="Y47" s="1">
        <v>-34543</v>
      </c>
      <c r="Z47" s="1">
        <v>64713</v>
      </c>
      <c r="AA47" s="1">
        <v>99256</v>
      </c>
      <c r="AB47" s="9">
        <v>347358</v>
      </c>
      <c r="AC47" s="1"/>
      <c r="AD47" s="45" t="s">
        <v>27</v>
      </c>
      <c r="AE47" s="1">
        <v>68095</v>
      </c>
      <c r="AF47" s="1">
        <v>81561</v>
      </c>
      <c r="AG47" s="1">
        <v>13466</v>
      </c>
      <c r="AH47" s="1">
        <v>30183</v>
      </c>
      <c r="AI47" s="1">
        <v>132788</v>
      </c>
      <c r="AJ47" s="1">
        <v>116292</v>
      </c>
      <c r="AK47" s="1">
        <v>5852</v>
      </c>
      <c r="AL47" s="1">
        <v>6967</v>
      </c>
      <c r="AM47" s="1">
        <v>1115</v>
      </c>
      <c r="AN47" s="1">
        <v>769658</v>
      </c>
      <c r="AO47" s="1">
        <v>116905</v>
      </c>
      <c r="AP47" s="1">
        <v>87978</v>
      </c>
      <c r="AQ47" s="9">
        <v>28927</v>
      </c>
      <c r="AR47" s="1">
        <v>0</v>
      </c>
      <c r="AS47" s="45" t="s">
        <v>27</v>
      </c>
      <c r="AT47" s="1">
        <v>41375</v>
      </c>
      <c r="AU47" s="1">
        <v>29323</v>
      </c>
      <c r="AV47" s="1">
        <v>12052</v>
      </c>
      <c r="AW47" s="1">
        <v>611378</v>
      </c>
      <c r="AX47" s="1">
        <v>97541</v>
      </c>
      <c r="AY47" s="1">
        <v>167280</v>
      </c>
      <c r="AZ47" s="1">
        <v>346557</v>
      </c>
      <c r="BA47" s="1">
        <v>3840013</v>
      </c>
      <c r="BB47" s="1">
        <v>2518</v>
      </c>
      <c r="BC47" s="9">
        <v>1525.0250198570293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18"/>
        <v>1374.990795529257</v>
      </c>
      <c r="C48" s="109">
        <f t="shared" si="19"/>
        <v>1098.8614946307255</v>
      </c>
      <c r="D48" s="109">
        <f t="shared" si="20"/>
        <v>91.15998246767478</v>
      </c>
      <c r="E48" s="109">
        <f t="shared" si="21"/>
        <v>-39.096866096866094</v>
      </c>
      <c r="F48" s="109">
        <f t="shared" si="22"/>
        <v>5.1540653079114618</v>
      </c>
      <c r="G48" s="109">
        <f t="shared" si="23"/>
        <v>218.91211921981153</v>
      </c>
      <c r="H48" s="108" t="s">
        <v>31</v>
      </c>
      <c r="I48" s="119">
        <f t="shared" si="24"/>
        <v>6274083</v>
      </c>
      <c r="J48" s="115">
        <f t="shared" si="25"/>
        <v>5014105</v>
      </c>
      <c r="K48" s="115">
        <f t="shared" si="26"/>
        <v>415963</v>
      </c>
      <c r="L48" s="115">
        <f t="shared" si="27"/>
        <v>-178399</v>
      </c>
      <c r="M48" s="115">
        <f t="shared" si="28"/>
        <v>23518</v>
      </c>
      <c r="N48" s="120">
        <f t="shared" si="29"/>
        <v>998896</v>
      </c>
      <c r="P48" s="45" t="s">
        <v>28</v>
      </c>
      <c r="Q48" s="1">
        <v>5968932</v>
      </c>
      <c r="R48" s="1">
        <v>5162615</v>
      </c>
      <c r="S48" s="1">
        <v>806317</v>
      </c>
      <c r="T48" s="1">
        <v>683580</v>
      </c>
      <c r="U48" s="1">
        <v>122737</v>
      </c>
      <c r="V48" s="1">
        <v>757181</v>
      </c>
      <c r="W48" s="1">
        <v>1096546</v>
      </c>
      <c r="X48" s="1">
        <v>339365</v>
      </c>
      <c r="Y48" s="1">
        <v>161625</v>
      </c>
      <c r="Z48" s="1">
        <v>474287</v>
      </c>
      <c r="AA48" s="1">
        <v>312662</v>
      </c>
      <c r="AB48" s="9">
        <v>581762</v>
      </c>
      <c r="AC48" s="1"/>
      <c r="AD48" s="45" t="s">
        <v>28</v>
      </c>
      <c r="AE48" s="1">
        <v>124774</v>
      </c>
      <c r="AF48" s="1">
        <v>148848</v>
      </c>
      <c r="AG48" s="1">
        <v>24074</v>
      </c>
      <c r="AH48" s="1">
        <v>32477</v>
      </c>
      <c r="AI48" s="1">
        <v>355044</v>
      </c>
      <c r="AJ48" s="1">
        <v>69467</v>
      </c>
      <c r="AK48" s="1">
        <v>13794</v>
      </c>
      <c r="AL48" s="1">
        <v>16423</v>
      </c>
      <c r="AM48" s="1">
        <v>2629</v>
      </c>
      <c r="AN48" s="1">
        <v>1729289</v>
      </c>
      <c r="AO48" s="1">
        <v>375084</v>
      </c>
      <c r="AP48" s="1">
        <v>341296</v>
      </c>
      <c r="AQ48" s="9">
        <v>33788</v>
      </c>
      <c r="AR48" s="1">
        <v>0</v>
      </c>
      <c r="AS48" s="45" t="s">
        <v>28</v>
      </c>
      <c r="AT48" s="1">
        <v>27949</v>
      </c>
      <c r="AU48" s="1">
        <v>14194</v>
      </c>
      <c r="AV48" s="1">
        <v>13755</v>
      </c>
      <c r="AW48" s="1">
        <v>1326256</v>
      </c>
      <c r="AX48" s="1">
        <v>110427</v>
      </c>
      <c r="AY48" s="1">
        <v>361619</v>
      </c>
      <c r="AZ48" s="1">
        <v>854210</v>
      </c>
      <c r="BA48" s="1">
        <v>8455402</v>
      </c>
      <c r="BB48" s="1">
        <v>5206</v>
      </c>
      <c r="BC48" s="9">
        <v>1624.164809834806</v>
      </c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18"/>
        <v>1803.0442748091602</v>
      </c>
      <c r="C49" s="109">
        <f t="shared" si="19"/>
        <v>1272.0115678214916</v>
      </c>
      <c r="D49" s="109">
        <f t="shared" si="20"/>
        <v>165.27275396359366</v>
      </c>
      <c r="E49" s="109">
        <f t="shared" si="21"/>
        <v>95.278391074574287</v>
      </c>
      <c r="F49" s="109">
        <f t="shared" si="22"/>
        <v>4.8799177921315327</v>
      </c>
      <c r="G49" s="109">
        <f t="shared" si="23"/>
        <v>265.60164415736932</v>
      </c>
      <c r="H49" s="116" t="s">
        <v>46</v>
      </c>
      <c r="I49" s="119">
        <f t="shared" si="24"/>
        <v>30705844</v>
      </c>
      <c r="J49" s="115">
        <f t="shared" si="25"/>
        <v>21662357</v>
      </c>
      <c r="K49" s="115">
        <f t="shared" si="26"/>
        <v>2814595</v>
      </c>
      <c r="L49" s="115">
        <f t="shared" si="27"/>
        <v>1622591</v>
      </c>
      <c r="M49" s="115">
        <f t="shared" si="28"/>
        <v>83105</v>
      </c>
      <c r="N49" s="120">
        <f t="shared" si="29"/>
        <v>4523196</v>
      </c>
      <c r="P49" s="45" t="s">
        <v>29</v>
      </c>
      <c r="Q49" s="1">
        <v>1830829</v>
      </c>
      <c r="R49" s="1">
        <v>1584140</v>
      </c>
      <c r="S49" s="1">
        <v>246689</v>
      </c>
      <c r="T49" s="1">
        <v>209054</v>
      </c>
      <c r="U49" s="1">
        <v>37635</v>
      </c>
      <c r="V49" s="1">
        <v>150774</v>
      </c>
      <c r="W49" s="1">
        <v>271126</v>
      </c>
      <c r="X49" s="1">
        <v>120352</v>
      </c>
      <c r="Y49" s="1">
        <v>794</v>
      </c>
      <c r="Z49" s="1">
        <v>113008</v>
      </c>
      <c r="AA49" s="1">
        <v>112214</v>
      </c>
      <c r="AB49" s="9">
        <v>149495</v>
      </c>
      <c r="AC49" s="1"/>
      <c r="AD49" s="45" t="s">
        <v>29</v>
      </c>
      <c r="AE49" s="1">
        <v>40024</v>
      </c>
      <c r="AF49" s="1">
        <v>48069</v>
      </c>
      <c r="AG49" s="1">
        <v>8045</v>
      </c>
      <c r="AH49" s="1">
        <v>7644</v>
      </c>
      <c r="AI49" s="1">
        <v>97605</v>
      </c>
      <c r="AJ49" s="1">
        <v>4222</v>
      </c>
      <c r="AK49" s="1">
        <v>485</v>
      </c>
      <c r="AL49" s="1">
        <v>578</v>
      </c>
      <c r="AM49" s="1">
        <v>93</v>
      </c>
      <c r="AN49" s="1">
        <v>246963</v>
      </c>
      <c r="AO49" s="1">
        <v>-196934</v>
      </c>
      <c r="AP49" s="1">
        <v>-228072</v>
      </c>
      <c r="AQ49" s="9">
        <v>31138</v>
      </c>
      <c r="AR49" s="1">
        <v>0</v>
      </c>
      <c r="AS49" s="45" t="s">
        <v>29</v>
      </c>
      <c r="AT49" s="1">
        <v>13861</v>
      </c>
      <c r="AU49" s="1">
        <v>820</v>
      </c>
      <c r="AV49" s="1">
        <v>13041</v>
      </c>
      <c r="AW49" s="1">
        <v>430036</v>
      </c>
      <c r="AX49" s="1">
        <v>34546</v>
      </c>
      <c r="AY49" s="1">
        <v>90251</v>
      </c>
      <c r="AZ49" s="1">
        <v>305239</v>
      </c>
      <c r="BA49" s="1">
        <v>2228566</v>
      </c>
      <c r="BB49" s="1">
        <v>1295</v>
      </c>
      <c r="BC49" s="9">
        <v>1720.9003861003862</v>
      </c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18"/>
        <v>1996.6399262332873</v>
      </c>
      <c r="C50" s="115">
        <f t="shared" si="19"/>
        <v>1270.1418856615951</v>
      </c>
      <c r="D50" s="115">
        <f t="shared" si="20"/>
        <v>119.42819271553711</v>
      </c>
      <c r="E50" s="115">
        <f t="shared" si="21"/>
        <v>312.53561549100971</v>
      </c>
      <c r="F50" s="115">
        <f t="shared" si="22"/>
        <v>12.717727063162748</v>
      </c>
      <c r="G50" s="120">
        <f t="shared" si="23"/>
        <v>281.81650530198249</v>
      </c>
      <c r="H50" s="117" t="s">
        <v>32</v>
      </c>
      <c r="I50" s="119">
        <f t="shared" si="24"/>
        <v>17322848</v>
      </c>
      <c r="J50" s="115">
        <f t="shared" si="25"/>
        <v>11019751</v>
      </c>
      <c r="K50" s="115">
        <f t="shared" si="26"/>
        <v>1036159</v>
      </c>
      <c r="L50" s="115">
        <f t="shared" si="27"/>
        <v>2711559</v>
      </c>
      <c r="M50" s="115">
        <f t="shared" si="28"/>
        <v>110339</v>
      </c>
      <c r="N50" s="120">
        <f t="shared" si="29"/>
        <v>2445040</v>
      </c>
      <c r="P50" s="45" t="s">
        <v>30</v>
      </c>
      <c r="Q50" s="1">
        <v>4603567</v>
      </c>
      <c r="R50" s="1">
        <v>3981088</v>
      </c>
      <c r="S50" s="1">
        <v>622479</v>
      </c>
      <c r="T50" s="1">
        <v>527540</v>
      </c>
      <c r="U50" s="1">
        <v>94939</v>
      </c>
      <c r="V50" s="1">
        <v>329605</v>
      </c>
      <c r="W50" s="1">
        <v>436689</v>
      </c>
      <c r="X50" s="1">
        <v>107084</v>
      </c>
      <c r="Y50" s="1">
        <v>-30356</v>
      </c>
      <c r="Z50" s="1">
        <v>58161</v>
      </c>
      <c r="AA50" s="1">
        <v>88517</v>
      </c>
      <c r="AB50" s="9">
        <v>356992</v>
      </c>
      <c r="AC50" s="1"/>
      <c r="AD50" s="45" t="s">
        <v>30</v>
      </c>
      <c r="AE50" s="1">
        <v>91585</v>
      </c>
      <c r="AF50" s="1">
        <v>109586</v>
      </c>
      <c r="AG50" s="1">
        <v>18001</v>
      </c>
      <c r="AH50" s="1">
        <v>114</v>
      </c>
      <c r="AI50" s="1">
        <v>229338</v>
      </c>
      <c r="AJ50" s="1">
        <v>35955</v>
      </c>
      <c r="AK50" s="1">
        <v>2969</v>
      </c>
      <c r="AL50" s="1">
        <v>3535</v>
      </c>
      <c r="AM50" s="1">
        <v>566</v>
      </c>
      <c r="AN50" s="1">
        <v>3203212</v>
      </c>
      <c r="AO50" s="1">
        <v>446728</v>
      </c>
      <c r="AP50" s="1">
        <v>422687</v>
      </c>
      <c r="AQ50" s="9">
        <v>24041</v>
      </c>
      <c r="AR50" s="1">
        <v>0</v>
      </c>
      <c r="AS50" s="45" t="s">
        <v>30</v>
      </c>
      <c r="AT50" s="1">
        <v>1912635</v>
      </c>
      <c r="AU50" s="1">
        <v>1902653</v>
      </c>
      <c r="AV50" s="1">
        <v>9982</v>
      </c>
      <c r="AW50" s="1">
        <v>843849</v>
      </c>
      <c r="AX50" s="1">
        <v>17664</v>
      </c>
      <c r="AY50" s="1">
        <v>316802</v>
      </c>
      <c r="AZ50" s="1">
        <v>509383</v>
      </c>
      <c r="BA50" s="1">
        <v>8136384</v>
      </c>
      <c r="BB50" s="1">
        <v>3810</v>
      </c>
      <c r="BC50" s="9">
        <v>2135.5338582677164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18"/>
        <v>2356.2589021111735</v>
      </c>
      <c r="C51" s="123">
        <f t="shared" si="19"/>
        <v>1733.8902635308814</v>
      </c>
      <c r="D51" s="123">
        <f t="shared" si="20"/>
        <v>166.87646894388914</v>
      </c>
      <c r="E51" s="123">
        <f t="shared" si="21"/>
        <v>151.71697728965248</v>
      </c>
      <c r="F51" s="123">
        <f t="shared" si="22"/>
        <v>21.655521875006826</v>
      </c>
      <c r="G51" s="124">
        <f t="shared" si="23"/>
        <v>282.11967047174363</v>
      </c>
      <c r="H51" s="121" t="s">
        <v>33</v>
      </c>
      <c r="I51" s="184">
        <f>SUM(I6:I50)</f>
        <v>4315695530</v>
      </c>
      <c r="J51" s="185">
        <f t="shared" ref="J51:N51" si="30">SUM(J6:J50)</f>
        <v>3175772600</v>
      </c>
      <c r="K51" s="185">
        <f t="shared" si="30"/>
        <v>305648938</v>
      </c>
      <c r="L51" s="185">
        <f t="shared" si="30"/>
        <v>277882995</v>
      </c>
      <c r="M51" s="185">
        <f t="shared" si="30"/>
        <v>39663994</v>
      </c>
      <c r="N51" s="186">
        <f t="shared" si="30"/>
        <v>516727003</v>
      </c>
      <c r="P51" s="45" t="s">
        <v>31</v>
      </c>
      <c r="Q51" s="1">
        <v>5014105</v>
      </c>
      <c r="R51" s="1">
        <v>4336574</v>
      </c>
      <c r="S51" s="1">
        <v>677531</v>
      </c>
      <c r="T51" s="1">
        <v>574262</v>
      </c>
      <c r="U51" s="1">
        <v>103269</v>
      </c>
      <c r="V51" s="1">
        <v>415963</v>
      </c>
      <c r="W51" s="1">
        <v>526534</v>
      </c>
      <c r="X51" s="1">
        <v>110571</v>
      </c>
      <c r="Y51" s="1">
        <v>-24025</v>
      </c>
      <c r="Z51" s="1">
        <v>60380</v>
      </c>
      <c r="AA51" s="1">
        <v>84405</v>
      </c>
      <c r="AB51" s="9">
        <v>427872</v>
      </c>
      <c r="AC51" s="1"/>
      <c r="AD51" s="45" t="s">
        <v>31</v>
      </c>
      <c r="AE51" s="1">
        <v>122605</v>
      </c>
      <c r="AF51" s="1">
        <v>146462</v>
      </c>
      <c r="AG51" s="1">
        <v>23857</v>
      </c>
      <c r="AH51" s="1">
        <v>16868</v>
      </c>
      <c r="AI51" s="1">
        <v>245705</v>
      </c>
      <c r="AJ51" s="1">
        <v>42694</v>
      </c>
      <c r="AK51" s="1">
        <v>12116</v>
      </c>
      <c r="AL51" s="1">
        <v>14425</v>
      </c>
      <c r="AM51" s="1">
        <v>2309</v>
      </c>
      <c r="AN51" s="1">
        <v>844015</v>
      </c>
      <c r="AO51" s="1">
        <v>-178399</v>
      </c>
      <c r="AP51" s="1">
        <v>-221742</v>
      </c>
      <c r="AQ51" s="9">
        <v>43343</v>
      </c>
      <c r="AR51" s="1">
        <v>0</v>
      </c>
      <c r="AS51" s="45" t="s">
        <v>31</v>
      </c>
      <c r="AT51" s="1">
        <v>23518</v>
      </c>
      <c r="AU51" s="1">
        <v>5421</v>
      </c>
      <c r="AV51" s="1">
        <v>18097</v>
      </c>
      <c r="AW51" s="1">
        <v>998896</v>
      </c>
      <c r="AX51" s="1">
        <v>45828</v>
      </c>
      <c r="AY51" s="1">
        <v>255295</v>
      </c>
      <c r="AZ51" s="1">
        <v>697773</v>
      </c>
      <c r="BA51" s="1">
        <v>6274083</v>
      </c>
      <c r="BB51" s="1">
        <v>4563</v>
      </c>
      <c r="BC51" s="9">
        <v>1374.990795529257</v>
      </c>
      <c r="BD51" s="47"/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ht="12">
      <c r="A52" s="127" t="s">
        <v>58</v>
      </c>
      <c r="B52" s="109">
        <f>B51</f>
        <v>2356.2589021111735</v>
      </c>
      <c r="C52" s="109">
        <f t="shared" ref="C52:G52" si="31">C51</f>
        <v>1733.8902635308814</v>
      </c>
      <c r="D52" s="109">
        <f t="shared" si="31"/>
        <v>166.87646894388914</v>
      </c>
      <c r="E52" s="109">
        <f t="shared" si="31"/>
        <v>151.71697728965248</v>
      </c>
      <c r="F52" s="109">
        <f t="shared" si="31"/>
        <v>21.655521875006826</v>
      </c>
      <c r="G52" s="109">
        <f t="shared" si="31"/>
        <v>282.11967047174363</v>
      </c>
      <c r="H52" s="127" t="s">
        <v>58</v>
      </c>
      <c r="I52" s="109">
        <f>AVERAGE(I6:I50)</f>
        <v>95904345.111111104</v>
      </c>
      <c r="J52" s="109">
        <f t="shared" ref="J52:N52" si="32">AVERAGE(J6:J50)</f>
        <v>70572724.444444448</v>
      </c>
      <c r="K52" s="109">
        <f t="shared" si="32"/>
        <v>6792198.6222222224</v>
      </c>
      <c r="L52" s="109">
        <f t="shared" si="32"/>
        <v>6175177.666666667</v>
      </c>
      <c r="M52" s="109">
        <f t="shared" si="32"/>
        <v>881422.08888888895</v>
      </c>
      <c r="N52" s="109">
        <f t="shared" si="32"/>
        <v>11482822.288888888</v>
      </c>
      <c r="P52" s="48" t="s">
        <v>46</v>
      </c>
      <c r="Q52" s="12">
        <v>21662357</v>
      </c>
      <c r="R52" s="12">
        <v>18736285</v>
      </c>
      <c r="S52" s="12">
        <v>2926072</v>
      </c>
      <c r="T52" s="12">
        <v>2479239</v>
      </c>
      <c r="U52" s="12">
        <v>446833</v>
      </c>
      <c r="V52" s="12">
        <v>2814595</v>
      </c>
      <c r="W52" s="12">
        <v>3186205</v>
      </c>
      <c r="X52" s="12">
        <v>371610</v>
      </c>
      <c r="Y52" s="12">
        <v>-125140</v>
      </c>
      <c r="Z52" s="12">
        <v>153922</v>
      </c>
      <c r="AA52" s="12">
        <v>279062</v>
      </c>
      <c r="AB52" s="13">
        <v>2895514</v>
      </c>
      <c r="AC52" s="1"/>
      <c r="AD52" s="48" t="s">
        <v>46</v>
      </c>
      <c r="AE52" s="12">
        <v>421860</v>
      </c>
      <c r="AF52" s="12">
        <v>505980</v>
      </c>
      <c r="AG52" s="12">
        <v>84120</v>
      </c>
      <c r="AH52" s="12">
        <v>168738</v>
      </c>
      <c r="AI52" s="12">
        <v>1365041</v>
      </c>
      <c r="AJ52" s="12">
        <v>939875</v>
      </c>
      <c r="AK52" s="12">
        <v>44221</v>
      </c>
      <c r="AL52" s="12">
        <v>52649</v>
      </c>
      <c r="AM52" s="12">
        <v>8428</v>
      </c>
      <c r="AN52" s="12">
        <v>6228892</v>
      </c>
      <c r="AO52" s="12">
        <v>1622591</v>
      </c>
      <c r="AP52" s="12">
        <v>1210119</v>
      </c>
      <c r="AQ52" s="13">
        <v>412472</v>
      </c>
      <c r="AR52" s="10">
        <v>0</v>
      </c>
      <c r="AS52" s="48" t="s">
        <v>46</v>
      </c>
      <c r="AT52" s="12">
        <v>83105</v>
      </c>
      <c r="AU52" s="12">
        <v>29129</v>
      </c>
      <c r="AV52" s="12">
        <v>53976</v>
      </c>
      <c r="AW52" s="12">
        <v>4523196</v>
      </c>
      <c r="AX52" s="12">
        <v>378100</v>
      </c>
      <c r="AY52" s="12">
        <v>1286623</v>
      </c>
      <c r="AZ52" s="12">
        <v>2858473</v>
      </c>
      <c r="BA52" s="12">
        <v>30705844</v>
      </c>
      <c r="BB52" s="12">
        <v>17030</v>
      </c>
      <c r="BC52" s="13">
        <v>1803.0442748091602</v>
      </c>
      <c r="BD52" s="118"/>
      <c r="BE52" s="1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3"/>
      <c r="BS52" s="1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111"/>
      <c r="CE52" s="111"/>
      <c r="CF52" s="65"/>
      <c r="CG52" s="1"/>
      <c r="CH52" s="1"/>
      <c r="CI52" s="65"/>
      <c r="CJ52" s="65"/>
      <c r="CK52" s="65"/>
      <c r="CL52" s="65"/>
      <c r="CM52" s="65"/>
      <c r="CN52" s="65"/>
      <c r="CO52" s="65"/>
      <c r="CP52" s="65"/>
      <c r="CQ52" s="65"/>
      <c r="CR52" s="112"/>
      <c r="CS52" s="1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3"/>
      <c r="DG52" s="1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3"/>
      <c r="DV52" s="1"/>
      <c r="DW52" s="65"/>
      <c r="DX52" s="65"/>
      <c r="DY52" s="65"/>
      <c r="DZ52" s="65"/>
      <c r="EA52" s="65"/>
      <c r="EB52" s="65"/>
      <c r="EC52" s="65"/>
      <c r="ED52" s="49"/>
      <c r="EE52" s="49"/>
    </row>
    <row r="53" spans="1:135" ht="12">
      <c r="A53" s="126"/>
      <c r="P53" s="50" t="s">
        <v>32</v>
      </c>
      <c r="Q53" s="14">
        <v>11019751</v>
      </c>
      <c r="R53" s="14">
        <v>9536798</v>
      </c>
      <c r="S53" s="14">
        <v>1482953</v>
      </c>
      <c r="T53" s="14">
        <v>1257032</v>
      </c>
      <c r="U53" s="14">
        <v>225921</v>
      </c>
      <c r="V53" s="14">
        <v>1036159</v>
      </c>
      <c r="W53" s="14">
        <v>1337735</v>
      </c>
      <c r="X53" s="14">
        <v>301576</v>
      </c>
      <c r="Y53" s="14">
        <v>-141829</v>
      </c>
      <c r="Z53" s="14">
        <v>103842</v>
      </c>
      <c r="AA53" s="14">
        <v>245671</v>
      </c>
      <c r="AB53" s="158">
        <v>1133617</v>
      </c>
      <c r="AC53" s="1"/>
      <c r="AD53" s="50" t="s">
        <v>32</v>
      </c>
      <c r="AE53" s="12">
        <v>246603</v>
      </c>
      <c r="AF53" s="12">
        <v>294052</v>
      </c>
      <c r="AG53" s="12">
        <v>47449</v>
      </c>
      <c r="AH53" s="12">
        <v>42760</v>
      </c>
      <c r="AI53" s="12">
        <v>681656</v>
      </c>
      <c r="AJ53" s="12">
        <v>162598</v>
      </c>
      <c r="AK53" s="12">
        <v>44371</v>
      </c>
      <c r="AL53" s="12">
        <v>52827</v>
      </c>
      <c r="AM53" s="12">
        <v>8456</v>
      </c>
      <c r="AN53" s="12">
        <v>5266938</v>
      </c>
      <c r="AO53" s="12">
        <v>2711559</v>
      </c>
      <c r="AP53" s="12">
        <v>2505759</v>
      </c>
      <c r="AQ53" s="13">
        <v>205800</v>
      </c>
      <c r="AR53" s="1">
        <v>0</v>
      </c>
      <c r="AS53" s="50" t="s">
        <v>32</v>
      </c>
      <c r="AT53" s="12">
        <v>110339</v>
      </c>
      <c r="AU53" s="12">
        <v>73626</v>
      </c>
      <c r="AV53" s="12">
        <v>36713</v>
      </c>
      <c r="AW53" s="12">
        <v>2445040</v>
      </c>
      <c r="AX53" s="12">
        <v>88227</v>
      </c>
      <c r="AY53" s="12">
        <v>720913</v>
      </c>
      <c r="AZ53" s="12">
        <v>1635900</v>
      </c>
      <c r="BA53" s="12">
        <v>17322848</v>
      </c>
      <c r="BB53" s="12">
        <v>8676</v>
      </c>
      <c r="BC53" s="13">
        <v>1996.6399262332873</v>
      </c>
      <c r="BE53" s="1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3"/>
      <c r="BS53" s="1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111"/>
      <c r="CE53" s="111"/>
      <c r="CF53" s="65"/>
      <c r="CG53" s="1"/>
      <c r="CH53" s="1"/>
      <c r="CI53" s="65"/>
      <c r="CJ53" s="65"/>
      <c r="CK53" s="65"/>
      <c r="CL53" s="65"/>
      <c r="CM53" s="65"/>
      <c r="CN53" s="65"/>
      <c r="CO53" s="65"/>
      <c r="CP53" s="65"/>
      <c r="CQ53" s="65"/>
      <c r="CR53" s="112"/>
      <c r="CS53" s="1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3"/>
      <c r="DG53" s="1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3"/>
      <c r="DV53" s="1"/>
      <c r="DW53" s="65"/>
      <c r="DX53" s="65"/>
      <c r="DY53" s="65"/>
      <c r="DZ53" s="65"/>
      <c r="EA53" s="65"/>
      <c r="EB53" s="65"/>
      <c r="EC53" s="65"/>
      <c r="ED53" s="49"/>
      <c r="EE53" s="49"/>
    </row>
    <row r="54" spans="1:135" ht="12">
      <c r="A54" s="126" t="s">
        <v>228</v>
      </c>
      <c r="P54" s="52" t="s">
        <v>33</v>
      </c>
      <c r="Q54" s="17">
        <v>3175772600</v>
      </c>
      <c r="R54" s="17">
        <v>2747298994</v>
      </c>
      <c r="S54" s="17">
        <v>428473606</v>
      </c>
      <c r="T54" s="17">
        <v>363050000</v>
      </c>
      <c r="U54" s="17">
        <v>65423606</v>
      </c>
      <c r="V54" s="17">
        <v>305648938</v>
      </c>
      <c r="W54" s="17">
        <v>410083002</v>
      </c>
      <c r="X54" s="17">
        <v>104434064</v>
      </c>
      <c r="Y54" s="17">
        <v>30354944</v>
      </c>
      <c r="Z54" s="17">
        <v>123374009</v>
      </c>
      <c r="AA54" s="17">
        <v>93019065</v>
      </c>
      <c r="AB54" s="159">
        <v>270067991</v>
      </c>
      <c r="AC54" s="1"/>
      <c r="AD54" s="52" t="s">
        <v>33</v>
      </c>
      <c r="AE54" s="17">
        <v>73264998</v>
      </c>
      <c r="AF54" s="17">
        <v>83683998</v>
      </c>
      <c r="AG54" s="17">
        <v>10419000</v>
      </c>
      <c r="AH54" s="17">
        <v>28729001</v>
      </c>
      <c r="AI54" s="17">
        <v>145089993</v>
      </c>
      <c r="AJ54" s="17">
        <v>22983999</v>
      </c>
      <c r="AK54" s="17">
        <v>5226003</v>
      </c>
      <c r="AL54" s="17">
        <v>6222002</v>
      </c>
      <c r="AM54" s="17">
        <v>995999</v>
      </c>
      <c r="AN54" s="17">
        <v>834273992</v>
      </c>
      <c r="AO54" s="17">
        <v>277882995</v>
      </c>
      <c r="AP54" s="17">
        <v>193123999</v>
      </c>
      <c r="AQ54" s="18">
        <v>84758996</v>
      </c>
      <c r="AR54" s="1">
        <v>0</v>
      </c>
      <c r="AS54" s="52" t="s">
        <v>33</v>
      </c>
      <c r="AT54" s="17">
        <v>39663994</v>
      </c>
      <c r="AU54" s="17">
        <v>29399995</v>
      </c>
      <c r="AV54" s="17">
        <v>10263999</v>
      </c>
      <c r="AW54" s="17">
        <v>516727003</v>
      </c>
      <c r="AX54" s="17">
        <v>18397002</v>
      </c>
      <c r="AY54" s="17">
        <v>185854002</v>
      </c>
      <c r="AZ54" s="17">
        <v>312475999</v>
      </c>
      <c r="BA54" s="17">
        <v>4315695530</v>
      </c>
      <c r="BB54" s="17">
        <v>1831588</v>
      </c>
      <c r="BC54" s="18">
        <v>2356.2589021111735</v>
      </c>
      <c r="BE54" s="1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3"/>
      <c r="BS54" s="1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111"/>
      <c r="CE54" s="111"/>
      <c r="CF54" s="65"/>
      <c r="CG54" s="1"/>
      <c r="CH54" s="1"/>
      <c r="CI54" s="65"/>
      <c r="CJ54" s="65"/>
      <c r="CK54" s="65"/>
      <c r="CL54" s="65"/>
      <c r="CM54" s="65"/>
      <c r="CN54" s="65"/>
      <c r="CO54" s="65"/>
      <c r="CP54" s="65"/>
      <c r="CQ54" s="65"/>
      <c r="CR54" s="112"/>
      <c r="CS54" s="1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3"/>
      <c r="DG54" s="1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3"/>
      <c r="DV54" s="1"/>
      <c r="DW54" s="65"/>
      <c r="DX54" s="65"/>
      <c r="DY54" s="65"/>
      <c r="DZ54" s="65"/>
      <c r="EA54" s="65"/>
      <c r="EB54" s="65"/>
      <c r="EC54" s="65"/>
      <c r="ED54" s="49"/>
      <c r="EE54" s="49"/>
    </row>
    <row r="55" spans="1:135" s="5" customFormat="1" ht="12">
      <c r="P55" s="127"/>
      <c r="Q55" s="22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25"/>
      <c r="AC55" s="125"/>
      <c r="AD55" s="127"/>
      <c r="AE55" s="125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25"/>
      <c r="AS55" s="127"/>
      <c r="AT55" s="151"/>
      <c r="AU55" s="150"/>
      <c r="AV55" s="149"/>
      <c r="AW55" s="149"/>
      <c r="AX55" s="149"/>
      <c r="AY55" s="149"/>
      <c r="AZ55" s="149"/>
      <c r="BA55" s="149"/>
      <c r="BB55" s="149"/>
      <c r="BC55" s="1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</row>
    <row r="56" spans="1:135" s="5" customFormat="1" ht="9" customHeight="1"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9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5" customFormat="1" ht="9" customHeight="1">
      <c r="AB162" s="19"/>
      <c r="AC162" s="19"/>
      <c r="AD162" s="49"/>
      <c r="AE162" s="19"/>
      <c r="AR162" s="19"/>
      <c r="AT162" s="6"/>
      <c r="AU162" s="49"/>
      <c r="BQ162" s="49"/>
      <c r="BS162" s="19"/>
      <c r="CI162" s="49"/>
      <c r="CJ162" s="49"/>
      <c r="DD162" s="49"/>
      <c r="DE162" s="49"/>
      <c r="DG162" s="49"/>
      <c r="DT162" s="19"/>
      <c r="DV162" s="49"/>
      <c r="DW162" s="49"/>
    </row>
    <row r="163" spans="1:136" s="5" customFormat="1" ht="9" customHeight="1">
      <c r="AB163" s="19"/>
      <c r="AC163" s="19"/>
      <c r="AD163" s="49"/>
      <c r="AE163" s="19"/>
      <c r="AR163" s="19"/>
      <c r="AT163" s="6"/>
      <c r="AU163" s="49"/>
      <c r="BQ163" s="49"/>
      <c r="BS163" s="19"/>
      <c r="CI163" s="49"/>
      <c r="CJ163" s="49"/>
      <c r="DD163" s="49"/>
      <c r="DE163" s="49"/>
      <c r="DG163" s="49"/>
      <c r="DT163" s="19"/>
      <c r="DV163" s="49"/>
      <c r="DW163" s="49"/>
    </row>
    <row r="164" spans="1:136" s="5" customFormat="1" ht="12" customHeight="1">
      <c r="AB164" s="19"/>
      <c r="AC164" s="19"/>
      <c r="AD164" s="49"/>
      <c r="AE164" s="19"/>
      <c r="AR164" s="19"/>
      <c r="AT164" s="6"/>
      <c r="AU164" s="49"/>
      <c r="BQ164" s="49"/>
      <c r="BS164" s="19"/>
      <c r="CI164" s="49"/>
      <c r="CJ164" s="49"/>
      <c r="DD164" s="49"/>
      <c r="DE164" s="49"/>
      <c r="DG164" s="49"/>
      <c r="DT164" s="1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49"/>
      <c r="BR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49"/>
      <c r="CJ165" s="49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49"/>
      <c r="DE165" s="49"/>
      <c r="DF165" s="5"/>
      <c r="DG165" s="49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U165" s="5"/>
      <c r="DV165" s="49"/>
      <c r="DW165" s="49"/>
      <c r="DX165" s="5"/>
      <c r="DY165" s="5"/>
      <c r="DZ165" s="5"/>
      <c r="EA165" s="5"/>
      <c r="EB165" s="5"/>
      <c r="EC165" s="5"/>
      <c r="ED165" s="5"/>
      <c r="EE165" s="5"/>
      <c r="EF165" s="5"/>
    </row>
    <row r="166" spans="1:136" s="19" customFormat="1" ht="9" customHeight="1">
      <c r="A166" s="5"/>
      <c r="H166" s="5"/>
      <c r="AD166" s="49"/>
      <c r="AT166" s="49"/>
      <c r="AU166" s="49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49"/>
      <c r="BR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49"/>
      <c r="CJ166" s="49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49"/>
      <c r="DE166" s="49"/>
      <c r="DF166" s="5"/>
      <c r="DG166" s="49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U166" s="5"/>
      <c r="DV166" s="49"/>
      <c r="DW166" s="49"/>
      <c r="DX166" s="5"/>
      <c r="DY166" s="5"/>
      <c r="DZ166" s="5"/>
      <c r="EA166" s="5"/>
      <c r="EB166" s="5"/>
      <c r="EC166" s="5"/>
      <c r="ED166" s="5"/>
      <c r="EE166" s="5"/>
      <c r="EF166" s="5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28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28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28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28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28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28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28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28:127" s="19" customFormat="1" ht="9" customHeight="1">
      <c r="AD280" s="49"/>
      <c r="AT280" s="49"/>
      <c r="AU280" s="49"/>
      <c r="BQ280" s="49"/>
      <c r="CI280" s="49"/>
      <c r="CJ280" s="49"/>
      <c r="DD280" s="49"/>
      <c r="DE280" s="49"/>
      <c r="DG280" s="49"/>
      <c r="DV280" s="49"/>
      <c r="DW280" s="49"/>
    </row>
    <row r="281" spans="28:127" s="19" customFormat="1" ht="9" customHeight="1">
      <c r="AD281" s="49"/>
      <c r="AT281" s="49"/>
      <c r="AU281" s="49"/>
      <c r="BQ281" s="49"/>
      <c r="CI281" s="49"/>
      <c r="CJ281" s="49"/>
      <c r="DD281" s="49"/>
      <c r="DE281" s="49"/>
      <c r="DG281" s="49"/>
      <c r="DV281" s="49"/>
      <c r="DW281" s="49"/>
    </row>
    <row r="282" spans="28:127" s="19" customFormat="1" ht="9" customHeight="1">
      <c r="AD282" s="49"/>
      <c r="AT282" s="49"/>
      <c r="AU282" s="49"/>
      <c r="BQ282" s="49"/>
      <c r="CI282" s="49"/>
      <c r="CJ282" s="49"/>
      <c r="DD282" s="49"/>
      <c r="DE282" s="49"/>
      <c r="DG282" s="49"/>
      <c r="DV282" s="49"/>
      <c r="DW282" s="49"/>
    </row>
    <row r="283" spans="28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28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28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28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28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28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28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28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28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28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28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28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28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28:127" s="5" customFormat="1" ht="9" customHeight="1">
      <c r="AB504" s="19"/>
      <c r="AC504" s="19"/>
      <c r="AD504" s="49"/>
      <c r="AE504" s="19"/>
      <c r="AR504" s="19"/>
      <c r="AT504" s="6"/>
      <c r="AU504" s="49"/>
      <c r="BQ504" s="49"/>
      <c r="BS504" s="19"/>
      <c r="CI504" s="49"/>
      <c r="CJ504" s="49"/>
      <c r="DD504" s="49"/>
      <c r="DE504" s="49"/>
      <c r="DG504" s="49"/>
      <c r="DT504" s="19"/>
      <c r="DV504" s="49"/>
      <c r="DW504" s="49"/>
    </row>
    <row r="505" spans="28:127" s="5" customFormat="1" ht="9" customHeight="1">
      <c r="AB505" s="19"/>
      <c r="AC505" s="19"/>
      <c r="AD505" s="49"/>
      <c r="AE505" s="19"/>
      <c r="AR505" s="19"/>
      <c r="AT505" s="6"/>
      <c r="AU505" s="49"/>
      <c r="BQ505" s="49"/>
      <c r="BS505" s="19"/>
      <c r="CI505" s="49"/>
      <c r="CJ505" s="49"/>
      <c r="DD505" s="49"/>
      <c r="DE505" s="49"/>
      <c r="DG505" s="49"/>
      <c r="DT505" s="19"/>
      <c r="DV505" s="49"/>
      <c r="DW505" s="49"/>
    </row>
    <row r="506" spans="28:127" s="5" customFormat="1" ht="9" customHeight="1">
      <c r="AB506" s="19"/>
      <c r="AC506" s="19"/>
      <c r="AD506" s="49"/>
      <c r="AE506" s="19"/>
      <c r="AR506" s="19"/>
      <c r="AT506" s="6"/>
      <c r="AU506" s="49"/>
      <c r="BQ506" s="49"/>
      <c r="BS506" s="19"/>
      <c r="CI506" s="49"/>
      <c r="CJ506" s="49"/>
      <c r="DD506" s="49"/>
      <c r="DE506" s="49"/>
      <c r="DG506" s="49"/>
      <c r="DT506" s="19"/>
      <c r="DV506" s="49"/>
      <c r="DW506" s="49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3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0" width="15" style="7" bestFit="1" customWidth="1"/>
    <col min="11" max="14" width="12.7109375" style="7" customWidth="1"/>
    <col min="15" max="15" width="9.140625" style="7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10.85546875" style="7" customWidth="1"/>
    <col min="58" max="67" width="11.42578125" style="7" customWidth="1"/>
    <col min="68" max="68" width="18.28515625" style="63" customWidth="1"/>
    <col min="69" max="69" width="12.7109375" style="63" customWidth="1"/>
    <col min="70" max="70" width="12.7109375" style="7" customWidth="1"/>
    <col min="71" max="71" width="11.42578125" style="63" customWidth="1"/>
    <col min="72" max="83" width="11.42578125" style="7" customWidth="1"/>
    <col min="84" max="84" width="11.42578125" style="72" customWidth="1"/>
    <col min="85" max="85" width="11.42578125" style="7" customWidth="1"/>
    <col min="86" max="87" width="11.42578125" style="63" customWidth="1"/>
    <col min="88" max="88" width="11.42578125" style="47" customWidth="1"/>
    <col min="89" max="93" width="11.42578125" style="7" customWidth="1"/>
    <col min="94" max="95" width="11.28515625" style="7" customWidth="1"/>
    <col min="96" max="96" width="9.140625" style="7"/>
    <col min="97" max="102" width="16.7109375" style="7" customWidth="1"/>
    <col min="103" max="103" width="9.140625" style="7"/>
    <col min="104" max="109" width="12.7109375" style="7" customWidth="1"/>
    <col min="110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10.85546875" style="7" customWidth="1"/>
    <col min="314" max="323" width="11.42578125" style="7" customWidth="1"/>
    <col min="324" max="324" width="18.28515625" style="7" customWidth="1"/>
    <col min="325" max="326" width="12.7109375" style="7" customWidth="1"/>
    <col min="327" max="349" width="11.42578125" style="7" customWidth="1"/>
    <col min="350" max="351" width="11.28515625" style="7" customWidth="1"/>
    <col min="352" max="352" width="9.140625" style="7"/>
    <col min="353" max="358" width="16.7109375" style="7" customWidth="1"/>
    <col min="359" max="359" width="9.140625" style="7"/>
    <col min="360" max="365" width="12.7109375" style="7" customWidth="1"/>
    <col min="366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10.85546875" style="7" customWidth="1"/>
    <col min="570" max="579" width="11.42578125" style="7" customWidth="1"/>
    <col min="580" max="580" width="18.28515625" style="7" customWidth="1"/>
    <col min="581" max="582" width="12.7109375" style="7" customWidth="1"/>
    <col min="583" max="605" width="11.42578125" style="7" customWidth="1"/>
    <col min="606" max="607" width="11.28515625" style="7" customWidth="1"/>
    <col min="608" max="608" width="9.140625" style="7"/>
    <col min="609" max="614" width="16.7109375" style="7" customWidth="1"/>
    <col min="615" max="615" width="9.140625" style="7"/>
    <col min="616" max="621" width="12.7109375" style="7" customWidth="1"/>
    <col min="622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10.85546875" style="7" customWidth="1"/>
    <col min="826" max="835" width="11.42578125" style="7" customWidth="1"/>
    <col min="836" max="836" width="18.28515625" style="7" customWidth="1"/>
    <col min="837" max="838" width="12.7109375" style="7" customWidth="1"/>
    <col min="839" max="861" width="11.42578125" style="7" customWidth="1"/>
    <col min="862" max="863" width="11.28515625" style="7" customWidth="1"/>
    <col min="864" max="864" width="9.140625" style="7"/>
    <col min="865" max="870" width="16.7109375" style="7" customWidth="1"/>
    <col min="871" max="871" width="9.140625" style="7"/>
    <col min="872" max="877" width="12.7109375" style="7" customWidth="1"/>
    <col min="878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10.85546875" style="7" customWidth="1"/>
    <col min="1082" max="1091" width="11.42578125" style="7" customWidth="1"/>
    <col min="1092" max="1092" width="18.28515625" style="7" customWidth="1"/>
    <col min="1093" max="1094" width="12.7109375" style="7" customWidth="1"/>
    <col min="1095" max="1117" width="11.42578125" style="7" customWidth="1"/>
    <col min="1118" max="1119" width="11.28515625" style="7" customWidth="1"/>
    <col min="1120" max="1120" width="9.140625" style="7"/>
    <col min="1121" max="1126" width="16.7109375" style="7" customWidth="1"/>
    <col min="1127" max="1127" width="9.140625" style="7"/>
    <col min="1128" max="1133" width="12.7109375" style="7" customWidth="1"/>
    <col min="1134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10.85546875" style="7" customWidth="1"/>
    <col min="1338" max="1347" width="11.42578125" style="7" customWidth="1"/>
    <col min="1348" max="1348" width="18.28515625" style="7" customWidth="1"/>
    <col min="1349" max="1350" width="12.7109375" style="7" customWidth="1"/>
    <col min="1351" max="1373" width="11.42578125" style="7" customWidth="1"/>
    <col min="1374" max="1375" width="11.28515625" style="7" customWidth="1"/>
    <col min="1376" max="1376" width="9.140625" style="7"/>
    <col min="1377" max="1382" width="16.7109375" style="7" customWidth="1"/>
    <col min="1383" max="1383" width="9.140625" style="7"/>
    <col min="1384" max="1389" width="12.7109375" style="7" customWidth="1"/>
    <col min="1390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10.85546875" style="7" customWidth="1"/>
    <col min="1594" max="1603" width="11.42578125" style="7" customWidth="1"/>
    <col min="1604" max="1604" width="18.28515625" style="7" customWidth="1"/>
    <col min="1605" max="1606" width="12.7109375" style="7" customWidth="1"/>
    <col min="1607" max="1629" width="11.42578125" style="7" customWidth="1"/>
    <col min="1630" max="1631" width="11.28515625" style="7" customWidth="1"/>
    <col min="1632" max="1632" width="9.140625" style="7"/>
    <col min="1633" max="1638" width="16.7109375" style="7" customWidth="1"/>
    <col min="1639" max="1639" width="9.140625" style="7"/>
    <col min="1640" max="1645" width="12.7109375" style="7" customWidth="1"/>
    <col min="1646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10.85546875" style="7" customWidth="1"/>
    <col min="1850" max="1859" width="11.42578125" style="7" customWidth="1"/>
    <col min="1860" max="1860" width="18.28515625" style="7" customWidth="1"/>
    <col min="1861" max="1862" width="12.7109375" style="7" customWidth="1"/>
    <col min="1863" max="1885" width="11.42578125" style="7" customWidth="1"/>
    <col min="1886" max="1887" width="11.28515625" style="7" customWidth="1"/>
    <col min="1888" max="1888" width="9.140625" style="7"/>
    <col min="1889" max="1894" width="16.7109375" style="7" customWidth="1"/>
    <col min="1895" max="1895" width="9.140625" style="7"/>
    <col min="1896" max="1901" width="12.7109375" style="7" customWidth="1"/>
    <col min="1902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10.85546875" style="7" customWidth="1"/>
    <col min="2106" max="2115" width="11.42578125" style="7" customWidth="1"/>
    <col min="2116" max="2116" width="18.28515625" style="7" customWidth="1"/>
    <col min="2117" max="2118" width="12.7109375" style="7" customWidth="1"/>
    <col min="2119" max="2141" width="11.42578125" style="7" customWidth="1"/>
    <col min="2142" max="2143" width="11.28515625" style="7" customWidth="1"/>
    <col min="2144" max="2144" width="9.140625" style="7"/>
    <col min="2145" max="2150" width="16.7109375" style="7" customWidth="1"/>
    <col min="2151" max="2151" width="9.140625" style="7"/>
    <col min="2152" max="2157" width="12.7109375" style="7" customWidth="1"/>
    <col min="2158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10.85546875" style="7" customWidth="1"/>
    <col min="2362" max="2371" width="11.42578125" style="7" customWidth="1"/>
    <col min="2372" max="2372" width="18.28515625" style="7" customWidth="1"/>
    <col min="2373" max="2374" width="12.7109375" style="7" customWidth="1"/>
    <col min="2375" max="2397" width="11.42578125" style="7" customWidth="1"/>
    <col min="2398" max="2399" width="11.28515625" style="7" customWidth="1"/>
    <col min="2400" max="2400" width="9.140625" style="7"/>
    <col min="2401" max="2406" width="16.7109375" style="7" customWidth="1"/>
    <col min="2407" max="2407" width="9.140625" style="7"/>
    <col min="2408" max="2413" width="12.7109375" style="7" customWidth="1"/>
    <col min="2414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10.85546875" style="7" customWidth="1"/>
    <col min="2618" max="2627" width="11.42578125" style="7" customWidth="1"/>
    <col min="2628" max="2628" width="18.28515625" style="7" customWidth="1"/>
    <col min="2629" max="2630" width="12.7109375" style="7" customWidth="1"/>
    <col min="2631" max="2653" width="11.42578125" style="7" customWidth="1"/>
    <col min="2654" max="2655" width="11.28515625" style="7" customWidth="1"/>
    <col min="2656" max="2656" width="9.140625" style="7"/>
    <col min="2657" max="2662" width="16.7109375" style="7" customWidth="1"/>
    <col min="2663" max="2663" width="9.140625" style="7"/>
    <col min="2664" max="2669" width="12.7109375" style="7" customWidth="1"/>
    <col min="2670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10.85546875" style="7" customWidth="1"/>
    <col min="2874" max="2883" width="11.42578125" style="7" customWidth="1"/>
    <col min="2884" max="2884" width="18.28515625" style="7" customWidth="1"/>
    <col min="2885" max="2886" width="12.7109375" style="7" customWidth="1"/>
    <col min="2887" max="2909" width="11.42578125" style="7" customWidth="1"/>
    <col min="2910" max="2911" width="11.28515625" style="7" customWidth="1"/>
    <col min="2912" max="2912" width="9.140625" style="7"/>
    <col min="2913" max="2918" width="16.7109375" style="7" customWidth="1"/>
    <col min="2919" max="2919" width="9.140625" style="7"/>
    <col min="2920" max="2925" width="12.7109375" style="7" customWidth="1"/>
    <col min="2926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10.85546875" style="7" customWidth="1"/>
    <col min="3130" max="3139" width="11.42578125" style="7" customWidth="1"/>
    <col min="3140" max="3140" width="18.28515625" style="7" customWidth="1"/>
    <col min="3141" max="3142" width="12.7109375" style="7" customWidth="1"/>
    <col min="3143" max="3165" width="11.42578125" style="7" customWidth="1"/>
    <col min="3166" max="3167" width="11.28515625" style="7" customWidth="1"/>
    <col min="3168" max="3168" width="9.140625" style="7"/>
    <col min="3169" max="3174" width="16.7109375" style="7" customWidth="1"/>
    <col min="3175" max="3175" width="9.140625" style="7"/>
    <col min="3176" max="3181" width="12.7109375" style="7" customWidth="1"/>
    <col min="3182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10.85546875" style="7" customWidth="1"/>
    <col min="3386" max="3395" width="11.42578125" style="7" customWidth="1"/>
    <col min="3396" max="3396" width="18.28515625" style="7" customWidth="1"/>
    <col min="3397" max="3398" width="12.7109375" style="7" customWidth="1"/>
    <col min="3399" max="3421" width="11.42578125" style="7" customWidth="1"/>
    <col min="3422" max="3423" width="11.28515625" style="7" customWidth="1"/>
    <col min="3424" max="3424" width="9.140625" style="7"/>
    <col min="3425" max="3430" width="16.7109375" style="7" customWidth="1"/>
    <col min="3431" max="3431" width="9.140625" style="7"/>
    <col min="3432" max="3437" width="12.7109375" style="7" customWidth="1"/>
    <col min="3438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10.85546875" style="7" customWidth="1"/>
    <col min="3642" max="3651" width="11.42578125" style="7" customWidth="1"/>
    <col min="3652" max="3652" width="18.28515625" style="7" customWidth="1"/>
    <col min="3653" max="3654" width="12.7109375" style="7" customWidth="1"/>
    <col min="3655" max="3677" width="11.42578125" style="7" customWidth="1"/>
    <col min="3678" max="3679" width="11.28515625" style="7" customWidth="1"/>
    <col min="3680" max="3680" width="9.140625" style="7"/>
    <col min="3681" max="3686" width="16.7109375" style="7" customWidth="1"/>
    <col min="3687" max="3687" width="9.140625" style="7"/>
    <col min="3688" max="3693" width="12.7109375" style="7" customWidth="1"/>
    <col min="3694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10.85546875" style="7" customWidth="1"/>
    <col min="3898" max="3907" width="11.42578125" style="7" customWidth="1"/>
    <col min="3908" max="3908" width="18.28515625" style="7" customWidth="1"/>
    <col min="3909" max="3910" width="12.7109375" style="7" customWidth="1"/>
    <col min="3911" max="3933" width="11.42578125" style="7" customWidth="1"/>
    <col min="3934" max="3935" width="11.28515625" style="7" customWidth="1"/>
    <col min="3936" max="3936" width="9.140625" style="7"/>
    <col min="3937" max="3942" width="16.7109375" style="7" customWidth="1"/>
    <col min="3943" max="3943" width="9.140625" style="7"/>
    <col min="3944" max="3949" width="12.7109375" style="7" customWidth="1"/>
    <col min="3950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10.85546875" style="7" customWidth="1"/>
    <col min="4154" max="4163" width="11.42578125" style="7" customWidth="1"/>
    <col min="4164" max="4164" width="18.28515625" style="7" customWidth="1"/>
    <col min="4165" max="4166" width="12.7109375" style="7" customWidth="1"/>
    <col min="4167" max="4189" width="11.42578125" style="7" customWidth="1"/>
    <col min="4190" max="4191" width="11.28515625" style="7" customWidth="1"/>
    <col min="4192" max="4192" width="9.140625" style="7"/>
    <col min="4193" max="4198" width="16.7109375" style="7" customWidth="1"/>
    <col min="4199" max="4199" width="9.140625" style="7"/>
    <col min="4200" max="4205" width="12.7109375" style="7" customWidth="1"/>
    <col min="4206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10.85546875" style="7" customWidth="1"/>
    <col min="4410" max="4419" width="11.42578125" style="7" customWidth="1"/>
    <col min="4420" max="4420" width="18.28515625" style="7" customWidth="1"/>
    <col min="4421" max="4422" width="12.7109375" style="7" customWidth="1"/>
    <col min="4423" max="4445" width="11.42578125" style="7" customWidth="1"/>
    <col min="4446" max="4447" width="11.28515625" style="7" customWidth="1"/>
    <col min="4448" max="4448" width="9.140625" style="7"/>
    <col min="4449" max="4454" width="16.7109375" style="7" customWidth="1"/>
    <col min="4455" max="4455" width="9.140625" style="7"/>
    <col min="4456" max="4461" width="12.7109375" style="7" customWidth="1"/>
    <col min="4462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10.85546875" style="7" customWidth="1"/>
    <col min="4666" max="4675" width="11.42578125" style="7" customWidth="1"/>
    <col min="4676" max="4676" width="18.28515625" style="7" customWidth="1"/>
    <col min="4677" max="4678" width="12.7109375" style="7" customWidth="1"/>
    <col min="4679" max="4701" width="11.42578125" style="7" customWidth="1"/>
    <col min="4702" max="4703" width="11.28515625" style="7" customWidth="1"/>
    <col min="4704" max="4704" width="9.140625" style="7"/>
    <col min="4705" max="4710" width="16.7109375" style="7" customWidth="1"/>
    <col min="4711" max="4711" width="9.140625" style="7"/>
    <col min="4712" max="4717" width="12.7109375" style="7" customWidth="1"/>
    <col min="4718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10.85546875" style="7" customWidth="1"/>
    <col min="4922" max="4931" width="11.42578125" style="7" customWidth="1"/>
    <col min="4932" max="4932" width="18.28515625" style="7" customWidth="1"/>
    <col min="4933" max="4934" width="12.7109375" style="7" customWidth="1"/>
    <col min="4935" max="4957" width="11.42578125" style="7" customWidth="1"/>
    <col min="4958" max="4959" width="11.28515625" style="7" customWidth="1"/>
    <col min="4960" max="4960" width="9.140625" style="7"/>
    <col min="4961" max="4966" width="16.7109375" style="7" customWidth="1"/>
    <col min="4967" max="4967" width="9.140625" style="7"/>
    <col min="4968" max="4973" width="12.7109375" style="7" customWidth="1"/>
    <col min="4974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10.85546875" style="7" customWidth="1"/>
    <col min="5178" max="5187" width="11.42578125" style="7" customWidth="1"/>
    <col min="5188" max="5188" width="18.28515625" style="7" customWidth="1"/>
    <col min="5189" max="5190" width="12.7109375" style="7" customWidth="1"/>
    <col min="5191" max="5213" width="11.42578125" style="7" customWidth="1"/>
    <col min="5214" max="5215" width="11.28515625" style="7" customWidth="1"/>
    <col min="5216" max="5216" width="9.140625" style="7"/>
    <col min="5217" max="5222" width="16.7109375" style="7" customWidth="1"/>
    <col min="5223" max="5223" width="9.140625" style="7"/>
    <col min="5224" max="5229" width="12.7109375" style="7" customWidth="1"/>
    <col min="5230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10.85546875" style="7" customWidth="1"/>
    <col min="5434" max="5443" width="11.42578125" style="7" customWidth="1"/>
    <col min="5444" max="5444" width="18.28515625" style="7" customWidth="1"/>
    <col min="5445" max="5446" width="12.7109375" style="7" customWidth="1"/>
    <col min="5447" max="5469" width="11.42578125" style="7" customWidth="1"/>
    <col min="5470" max="5471" width="11.28515625" style="7" customWidth="1"/>
    <col min="5472" max="5472" width="9.140625" style="7"/>
    <col min="5473" max="5478" width="16.7109375" style="7" customWidth="1"/>
    <col min="5479" max="5479" width="9.140625" style="7"/>
    <col min="5480" max="5485" width="12.7109375" style="7" customWidth="1"/>
    <col min="5486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10.85546875" style="7" customWidth="1"/>
    <col min="5690" max="5699" width="11.42578125" style="7" customWidth="1"/>
    <col min="5700" max="5700" width="18.28515625" style="7" customWidth="1"/>
    <col min="5701" max="5702" width="12.7109375" style="7" customWidth="1"/>
    <col min="5703" max="5725" width="11.42578125" style="7" customWidth="1"/>
    <col min="5726" max="5727" width="11.28515625" style="7" customWidth="1"/>
    <col min="5728" max="5728" width="9.140625" style="7"/>
    <col min="5729" max="5734" width="16.7109375" style="7" customWidth="1"/>
    <col min="5735" max="5735" width="9.140625" style="7"/>
    <col min="5736" max="5741" width="12.7109375" style="7" customWidth="1"/>
    <col min="5742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10.85546875" style="7" customWidth="1"/>
    <col min="5946" max="5955" width="11.42578125" style="7" customWidth="1"/>
    <col min="5956" max="5956" width="18.28515625" style="7" customWidth="1"/>
    <col min="5957" max="5958" width="12.7109375" style="7" customWidth="1"/>
    <col min="5959" max="5981" width="11.42578125" style="7" customWidth="1"/>
    <col min="5982" max="5983" width="11.28515625" style="7" customWidth="1"/>
    <col min="5984" max="5984" width="9.140625" style="7"/>
    <col min="5985" max="5990" width="16.7109375" style="7" customWidth="1"/>
    <col min="5991" max="5991" width="9.140625" style="7"/>
    <col min="5992" max="5997" width="12.7109375" style="7" customWidth="1"/>
    <col min="5998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10.85546875" style="7" customWidth="1"/>
    <col min="6202" max="6211" width="11.42578125" style="7" customWidth="1"/>
    <col min="6212" max="6212" width="18.28515625" style="7" customWidth="1"/>
    <col min="6213" max="6214" width="12.7109375" style="7" customWidth="1"/>
    <col min="6215" max="6237" width="11.42578125" style="7" customWidth="1"/>
    <col min="6238" max="6239" width="11.28515625" style="7" customWidth="1"/>
    <col min="6240" max="6240" width="9.140625" style="7"/>
    <col min="6241" max="6246" width="16.7109375" style="7" customWidth="1"/>
    <col min="6247" max="6247" width="9.140625" style="7"/>
    <col min="6248" max="6253" width="12.7109375" style="7" customWidth="1"/>
    <col min="6254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10.85546875" style="7" customWidth="1"/>
    <col min="6458" max="6467" width="11.42578125" style="7" customWidth="1"/>
    <col min="6468" max="6468" width="18.28515625" style="7" customWidth="1"/>
    <col min="6469" max="6470" width="12.7109375" style="7" customWidth="1"/>
    <col min="6471" max="6493" width="11.42578125" style="7" customWidth="1"/>
    <col min="6494" max="6495" width="11.28515625" style="7" customWidth="1"/>
    <col min="6496" max="6496" width="9.140625" style="7"/>
    <col min="6497" max="6502" width="16.7109375" style="7" customWidth="1"/>
    <col min="6503" max="6503" width="9.140625" style="7"/>
    <col min="6504" max="6509" width="12.7109375" style="7" customWidth="1"/>
    <col min="6510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10.85546875" style="7" customWidth="1"/>
    <col min="6714" max="6723" width="11.42578125" style="7" customWidth="1"/>
    <col min="6724" max="6724" width="18.28515625" style="7" customWidth="1"/>
    <col min="6725" max="6726" width="12.7109375" style="7" customWidth="1"/>
    <col min="6727" max="6749" width="11.42578125" style="7" customWidth="1"/>
    <col min="6750" max="6751" width="11.28515625" style="7" customWidth="1"/>
    <col min="6752" max="6752" width="9.140625" style="7"/>
    <col min="6753" max="6758" width="16.7109375" style="7" customWidth="1"/>
    <col min="6759" max="6759" width="9.140625" style="7"/>
    <col min="6760" max="6765" width="12.7109375" style="7" customWidth="1"/>
    <col min="6766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10.85546875" style="7" customWidth="1"/>
    <col min="6970" max="6979" width="11.42578125" style="7" customWidth="1"/>
    <col min="6980" max="6980" width="18.28515625" style="7" customWidth="1"/>
    <col min="6981" max="6982" width="12.7109375" style="7" customWidth="1"/>
    <col min="6983" max="7005" width="11.42578125" style="7" customWidth="1"/>
    <col min="7006" max="7007" width="11.28515625" style="7" customWidth="1"/>
    <col min="7008" max="7008" width="9.140625" style="7"/>
    <col min="7009" max="7014" width="16.7109375" style="7" customWidth="1"/>
    <col min="7015" max="7015" width="9.140625" style="7"/>
    <col min="7016" max="7021" width="12.7109375" style="7" customWidth="1"/>
    <col min="7022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10.85546875" style="7" customWidth="1"/>
    <col min="7226" max="7235" width="11.42578125" style="7" customWidth="1"/>
    <col min="7236" max="7236" width="18.28515625" style="7" customWidth="1"/>
    <col min="7237" max="7238" width="12.7109375" style="7" customWidth="1"/>
    <col min="7239" max="7261" width="11.42578125" style="7" customWidth="1"/>
    <col min="7262" max="7263" width="11.28515625" style="7" customWidth="1"/>
    <col min="7264" max="7264" width="9.140625" style="7"/>
    <col min="7265" max="7270" width="16.7109375" style="7" customWidth="1"/>
    <col min="7271" max="7271" width="9.140625" style="7"/>
    <col min="7272" max="7277" width="12.7109375" style="7" customWidth="1"/>
    <col min="7278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10.85546875" style="7" customWidth="1"/>
    <col min="7482" max="7491" width="11.42578125" style="7" customWidth="1"/>
    <col min="7492" max="7492" width="18.28515625" style="7" customWidth="1"/>
    <col min="7493" max="7494" width="12.7109375" style="7" customWidth="1"/>
    <col min="7495" max="7517" width="11.42578125" style="7" customWidth="1"/>
    <col min="7518" max="7519" width="11.28515625" style="7" customWidth="1"/>
    <col min="7520" max="7520" width="9.140625" style="7"/>
    <col min="7521" max="7526" width="16.7109375" style="7" customWidth="1"/>
    <col min="7527" max="7527" width="9.140625" style="7"/>
    <col min="7528" max="7533" width="12.7109375" style="7" customWidth="1"/>
    <col min="7534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10.85546875" style="7" customWidth="1"/>
    <col min="7738" max="7747" width="11.42578125" style="7" customWidth="1"/>
    <col min="7748" max="7748" width="18.28515625" style="7" customWidth="1"/>
    <col min="7749" max="7750" width="12.7109375" style="7" customWidth="1"/>
    <col min="7751" max="7773" width="11.42578125" style="7" customWidth="1"/>
    <col min="7774" max="7775" width="11.28515625" style="7" customWidth="1"/>
    <col min="7776" max="7776" width="9.140625" style="7"/>
    <col min="7777" max="7782" width="16.7109375" style="7" customWidth="1"/>
    <col min="7783" max="7783" width="9.140625" style="7"/>
    <col min="7784" max="7789" width="12.7109375" style="7" customWidth="1"/>
    <col min="7790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10.85546875" style="7" customWidth="1"/>
    <col min="7994" max="8003" width="11.42578125" style="7" customWidth="1"/>
    <col min="8004" max="8004" width="18.28515625" style="7" customWidth="1"/>
    <col min="8005" max="8006" width="12.7109375" style="7" customWidth="1"/>
    <col min="8007" max="8029" width="11.42578125" style="7" customWidth="1"/>
    <col min="8030" max="8031" width="11.28515625" style="7" customWidth="1"/>
    <col min="8032" max="8032" width="9.140625" style="7"/>
    <col min="8033" max="8038" width="16.7109375" style="7" customWidth="1"/>
    <col min="8039" max="8039" width="9.140625" style="7"/>
    <col min="8040" max="8045" width="12.7109375" style="7" customWidth="1"/>
    <col min="8046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10.85546875" style="7" customWidth="1"/>
    <col min="8250" max="8259" width="11.42578125" style="7" customWidth="1"/>
    <col min="8260" max="8260" width="18.28515625" style="7" customWidth="1"/>
    <col min="8261" max="8262" width="12.7109375" style="7" customWidth="1"/>
    <col min="8263" max="8285" width="11.42578125" style="7" customWidth="1"/>
    <col min="8286" max="8287" width="11.28515625" style="7" customWidth="1"/>
    <col min="8288" max="8288" width="9.140625" style="7"/>
    <col min="8289" max="8294" width="16.7109375" style="7" customWidth="1"/>
    <col min="8295" max="8295" width="9.140625" style="7"/>
    <col min="8296" max="8301" width="12.7109375" style="7" customWidth="1"/>
    <col min="8302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10.85546875" style="7" customWidth="1"/>
    <col min="8506" max="8515" width="11.42578125" style="7" customWidth="1"/>
    <col min="8516" max="8516" width="18.28515625" style="7" customWidth="1"/>
    <col min="8517" max="8518" width="12.7109375" style="7" customWidth="1"/>
    <col min="8519" max="8541" width="11.42578125" style="7" customWidth="1"/>
    <col min="8542" max="8543" width="11.28515625" style="7" customWidth="1"/>
    <col min="8544" max="8544" width="9.140625" style="7"/>
    <col min="8545" max="8550" width="16.7109375" style="7" customWidth="1"/>
    <col min="8551" max="8551" width="9.140625" style="7"/>
    <col min="8552" max="8557" width="12.7109375" style="7" customWidth="1"/>
    <col min="8558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10.85546875" style="7" customWidth="1"/>
    <col min="8762" max="8771" width="11.42578125" style="7" customWidth="1"/>
    <col min="8772" max="8772" width="18.28515625" style="7" customWidth="1"/>
    <col min="8773" max="8774" width="12.7109375" style="7" customWidth="1"/>
    <col min="8775" max="8797" width="11.42578125" style="7" customWidth="1"/>
    <col min="8798" max="8799" width="11.28515625" style="7" customWidth="1"/>
    <col min="8800" max="8800" width="9.140625" style="7"/>
    <col min="8801" max="8806" width="16.7109375" style="7" customWidth="1"/>
    <col min="8807" max="8807" width="9.140625" style="7"/>
    <col min="8808" max="8813" width="12.7109375" style="7" customWidth="1"/>
    <col min="8814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10.85546875" style="7" customWidth="1"/>
    <col min="9018" max="9027" width="11.42578125" style="7" customWidth="1"/>
    <col min="9028" max="9028" width="18.28515625" style="7" customWidth="1"/>
    <col min="9029" max="9030" width="12.7109375" style="7" customWidth="1"/>
    <col min="9031" max="9053" width="11.42578125" style="7" customWidth="1"/>
    <col min="9054" max="9055" width="11.28515625" style="7" customWidth="1"/>
    <col min="9056" max="9056" width="9.140625" style="7"/>
    <col min="9057" max="9062" width="16.7109375" style="7" customWidth="1"/>
    <col min="9063" max="9063" width="9.140625" style="7"/>
    <col min="9064" max="9069" width="12.7109375" style="7" customWidth="1"/>
    <col min="9070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10.85546875" style="7" customWidth="1"/>
    <col min="9274" max="9283" width="11.42578125" style="7" customWidth="1"/>
    <col min="9284" max="9284" width="18.28515625" style="7" customWidth="1"/>
    <col min="9285" max="9286" width="12.7109375" style="7" customWidth="1"/>
    <col min="9287" max="9309" width="11.42578125" style="7" customWidth="1"/>
    <col min="9310" max="9311" width="11.28515625" style="7" customWidth="1"/>
    <col min="9312" max="9312" width="9.140625" style="7"/>
    <col min="9313" max="9318" width="16.7109375" style="7" customWidth="1"/>
    <col min="9319" max="9319" width="9.140625" style="7"/>
    <col min="9320" max="9325" width="12.7109375" style="7" customWidth="1"/>
    <col min="9326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10.85546875" style="7" customWidth="1"/>
    <col min="9530" max="9539" width="11.42578125" style="7" customWidth="1"/>
    <col min="9540" max="9540" width="18.28515625" style="7" customWidth="1"/>
    <col min="9541" max="9542" width="12.7109375" style="7" customWidth="1"/>
    <col min="9543" max="9565" width="11.42578125" style="7" customWidth="1"/>
    <col min="9566" max="9567" width="11.28515625" style="7" customWidth="1"/>
    <col min="9568" max="9568" width="9.140625" style="7"/>
    <col min="9569" max="9574" width="16.7109375" style="7" customWidth="1"/>
    <col min="9575" max="9575" width="9.140625" style="7"/>
    <col min="9576" max="9581" width="12.7109375" style="7" customWidth="1"/>
    <col min="9582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10.85546875" style="7" customWidth="1"/>
    <col min="9786" max="9795" width="11.42578125" style="7" customWidth="1"/>
    <col min="9796" max="9796" width="18.28515625" style="7" customWidth="1"/>
    <col min="9797" max="9798" width="12.7109375" style="7" customWidth="1"/>
    <col min="9799" max="9821" width="11.42578125" style="7" customWidth="1"/>
    <col min="9822" max="9823" width="11.28515625" style="7" customWidth="1"/>
    <col min="9824" max="9824" width="9.140625" style="7"/>
    <col min="9825" max="9830" width="16.7109375" style="7" customWidth="1"/>
    <col min="9831" max="9831" width="9.140625" style="7"/>
    <col min="9832" max="9837" width="12.7109375" style="7" customWidth="1"/>
    <col min="9838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10.85546875" style="7" customWidth="1"/>
    <col min="10042" max="10051" width="11.42578125" style="7" customWidth="1"/>
    <col min="10052" max="10052" width="18.28515625" style="7" customWidth="1"/>
    <col min="10053" max="10054" width="12.7109375" style="7" customWidth="1"/>
    <col min="10055" max="10077" width="11.42578125" style="7" customWidth="1"/>
    <col min="10078" max="10079" width="11.28515625" style="7" customWidth="1"/>
    <col min="10080" max="10080" width="9.140625" style="7"/>
    <col min="10081" max="10086" width="16.7109375" style="7" customWidth="1"/>
    <col min="10087" max="10087" width="9.140625" style="7"/>
    <col min="10088" max="10093" width="12.7109375" style="7" customWidth="1"/>
    <col min="10094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10.85546875" style="7" customWidth="1"/>
    <col min="10298" max="10307" width="11.42578125" style="7" customWidth="1"/>
    <col min="10308" max="10308" width="18.28515625" style="7" customWidth="1"/>
    <col min="10309" max="10310" width="12.7109375" style="7" customWidth="1"/>
    <col min="10311" max="10333" width="11.42578125" style="7" customWidth="1"/>
    <col min="10334" max="10335" width="11.28515625" style="7" customWidth="1"/>
    <col min="10336" max="10336" width="9.140625" style="7"/>
    <col min="10337" max="10342" width="16.7109375" style="7" customWidth="1"/>
    <col min="10343" max="10343" width="9.140625" style="7"/>
    <col min="10344" max="10349" width="12.7109375" style="7" customWidth="1"/>
    <col min="10350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10.85546875" style="7" customWidth="1"/>
    <col min="10554" max="10563" width="11.42578125" style="7" customWidth="1"/>
    <col min="10564" max="10564" width="18.28515625" style="7" customWidth="1"/>
    <col min="10565" max="10566" width="12.7109375" style="7" customWidth="1"/>
    <col min="10567" max="10589" width="11.42578125" style="7" customWidth="1"/>
    <col min="10590" max="10591" width="11.28515625" style="7" customWidth="1"/>
    <col min="10592" max="10592" width="9.140625" style="7"/>
    <col min="10593" max="10598" width="16.7109375" style="7" customWidth="1"/>
    <col min="10599" max="10599" width="9.140625" style="7"/>
    <col min="10600" max="10605" width="12.7109375" style="7" customWidth="1"/>
    <col min="10606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10.85546875" style="7" customWidth="1"/>
    <col min="10810" max="10819" width="11.42578125" style="7" customWidth="1"/>
    <col min="10820" max="10820" width="18.28515625" style="7" customWidth="1"/>
    <col min="10821" max="10822" width="12.7109375" style="7" customWidth="1"/>
    <col min="10823" max="10845" width="11.42578125" style="7" customWidth="1"/>
    <col min="10846" max="10847" width="11.28515625" style="7" customWidth="1"/>
    <col min="10848" max="10848" width="9.140625" style="7"/>
    <col min="10849" max="10854" width="16.7109375" style="7" customWidth="1"/>
    <col min="10855" max="10855" width="9.140625" style="7"/>
    <col min="10856" max="10861" width="12.7109375" style="7" customWidth="1"/>
    <col min="10862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10.85546875" style="7" customWidth="1"/>
    <col min="11066" max="11075" width="11.42578125" style="7" customWidth="1"/>
    <col min="11076" max="11076" width="18.28515625" style="7" customWidth="1"/>
    <col min="11077" max="11078" width="12.7109375" style="7" customWidth="1"/>
    <col min="11079" max="11101" width="11.42578125" style="7" customWidth="1"/>
    <col min="11102" max="11103" width="11.28515625" style="7" customWidth="1"/>
    <col min="11104" max="11104" width="9.140625" style="7"/>
    <col min="11105" max="11110" width="16.7109375" style="7" customWidth="1"/>
    <col min="11111" max="11111" width="9.140625" style="7"/>
    <col min="11112" max="11117" width="12.7109375" style="7" customWidth="1"/>
    <col min="11118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10.85546875" style="7" customWidth="1"/>
    <col min="11322" max="11331" width="11.42578125" style="7" customWidth="1"/>
    <col min="11332" max="11332" width="18.28515625" style="7" customWidth="1"/>
    <col min="11333" max="11334" width="12.7109375" style="7" customWidth="1"/>
    <col min="11335" max="11357" width="11.42578125" style="7" customWidth="1"/>
    <col min="11358" max="11359" width="11.28515625" style="7" customWidth="1"/>
    <col min="11360" max="11360" width="9.140625" style="7"/>
    <col min="11361" max="11366" width="16.7109375" style="7" customWidth="1"/>
    <col min="11367" max="11367" width="9.140625" style="7"/>
    <col min="11368" max="11373" width="12.7109375" style="7" customWidth="1"/>
    <col min="11374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10.85546875" style="7" customWidth="1"/>
    <col min="11578" max="11587" width="11.42578125" style="7" customWidth="1"/>
    <col min="11588" max="11588" width="18.28515625" style="7" customWidth="1"/>
    <col min="11589" max="11590" width="12.7109375" style="7" customWidth="1"/>
    <col min="11591" max="11613" width="11.42578125" style="7" customWidth="1"/>
    <col min="11614" max="11615" width="11.28515625" style="7" customWidth="1"/>
    <col min="11616" max="11616" width="9.140625" style="7"/>
    <col min="11617" max="11622" width="16.7109375" style="7" customWidth="1"/>
    <col min="11623" max="11623" width="9.140625" style="7"/>
    <col min="11624" max="11629" width="12.7109375" style="7" customWidth="1"/>
    <col min="11630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10.85546875" style="7" customWidth="1"/>
    <col min="11834" max="11843" width="11.42578125" style="7" customWidth="1"/>
    <col min="11844" max="11844" width="18.28515625" style="7" customWidth="1"/>
    <col min="11845" max="11846" width="12.7109375" style="7" customWidth="1"/>
    <col min="11847" max="11869" width="11.42578125" style="7" customWidth="1"/>
    <col min="11870" max="11871" width="11.28515625" style="7" customWidth="1"/>
    <col min="11872" max="11872" width="9.140625" style="7"/>
    <col min="11873" max="11878" width="16.7109375" style="7" customWidth="1"/>
    <col min="11879" max="11879" width="9.140625" style="7"/>
    <col min="11880" max="11885" width="12.7109375" style="7" customWidth="1"/>
    <col min="11886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10.85546875" style="7" customWidth="1"/>
    <col min="12090" max="12099" width="11.42578125" style="7" customWidth="1"/>
    <col min="12100" max="12100" width="18.28515625" style="7" customWidth="1"/>
    <col min="12101" max="12102" width="12.7109375" style="7" customWidth="1"/>
    <col min="12103" max="12125" width="11.42578125" style="7" customWidth="1"/>
    <col min="12126" max="12127" width="11.28515625" style="7" customWidth="1"/>
    <col min="12128" max="12128" width="9.140625" style="7"/>
    <col min="12129" max="12134" width="16.7109375" style="7" customWidth="1"/>
    <col min="12135" max="12135" width="9.140625" style="7"/>
    <col min="12136" max="12141" width="12.7109375" style="7" customWidth="1"/>
    <col min="12142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10.85546875" style="7" customWidth="1"/>
    <col min="12346" max="12355" width="11.42578125" style="7" customWidth="1"/>
    <col min="12356" max="12356" width="18.28515625" style="7" customWidth="1"/>
    <col min="12357" max="12358" width="12.7109375" style="7" customWidth="1"/>
    <col min="12359" max="12381" width="11.42578125" style="7" customWidth="1"/>
    <col min="12382" max="12383" width="11.28515625" style="7" customWidth="1"/>
    <col min="12384" max="12384" width="9.140625" style="7"/>
    <col min="12385" max="12390" width="16.7109375" style="7" customWidth="1"/>
    <col min="12391" max="12391" width="9.140625" style="7"/>
    <col min="12392" max="12397" width="12.7109375" style="7" customWidth="1"/>
    <col min="12398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10.85546875" style="7" customWidth="1"/>
    <col min="12602" max="12611" width="11.42578125" style="7" customWidth="1"/>
    <col min="12612" max="12612" width="18.28515625" style="7" customWidth="1"/>
    <col min="12613" max="12614" width="12.7109375" style="7" customWidth="1"/>
    <col min="12615" max="12637" width="11.42578125" style="7" customWidth="1"/>
    <col min="12638" max="12639" width="11.28515625" style="7" customWidth="1"/>
    <col min="12640" max="12640" width="9.140625" style="7"/>
    <col min="12641" max="12646" width="16.7109375" style="7" customWidth="1"/>
    <col min="12647" max="12647" width="9.140625" style="7"/>
    <col min="12648" max="12653" width="12.7109375" style="7" customWidth="1"/>
    <col min="12654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10.85546875" style="7" customWidth="1"/>
    <col min="12858" max="12867" width="11.42578125" style="7" customWidth="1"/>
    <col min="12868" max="12868" width="18.28515625" style="7" customWidth="1"/>
    <col min="12869" max="12870" width="12.7109375" style="7" customWidth="1"/>
    <col min="12871" max="12893" width="11.42578125" style="7" customWidth="1"/>
    <col min="12894" max="12895" width="11.28515625" style="7" customWidth="1"/>
    <col min="12896" max="12896" width="9.140625" style="7"/>
    <col min="12897" max="12902" width="16.7109375" style="7" customWidth="1"/>
    <col min="12903" max="12903" width="9.140625" style="7"/>
    <col min="12904" max="12909" width="12.7109375" style="7" customWidth="1"/>
    <col min="12910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10.85546875" style="7" customWidth="1"/>
    <col min="13114" max="13123" width="11.42578125" style="7" customWidth="1"/>
    <col min="13124" max="13124" width="18.28515625" style="7" customWidth="1"/>
    <col min="13125" max="13126" width="12.7109375" style="7" customWidth="1"/>
    <col min="13127" max="13149" width="11.42578125" style="7" customWidth="1"/>
    <col min="13150" max="13151" width="11.28515625" style="7" customWidth="1"/>
    <col min="13152" max="13152" width="9.140625" style="7"/>
    <col min="13153" max="13158" width="16.7109375" style="7" customWidth="1"/>
    <col min="13159" max="13159" width="9.140625" style="7"/>
    <col min="13160" max="13165" width="12.7109375" style="7" customWidth="1"/>
    <col min="13166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10.85546875" style="7" customWidth="1"/>
    <col min="13370" max="13379" width="11.42578125" style="7" customWidth="1"/>
    <col min="13380" max="13380" width="18.28515625" style="7" customWidth="1"/>
    <col min="13381" max="13382" width="12.7109375" style="7" customWidth="1"/>
    <col min="13383" max="13405" width="11.42578125" style="7" customWidth="1"/>
    <col min="13406" max="13407" width="11.28515625" style="7" customWidth="1"/>
    <col min="13408" max="13408" width="9.140625" style="7"/>
    <col min="13409" max="13414" width="16.7109375" style="7" customWidth="1"/>
    <col min="13415" max="13415" width="9.140625" style="7"/>
    <col min="13416" max="13421" width="12.7109375" style="7" customWidth="1"/>
    <col min="13422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10.85546875" style="7" customWidth="1"/>
    <col min="13626" max="13635" width="11.42578125" style="7" customWidth="1"/>
    <col min="13636" max="13636" width="18.28515625" style="7" customWidth="1"/>
    <col min="13637" max="13638" width="12.7109375" style="7" customWidth="1"/>
    <col min="13639" max="13661" width="11.42578125" style="7" customWidth="1"/>
    <col min="13662" max="13663" width="11.28515625" style="7" customWidth="1"/>
    <col min="13664" max="13664" width="9.140625" style="7"/>
    <col min="13665" max="13670" width="16.7109375" style="7" customWidth="1"/>
    <col min="13671" max="13671" width="9.140625" style="7"/>
    <col min="13672" max="13677" width="12.7109375" style="7" customWidth="1"/>
    <col min="13678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10.85546875" style="7" customWidth="1"/>
    <col min="13882" max="13891" width="11.42578125" style="7" customWidth="1"/>
    <col min="13892" max="13892" width="18.28515625" style="7" customWidth="1"/>
    <col min="13893" max="13894" width="12.7109375" style="7" customWidth="1"/>
    <col min="13895" max="13917" width="11.42578125" style="7" customWidth="1"/>
    <col min="13918" max="13919" width="11.28515625" style="7" customWidth="1"/>
    <col min="13920" max="13920" width="9.140625" style="7"/>
    <col min="13921" max="13926" width="16.7109375" style="7" customWidth="1"/>
    <col min="13927" max="13927" width="9.140625" style="7"/>
    <col min="13928" max="13933" width="12.7109375" style="7" customWidth="1"/>
    <col min="13934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10.85546875" style="7" customWidth="1"/>
    <col min="14138" max="14147" width="11.42578125" style="7" customWidth="1"/>
    <col min="14148" max="14148" width="18.28515625" style="7" customWidth="1"/>
    <col min="14149" max="14150" width="12.7109375" style="7" customWidth="1"/>
    <col min="14151" max="14173" width="11.42578125" style="7" customWidth="1"/>
    <col min="14174" max="14175" width="11.28515625" style="7" customWidth="1"/>
    <col min="14176" max="14176" width="9.140625" style="7"/>
    <col min="14177" max="14182" width="16.7109375" style="7" customWidth="1"/>
    <col min="14183" max="14183" width="9.140625" style="7"/>
    <col min="14184" max="14189" width="12.7109375" style="7" customWidth="1"/>
    <col min="14190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10.85546875" style="7" customWidth="1"/>
    <col min="14394" max="14403" width="11.42578125" style="7" customWidth="1"/>
    <col min="14404" max="14404" width="18.28515625" style="7" customWidth="1"/>
    <col min="14405" max="14406" width="12.7109375" style="7" customWidth="1"/>
    <col min="14407" max="14429" width="11.42578125" style="7" customWidth="1"/>
    <col min="14430" max="14431" width="11.28515625" style="7" customWidth="1"/>
    <col min="14432" max="14432" width="9.140625" style="7"/>
    <col min="14433" max="14438" width="16.7109375" style="7" customWidth="1"/>
    <col min="14439" max="14439" width="9.140625" style="7"/>
    <col min="14440" max="14445" width="12.7109375" style="7" customWidth="1"/>
    <col min="14446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10.85546875" style="7" customWidth="1"/>
    <col min="14650" max="14659" width="11.42578125" style="7" customWidth="1"/>
    <col min="14660" max="14660" width="18.28515625" style="7" customWidth="1"/>
    <col min="14661" max="14662" width="12.7109375" style="7" customWidth="1"/>
    <col min="14663" max="14685" width="11.42578125" style="7" customWidth="1"/>
    <col min="14686" max="14687" width="11.28515625" style="7" customWidth="1"/>
    <col min="14688" max="14688" width="9.140625" style="7"/>
    <col min="14689" max="14694" width="16.7109375" style="7" customWidth="1"/>
    <col min="14695" max="14695" width="9.140625" style="7"/>
    <col min="14696" max="14701" width="12.7109375" style="7" customWidth="1"/>
    <col min="14702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10.85546875" style="7" customWidth="1"/>
    <col min="14906" max="14915" width="11.42578125" style="7" customWidth="1"/>
    <col min="14916" max="14916" width="18.28515625" style="7" customWidth="1"/>
    <col min="14917" max="14918" width="12.7109375" style="7" customWidth="1"/>
    <col min="14919" max="14941" width="11.42578125" style="7" customWidth="1"/>
    <col min="14942" max="14943" width="11.28515625" style="7" customWidth="1"/>
    <col min="14944" max="14944" width="9.140625" style="7"/>
    <col min="14945" max="14950" width="16.7109375" style="7" customWidth="1"/>
    <col min="14951" max="14951" width="9.140625" style="7"/>
    <col min="14952" max="14957" width="12.7109375" style="7" customWidth="1"/>
    <col min="14958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10.85546875" style="7" customWidth="1"/>
    <col min="15162" max="15171" width="11.42578125" style="7" customWidth="1"/>
    <col min="15172" max="15172" width="18.28515625" style="7" customWidth="1"/>
    <col min="15173" max="15174" width="12.7109375" style="7" customWidth="1"/>
    <col min="15175" max="15197" width="11.42578125" style="7" customWidth="1"/>
    <col min="15198" max="15199" width="11.28515625" style="7" customWidth="1"/>
    <col min="15200" max="15200" width="9.140625" style="7"/>
    <col min="15201" max="15206" width="16.7109375" style="7" customWidth="1"/>
    <col min="15207" max="15207" width="9.140625" style="7"/>
    <col min="15208" max="15213" width="12.7109375" style="7" customWidth="1"/>
    <col min="15214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10.85546875" style="7" customWidth="1"/>
    <col min="15418" max="15427" width="11.42578125" style="7" customWidth="1"/>
    <col min="15428" max="15428" width="18.28515625" style="7" customWidth="1"/>
    <col min="15429" max="15430" width="12.7109375" style="7" customWidth="1"/>
    <col min="15431" max="15453" width="11.42578125" style="7" customWidth="1"/>
    <col min="15454" max="15455" width="11.28515625" style="7" customWidth="1"/>
    <col min="15456" max="15456" width="9.140625" style="7"/>
    <col min="15457" max="15462" width="16.7109375" style="7" customWidth="1"/>
    <col min="15463" max="15463" width="9.140625" style="7"/>
    <col min="15464" max="15469" width="12.7109375" style="7" customWidth="1"/>
    <col min="15470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10.85546875" style="7" customWidth="1"/>
    <col min="15674" max="15683" width="11.42578125" style="7" customWidth="1"/>
    <col min="15684" max="15684" width="18.28515625" style="7" customWidth="1"/>
    <col min="15685" max="15686" width="12.7109375" style="7" customWidth="1"/>
    <col min="15687" max="15709" width="11.42578125" style="7" customWidth="1"/>
    <col min="15710" max="15711" width="11.28515625" style="7" customWidth="1"/>
    <col min="15712" max="15712" width="9.140625" style="7"/>
    <col min="15713" max="15718" width="16.7109375" style="7" customWidth="1"/>
    <col min="15719" max="15719" width="9.140625" style="7"/>
    <col min="15720" max="15725" width="12.7109375" style="7" customWidth="1"/>
    <col min="15726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10.85546875" style="7" customWidth="1"/>
    <col min="15930" max="15939" width="11.42578125" style="7" customWidth="1"/>
    <col min="15940" max="15940" width="18.28515625" style="7" customWidth="1"/>
    <col min="15941" max="15942" width="12.7109375" style="7" customWidth="1"/>
    <col min="15943" max="15965" width="11.42578125" style="7" customWidth="1"/>
    <col min="15966" max="15967" width="11.28515625" style="7" customWidth="1"/>
    <col min="15968" max="15968" width="9.140625" style="7"/>
    <col min="15969" max="15974" width="16.7109375" style="7" customWidth="1"/>
    <col min="15975" max="15975" width="9.140625" style="7"/>
    <col min="15976" max="15981" width="12.7109375" style="7" customWidth="1"/>
    <col min="15982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10.85546875" style="7" customWidth="1"/>
    <col min="16186" max="16195" width="11.42578125" style="7" customWidth="1"/>
    <col min="16196" max="16196" width="18.28515625" style="7" customWidth="1"/>
    <col min="16197" max="16198" width="12.7109375" style="7" customWidth="1"/>
    <col min="16199" max="16221" width="11.42578125" style="7" customWidth="1"/>
    <col min="16222" max="16223" width="11.28515625" style="7" customWidth="1"/>
    <col min="16224" max="16224" width="9.140625" style="7"/>
    <col min="16225" max="16230" width="16.7109375" style="7" customWidth="1"/>
    <col min="16231" max="16231" width="9.140625" style="7"/>
    <col min="16232" max="16237" width="12.7109375" style="7" customWidth="1"/>
    <col min="16238" max="16384" width="9.140625" style="7"/>
  </cols>
  <sheetData>
    <row r="1" spans="1:110" ht="12">
      <c r="A1" s="26" t="s">
        <v>69</v>
      </c>
      <c r="B1" s="8"/>
      <c r="C1" s="62" t="s">
        <v>213</v>
      </c>
      <c r="D1" s="2"/>
      <c r="P1" s="26" t="s">
        <v>69</v>
      </c>
      <c r="Q1" s="8"/>
      <c r="R1" s="62" t="s">
        <v>213</v>
      </c>
      <c r="S1" s="2" t="s">
        <v>214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69</v>
      </c>
      <c r="AE1" s="3"/>
      <c r="AF1" s="148" t="s">
        <v>213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69</v>
      </c>
      <c r="AT1" s="3"/>
      <c r="AU1" s="148" t="s">
        <v>213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4"/>
      <c r="BI1" s="62"/>
      <c r="BJ1" s="4"/>
      <c r="BK1" s="64"/>
      <c r="BL1" s="65"/>
      <c r="BM1" s="65"/>
      <c r="BN1" s="65"/>
      <c r="BO1" s="65"/>
      <c r="BP1" s="65"/>
      <c r="BQ1" s="3"/>
      <c r="BR1" s="63"/>
      <c r="BS1" s="1"/>
      <c r="BT1" s="3"/>
      <c r="BU1" s="148"/>
      <c r="BV1" s="4"/>
      <c r="BW1" s="1"/>
      <c r="BX1" s="62"/>
      <c r="BY1" s="4"/>
      <c r="BZ1" s="64"/>
      <c r="CA1" s="65"/>
      <c r="CB1" s="65"/>
      <c r="CC1" s="65"/>
      <c r="CD1" s="65"/>
      <c r="CE1" s="65"/>
      <c r="CF1" s="3"/>
      <c r="CG1" s="63"/>
      <c r="CH1" s="1"/>
      <c r="CI1" s="3"/>
      <c r="CJ1" s="148"/>
      <c r="CK1" s="4"/>
      <c r="CL1" s="63"/>
      <c r="CM1" s="1"/>
      <c r="CN1" s="62"/>
      <c r="CO1" s="4"/>
      <c r="CP1" s="3"/>
      <c r="CQ1" s="63"/>
    </row>
    <row r="2" spans="1:110" ht="18" customHeight="1">
      <c r="C2" s="66"/>
      <c r="P2" s="37"/>
      <c r="Q2" s="38" t="s">
        <v>215</v>
      </c>
      <c r="R2" s="39"/>
      <c r="S2" s="39"/>
      <c r="T2" s="39"/>
      <c r="U2" s="67"/>
      <c r="V2" s="39" t="s">
        <v>216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217</v>
      </c>
      <c r="BC2" s="40" t="s">
        <v>66</v>
      </c>
      <c r="BD2" s="72"/>
      <c r="BE2" s="65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63"/>
      <c r="CH2" s="1"/>
      <c r="CI2" s="1"/>
      <c r="CJ2" s="1"/>
      <c r="CK2" s="1"/>
      <c r="CL2" s="1"/>
      <c r="CM2" s="1"/>
      <c r="CN2" s="1"/>
      <c r="CO2" s="1"/>
      <c r="CP2" s="74"/>
      <c r="CQ2" s="63"/>
    </row>
    <row r="3" spans="1:110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218</v>
      </c>
      <c r="S3" s="41" t="s">
        <v>219</v>
      </c>
      <c r="T3" s="39"/>
      <c r="U3" s="67"/>
      <c r="V3" s="44"/>
      <c r="W3" s="44"/>
      <c r="X3" s="44"/>
      <c r="Y3" s="41" t="s">
        <v>220</v>
      </c>
      <c r="Z3" s="39"/>
      <c r="AA3" s="67"/>
      <c r="AB3" s="37" t="s">
        <v>221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222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6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63"/>
      <c r="CH3" s="1"/>
      <c r="CI3" s="1"/>
      <c r="CJ3" s="1"/>
      <c r="CK3" s="1"/>
      <c r="CL3" s="1"/>
      <c r="CM3" s="1"/>
      <c r="CN3" s="1"/>
      <c r="CO3" s="1"/>
      <c r="CP3" s="4"/>
      <c r="CQ3" s="63"/>
      <c r="CR3" s="160"/>
      <c r="CS3" s="160"/>
      <c r="CT3" s="63"/>
      <c r="CU3" s="63"/>
      <c r="CV3" s="63"/>
      <c r="CW3" s="63"/>
      <c r="CX3" s="63"/>
      <c r="CY3" s="160"/>
      <c r="CZ3" s="160"/>
      <c r="DA3" s="63"/>
      <c r="DB3" s="63"/>
      <c r="DC3" s="63"/>
      <c r="DD3" s="63"/>
      <c r="DE3" s="63"/>
      <c r="DF3" s="63"/>
    </row>
    <row r="4" spans="1:110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6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63"/>
      <c r="CH4" s="4"/>
      <c r="CI4" s="60"/>
      <c r="CJ4" s="4"/>
      <c r="CK4" s="4"/>
      <c r="CL4" s="60"/>
      <c r="CM4" s="74"/>
      <c r="CN4" s="76"/>
      <c r="CO4" s="4"/>
      <c r="CP4" s="60"/>
      <c r="CQ4" s="63"/>
      <c r="CR4" s="1"/>
      <c r="CS4" s="4"/>
      <c r="CT4" s="1"/>
      <c r="CU4" s="1"/>
      <c r="CV4" s="1"/>
      <c r="CW4" s="1"/>
      <c r="CX4" s="1"/>
      <c r="CY4" s="1"/>
      <c r="CZ4" s="4"/>
      <c r="DA4" s="1"/>
      <c r="DB4" s="1"/>
      <c r="DC4" s="1"/>
      <c r="DD4" s="1"/>
      <c r="DE4" s="1"/>
      <c r="DF4" s="63"/>
    </row>
    <row r="5" spans="1:110" ht="12.75" customHeight="1">
      <c r="A5" s="93"/>
      <c r="B5" s="94" t="s">
        <v>53</v>
      </c>
      <c r="C5" s="97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223</v>
      </c>
      <c r="AQ5" s="99"/>
      <c r="AR5" s="4"/>
      <c r="AS5" s="99"/>
      <c r="AT5" s="103"/>
      <c r="AU5" s="99" t="s">
        <v>223</v>
      </c>
      <c r="AV5" s="99"/>
      <c r="AW5" s="101"/>
      <c r="AX5" s="99"/>
      <c r="AY5" s="106" t="s">
        <v>224</v>
      </c>
      <c r="AZ5" s="99"/>
      <c r="BA5" s="99"/>
      <c r="BB5" s="99"/>
      <c r="BC5" s="99"/>
      <c r="BD5" s="72"/>
      <c r="BE5" s="6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63"/>
      <c r="CH5" s="4"/>
      <c r="CI5" s="4"/>
      <c r="CJ5" s="4"/>
      <c r="CK5" s="4"/>
      <c r="CL5" s="4"/>
      <c r="CM5" s="4"/>
      <c r="CN5" s="74"/>
      <c r="CO5" s="4"/>
      <c r="CP5" s="4"/>
      <c r="CQ5" s="63"/>
      <c r="CR5" s="4"/>
      <c r="CS5" s="4"/>
      <c r="CT5" s="74"/>
      <c r="CU5" s="74"/>
      <c r="CV5" s="74"/>
      <c r="CW5" s="74"/>
      <c r="CX5" s="74"/>
      <c r="CY5" s="4"/>
      <c r="CZ5" s="4"/>
      <c r="DA5" s="74"/>
      <c r="DB5" s="74"/>
      <c r="DC5" s="74"/>
      <c r="DD5" s="74"/>
      <c r="DE5" s="74"/>
      <c r="DF5" s="63"/>
    </row>
    <row r="6" spans="1:110" ht="12">
      <c r="A6" s="108" t="s">
        <v>0</v>
      </c>
      <c r="B6" s="109">
        <f>(BA6+BA20+BA21+BA27)/($BB6+$BB20+$BB21+$BB27)</f>
        <v>2737.1322226165794</v>
      </c>
      <c r="C6" s="109">
        <f>(Q6+Q20+Q21+Q27)/($BB6+$BB20+$BB21+$BB27)</f>
        <v>2064.9283483546856</v>
      </c>
      <c r="D6" s="109">
        <f>(V6+V20+V21+V27)/($BB6+$BB20+$BB21+$BB27)</f>
        <v>230.34952907820468</v>
      </c>
      <c r="E6" s="109">
        <f>(AO6+AO20+AO21+AO27)/($BB6+$BB20+$BB21+$BB27)</f>
        <v>104.30355921774772</v>
      </c>
      <c r="F6" s="109">
        <f>(AT6+AT20+AT21+AT27)/($BB6+$BB20+$BB21+$BB27)</f>
        <v>53.071550239195112</v>
      </c>
      <c r="G6" s="109">
        <f>(AW6+AW20+AW21+AW27)/($BB6+$BB20+$BB21+$BB27)</f>
        <v>284.47923572674614</v>
      </c>
      <c r="H6" s="108" t="s">
        <v>0</v>
      </c>
      <c r="I6" s="176">
        <f>(BA6+BA20+BA21+BA27)</f>
        <v>1997392131</v>
      </c>
      <c r="J6" s="177">
        <f>(Q6+Q20+Q21+Q27)</f>
        <v>1506858748</v>
      </c>
      <c r="K6" s="177">
        <f>(V6+V20+V21+V27)</f>
        <v>168095035</v>
      </c>
      <c r="L6" s="177">
        <f>(AO6+AO20+AO21+AO27)</f>
        <v>76114375</v>
      </c>
      <c r="M6" s="177">
        <f>(AT6+AT20+AT21+AT27)</f>
        <v>38728380</v>
      </c>
      <c r="N6" s="178">
        <f>(AW6+AW20+AW21+AW27)</f>
        <v>207595593</v>
      </c>
      <c r="P6" s="37" t="s">
        <v>0</v>
      </c>
      <c r="Q6" s="76">
        <v>1410738871</v>
      </c>
      <c r="R6" s="76">
        <v>1230219027</v>
      </c>
      <c r="S6" s="76">
        <v>180519844</v>
      </c>
      <c r="T6" s="76">
        <v>155836799</v>
      </c>
      <c r="U6" s="76">
        <v>24683045</v>
      </c>
      <c r="V6" s="76">
        <v>161622703</v>
      </c>
      <c r="W6" s="76">
        <v>222968096</v>
      </c>
      <c r="X6" s="76">
        <v>61345393</v>
      </c>
      <c r="Y6" s="76">
        <v>35722585</v>
      </c>
      <c r="Z6" s="76">
        <v>92417509</v>
      </c>
      <c r="AA6" s="76">
        <v>56694924</v>
      </c>
      <c r="AB6" s="161">
        <v>123704898</v>
      </c>
      <c r="AC6" s="1"/>
      <c r="AD6" s="37" t="s">
        <v>0</v>
      </c>
      <c r="AE6" s="76">
        <v>34751267</v>
      </c>
      <c r="AF6" s="76">
        <v>38904614</v>
      </c>
      <c r="AG6" s="76">
        <v>4153347</v>
      </c>
      <c r="AH6" s="76">
        <v>30834862</v>
      </c>
      <c r="AI6" s="76">
        <v>55089688</v>
      </c>
      <c r="AJ6" s="76">
        <v>3029081</v>
      </c>
      <c r="AK6" s="76">
        <v>2195220</v>
      </c>
      <c r="AL6" s="76">
        <v>2692342</v>
      </c>
      <c r="AM6" s="76">
        <v>497122</v>
      </c>
      <c r="AN6" s="76">
        <v>300710293</v>
      </c>
      <c r="AO6" s="76">
        <v>74122067</v>
      </c>
      <c r="AP6" s="76">
        <v>30667698</v>
      </c>
      <c r="AQ6" s="161">
        <v>43454369</v>
      </c>
      <c r="AR6" s="1">
        <v>0</v>
      </c>
      <c r="AS6" s="37" t="s">
        <v>0</v>
      </c>
      <c r="AT6" s="1">
        <v>36709011</v>
      </c>
      <c r="AU6" s="21">
        <v>12490791</v>
      </c>
      <c r="AV6" s="1">
        <v>24218220</v>
      </c>
      <c r="AW6" s="1">
        <v>189879215</v>
      </c>
      <c r="AX6" s="1">
        <v>358079</v>
      </c>
      <c r="AY6" s="1">
        <v>85966666</v>
      </c>
      <c r="AZ6" s="1">
        <v>103554470</v>
      </c>
      <c r="BA6" s="21">
        <v>1873071867</v>
      </c>
      <c r="BB6" s="21">
        <v>671331</v>
      </c>
      <c r="BC6" s="20">
        <v>2790.0869571046173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3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3"/>
      <c r="CH6" s="1"/>
      <c r="CI6" s="65"/>
      <c r="CJ6" s="65"/>
      <c r="CK6" s="65"/>
      <c r="CL6" s="65"/>
      <c r="CM6" s="65"/>
      <c r="CN6" s="65"/>
      <c r="CO6" s="65"/>
      <c r="CP6" s="49"/>
      <c r="CQ6" s="49"/>
      <c r="CR6" s="1"/>
      <c r="CS6" s="162"/>
      <c r="CT6" s="63"/>
      <c r="CU6" s="63"/>
      <c r="CV6" s="63"/>
      <c r="CW6" s="63"/>
      <c r="CX6" s="63"/>
      <c r="CY6" s="1"/>
      <c r="CZ6" s="63"/>
      <c r="DA6" s="63"/>
      <c r="DB6" s="63"/>
      <c r="DC6" s="63"/>
      <c r="DD6" s="63"/>
      <c r="DE6" s="63"/>
      <c r="DF6" s="63"/>
    </row>
    <row r="7" spans="1:110" ht="12">
      <c r="A7" s="108" t="s">
        <v>1</v>
      </c>
      <c r="B7" s="109">
        <f t="shared" ref="B7:B19" si="0">BA7/$BB7</f>
        <v>2060.4603600491041</v>
      </c>
      <c r="C7" s="109">
        <f t="shared" ref="C7:C19" si="1">Q7/$BB7</f>
        <v>1576.0487073369745</v>
      </c>
      <c r="D7" s="109">
        <f t="shared" ref="D7:D19" si="2">V7/$BB7</f>
        <v>108.61769959643333</v>
      </c>
      <c r="E7" s="109">
        <f t="shared" ref="E7:E19" si="3">AO7/$BB7</f>
        <v>58.521328756147227</v>
      </c>
      <c r="F7" s="109">
        <f t="shared" ref="F7:F19" si="4">AT7/$BB7</f>
        <v>38.67937399383991</v>
      </c>
      <c r="G7" s="109">
        <f t="shared" ref="G7:G19" si="5">AW7/$BB7</f>
        <v>278.59325036570931</v>
      </c>
      <c r="H7" s="108" t="s">
        <v>1</v>
      </c>
      <c r="I7" s="119">
        <f>BA7</f>
        <v>280298846</v>
      </c>
      <c r="J7" s="115">
        <f>Q7</f>
        <v>214400938</v>
      </c>
      <c r="K7" s="115">
        <f>V7</f>
        <v>14776026</v>
      </c>
      <c r="L7" s="115">
        <f>AO7</f>
        <v>7961066</v>
      </c>
      <c r="M7" s="115">
        <f>AT7</f>
        <v>5261826</v>
      </c>
      <c r="N7" s="120">
        <f>AW7</f>
        <v>37898990</v>
      </c>
      <c r="P7" s="45" t="s">
        <v>1</v>
      </c>
      <c r="Q7" s="76">
        <v>214400938</v>
      </c>
      <c r="R7" s="76">
        <v>186962675</v>
      </c>
      <c r="S7" s="76">
        <v>27438263</v>
      </c>
      <c r="T7" s="76">
        <v>23703575</v>
      </c>
      <c r="U7" s="76">
        <v>3734688</v>
      </c>
      <c r="V7" s="76">
        <v>14776026</v>
      </c>
      <c r="W7" s="76">
        <v>19421798</v>
      </c>
      <c r="X7" s="76">
        <v>4645772</v>
      </c>
      <c r="Y7" s="76">
        <v>4678</v>
      </c>
      <c r="Z7" s="76">
        <v>3859564</v>
      </c>
      <c r="AA7" s="76">
        <v>3854886</v>
      </c>
      <c r="AB7" s="163">
        <v>14469969</v>
      </c>
      <c r="AC7" s="1"/>
      <c r="AD7" s="45" t="s">
        <v>1</v>
      </c>
      <c r="AE7" s="76">
        <v>1989216</v>
      </c>
      <c r="AF7" s="76">
        <v>2711853</v>
      </c>
      <c r="AG7" s="76">
        <v>722637</v>
      </c>
      <c r="AH7" s="76">
        <v>2232137</v>
      </c>
      <c r="AI7" s="76">
        <v>9602377</v>
      </c>
      <c r="AJ7" s="76">
        <v>646239</v>
      </c>
      <c r="AK7" s="76">
        <v>301379</v>
      </c>
      <c r="AL7" s="76">
        <v>369628</v>
      </c>
      <c r="AM7" s="76">
        <v>68249</v>
      </c>
      <c r="AN7" s="76">
        <v>51121882</v>
      </c>
      <c r="AO7" s="76">
        <v>7961066</v>
      </c>
      <c r="AP7" s="76">
        <v>3521403</v>
      </c>
      <c r="AQ7" s="163">
        <v>4439663</v>
      </c>
      <c r="AR7" s="1">
        <v>0</v>
      </c>
      <c r="AS7" s="45" t="s">
        <v>1</v>
      </c>
      <c r="AT7" s="1">
        <v>5261826</v>
      </c>
      <c r="AU7" s="1">
        <v>3401591</v>
      </c>
      <c r="AV7" s="1">
        <v>1860235</v>
      </c>
      <c r="AW7" s="1">
        <v>37898990</v>
      </c>
      <c r="AX7" s="1">
        <v>534184</v>
      </c>
      <c r="AY7" s="1">
        <v>13958662</v>
      </c>
      <c r="AZ7" s="1">
        <v>23406144</v>
      </c>
      <c r="BA7" s="1">
        <v>280298846</v>
      </c>
      <c r="BB7" s="1">
        <v>136037</v>
      </c>
      <c r="BC7" s="9">
        <v>2060.4603600491041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3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3"/>
      <c r="CH7" s="1"/>
      <c r="CI7" s="65"/>
      <c r="CJ7" s="65"/>
      <c r="CK7" s="65"/>
      <c r="CL7" s="65"/>
      <c r="CM7" s="65"/>
      <c r="CN7" s="65"/>
      <c r="CO7" s="65"/>
      <c r="CP7" s="49"/>
      <c r="CQ7" s="49"/>
      <c r="CR7" s="1"/>
      <c r="CS7" s="63"/>
      <c r="CT7" s="63"/>
      <c r="CU7" s="63"/>
      <c r="CV7" s="63"/>
      <c r="CW7" s="63"/>
      <c r="CX7" s="63"/>
      <c r="CY7" s="1"/>
      <c r="CZ7" s="63"/>
      <c r="DA7" s="63"/>
      <c r="DB7" s="63"/>
      <c r="DC7" s="63"/>
      <c r="DD7" s="63"/>
      <c r="DE7" s="63"/>
      <c r="DF7" s="63"/>
    </row>
    <row r="8" spans="1:110" ht="12">
      <c r="A8" s="108" t="s">
        <v>2</v>
      </c>
      <c r="B8" s="109">
        <f t="shared" si="0"/>
        <v>2163.3691269755941</v>
      </c>
      <c r="C8" s="109">
        <f t="shared" si="1"/>
        <v>1629.1667562627674</v>
      </c>
      <c r="D8" s="109">
        <f t="shared" si="2"/>
        <v>125.39898935598323</v>
      </c>
      <c r="E8" s="109">
        <f t="shared" si="3"/>
        <v>75.083136221911616</v>
      </c>
      <c r="F8" s="109">
        <f t="shared" si="4"/>
        <v>70.285049994624231</v>
      </c>
      <c r="G8" s="109">
        <f t="shared" si="5"/>
        <v>263.43519514030748</v>
      </c>
      <c r="H8" s="108" t="s">
        <v>2</v>
      </c>
      <c r="I8" s="119">
        <f t="shared" ref="I8:I19" si="6">BA8</f>
        <v>80485985</v>
      </c>
      <c r="J8" s="115">
        <f t="shared" ref="J8:J19" si="7">Q8</f>
        <v>60611520</v>
      </c>
      <c r="K8" s="115">
        <f t="shared" ref="K8:K19" si="8">V8</f>
        <v>4665344</v>
      </c>
      <c r="L8" s="115">
        <f t="shared" ref="L8:L19" si="9">AO8</f>
        <v>2793393</v>
      </c>
      <c r="M8" s="115">
        <f t="shared" ref="M8:M19" si="10">AT8</f>
        <v>2614885</v>
      </c>
      <c r="N8" s="120">
        <f t="shared" ref="N8:N19" si="11">AW8</f>
        <v>9800843</v>
      </c>
      <c r="P8" s="45" t="s">
        <v>2</v>
      </c>
      <c r="Q8" s="76">
        <v>60611520</v>
      </c>
      <c r="R8" s="76">
        <v>52865646</v>
      </c>
      <c r="S8" s="76">
        <v>7745874</v>
      </c>
      <c r="T8" s="76">
        <v>6686520</v>
      </c>
      <c r="U8" s="76">
        <v>1059354</v>
      </c>
      <c r="V8" s="76">
        <v>4665344</v>
      </c>
      <c r="W8" s="76">
        <v>6281444</v>
      </c>
      <c r="X8" s="76">
        <v>1616100</v>
      </c>
      <c r="Y8" s="76">
        <v>303100</v>
      </c>
      <c r="Z8" s="76">
        <v>1684130</v>
      </c>
      <c r="AA8" s="76">
        <v>1381030</v>
      </c>
      <c r="AB8" s="163">
        <v>4283891</v>
      </c>
      <c r="AC8" s="1"/>
      <c r="AD8" s="45" t="s">
        <v>2</v>
      </c>
      <c r="AE8" s="76">
        <v>692909</v>
      </c>
      <c r="AF8" s="76">
        <v>910236</v>
      </c>
      <c r="AG8" s="76">
        <v>217327</v>
      </c>
      <c r="AH8" s="76">
        <v>660781</v>
      </c>
      <c r="AI8" s="76">
        <v>2862260</v>
      </c>
      <c r="AJ8" s="76">
        <v>67941</v>
      </c>
      <c r="AK8" s="76">
        <v>78353</v>
      </c>
      <c r="AL8" s="76">
        <v>96096</v>
      </c>
      <c r="AM8" s="76">
        <v>17743</v>
      </c>
      <c r="AN8" s="76">
        <v>15209121</v>
      </c>
      <c r="AO8" s="76">
        <v>2793393</v>
      </c>
      <c r="AP8" s="76">
        <v>1201548</v>
      </c>
      <c r="AQ8" s="163">
        <v>1591845</v>
      </c>
      <c r="AR8" s="1">
        <v>0</v>
      </c>
      <c r="AS8" s="45" t="s">
        <v>2</v>
      </c>
      <c r="AT8" s="1">
        <v>2614885</v>
      </c>
      <c r="AU8" s="1">
        <v>2190714</v>
      </c>
      <c r="AV8" s="1">
        <v>424171</v>
      </c>
      <c r="AW8" s="1">
        <v>9800843</v>
      </c>
      <c r="AX8" s="1">
        <v>59504</v>
      </c>
      <c r="AY8" s="1">
        <v>4258265</v>
      </c>
      <c r="AZ8" s="1">
        <v>5483074</v>
      </c>
      <c r="BA8" s="1">
        <v>80485985</v>
      </c>
      <c r="BB8" s="1">
        <v>37204</v>
      </c>
      <c r="BC8" s="9">
        <v>2163.3691269755941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3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3"/>
      <c r="CH8" s="1"/>
      <c r="CI8" s="65"/>
      <c r="CJ8" s="65"/>
      <c r="CK8" s="65"/>
      <c r="CL8" s="65"/>
      <c r="CM8" s="65"/>
      <c r="CN8" s="65"/>
      <c r="CO8" s="65"/>
      <c r="CP8" s="49"/>
      <c r="CQ8" s="49"/>
      <c r="CR8" s="1"/>
      <c r="CS8" s="63"/>
      <c r="CT8" s="63"/>
      <c r="CU8" s="63"/>
      <c r="CV8" s="63"/>
      <c r="CW8" s="63"/>
      <c r="CX8" s="63"/>
      <c r="CY8" s="1"/>
      <c r="CZ8" s="63"/>
      <c r="DA8" s="63"/>
      <c r="DB8" s="63"/>
      <c r="DC8" s="63"/>
      <c r="DD8" s="63"/>
      <c r="DE8" s="63"/>
      <c r="DF8" s="63"/>
    </row>
    <row r="9" spans="1:110" ht="12">
      <c r="A9" s="108" t="s">
        <v>3</v>
      </c>
      <c r="B9" s="109">
        <f t="shared" si="0"/>
        <v>1998.3238526526814</v>
      </c>
      <c r="C9" s="109">
        <f t="shared" si="1"/>
        <v>1606.2230973007804</v>
      </c>
      <c r="D9" s="109">
        <f t="shared" si="2"/>
        <v>93.511974654542854</v>
      </c>
      <c r="E9" s="109">
        <f t="shared" si="3"/>
        <v>41.461874418271641</v>
      </c>
      <c r="F9" s="109">
        <f t="shared" si="4"/>
        <v>-21.598338941791365</v>
      </c>
      <c r="G9" s="109">
        <f t="shared" si="5"/>
        <v>278.72524522087781</v>
      </c>
      <c r="H9" s="108" t="s">
        <v>3</v>
      </c>
      <c r="I9" s="119">
        <f t="shared" si="6"/>
        <v>111642357</v>
      </c>
      <c r="J9" s="115">
        <f t="shared" si="7"/>
        <v>89736472</v>
      </c>
      <c r="K9" s="115">
        <f t="shared" si="8"/>
        <v>5224327</v>
      </c>
      <c r="L9" s="115">
        <f t="shared" si="9"/>
        <v>2316392</v>
      </c>
      <c r="M9" s="115">
        <f t="shared" si="10"/>
        <v>-1206656</v>
      </c>
      <c r="N9" s="120">
        <f t="shared" si="11"/>
        <v>15571822</v>
      </c>
      <c r="P9" s="45" t="s">
        <v>3</v>
      </c>
      <c r="Q9" s="76">
        <v>89736472</v>
      </c>
      <c r="R9" s="76">
        <v>78250353</v>
      </c>
      <c r="S9" s="76">
        <v>11486119</v>
      </c>
      <c r="T9" s="76">
        <v>9925985</v>
      </c>
      <c r="U9" s="76">
        <v>1560134</v>
      </c>
      <c r="V9" s="76">
        <v>5224327</v>
      </c>
      <c r="W9" s="76">
        <v>6267579</v>
      </c>
      <c r="X9" s="76">
        <v>1043252</v>
      </c>
      <c r="Y9" s="76">
        <v>-203982</v>
      </c>
      <c r="Z9" s="76">
        <v>502757</v>
      </c>
      <c r="AA9" s="76">
        <v>706739</v>
      </c>
      <c r="AB9" s="163">
        <v>5323717</v>
      </c>
      <c r="AC9" s="1"/>
      <c r="AD9" s="45" t="s">
        <v>3</v>
      </c>
      <c r="AE9" s="76">
        <v>1013179</v>
      </c>
      <c r="AF9" s="76">
        <v>1326006</v>
      </c>
      <c r="AG9" s="76">
        <v>312827</v>
      </c>
      <c r="AH9" s="76">
        <v>627916</v>
      </c>
      <c r="AI9" s="76">
        <v>3661844</v>
      </c>
      <c r="AJ9" s="76">
        <v>20778</v>
      </c>
      <c r="AK9" s="76">
        <v>104592</v>
      </c>
      <c r="AL9" s="76">
        <v>128278</v>
      </c>
      <c r="AM9" s="76">
        <v>23686</v>
      </c>
      <c r="AN9" s="76">
        <v>16681558</v>
      </c>
      <c r="AO9" s="76">
        <v>2316392</v>
      </c>
      <c r="AP9" s="76">
        <v>1301777</v>
      </c>
      <c r="AQ9" s="163">
        <v>1014615</v>
      </c>
      <c r="AR9" s="1">
        <v>0</v>
      </c>
      <c r="AS9" s="45" t="s">
        <v>3</v>
      </c>
      <c r="AT9" s="1">
        <v>-1206656</v>
      </c>
      <c r="AU9" s="1">
        <v>-1751795</v>
      </c>
      <c r="AV9" s="1">
        <v>545139</v>
      </c>
      <c r="AW9" s="1">
        <v>15571822</v>
      </c>
      <c r="AX9" s="1">
        <v>55082</v>
      </c>
      <c r="AY9" s="1">
        <v>5581383</v>
      </c>
      <c r="AZ9" s="1">
        <v>9935357</v>
      </c>
      <c r="BA9" s="1">
        <v>111642357</v>
      </c>
      <c r="BB9" s="1">
        <v>55868</v>
      </c>
      <c r="BC9" s="9">
        <v>1998.3238526526814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3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3"/>
      <c r="CH9" s="1"/>
      <c r="CI9" s="65"/>
      <c r="CJ9" s="65"/>
      <c r="CK9" s="65"/>
      <c r="CL9" s="65"/>
      <c r="CM9" s="65"/>
      <c r="CN9" s="65"/>
      <c r="CO9" s="65"/>
      <c r="CP9" s="49"/>
      <c r="CQ9" s="49"/>
      <c r="CR9" s="1"/>
      <c r="CS9" s="63"/>
      <c r="CT9" s="63"/>
      <c r="CU9" s="63"/>
      <c r="CV9" s="63"/>
      <c r="CW9" s="63"/>
      <c r="CX9" s="63"/>
      <c r="CY9" s="1"/>
      <c r="CZ9" s="63"/>
      <c r="DA9" s="63"/>
      <c r="DB9" s="63"/>
      <c r="DC9" s="63"/>
      <c r="DD9" s="63"/>
      <c r="DE9" s="63"/>
      <c r="DF9" s="63"/>
    </row>
    <row r="10" spans="1:110" ht="12">
      <c r="A10" s="108" t="s">
        <v>4</v>
      </c>
      <c r="B10" s="109">
        <f t="shared" si="0"/>
        <v>1983.3101826038471</v>
      </c>
      <c r="C10" s="109">
        <f t="shared" si="1"/>
        <v>1585.6620086423195</v>
      </c>
      <c r="D10" s="109">
        <f t="shared" si="2"/>
        <v>93.964873153052693</v>
      </c>
      <c r="E10" s="109">
        <f t="shared" si="3"/>
        <v>54.352348759408976</v>
      </c>
      <c r="F10" s="109">
        <f t="shared" si="4"/>
        <v>25.298438806802341</v>
      </c>
      <c r="G10" s="109">
        <f t="shared" si="5"/>
        <v>224.03251324226372</v>
      </c>
      <c r="H10" s="108" t="s">
        <v>4</v>
      </c>
      <c r="I10" s="119">
        <f t="shared" si="6"/>
        <v>56913069</v>
      </c>
      <c r="J10" s="115">
        <f t="shared" si="7"/>
        <v>45502157</v>
      </c>
      <c r="K10" s="115">
        <f t="shared" si="8"/>
        <v>2696416</v>
      </c>
      <c r="L10" s="115">
        <f t="shared" si="9"/>
        <v>1559695</v>
      </c>
      <c r="M10" s="115">
        <f t="shared" si="10"/>
        <v>725964</v>
      </c>
      <c r="N10" s="120">
        <f t="shared" si="11"/>
        <v>6428837</v>
      </c>
      <c r="P10" s="45" t="s">
        <v>4</v>
      </c>
      <c r="Q10" s="76">
        <v>45502157</v>
      </c>
      <c r="R10" s="76">
        <v>39686156</v>
      </c>
      <c r="S10" s="76">
        <v>5816001</v>
      </c>
      <c r="T10" s="76">
        <v>5021220</v>
      </c>
      <c r="U10" s="76">
        <v>794781</v>
      </c>
      <c r="V10" s="76">
        <v>2696416</v>
      </c>
      <c r="W10" s="76">
        <v>3741689</v>
      </c>
      <c r="X10" s="76">
        <v>1045273</v>
      </c>
      <c r="Y10" s="76">
        <v>-66221</v>
      </c>
      <c r="Z10" s="76">
        <v>791448</v>
      </c>
      <c r="AA10" s="76">
        <v>857669</v>
      </c>
      <c r="AB10" s="163">
        <v>2700794</v>
      </c>
      <c r="AC10" s="1"/>
      <c r="AD10" s="45" t="s">
        <v>4</v>
      </c>
      <c r="AE10" s="76">
        <v>482333</v>
      </c>
      <c r="AF10" s="76">
        <v>655932</v>
      </c>
      <c r="AG10" s="76">
        <v>173599</v>
      </c>
      <c r="AH10" s="76">
        <v>198561</v>
      </c>
      <c r="AI10" s="76">
        <v>2012814</v>
      </c>
      <c r="AJ10" s="76">
        <v>7086</v>
      </c>
      <c r="AK10" s="76">
        <v>61843</v>
      </c>
      <c r="AL10" s="76">
        <v>75848</v>
      </c>
      <c r="AM10" s="76">
        <v>14005</v>
      </c>
      <c r="AN10" s="76">
        <v>8714496</v>
      </c>
      <c r="AO10" s="76">
        <v>1559695</v>
      </c>
      <c r="AP10" s="76">
        <v>666283</v>
      </c>
      <c r="AQ10" s="163">
        <v>893412</v>
      </c>
      <c r="AR10" s="1">
        <v>0</v>
      </c>
      <c r="AS10" s="45" t="s">
        <v>4</v>
      </c>
      <c r="AT10" s="1">
        <v>725964</v>
      </c>
      <c r="AU10" s="1">
        <v>322680</v>
      </c>
      <c r="AV10" s="1">
        <v>403284</v>
      </c>
      <c r="AW10" s="1">
        <v>6428837</v>
      </c>
      <c r="AX10" s="1">
        <v>55893</v>
      </c>
      <c r="AY10" s="1">
        <v>1933703</v>
      </c>
      <c r="AZ10" s="1">
        <v>4439241</v>
      </c>
      <c r="BA10" s="1">
        <v>56913069</v>
      </c>
      <c r="BB10" s="1">
        <v>28696</v>
      </c>
      <c r="BC10" s="9">
        <v>1983.3101826038471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3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3"/>
      <c r="CH10" s="1"/>
      <c r="CI10" s="65"/>
      <c r="CJ10" s="65"/>
      <c r="CK10" s="65"/>
      <c r="CL10" s="65"/>
      <c r="CM10" s="65"/>
      <c r="CN10" s="65"/>
      <c r="CO10" s="65"/>
      <c r="CP10" s="49"/>
      <c r="CQ10" s="49"/>
      <c r="CR10" s="1"/>
      <c r="CS10" s="63"/>
      <c r="CT10" s="63"/>
      <c r="CU10" s="63"/>
      <c r="CV10" s="63"/>
      <c r="CW10" s="63"/>
      <c r="CX10" s="63"/>
      <c r="CY10" s="1"/>
      <c r="CZ10" s="63"/>
      <c r="DA10" s="63"/>
      <c r="DB10" s="63"/>
      <c r="DC10" s="63"/>
      <c r="DD10" s="63"/>
      <c r="DE10" s="63"/>
      <c r="DF10" s="63"/>
    </row>
    <row r="11" spans="1:110" ht="12">
      <c r="A11" s="108" t="s">
        <v>5</v>
      </c>
      <c r="B11" s="109">
        <f t="shared" si="0"/>
        <v>2129.6354421873471</v>
      </c>
      <c r="C11" s="109">
        <f t="shared" si="1"/>
        <v>1672.1679289924261</v>
      </c>
      <c r="D11" s="109">
        <f t="shared" si="2"/>
        <v>123.083187500875</v>
      </c>
      <c r="E11" s="109">
        <f t="shared" si="3"/>
        <v>56.781825309048145</v>
      </c>
      <c r="F11" s="109">
        <f t="shared" si="4"/>
        <v>-5.1629590222458663</v>
      </c>
      <c r="G11" s="109">
        <f t="shared" si="5"/>
        <v>282.76545940724355</v>
      </c>
      <c r="H11" s="108" t="s">
        <v>5</v>
      </c>
      <c r="I11" s="119">
        <f t="shared" si="6"/>
        <v>152117730</v>
      </c>
      <c r="J11" s="115">
        <f t="shared" si="7"/>
        <v>119441283</v>
      </c>
      <c r="K11" s="115">
        <f t="shared" si="8"/>
        <v>8791709</v>
      </c>
      <c r="L11" s="115">
        <f t="shared" si="9"/>
        <v>4055869</v>
      </c>
      <c r="M11" s="115">
        <f t="shared" si="10"/>
        <v>-368785</v>
      </c>
      <c r="N11" s="120">
        <f t="shared" si="11"/>
        <v>20197654</v>
      </c>
      <c r="P11" s="45" t="s">
        <v>5</v>
      </c>
      <c r="Q11" s="76">
        <v>119441283</v>
      </c>
      <c r="R11" s="76">
        <v>104141741</v>
      </c>
      <c r="S11" s="76">
        <v>15299542</v>
      </c>
      <c r="T11" s="76">
        <v>13218217</v>
      </c>
      <c r="U11" s="76">
        <v>2081325</v>
      </c>
      <c r="V11" s="76">
        <v>8791709</v>
      </c>
      <c r="W11" s="76">
        <v>11058371</v>
      </c>
      <c r="X11" s="76">
        <v>2266662</v>
      </c>
      <c r="Y11" s="76">
        <v>-65810</v>
      </c>
      <c r="Z11" s="76">
        <v>1788527</v>
      </c>
      <c r="AA11" s="76">
        <v>1854337</v>
      </c>
      <c r="AB11" s="163">
        <v>8658292</v>
      </c>
      <c r="AC11" s="1"/>
      <c r="AD11" s="45" t="s">
        <v>5</v>
      </c>
      <c r="AE11" s="76">
        <v>1087586</v>
      </c>
      <c r="AF11" s="76">
        <v>1454795</v>
      </c>
      <c r="AG11" s="76">
        <v>367209</v>
      </c>
      <c r="AH11" s="76">
        <v>392152</v>
      </c>
      <c r="AI11" s="76">
        <v>5368400</v>
      </c>
      <c r="AJ11" s="76">
        <v>1810154</v>
      </c>
      <c r="AK11" s="76">
        <v>199227</v>
      </c>
      <c r="AL11" s="76">
        <v>244343</v>
      </c>
      <c r="AM11" s="76">
        <v>45116</v>
      </c>
      <c r="AN11" s="76">
        <v>23884738</v>
      </c>
      <c r="AO11" s="76">
        <v>4055869</v>
      </c>
      <c r="AP11" s="76">
        <v>1503204</v>
      </c>
      <c r="AQ11" s="163">
        <v>2552665</v>
      </c>
      <c r="AR11" s="1">
        <v>0</v>
      </c>
      <c r="AS11" s="45" t="s">
        <v>5</v>
      </c>
      <c r="AT11" s="1">
        <v>-368785</v>
      </c>
      <c r="AU11" s="1">
        <v>-1087542</v>
      </c>
      <c r="AV11" s="1">
        <v>718757</v>
      </c>
      <c r="AW11" s="1">
        <v>20197654</v>
      </c>
      <c r="AX11" s="1">
        <v>253426</v>
      </c>
      <c r="AY11" s="1">
        <v>7085148</v>
      </c>
      <c r="AZ11" s="1">
        <v>12859080</v>
      </c>
      <c r="BA11" s="1">
        <v>152117730</v>
      </c>
      <c r="BB11" s="1">
        <v>71429</v>
      </c>
      <c r="BC11" s="9">
        <v>2129.6354421873471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3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3"/>
      <c r="CH11" s="1"/>
      <c r="CI11" s="65"/>
      <c r="CJ11" s="65"/>
      <c r="CK11" s="65"/>
      <c r="CL11" s="65"/>
      <c r="CM11" s="65"/>
      <c r="CN11" s="65"/>
      <c r="CO11" s="65"/>
      <c r="CP11" s="49"/>
      <c r="CQ11" s="49"/>
      <c r="CR11" s="1"/>
      <c r="CS11" s="63"/>
      <c r="CT11" s="63"/>
      <c r="CU11" s="63"/>
      <c r="CV11" s="63"/>
      <c r="CW11" s="63"/>
      <c r="CX11" s="63"/>
      <c r="CY11" s="1"/>
      <c r="CZ11" s="63"/>
      <c r="DA11" s="63"/>
      <c r="DB11" s="63"/>
      <c r="DC11" s="63"/>
      <c r="DD11" s="63"/>
      <c r="DE11" s="63"/>
      <c r="DF11" s="63"/>
    </row>
    <row r="12" spans="1:110" ht="12">
      <c r="A12" s="108" t="s">
        <v>6</v>
      </c>
      <c r="B12" s="109">
        <f t="shared" si="0"/>
        <v>1953.7863426895685</v>
      </c>
      <c r="C12" s="109">
        <f t="shared" si="1"/>
        <v>1507.3200146627566</v>
      </c>
      <c r="D12" s="109">
        <f t="shared" si="2"/>
        <v>120.22348484848484</v>
      </c>
      <c r="E12" s="109">
        <f t="shared" si="3"/>
        <v>45.486192570869989</v>
      </c>
      <c r="F12" s="109">
        <f t="shared" si="4"/>
        <v>17.357055578829772</v>
      </c>
      <c r="G12" s="109">
        <f t="shared" si="5"/>
        <v>263.39959502862729</v>
      </c>
      <c r="H12" s="108" t="s">
        <v>6</v>
      </c>
      <c r="I12" s="119">
        <f t="shared" si="6"/>
        <v>111928512</v>
      </c>
      <c r="J12" s="115">
        <f t="shared" si="7"/>
        <v>86351349</v>
      </c>
      <c r="K12" s="115">
        <f t="shared" si="8"/>
        <v>6887363</v>
      </c>
      <c r="L12" s="115">
        <f t="shared" si="9"/>
        <v>2605813</v>
      </c>
      <c r="M12" s="115">
        <f t="shared" si="10"/>
        <v>994351</v>
      </c>
      <c r="N12" s="120">
        <f t="shared" si="11"/>
        <v>15089636</v>
      </c>
      <c r="P12" s="45" t="s">
        <v>6</v>
      </c>
      <c r="Q12" s="76">
        <v>86351349</v>
      </c>
      <c r="R12" s="76">
        <v>75289689</v>
      </c>
      <c r="S12" s="76">
        <v>11061660</v>
      </c>
      <c r="T12" s="76">
        <v>9555993</v>
      </c>
      <c r="U12" s="76">
        <v>1505667</v>
      </c>
      <c r="V12" s="76">
        <v>6887363</v>
      </c>
      <c r="W12" s="76">
        <v>8809972</v>
      </c>
      <c r="X12" s="76">
        <v>1922609</v>
      </c>
      <c r="Y12" s="76">
        <v>-407332</v>
      </c>
      <c r="Z12" s="76">
        <v>1189706</v>
      </c>
      <c r="AA12" s="76">
        <v>1597038</v>
      </c>
      <c r="AB12" s="163">
        <v>7167509</v>
      </c>
      <c r="AC12" s="1"/>
      <c r="AD12" s="45" t="s">
        <v>6</v>
      </c>
      <c r="AE12" s="76">
        <v>1379653</v>
      </c>
      <c r="AF12" s="76">
        <v>1676422</v>
      </c>
      <c r="AG12" s="76">
        <v>296769</v>
      </c>
      <c r="AH12" s="76">
        <v>523158</v>
      </c>
      <c r="AI12" s="76">
        <v>4226420</v>
      </c>
      <c r="AJ12" s="76">
        <v>1038278</v>
      </c>
      <c r="AK12" s="76">
        <v>127186</v>
      </c>
      <c r="AL12" s="76">
        <v>155988</v>
      </c>
      <c r="AM12" s="76">
        <v>28802</v>
      </c>
      <c r="AN12" s="76">
        <v>18689800</v>
      </c>
      <c r="AO12" s="76">
        <v>2605813</v>
      </c>
      <c r="AP12" s="76">
        <v>1087342</v>
      </c>
      <c r="AQ12" s="163">
        <v>1518471</v>
      </c>
      <c r="AR12" s="1">
        <v>0</v>
      </c>
      <c r="AS12" s="45" t="s">
        <v>6</v>
      </c>
      <c r="AT12" s="1">
        <v>994351</v>
      </c>
      <c r="AU12" s="1">
        <v>367513</v>
      </c>
      <c r="AV12" s="1">
        <v>626838</v>
      </c>
      <c r="AW12" s="1">
        <v>15089636</v>
      </c>
      <c r="AX12" s="1">
        <v>159507</v>
      </c>
      <c r="AY12" s="1">
        <v>5639738</v>
      </c>
      <c r="AZ12" s="1">
        <v>9290391</v>
      </c>
      <c r="BA12" s="1">
        <v>111928512</v>
      </c>
      <c r="BB12" s="1">
        <v>57288</v>
      </c>
      <c r="BC12" s="9">
        <v>1953.7863426895685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3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3"/>
      <c r="CH12" s="1"/>
      <c r="CI12" s="65"/>
      <c r="CJ12" s="65"/>
      <c r="CK12" s="65"/>
      <c r="CL12" s="65"/>
      <c r="CM12" s="65"/>
      <c r="CN12" s="65"/>
      <c r="CO12" s="65"/>
      <c r="CP12" s="49"/>
      <c r="CQ12" s="49"/>
      <c r="CR12" s="1"/>
      <c r="CS12" s="63"/>
      <c r="CT12" s="63"/>
      <c r="CU12" s="63"/>
      <c r="CV12" s="63"/>
      <c r="CW12" s="63"/>
      <c r="CX12" s="63"/>
      <c r="CY12" s="1"/>
      <c r="CZ12" s="63"/>
      <c r="DA12" s="63"/>
      <c r="DB12" s="63"/>
      <c r="DC12" s="63"/>
      <c r="DD12" s="63"/>
      <c r="DE12" s="63"/>
      <c r="DF12" s="63"/>
    </row>
    <row r="13" spans="1:110" ht="12">
      <c r="A13" s="108" t="s">
        <v>7</v>
      </c>
      <c r="B13" s="109">
        <f t="shared" si="0"/>
        <v>2048.8747017863725</v>
      </c>
      <c r="C13" s="109">
        <f t="shared" si="1"/>
        <v>1613.5460170296953</v>
      </c>
      <c r="D13" s="109">
        <f t="shared" si="2"/>
        <v>106.56622767034544</v>
      </c>
      <c r="E13" s="109">
        <f t="shared" si="3"/>
        <v>44.898558876583202</v>
      </c>
      <c r="F13" s="109">
        <f t="shared" si="4"/>
        <v>11.485637255852746</v>
      </c>
      <c r="G13" s="109">
        <f t="shared" si="5"/>
        <v>272.37826095389568</v>
      </c>
      <c r="H13" s="108" t="s">
        <v>7</v>
      </c>
      <c r="I13" s="119">
        <f t="shared" si="6"/>
        <v>105633833</v>
      </c>
      <c r="J13" s="115">
        <f t="shared" si="7"/>
        <v>83189592</v>
      </c>
      <c r="K13" s="115">
        <f t="shared" si="8"/>
        <v>5494235</v>
      </c>
      <c r="L13" s="115">
        <f t="shared" si="9"/>
        <v>2314835</v>
      </c>
      <c r="M13" s="115">
        <f t="shared" si="10"/>
        <v>592165</v>
      </c>
      <c r="N13" s="120">
        <f t="shared" si="11"/>
        <v>14043006</v>
      </c>
      <c r="P13" s="45" t="s">
        <v>7</v>
      </c>
      <c r="Q13" s="76">
        <v>83189592</v>
      </c>
      <c r="R13" s="76">
        <v>72527170</v>
      </c>
      <c r="S13" s="76">
        <v>10662422</v>
      </c>
      <c r="T13" s="76">
        <v>9207924</v>
      </c>
      <c r="U13" s="76">
        <v>1454498</v>
      </c>
      <c r="V13" s="76">
        <v>5494235</v>
      </c>
      <c r="W13" s="76">
        <v>7134440</v>
      </c>
      <c r="X13" s="76">
        <v>1640205</v>
      </c>
      <c r="Y13" s="76">
        <v>63996</v>
      </c>
      <c r="Z13" s="76">
        <v>1424314</v>
      </c>
      <c r="AA13" s="76">
        <v>1360318</v>
      </c>
      <c r="AB13" s="163">
        <v>5319465</v>
      </c>
      <c r="AC13" s="1"/>
      <c r="AD13" s="45" t="s">
        <v>7</v>
      </c>
      <c r="AE13" s="76">
        <v>678684</v>
      </c>
      <c r="AF13" s="76">
        <v>933485</v>
      </c>
      <c r="AG13" s="76">
        <v>254801</v>
      </c>
      <c r="AH13" s="76">
        <v>641190</v>
      </c>
      <c r="AI13" s="76">
        <v>3527422</v>
      </c>
      <c r="AJ13" s="76">
        <v>472169</v>
      </c>
      <c r="AK13" s="76">
        <v>110774</v>
      </c>
      <c r="AL13" s="76">
        <v>135860</v>
      </c>
      <c r="AM13" s="76">
        <v>25086</v>
      </c>
      <c r="AN13" s="76">
        <v>16950006</v>
      </c>
      <c r="AO13" s="76">
        <v>2314835</v>
      </c>
      <c r="AP13" s="76">
        <v>950019</v>
      </c>
      <c r="AQ13" s="163">
        <v>1364816</v>
      </c>
      <c r="AR13" s="1">
        <v>0</v>
      </c>
      <c r="AS13" s="45" t="s">
        <v>7</v>
      </c>
      <c r="AT13" s="1">
        <v>592165</v>
      </c>
      <c r="AU13" s="1">
        <v>123327</v>
      </c>
      <c r="AV13" s="1">
        <v>468838</v>
      </c>
      <c r="AW13" s="1">
        <v>14043006</v>
      </c>
      <c r="AX13" s="1">
        <v>289653</v>
      </c>
      <c r="AY13" s="1">
        <v>5045821</v>
      </c>
      <c r="AZ13" s="1">
        <v>8707532</v>
      </c>
      <c r="BA13" s="1">
        <v>105633833</v>
      </c>
      <c r="BB13" s="1">
        <v>51557</v>
      </c>
      <c r="BC13" s="9">
        <v>2048.8747017863725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3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3"/>
      <c r="CH13" s="1"/>
      <c r="CI13" s="65"/>
      <c r="CJ13" s="65"/>
      <c r="CK13" s="65"/>
      <c r="CL13" s="65"/>
      <c r="CM13" s="65"/>
      <c r="CN13" s="65"/>
      <c r="CO13" s="65"/>
      <c r="CP13" s="49"/>
      <c r="CQ13" s="49"/>
      <c r="CR13" s="1"/>
      <c r="CS13" s="63"/>
      <c r="CT13" s="63"/>
      <c r="CU13" s="63"/>
      <c r="CV13" s="63"/>
      <c r="CW13" s="63"/>
      <c r="CX13" s="63"/>
      <c r="CY13" s="1"/>
      <c r="CZ13" s="63"/>
      <c r="DA13" s="63"/>
      <c r="DB13" s="63"/>
      <c r="DC13" s="63"/>
      <c r="DD13" s="63"/>
      <c r="DE13" s="63"/>
      <c r="DF13" s="63"/>
    </row>
    <row r="14" spans="1:110" ht="12">
      <c r="A14" s="108" t="s">
        <v>8</v>
      </c>
      <c r="B14" s="109">
        <f t="shared" si="0"/>
        <v>2160.9385595451195</v>
      </c>
      <c r="C14" s="109">
        <f t="shared" si="1"/>
        <v>1723.3226808465831</v>
      </c>
      <c r="D14" s="109">
        <f t="shared" si="2"/>
        <v>103.98968095187954</v>
      </c>
      <c r="E14" s="109">
        <f t="shared" si="3"/>
        <v>41.467700326418871</v>
      </c>
      <c r="F14" s="109">
        <f t="shared" si="4"/>
        <v>7.8509529325050016</v>
      </c>
      <c r="G14" s="109">
        <f t="shared" si="5"/>
        <v>284.30754448773297</v>
      </c>
      <c r="H14" s="108" t="s">
        <v>8</v>
      </c>
      <c r="I14" s="119">
        <f t="shared" si="6"/>
        <v>82089734</v>
      </c>
      <c r="J14" s="115">
        <f t="shared" si="7"/>
        <v>65465582</v>
      </c>
      <c r="K14" s="115">
        <f t="shared" si="8"/>
        <v>3950360</v>
      </c>
      <c r="L14" s="115">
        <f t="shared" si="9"/>
        <v>1575275</v>
      </c>
      <c r="M14" s="115">
        <f t="shared" si="10"/>
        <v>298242</v>
      </c>
      <c r="N14" s="120">
        <f t="shared" si="11"/>
        <v>10800275</v>
      </c>
      <c r="P14" s="45" t="s">
        <v>8</v>
      </c>
      <c r="Q14" s="76">
        <v>65465582</v>
      </c>
      <c r="R14" s="76">
        <v>57078288</v>
      </c>
      <c r="S14" s="76">
        <v>8387294</v>
      </c>
      <c r="T14" s="76">
        <v>7245226</v>
      </c>
      <c r="U14" s="76">
        <v>1142068</v>
      </c>
      <c r="V14" s="76">
        <v>3950360</v>
      </c>
      <c r="W14" s="76">
        <v>4769334</v>
      </c>
      <c r="X14" s="76">
        <v>818974</v>
      </c>
      <c r="Y14" s="76">
        <v>-47411</v>
      </c>
      <c r="Z14" s="76">
        <v>568987</v>
      </c>
      <c r="AA14" s="76">
        <v>616398</v>
      </c>
      <c r="AB14" s="163">
        <v>3948427</v>
      </c>
      <c r="AC14" s="1"/>
      <c r="AD14" s="45" t="s">
        <v>8</v>
      </c>
      <c r="AE14" s="76">
        <v>455342</v>
      </c>
      <c r="AF14" s="76">
        <v>646744</v>
      </c>
      <c r="AG14" s="76">
        <v>191402</v>
      </c>
      <c r="AH14" s="76">
        <v>326876</v>
      </c>
      <c r="AI14" s="76">
        <v>2556765</v>
      </c>
      <c r="AJ14" s="76">
        <v>609444</v>
      </c>
      <c r="AK14" s="76">
        <v>49344</v>
      </c>
      <c r="AL14" s="76">
        <v>60518</v>
      </c>
      <c r="AM14" s="76">
        <v>11174</v>
      </c>
      <c r="AN14" s="76">
        <v>12673792</v>
      </c>
      <c r="AO14" s="76">
        <v>1575275</v>
      </c>
      <c r="AP14" s="76">
        <v>864055</v>
      </c>
      <c r="AQ14" s="163">
        <v>711220</v>
      </c>
      <c r="AR14" s="1">
        <v>0</v>
      </c>
      <c r="AS14" s="45" t="s">
        <v>8</v>
      </c>
      <c r="AT14" s="1">
        <v>298242</v>
      </c>
      <c r="AU14" s="1">
        <v>648</v>
      </c>
      <c r="AV14" s="1">
        <v>297594</v>
      </c>
      <c r="AW14" s="1">
        <v>10800275</v>
      </c>
      <c r="AX14" s="1">
        <v>51364</v>
      </c>
      <c r="AY14" s="1">
        <v>3970237</v>
      </c>
      <c r="AZ14" s="1">
        <v>6778674</v>
      </c>
      <c r="BA14" s="1">
        <v>82089734</v>
      </c>
      <c r="BB14" s="1">
        <v>37988</v>
      </c>
      <c r="BC14" s="9">
        <v>2160.9385595451195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3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3"/>
      <c r="CH14" s="1"/>
      <c r="CI14" s="65"/>
      <c r="CJ14" s="65"/>
      <c r="CK14" s="65"/>
      <c r="CL14" s="65"/>
      <c r="CM14" s="65"/>
      <c r="CN14" s="65"/>
      <c r="CO14" s="65"/>
      <c r="CP14" s="49"/>
      <c r="CQ14" s="49"/>
      <c r="CR14" s="1"/>
      <c r="CS14" s="63"/>
      <c r="CT14" s="63"/>
      <c r="CU14" s="63"/>
      <c r="CV14" s="63"/>
      <c r="CW14" s="63"/>
      <c r="CX14" s="63"/>
      <c r="CY14" s="1"/>
      <c r="CZ14" s="63"/>
      <c r="DA14" s="63"/>
      <c r="DB14" s="63"/>
      <c r="DC14" s="63"/>
      <c r="DD14" s="63"/>
      <c r="DE14" s="63"/>
      <c r="DF14" s="63"/>
    </row>
    <row r="15" spans="1:110" s="47" customFormat="1" ht="12">
      <c r="A15" s="108" t="s">
        <v>35</v>
      </c>
      <c r="B15" s="115">
        <f t="shared" si="0"/>
        <v>1853.2687425748766</v>
      </c>
      <c r="C15" s="115">
        <f t="shared" si="1"/>
        <v>1403.1911461264303</v>
      </c>
      <c r="D15" s="115">
        <f t="shared" si="2"/>
        <v>85.374820233852304</v>
      </c>
      <c r="E15" s="115">
        <f t="shared" si="3"/>
        <v>50.948758831988997</v>
      </c>
      <c r="F15" s="115">
        <f t="shared" si="4"/>
        <v>16.79344088038517</v>
      </c>
      <c r="G15" s="115">
        <f t="shared" si="5"/>
        <v>296.96057650221974</v>
      </c>
      <c r="H15" s="108" t="s">
        <v>35</v>
      </c>
      <c r="I15" s="119">
        <f t="shared" si="6"/>
        <v>59278654</v>
      </c>
      <c r="J15" s="115">
        <f t="shared" si="7"/>
        <v>44882472</v>
      </c>
      <c r="K15" s="115">
        <f t="shared" si="8"/>
        <v>2730799</v>
      </c>
      <c r="L15" s="115">
        <f t="shared" si="9"/>
        <v>1629647</v>
      </c>
      <c r="M15" s="115">
        <f t="shared" si="10"/>
        <v>537155</v>
      </c>
      <c r="N15" s="120">
        <f t="shared" si="11"/>
        <v>9498581</v>
      </c>
      <c r="P15" s="45" t="s">
        <v>35</v>
      </c>
      <c r="Q15" s="76">
        <v>44882472</v>
      </c>
      <c r="R15" s="76">
        <v>39134227</v>
      </c>
      <c r="S15" s="76">
        <v>5748245</v>
      </c>
      <c r="T15" s="76">
        <v>4964793</v>
      </c>
      <c r="U15" s="76">
        <v>783452</v>
      </c>
      <c r="V15" s="76">
        <v>2730799</v>
      </c>
      <c r="W15" s="76">
        <v>3541268</v>
      </c>
      <c r="X15" s="76">
        <v>810469</v>
      </c>
      <c r="Y15" s="76">
        <v>-437841</v>
      </c>
      <c r="Z15" s="76">
        <v>185586</v>
      </c>
      <c r="AA15" s="76">
        <v>623427</v>
      </c>
      <c r="AB15" s="163">
        <v>3113915</v>
      </c>
      <c r="AC15" s="1"/>
      <c r="AD15" s="45" t="s">
        <v>35</v>
      </c>
      <c r="AE15" s="76">
        <v>586504</v>
      </c>
      <c r="AF15" s="76">
        <v>761153</v>
      </c>
      <c r="AG15" s="76">
        <v>174649</v>
      </c>
      <c r="AH15" s="76">
        <v>153922</v>
      </c>
      <c r="AI15" s="76">
        <v>2310434</v>
      </c>
      <c r="AJ15" s="76">
        <v>63055</v>
      </c>
      <c r="AK15" s="76">
        <v>54725</v>
      </c>
      <c r="AL15" s="76">
        <v>67118</v>
      </c>
      <c r="AM15" s="76">
        <v>12393</v>
      </c>
      <c r="AN15" s="76">
        <v>11665383</v>
      </c>
      <c r="AO15" s="76">
        <v>1629647</v>
      </c>
      <c r="AP15" s="76">
        <v>891199</v>
      </c>
      <c r="AQ15" s="163">
        <v>738448</v>
      </c>
      <c r="AR15" s="1">
        <v>0</v>
      </c>
      <c r="AS15" s="45" t="s">
        <v>35</v>
      </c>
      <c r="AT15" s="1">
        <v>537155</v>
      </c>
      <c r="AU15" s="1">
        <v>130691</v>
      </c>
      <c r="AV15" s="1">
        <v>406464</v>
      </c>
      <c r="AW15" s="1">
        <v>9498581</v>
      </c>
      <c r="AX15" s="1">
        <v>97717</v>
      </c>
      <c r="AY15" s="1">
        <v>3185206</v>
      </c>
      <c r="AZ15" s="1">
        <v>6215658</v>
      </c>
      <c r="BA15" s="1">
        <v>59278654</v>
      </c>
      <c r="BB15" s="1">
        <v>31986</v>
      </c>
      <c r="BC15" s="9">
        <v>1853.2687425748766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3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3"/>
      <c r="CH15" s="1"/>
      <c r="CI15" s="65"/>
      <c r="CJ15" s="65"/>
      <c r="CK15" s="65"/>
      <c r="CL15" s="65"/>
      <c r="CM15" s="65"/>
      <c r="CN15" s="65"/>
      <c r="CO15" s="65"/>
      <c r="CP15" s="49"/>
      <c r="CQ15" s="49"/>
      <c r="CR15" s="1"/>
      <c r="CS15" s="63"/>
      <c r="CT15" s="63"/>
      <c r="CU15" s="63"/>
      <c r="CV15" s="63"/>
      <c r="CW15" s="63"/>
      <c r="CX15" s="63"/>
      <c r="CY15" s="1"/>
      <c r="CZ15" s="63"/>
      <c r="DA15" s="63"/>
      <c r="DB15" s="63"/>
      <c r="DC15" s="63"/>
      <c r="DD15" s="63"/>
      <c r="DE15" s="63"/>
      <c r="DF15" s="63"/>
    </row>
    <row r="16" spans="1:110" ht="12">
      <c r="A16" s="108" t="s">
        <v>36</v>
      </c>
      <c r="B16" s="109">
        <f t="shared" si="0"/>
        <v>2025.1312554663275</v>
      </c>
      <c r="C16" s="109">
        <f t="shared" si="1"/>
        <v>1582.33313190745</v>
      </c>
      <c r="D16" s="109">
        <f t="shared" si="2"/>
        <v>96.328488510773639</v>
      </c>
      <c r="E16" s="109">
        <f t="shared" si="3"/>
        <v>43.579979327343565</v>
      </c>
      <c r="F16" s="109">
        <f t="shared" si="4"/>
        <v>27.815186451459013</v>
      </c>
      <c r="G16" s="109">
        <f t="shared" si="5"/>
        <v>275.07446926930112</v>
      </c>
      <c r="H16" s="108" t="s">
        <v>36</v>
      </c>
      <c r="I16" s="119">
        <f t="shared" si="6"/>
        <v>127350379</v>
      </c>
      <c r="J16" s="115">
        <f t="shared" si="7"/>
        <v>99505019</v>
      </c>
      <c r="K16" s="115">
        <f t="shared" si="8"/>
        <v>6057617</v>
      </c>
      <c r="L16" s="115">
        <f t="shared" si="9"/>
        <v>2740527</v>
      </c>
      <c r="M16" s="115">
        <f t="shared" si="10"/>
        <v>1749158</v>
      </c>
      <c r="N16" s="120">
        <f t="shared" si="11"/>
        <v>17298058</v>
      </c>
      <c r="P16" s="45" t="s">
        <v>36</v>
      </c>
      <c r="Q16" s="76">
        <v>99505019</v>
      </c>
      <c r="R16" s="76">
        <v>86749834</v>
      </c>
      <c r="S16" s="76">
        <v>12755185</v>
      </c>
      <c r="T16" s="76">
        <v>11012907</v>
      </c>
      <c r="U16" s="76">
        <v>1742278</v>
      </c>
      <c r="V16" s="76">
        <v>6057617</v>
      </c>
      <c r="W16" s="76">
        <v>7899140</v>
      </c>
      <c r="X16" s="76">
        <v>1841523</v>
      </c>
      <c r="Y16" s="76">
        <v>-408860</v>
      </c>
      <c r="Z16" s="76">
        <v>1085957</v>
      </c>
      <c r="AA16" s="76">
        <v>1494817</v>
      </c>
      <c r="AB16" s="163">
        <v>6345578</v>
      </c>
      <c r="AC16" s="1"/>
      <c r="AD16" s="45" t="s">
        <v>36</v>
      </c>
      <c r="AE16" s="76">
        <v>765797</v>
      </c>
      <c r="AF16" s="76">
        <v>1085125</v>
      </c>
      <c r="AG16" s="76">
        <v>319328</v>
      </c>
      <c r="AH16" s="76">
        <v>679545</v>
      </c>
      <c r="AI16" s="76">
        <v>4461683</v>
      </c>
      <c r="AJ16" s="76">
        <v>438553</v>
      </c>
      <c r="AK16" s="76">
        <v>120899</v>
      </c>
      <c r="AL16" s="76">
        <v>148277</v>
      </c>
      <c r="AM16" s="76">
        <v>27378</v>
      </c>
      <c r="AN16" s="76">
        <v>21787743</v>
      </c>
      <c r="AO16" s="76">
        <v>2740527</v>
      </c>
      <c r="AP16" s="76">
        <v>1456165</v>
      </c>
      <c r="AQ16" s="163">
        <v>1284362</v>
      </c>
      <c r="AR16" s="1">
        <v>0</v>
      </c>
      <c r="AS16" s="45" t="s">
        <v>36</v>
      </c>
      <c r="AT16" s="10">
        <v>1749158</v>
      </c>
      <c r="AU16" s="1">
        <v>1141236</v>
      </c>
      <c r="AV16" s="1">
        <v>607922</v>
      </c>
      <c r="AW16" s="1">
        <v>17298058</v>
      </c>
      <c r="AX16" s="1">
        <v>330469</v>
      </c>
      <c r="AY16" s="1">
        <v>5474427</v>
      </c>
      <c r="AZ16" s="1">
        <v>11493162</v>
      </c>
      <c r="BA16" s="1">
        <v>127350379</v>
      </c>
      <c r="BB16" s="1">
        <v>62885</v>
      </c>
      <c r="BC16" s="9">
        <v>2025.1312554663275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3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3"/>
      <c r="CH16" s="1"/>
      <c r="CI16" s="65"/>
      <c r="CJ16" s="65"/>
      <c r="CK16" s="65"/>
      <c r="CL16" s="65"/>
      <c r="CM16" s="65"/>
      <c r="CN16" s="65"/>
      <c r="CO16" s="65"/>
      <c r="CP16" s="49"/>
      <c r="CQ16" s="49"/>
      <c r="CR16" s="1"/>
      <c r="CS16" s="63"/>
      <c r="CT16" s="63"/>
      <c r="CU16" s="63"/>
      <c r="CV16" s="63"/>
      <c r="CW16" s="63"/>
      <c r="CX16" s="63"/>
      <c r="CY16" s="1"/>
      <c r="CZ16" s="63"/>
      <c r="DA16" s="63"/>
      <c r="DB16" s="63"/>
      <c r="DC16" s="63"/>
      <c r="DD16" s="63"/>
      <c r="DE16" s="63"/>
      <c r="DF16" s="63"/>
    </row>
    <row r="17" spans="1:110" ht="12">
      <c r="A17" s="108" t="s">
        <v>37</v>
      </c>
      <c r="B17" s="109">
        <f t="shared" si="0"/>
        <v>2017.2782443137389</v>
      </c>
      <c r="C17" s="109">
        <f t="shared" si="1"/>
        <v>1563.2978954883895</v>
      </c>
      <c r="D17" s="109">
        <f t="shared" si="2"/>
        <v>169.40172712746065</v>
      </c>
      <c r="E17" s="109">
        <f t="shared" si="3"/>
        <v>42.402169108897425</v>
      </c>
      <c r="F17" s="109">
        <f t="shared" si="4"/>
        <v>11.928297011525515</v>
      </c>
      <c r="G17" s="109">
        <f t="shared" si="5"/>
        <v>230.24815557746575</v>
      </c>
      <c r="H17" s="108" t="s">
        <v>37</v>
      </c>
      <c r="I17" s="119">
        <f t="shared" si="6"/>
        <v>59334205</v>
      </c>
      <c r="J17" s="115">
        <f t="shared" si="7"/>
        <v>45981281</v>
      </c>
      <c r="K17" s="115">
        <f t="shared" si="8"/>
        <v>4982613</v>
      </c>
      <c r="L17" s="115">
        <f t="shared" si="9"/>
        <v>1247175</v>
      </c>
      <c r="M17" s="115">
        <f t="shared" si="10"/>
        <v>350847</v>
      </c>
      <c r="N17" s="120">
        <f t="shared" si="11"/>
        <v>6772289</v>
      </c>
      <c r="P17" s="45" t="s">
        <v>37</v>
      </c>
      <c r="Q17" s="76">
        <v>45981281</v>
      </c>
      <c r="R17" s="76">
        <v>40091873</v>
      </c>
      <c r="S17" s="76">
        <v>5889408</v>
      </c>
      <c r="T17" s="76">
        <v>5084659</v>
      </c>
      <c r="U17" s="76">
        <v>804749</v>
      </c>
      <c r="V17" s="76">
        <v>4982613</v>
      </c>
      <c r="W17" s="76">
        <v>5886659</v>
      </c>
      <c r="X17" s="76">
        <v>904046</v>
      </c>
      <c r="Y17" s="76">
        <v>119229</v>
      </c>
      <c r="Z17" s="76">
        <v>852473</v>
      </c>
      <c r="AA17" s="76">
        <v>733244</v>
      </c>
      <c r="AB17" s="163">
        <v>4787029</v>
      </c>
      <c r="AC17" s="1"/>
      <c r="AD17" s="45" t="s">
        <v>37</v>
      </c>
      <c r="AE17" s="76">
        <v>572329</v>
      </c>
      <c r="AF17" s="76">
        <v>725840</v>
      </c>
      <c r="AG17" s="76">
        <v>153511</v>
      </c>
      <c r="AH17" s="76">
        <v>467353</v>
      </c>
      <c r="AI17" s="76">
        <v>2235988</v>
      </c>
      <c r="AJ17" s="76">
        <v>1511359</v>
      </c>
      <c r="AK17" s="76">
        <v>76355</v>
      </c>
      <c r="AL17" s="76">
        <v>93646</v>
      </c>
      <c r="AM17" s="76">
        <v>17291</v>
      </c>
      <c r="AN17" s="76">
        <v>8370311</v>
      </c>
      <c r="AO17" s="76">
        <v>1247175</v>
      </c>
      <c r="AP17" s="76">
        <v>552820</v>
      </c>
      <c r="AQ17" s="163">
        <v>694355</v>
      </c>
      <c r="AR17" s="1">
        <v>0</v>
      </c>
      <c r="AS17" s="45" t="s">
        <v>37</v>
      </c>
      <c r="AT17" s="1">
        <v>350847</v>
      </c>
      <c r="AU17" s="1">
        <v>76533</v>
      </c>
      <c r="AV17" s="1">
        <v>274314</v>
      </c>
      <c r="AW17" s="1">
        <v>6772289</v>
      </c>
      <c r="AX17" s="1">
        <v>16820</v>
      </c>
      <c r="AY17" s="1">
        <v>2380232</v>
      </c>
      <c r="AZ17" s="1">
        <v>4375237</v>
      </c>
      <c r="BA17" s="1">
        <v>59334205</v>
      </c>
      <c r="BB17" s="1">
        <v>29413</v>
      </c>
      <c r="BC17" s="9">
        <v>2017.2782443137389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3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3"/>
      <c r="CH17" s="1"/>
      <c r="CI17" s="65"/>
      <c r="CJ17" s="65"/>
      <c r="CK17" s="65"/>
      <c r="CL17" s="65"/>
      <c r="CM17" s="65"/>
      <c r="CN17" s="65"/>
      <c r="CO17" s="65"/>
      <c r="CP17" s="49"/>
      <c r="CQ17" s="49"/>
      <c r="CR17" s="1"/>
      <c r="CS17" s="63"/>
      <c r="CT17" s="63"/>
      <c r="CU17" s="63"/>
      <c r="CV17" s="63"/>
      <c r="CW17" s="63"/>
      <c r="CX17" s="63"/>
      <c r="CY17" s="1"/>
      <c r="CZ17" s="63"/>
      <c r="DA17" s="63"/>
      <c r="DB17" s="63"/>
      <c r="DC17" s="63"/>
      <c r="DD17" s="63"/>
      <c r="DE17" s="63"/>
      <c r="DF17" s="63"/>
    </row>
    <row r="18" spans="1:110" ht="12">
      <c r="A18" s="108" t="s">
        <v>38</v>
      </c>
      <c r="B18" s="109">
        <f t="shared" si="0"/>
        <v>1793.9107520656808</v>
      </c>
      <c r="C18" s="109">
        <f t="shared" si="1"/>
        <v>1340.9278985316562</v>
      </c>
      <c r="D18" s="109">
        <f t="shared" si="2"/>
        <v>105.5712541445187</v>
      </c>
      <c r="E18" s="109">
        <f t="shared" si="3"/>
        <v>52.336750697331716</v>
      </c>
      <c r="F18" s="109">
        <f t="shared" si="4"/>
        <v>17.028914267670121</v>
      </c>
      <c r="G18" s="109">
        <f t="shared" si="5"/>
        <v>278.04593442450397</v>
      </c>
      <c r="H18" s="108" t="s">
        <v>38</v>
      </c>
      <c r="I18" s="119">
        <f t="shared" si="6"/>
        <v>170430491</v>
      </c>
      <c r="J18" s="115">
        <f t="shared" si="7"/>
        <v>127394855</v>
      </c>
      <c r="K18" s="115">
        <f t="shared" si="8"/>
        <v>10029797</v>
      </c>
      <c r="L18" s="115">
        <f t="shared" si="9"/>
        <v>4972253</v>
      </c>
      <c r="M18" s="115">
        <f t="shared" si="10"/>
        <v>1617832</v>
      </c>
      <c r="N18" s="120">
        <f t="shared" si="11"/>
        <v>26415754</v>
      </c>
      <c r="P18" s="45" t="s">
        <v>38</v>
      </c>
      <c r="Q18" s="76">
        <v>127394855</v>
      </c>
      <c r="R18" s="76">
        <v>111100062</v>
      </c>
      <c r="S18" s="76">
        <v>16294793</v>
      </c>
      <c r="T18" s="76">
        <v>14065231</v>
      </c>
      <c r="U18" s="76">
        <v>2229562</v>
      </c>
      <c r="V18" s="76">
        <v>10029797</v>
      </c>
      <c r="W18" s="76">
        <v>12884505</v>
      </c>
      <c r="X18" s="76">
        <v>2854708</v>
      </c>
      <c r="Y18" s="76">
        <v>-326459</v>
      </c>
      <c r="Z18" s="76">
        <v>1940351</v>
      </c>
      <c r="AA18" s="76">
        <v>2266810</v>
      </c>
      <c r="AB18" s="163">
        <v>10152334</v>
      </c>
      <c r="AC18" s="1"/>
      <c r="AD18" s="45" t="s">
        <v>38</v>
      </c>
      <c r="AE18" s="76">
        <v>1824111</v>
      </c>
      <c r="AF18" s="76">
        <v>2365830</v>
      </c>
      <c r="AG18" s="76">
        <v>541719</v>
      </c>
      <c r="AH18" s="76">
        <v>1231741</v>
      </c>
      <c r="AI18" s="76">
        <v>6234394</v>
      </c>
      <c r="AJ18" s="76">
        <v>862088</v>
      </c>
      <c r="AK18" s="76">
        <v>203922</v>
      </c>
      <c r="AL18" s="76">
        <v>250101</v>
      </c>
      <c r="AM18" s="76">
        <v>46179</v>
      </c>
      <c r="AN18" s="76">
        <v>33005839</v>
      </c>
      <c r="AO18" s="76">
        <v>4972253</v>
      </c>
      <c r="AP18" s="76">
        <v>2219677</v>
      </c>
      <c r="AQ18" s="163">
        <v>2752576</v>
      </c>
      <c r="AR18" s="1">
        <v>0</v>
      </c>
      <c r="AS18" s="45" t="s">
        <v>38</v>
      </c>
      <c r="AT18" s="1">
        <v>1617832</v>
      </c>
      <c r="AU18" s="1">
        <v>399288</v>
      </c>
      <c r="AV18" s="1">
        <v>1218544</v>
      </c>
      <c r="AW18" s="1">
        <v>26415754</v>
      </c>
      <c r="AX18" s="1">
        <v>341566</v>
      </c>
      <c r="AY18" s="1">
        <v>9485679</v>
      </c>
      <c r="AZ18" s="1">
        <v>16588509</v>
      </c>
      <c r="BA18" s="1">
        <v>170430491</v>
      </c>
      <c r="BB18" s="1">
        <v>95005</v>
      </c>
      <c r="BC18" s="9">
        <v>1793.9107520656808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3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3"/>
      <c r="CH18" s="1"/>
      <c r="CI18" s="65"/>
      <c r="CJ18" s="65"/>
      <c r="CK18" s="65"/>
      <c r="CL18" s="65"/>
      <c r="CM18" s="65"/>
      <c r="CN18" s="65"/>
      <c r="CO18" s="65"/>
      <c r="CP18" s="49"/>
      <c r="CQ18" s="49"/>
      <c r="CR18" s="1"/>
      <c r="CS18" s="63"/>
      <c r="CT18" s="63"/>
      <c r="CU18" s="63"/>
      <c r="CV18" s="63"/>
      <c r="CW18" s="63"/>
      <c r="CX18" s="63"/>
      <c r="CY18" s="1"/>
      <c r="CZ18" s="63"/>
      <c r="DA18" s="63"/>
      <c r="DB18" s="63"/>
      <c r="DC18" s="63"/>
      <c r="DD18" s="63"/>
      <c r="DE18" s="63"/>
      <c r="DF18" s="63"/>
    </row>
    <row r="19" spans="1:110" ht="12">
      <c r="A19" s="116" t="s">
        <v>39</v>
      </c>
      <c r="B19" s="109">
        <f t="shared" si="0"/>
        <v>2742.1459443966751</v>
      </c>
      <c r="C19" s="109">
        <f t="shared" si="1"/>
        <v>2121.112028279354</v>
      </c>
      <c r="D19" s="109">
        <f t="shared" si="2"/>
        <v>168.26456482277635</v>
      </c>
      <c r="E19" s="109">
        <f t="shared" si="3"/>
        <v>27.220846469857648</v>
      </c>
      <c r="F19" s="109">
        <f t="shared" si="4"/>
        <v>118.26488965319575</v>
      </c>
      <c r="G19" s="109">
        <f t="shared" si="5"/>
        <v>307.28361517149136</v>
      </c>
      <c r="H19" s="108" t="s">
        <v>39</v>
      </c>
      <c r="I19" s="119">
        <f t="shared" si="6"/>
        <v>143510208</v>
      </c>
      <c r="J19" s="115">
        <f t="shared" si="7"/>
        <v>111008398</v>
      </c>
      <c r="K19" s="115">
        <f t="shared" si="8"/>
        <v>8806126</v>
      </c>
      <c r="L19" s="115">
        <f t="shared" si="9"/>
        <v>1424603</v>
      </c>
      <c r="M19" s="115">
        <f t="shared" si="10"/>
        <v>6189393</v>
      </c>
      <c r="N19" s="120">
        <f t="shared" si="11"/>
        <v>16081688</v>
      </c>
      <c r="P19" s="48" t="s">
        <v>39</v>
      </c>
      <c r="Q19" s="164">
        <v>111008398</v>
      </c>
      <c r="R19" s="164">
        <v>96780655</v>
      </c>
      <c r="S19" s="164">
        <v>14227743</v>
      </c>
      <c r="T19" s="164">
        <v>12278949</v>
      </c>
      <c r="U19" s="164">
        <v>1948794</v>
      </c>
      <c r="V19" s="164">
        <v>8806126</v>
      </c>
      <c r="W19" s="164">
        <v>13226864</v>
      </c>
      <c r="X19" s="164">
        <v>4420738</v>
      </c>
      <c r="Y19" s="164">
        <v>2560365</v>
      </c>
      <c r="Z19" s="164">
        <v>6678959</v>
      </c>
      <c r="AA19" s="164">
        <v>4118594</v>
      </c>
      <c r="AB19" s="165">
        <v>6117640</v>
      </c>
      <c r="AC19" s="1"/>
      <c r="AD19" s="48" t="s">
        <v>39</v>
      </c>
      <c r="AE19" s="164">
        <v>773406</v>
      </c>
      <c r="AF19" s="164">
        <v>1046536</v>
      </c>
      <c r="AG19" s="164">
        <v>273130</v>
      </c>
      <c r="AH19" s="164">
        <v>991565</v>
      </c>
      <c r="AI19" s="164">
        <v>3897011</v>
      </c>
      <c r="AJ19" s="164">
        <v>455658</v>
      </c>
      <c r="AK19" s="164">
        <v>128121</v>
      </c>
      <c r="AL19" s="164">
        <v>157135</v>
      </c>
      <c r="AM19" s="164">
        <v>29014</v>
      </c>
      <c r="AN19" s="164">
        <v>23695684</v>
      </c>
      <c r="AO19" s="164">
        <v>1424603</v>
      </c>
      <c r="AP19" s="164">
        <v>906845</v>
      </c>
      <c r="AQ19" s="165">
        <v>517758</v>
      </c>
      <c r="AR19" s="1">
        <v>0</v>
      </c>
      <c r="AS19" s="48" t="s">
        <v>39</v>
      </c>
      <c r="AT19" s="11">
        <v>6189393</v>
      </c>
      <c r="AU19" s="12">
        <v>5866774</v>
      </c>
      <c r="AV19" s="12">
        <v>322619</v>
      </c>
      <c r="AW19" s="12">
        <v>16081688</v>
      </c>
      <c r="AX19" s="12">
        <v>62477</v>
      </c>
      <c r="AY19" s="12">
        <v>5119627</v>
      </c>
      <c r="AZ19" s="12">
        <v>10899584</v>
      </c>
      <c r="BA19" s="12">
        <v>143510208</v>
      </c>
      <c r="BB19" s="12">
        <v>52335</v>
      </c>
      <c r="BC19" s="13">
        <v>2742.1459443966751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3"/>
      <c r="CH19" s="1"/>
      <c r="CI19" s="65"/>
      <c r="CJ19" s="65"/>
      <c r="CK19" s="65"/>
      <c r="CL19" s="65"/>
      <c r="CM19" s="65"/>
      <c r="CN19" s="65"/>
      <c r="CO19" s="65"/>
      <c r="CP19" s="49"/>
      <c r="CQ19" s="49"/>
      <c r="CR19" s="1"/>
      <c r="CS19" s="63"/>
      <c r="CT19" s="63"/>
      <c r="CU19" s="63"/>
      <c r="CV19" s="63"/>
      <c r="CW19" s="63"/>
      <c r="CX19" s="63"/>
      <c r="CY19" s="1"/>
      <c r="CZ19" s="63"/>
      <c r="DA19" s="63"/>
      <c r="DB19" s="63"/>
      <c r="DC19" s="63"/>
      <c r="DD19" s="63"/>
      <c r="DE19" s="63"/>
      <c r="DF19" s="63"/>
    </row>
    <row r="20" spans="1:110" ht="12">
      <c r="A20" s="116" t="s">
        <v>40</v>
      </c>
      <c r="B20" s="109">
        <f>BA22/$BB22</f>
        <v>1730.0361635220127</v>
      </c>
      <c r="C20" s="109">
        <f>Q22/$BB22</f>
        <v>1278.9129427341941</v>
      </c>
      <c r="D20" s="109">
        <f>V22/$BB22</f>
        <v>167.14763323402846</v>
      </c>
      <c r="E20" s="109">
        <f>AO22/$BB22</f>
        <v>21.48982125124131</v>
      </c>
      <c r="F20" s="109">
        <f>AT22/$BB22</f>
        <v>23.338133068520357</v>
      </c>
      <c r="G20" s="109">
        <f>AW22/$BB22</f>
        <v>239.14763323402846</v>
      </c>
      <c r="H20" s="179" t="s">
        <v>40</v>
      </c>
      <c r="I20" s="180">
        <f>BA22</f>
        <v>20905757</v>
      </c>
      <c r="J20" s="181">
        <f>Q22</f>
        <v>15454384</v>
      </c>
      <c r="K20" s="181">
        <f>V22</f>
        <v>2019812</v>
      </c>
      <c r="L20" s="181">
        <f>AO22</f>
        <v>259683</v>
      </c>
      <c r="M20" s="181">
        <f>AT22</f>
        <v>282018</v>
      </c>
      <c r="N20" s="182">
        <f>AW22</f>
        <v>2889860</v>
      </c>
      <c r="P20" s="155" t="s">
        <v>198</v>
      </c>
      <c r="Q20" s="166">
        <v>32375895</v>
      </c>
      <c r="R20" s="167">
        <v>28225239</v>
      </c>
      <c r="S20" s="167">
        <v>4150656</v>
      </c>
      <c r="T20" s="167">
        <v>3586402</v>
      </c>
      <c r="U20" s="167">
        <v>564254</v>
      </c>
      <c r="V20" s="167">
        <v>2289472</v>
      </c>
      <c r="W20" s="167">
        <v>2573659</v>
      </c>
      <c r="X20" s="167">
        <v>284187</v>
      </c>
      <c r="Y20" s="167">
        <v>-150050</v>
      </c>
      <c r="Z20" s="167">
        <v>39656</v>
      </c>
      <c r="AA20" s="167">
        <v>189706</v>
      </c>
      <c r="AB20" s="168">
        <v>2439522</v>
      </c>
      <c r="AC20" s="1"/>
      <c r="AD20" s="155" t="s">
        <v>198</v>
      </c>
      <c r="AE20" s="166">
        <v>224857</v>
      </c>
      <c r="AF20" s="76">
        <v>319338</v>
      </c>
      <c r="AG20" s="76">
        <v>94481</v>
      </c>
      <c r="AH20" s="76">
        <v>492864</v>
      </c>
      <c r="AI20" s="76">
        <v>1412024</v>
      </c>
      <c r="AJ20" s="76">
        <v>309777</v>
      </c>
      <c r="AK20" s="76">
        <v>0</v>
      </c>
      <c r="AL20" s="76">
        <v>0</v>
      </c>
      <c r="AM20" s="76">
        <v>0</v>
      </c>
      <c r="AN20" s="76">
        <v>7644508</v>
      </c>
      <c r="AO20" s="76">
        <v>614649</v>
      </c>
      <c r="AP20" s="76">
        <v>405943</v>
      </c>
      <c r="AQ20" s="163">
        <v>208706</v>
      </c>
      <c r="AR20" s="1">
        <v>0</v>
      </c>
      <c r="AS20" s="45" t="s">
        <v>198</v>
      </c>
      <c r="AT20" s="10">
        <v>714390</v>
      </c>
      <c r="AU20" s="1">
        <v>594907</v>
      </c>
      <c r="AV20" s="1">
        <v>119483</v>
      </c>
      <c r="AW20" s="1">
        <v>6315469</v>
      </c>
      <c r="AX20" s="1">
        <v>21125</v>
      </c>
      <c r="AY20" s="1">
        <v>2124688</v>
      </c>
      <c r="AZ20" s="1">
        <v>4169656</v>
      </c>
      <c r="BA20" s="1">
        <v>42309875</v>
      </c>
      <c r="BB20" s="1">
        <v>19759</v>
      </c>
      <c r="BC20" s="51">
        <v>2141.2963712738497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3"/>
      <c r="CH20" s="1"/>
      <c r="CI20" s="65"/>
      <c r="CJ20" s="65"/>
      <c r="CK20" s="65"/>
      <c r="CL20" s="65"/>
      <c r="CM20" s="65"/>
      <c r="CN20" s="65"/>
      <c r="CO20" s="65"/>
      <c r="CP20" s="49"/>
      <c r="CQ20" s="49"/>
      <c r="CR20" s="1"/>
      <c r="CS20" s="63"/>
      <c r="CT20" s="63"/>
      <c r="CU20" s="63"/>
      <c r="CV20" s="63"/>
      <c r="CW20" s="63"/>
      <c r="CX20" s="63"/>
      <c r="CY20" s="1"/>
      <c r="CZ20" s="63"/>
      <c r="DA20" s="63"/>
      <c r="DB20" s="63"/>
      <c r="DC20" s="63"/>
      <c r="DD20" s="63"/>
      <c r="DE20" s="63"/>
      <c r="DF20" s="63"/>
    </row>
    <row r="21" spans="1:110" ht="12">
      <c r="A21" s="108" t="s">
        <v>9</v>
      </c>
      <c r="B21" s="109">
        <f>BA23/$BB23</f>
        <v>1900.306623931624</v>
      </c>
      <c r="C21" s="109">
        <f>Q23/$BB23</f>
        <v>1452.860933048433</v>
      </c>
      <c r="D21" s="109">
        <f>V23/$BB23</f>
        <v>110.50551994301995</v>
      </c>
      <c r="E21" s="109">
        <f>AO23/$BB23</f>
        <v>23.890491452991451</v>
      </c>
      <c r="F21" s="109">
        <f>AT23/$BB23</f>
        <v>40.504273504273506</v>
      </c>
      <c r="G21" s="109">
        <f>AW23/$BB23</f>
        <v>272.545405982906</v>
      </c>
      <c r="H21" s="108" t="s">
        <v>9</v>
      </c>
      <c r="I21" s="119">
        <f t="shared" ref="I21:I24" si="12">BA23</f>
        <v>10672122</v>
      </c>
      <c r="J21" s="115">
        <f t="shared" ref="J21:J24" si="13">Q23</f>
        <v>8159267</v>
      </c>
      <c r="K21" s="115">
        <f t="shared" ref="K21:K24" si="14">V23</f>
        <v>620599</v>
      </c>
      <c r="L21" s="115">
        <f t="shared" ref="L21:L24" si="15">AO23</f>
        <v>134169</v>
      </c>
      <c r="M21" s="115">
        <f t="shared" ref="M21:M24" si="16">AT23</f>
        <v>227472</v>
      </c>
      <c r="N21" s="120">
        <f t="shared" ref="N21:N24" si="17">AW23</f>
        <v>1530615</v>
      </c>
      <c r="P21" s="45" t="s">
        <v>212</v>
      </c>
      <c r="Q21" s="169">
        <v>12339928</v>
      </c>
      <c r="R21" s="76">
        <v>10757177</v>
      </c>
      <c r="S21" s="76">
        <v>1582751</v>
      </c>
      <c r="T21" s="76">
        <v>1367261</v>
      </c>
      <c r="U21" s="76">
        <v>215490</v>
      </c>
      <c r="V21" s="76">
        <v>882377</v>
      </c>
      <c r="W21" s="76">
        <v>992329</v>
      </c>
      <c r="X21" s="76">
        <v>109952</v>
      </c>
      <c r="Y21" s="76">
        <v>-58420</v>
      </c>
      <c r="Z21" s="76">
        <v>15030</v>
      </c>
      <c r="AA21" s="76">
        <v>73450</v>
      </c>
      <c r="AB21" s="163">
        <v>940797</v>
      </c>
      <c r="AC21" s="1"/>
      <c r="AD21" s="45" t="s">
        <v>212</v>
      </c>
      <c r="AE21" s="169">
        <v>87174</v>
      </c>
      <c r="AF21" s="76">
        <v>123676</v>
      </c>
      <c r="AG21" s="76">
        <v>36502</v>
      </c>
      <c r="AH21" s="76">
        <v>22348</v>
      </c>
      <c r="AI21" s="76">
        <v>631093</v>
      </c>
      <c r="AJ21" s="76">
        <v>200182</v>
      </c>
      <c r="AK21" s="76">
        <v>0</v>
      </c>
      <c r="AL21" s="76">
        <v>0</v>
      </c>
      <c r="AM21" s="76">
        <v>0</v>
      </c>
      <c r="AN21" s="76">
        <v>2847653</v>
      </c>
      <c r="AO21" s="76">
        <v>78824</v>
      </c>
      <c r="AP21" s="76">
        <v>26069</v>
      </c>
      <c r="AQ21" s="163">
        <v>52755</v>
      </c>
      <c r="AR21" s="25">
        <v>0</v>
      </c>
      <c r="AS21" s="157" t="s">
        <v>212</v>
      </c>
      <c r="AT21" s="1">
        <v>208127</v>
      </c>
      <c r="AU21" s="1">
        <v>138595</v>
      </c>
      <c r="AV21" s="1">
        <v>69532</v>
      </c>
      <c r="AW21" s="1">
        <v>2560702</v>
      </c>
      <c r="AX21" s="1">
        <v>8843</v>
      </c>
      <c r="AY21" s="1">
        <v>867867</v>
      </c>
      <c r="AZ21" s="1">
        <v>1683992</v>
      </c>
      <c r="BA21" s="1">
        <v>16069958</v>
      </c>
      <c r="BB21" s="1">
        <v>8036</v>
      </c>
      <c r="BC21" s="9">
        <v>1999.7458934793431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3"/>
      <c r="CH21" s="1"/>
      <c r="CI21" s="65"/>
      <c r="CJ21" s="65"/>
      <c r="CK21" s="65"/>
      <c r="CL21" s="65"/>
      <c r="CM21" s="65"/>
      <c r="CN21" s="65"/>
      <c r="CO21" s="65"/>
      <c r="CP21" s="49"/>
      <c r="CQ21" s="49"/>
      <c r="CR21" s="1"/>
      <c r="CS21" s="63"/>
      <c r="CT21" s="63"/>
      <c r="CU21" s="63"/>
      <c r="CV21" s="63"/>
      <c r="CW21" s="63"/>
      <c r="CX21" s="63"/>
      <c r="CY21" s="1"/>
      <c r="CZ21" s="63"/>
      <c r="DA21" s="63"/>
      <c r="DB21" s="63"/>
      <c r="DC21" s="63"/>
      <c r="DD21" s="63"/>
      <c r="DE21" s="63"/>
      <c r="DF21" s="63"/>
    </row>
    <row r="22" spans="1:110" ht="12">
      <c r="A22" s="108" t="s">
        <v>10</v>
      </c>
      <c r="B22" s="109">
        <f>BA24/$BB24</f>
        <v>1968.0302373860457</v>
      </c>
      <c r="C22" s="109">
        <f>Q24/$BB24</f>
        <v>1434.9082949724705</v>
      </c>
      <c r="D22" s="109">
        <f>V24/$BB24</f>
        <v>97.12925354273851</v>
      </c>
      <c r="E22" s="109">
        <f>AO24/$BB24</f>
        <v>31.059030598429462</v>
      </c>
      <c r="F22" s="109">
        <f>AT24/$BB24</f>
        <v>124.33170863796371</v>
      </c>
      <c r="G22" s="109">
        <f>AW24/$BB24</f>
        <v>280.60194963444354</v>
      </c>
      <c r="H22" s="108" t="s">
        <v>10</v>
      </c>
      <c r="I22" s="119">
        <f t="shared" si="12"/>
        <v>21803807</v>
      </c>
      <c r="J22" s="115">
        <f t="shared" si="13"/>
        <v>15897349</v>
      </c>
      <c r="K22" s="115">
        <f t="shared" si="14"/>
        <v>1076095</v>
      </c>
      <c r="L22" s="115">
        <f t="shared" si="15"/>
        <v>344103</v>
      </c>
      <c r="M22" s="115">
        <f t="shared" si="16"/>
        <v>1377471</v>
      </c>
      <c r="N22" s="120">
        <f t="shared" si="17"/>
        <v>3108789</v>
      </c>
      <c r="P22" s="48" t="s">
        <v>40</v>
      </c>
      <c r="Q22" s="164">
        <v>15454384</v>
      </c>
      <c r="R22" s="164">
        <v>13472582</v>
      </c>
      <c r="S22" s="164">
        <v>1981802</v>
      </c>
      <c r="T22" s="164">
        <v>1711902</v>
      </c>
      <c r="U22" s="164">
        <v>269900</v>
      </c>
      <c r="V22" s="164">
        <v>2019812</v>
      </c>
      <c r="W22" s="164">
        <v>2198928</v>
      </c>
      <c r="X22" s="164">
        <v>179116</v>
      </c>
      <c r="Y22" s="164">
        <v>48408</v>
      </c>
      <c r="Z22" s="164">
        <v>161630</v>
      </c>
      <c r="AA22" s="164">
        <v>113222</v>
      </c>
      <c r="AB22" s="165">
        <v>1943203</v>
      </c>
      <c r="AC22" s="1"/>
      <c r="AD22" s="48" t="s">
        <v>40</v>
      </c>
      <c r="AE22" s="164">
        <v>137831</v>
      </c>
      <c r="AF22" s="164">
        <v>197339</v>
      </c>
      <c r="AG22" s="164">
        <v>59508</v>
      </c>
      <c r="AH22" s="164">
        <v>373810</v>
      </c>
      <c r="AI22" s="164">
        <v>806977</v>
      </c>
      <c r="AJ22" s="164">
        <v>624585</v>
      </c>
      <c r="AK22" s="164">
        <v>28201</v>
      </c>
      <c r="AL22" s="164">
        <v>34587</v>
      </c>
      <c r="AM22" s="164">
        <v>6386</v>
      </c>
      <c r="AN22" s="164">
        <v>3431561</v>
      </c>
      <c r="AO22" s="164">
        <v>259683</v>
      </c>
      <c r="AP22" s="164">
        <v>103740</v>
      </c>
      <c r="AQ22" s="165">
        <v>155943</v>
      </c>
      <c r="AR22" s="1">
        <v>0</v>
      </c>
      <c r="AS22" s="48" t="s">
        <v>40</v>
      </c>
      <c r="AT22" s="12">
        <v>282018</v>
      </c>
      <c r="AU22" s="12">
        <v>129153</v>
      </c>
      <c r="AV22" s="12">
        <v>152865</v>
      </c>
      <c r="AW22" s="12">
        <v>2889860</v>
      </c>
      <c r="AX22" s="12">
        <v>-37992</v>
      </c>
      <c r="AY22" s="12">
        <v>1095358</v>
      </c>
      <c r="AZ22" s="12">
        <v>1832494</v>
      </c>
      <c r="BA22" s="12">
        <v>20905757</v>
      </c>
      <c r="BB22" s="12">
        <v>12084</v>
      </c>
      <c r="BC22" s="13">
        <v>1730.0361635220127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3"/>
      <c r="CH22" s="1"/>
      <c r="CI22" s="65"/>
      <c r="CJ22" s="65"/>
      <c r="CK22" s="65"/>
      <c r="CL22" s="65"/>
      <c r="CM22" s="65"/>
      <c r="CN22" s="65"/>
      <c r="CO22" s="65"/>
      <c r="CP22" s="49"/>
      <c r="CQ22" s="49"/>
      <c r="CR22" s="1"/>
      <c r="CS22" s="63"/>
      <c r="CT22" s="63"/>
      <c r="CU22" s="63"/>
      <c r="CV22" s="63"/>
      <c r="CW22" s="63"/>
      <c r="CX22" s="63"/>
      <c r="CY22" s="1"/>
      <c r="CZ22" s="63"/>
      <c r="DA22" s="63"/>
      <c r="DB22" s="63"/>
      <c r="DC22" s="63"/>
      <c r="DD22" s="63"/>
      <c r="DE22" s="63"/>
      <c r="DF22" s="63"/>
    </row>
    <row r="23" spans="1:110" ht="12">
      <c r="A23" s="108" t="s">
        <v>11</v>
      </c>
      <c r="B23" s="109">
        <f>BA25/$BB25</f>
        <v>2219.0130571030641</v>
      </c>
      <c r="C23" s="109">
        <f>Q25/$BB25</f>
        <v>1778.8278203342618</v>
      </c>
      <c r="D23" s="109">
        <f>V25/$BB25</f>
        <v>94.25771819870009</v>
      </c>
      <c r="E23" s="109">
        <f>AO25/$BB25</f>
        <v>38.221332404828225</v>
      </c>
      <c r="F23" s="109">
        <f>AT25/$BB25</f>
        <v>11.816736304549675</v>
      </c>
      <c r="G23" s="109">
        <f>AW25/$BB25</f>
        <v>295.88944986072426</v>
      </c>
      <c r="H23" s="108" t="s">
        <v>11</v>
      </c>
      <c r="I23" s="119">
        <f t="shared" si="12"/>
        <v>38238033</v>
      </c>
      <c r="J23" s="115">
        <f t="shared" si="13"/>
        <v>30652761</v>
      </c>
      <c r="K23" s="115">
        <f t="shared" si="14"/>
        <v>1624249</v>
      </c>
      <c r="L23" s="115">
        <f t="shared" si="15"/>
        <v>658630</v>
      </c>
      <c r="M23" s="115">
        <f t="shared" si="16"/>
        <v>203626</v>
      </c>
      <c r="N23" s="120">
        <f t="shared" si="17"/>
        <v>5098767</v>
      </c>
      <c r="P23" s="45" t="s">
        <v>9</v>
      </c>
      <c r="Q23" s="76">
        <v>8159267</v>
      </c>
      <c r="R23" s="76">
        <v>7113612</v>
      </c>
      <c r="S23" s="76">
        <v>1045655</v>
      </c>
      <c r="T23" s="76">
        <v>903403</v>
      </c>
      <c r="U23" s="76">
        <v>142252</v>
      </c>
      <c r="V23" s="76">
        <v>620599</v>
      </c>
      <c r="W23" s="76">
        <v>674203</v>
      </c>
      <c r="X23" s="76">
        <v>53604</v>
      </c>
      <c r="Y23" s="76">
        <v>11165</v>
      </c>
      <c r="Z23" s="76">
        <v>33748</v>
      </c>
      <c r="AA23" s="76">
        <v>22583</v>
      </c>
      <c r="AB23" s="163">
        <v>593411</v>
      </c>
      <c r="AC23" s="1"/>
      <c r="AD23" s="45" t="s">
        <v>9</v>
      </c>
      <c r="AE23" s="76">
        <v>80785</v>
      </c>
      <c r="AF23" s="76">
        <v>108177</v>
      </c>
      <c r="AG23" s="76">
        <v>27392</v>
      </c>
      <c r="AH23" s="76">
        <v>17507</v>
      </c>
      <c r="AI23" s="76">
        <v>408066</v>
      </c>
      <c r="AJ23" s="76">
        <v>87053</v>
      </c>
      <c r="AK23" s="76">
        <v>16023</v>
      </c>
      <c r="AL23" s="76">
        <v>19652</v>
      </c>
      <c r="AM23" s="76">
        <v>3629</v>
      </c>
      <c r="AN23" s="76">
        <v>1892256</v>
      </c>
      <c r="AO23" s="76">
        <v>134169</v>
      </c>
      <c r="AP23" s="76">
        <v>39560</v>
      </c>
      <c r="AQ23" s="163">
        <v>94609</v>
      </c>
      <c r="AR23" s="1">
        <v>0</v>
      </c>
      <c r="AS23" s="45" t="s">
        <v>9</v>
      </c>
      <c r="AT23" s="10">
        <v>227472</v>
      </c>
      <c r="AU23" s="1">
        <v>153291</v>
      </c>
      <c r="AV23" s="1">
        <v>74181</v>
      </c>
      <c r="AW23" s="1">
        <v>1530615</v>
      </c>
      <c r="AX23" s="1">
        <v>42270</v>
      </c>
      <c r="AY23" s="1">
        <v>422316</v>
      </c>
      <c r="AZ23" s="1">
        <v>1066029</v>
      </c>
      <c r="BA23" s="1">
        <v>10672122</v>
      </c>
      <c r="BB23" s="1">
        <v>5616</v>
      </c>
      <c r="BC23" s="9">
        <v>1900.306623931624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3"/>
      <c r="CH23" s="1"/>
      <c r="CI23" s="65"/>
      <c r="CJ23" s="65"/>
      <c r="CK23" s="65"/>
      <c r="CL23" s="65"/>
      <c r="CM23" s="65"/>
      <c r="CN23" s="65"/>
      <c r="CO23" s="65"/>
      <c r="CP23" s="49"/>
      <c r="CQ23" s="49"/>
      <c r="CR23" s="1"/>
      <c r="CS23" s="63"/>
      <c r="CT23" s="63"/>
      <c r="CU23" s="63"/>
      <c r="CV23" s="63"/>
      <c r="CW23" s="63"/>
      <c r="CX23" s="63"/>
      <c r="CY23" s="1"/>
      <c r="CZ23" s="63"/>
      <c r="DA23" s="63"/>
      <c r="DB23" s="63"/>
      <c r="DC23" s="63"/>
      <c r="DD23" s="63"/>
      <c r="DE23" s="63"/>
      <c r="DF23" s="63"/>
    </row>
    <row r="24" spans="1:110" ht="12">
      <c r="A24" s="116" t="s">
        <v>41</v>
      </c>
      <c r="B24" s="109">
        <f>BA26/$BB26</f>
        <v>1869.5804314591473</v>
      </c>
      <c r="C24" s="109">
        <f>Q26/$BB26</f>
        <v>1386.7666893154408</v>
      </c>
      <c r="D24" s="109">
        <f>V26/$BB26</f>
        <v>114.38661457448616</v>
      </c>
      <c r="E24" s="109">
        <f>AO26/$BB26</f>
        <v>21.212671989128587</v>
      </c>
      <c r="F24" s="109">
        <f>AT26/$BB26</f>
        <v>86.748938338712421</v>
      </c>
      <c r="G24" s="109">
        <f>AW26/$BB26</f>
        <v>260.4655172413793</v>
      </c>
      <c r="H24" s="108" t="s">
        <v>41</v>
      </c>
      <c r="I24" s="119">
        <f t="shared" si="12"/>
        <v>22012440</v>
      </c>
      <c r="J24" s="115">
        <f t="shared" si="13"/>
        <v>16327791</v>
      </c>
      <c r="K24" s="115">
        <f t="shared" si="14"/>
        <v>1346788</v>
      </c>
      <c r="L24" s="115">
        <f t="shared" si="15"/>
        <v>249758</v>
      </c>
      <c r="M24" s="115">
        <f t="shared" si="16"/>
        <v>1021382</v>
      </c>
      <c r="N24" s="120">
        <f t="shared" si="17"/>
        <v>3066721</v>
      </c>
      <c r="P24" s="45" t="s">
        <v>10</v>
      </c>
      <c r="Q24" s="76">
        <v>15897349</v>
      </c>
      <c r="R24" s="76">
        <v>13860509</v>
      </c>
      <c r="S24" s="76">
        <v>2036840</v>
      </c>
      <c r="T24" s="76">
        <v>1760672</v>
      </c>
      <c r="U24" s="76">
        <v>276168</v>
      </c>
      <c r="V24" s="76">
        <v>1076095</v>
      </c>
      <c r="W24" s="76">
        <v>1235635</v>
      </c>
      <c r="X24" s="76">
        <v>159540</v>
      </c>
      <c r="Y24" s="76">
        <v>-16220</v>
      </c>
      <c r="Z24" s="76">
        <v>82432</v>
      </c>
      <c r="AA24" s="76">
        <v>98652</v>
      </c>
      <c r="AB24" s="163">
        <v>1071969</v>
      </c>
      <c r="AC24" s="1"/>
      <c r="AD24" s="45" t="s">
        <v>10</v>
      </c>
      <c r="AE24" s="76">
        <v>175492</v>
      </c>
      <c r="AF24" s="76">
        <v>231773</v>
      </c>
      <c r="AG24" s="76">
        <v>56281</v>
      </c>
      <c r="AH24" s="76">
        <v>62454</v>
      </c>
      <c r="AI24" s="76">
        <v>766269</v>
      </c>
      <c r="AJ24" s="76">
        <v>67754</v>
      </c>
      <c r="AK24" s="76">
        <v>20346</v>
      </c>
      <c r="AL24" s="76">
        <v>24953</v>
      </c>
      <c r="AM24" s="76">
        <v>4607</v>
      </c>
      <c r="AN24" s="76">
        <v>4830363</v>
      </c>
      <c r="AO24" s="76">
        <v>344103</v>
      </c>
      <c r="AP24" s="76">
        <v>148489</v>
      </c>
      <c r="AQ24" s="163">
        <v>195614</v>
      </c>
      <c r="AR24" s="1">
        <v>0</v>
      </c>
      <c r="AS24" s="45" t="s">
        <v>10</v>
      </c>
      <c r="AT24" s="10">
        <v>1377471</v>
      </c>
      <c r="AU24" s="1">
        <v>1284048</v>
      </c>
      <c r="AV24" s="1">
        <v>93423</v>
      </c>
      <c r="AW24" s="1">
        <v>3108789</v>
      </c>
      <c r="AX24" s="1">
        <v>19724</v>
      </c>
      <c r="AY24" s="1">
        <v>1032328</v>
      </c>
      <c r="AZ24" s="1">
        <v>2056737</v>
      </c>
      <c r="BA24" s="1">
        <v>21803807</v>
      </c>
      <c r="BB24" s="1">
        <v>11079</v>
      </c>
      <c r="BC24" s="9">
        <v>1968.0302373860457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3"/>
      <c r="CH24" s="1"/>
      <c r="CI24" s="65"/>
      <c r="CJ24" s="65"/>
      <c r="CK24" s="65"/>
      <c r="CL24" s="65"/>
      <c r="CM24" s="65"/>
      <c r="CN24" s="65"/>
      <c r="CO24" s="65"/>
      <c r="CP24" s="49"/>
      <c r="CQ24" s="49"/>
      <c r="CR24" s="1"/>
      <c r="CS24" s="63"/>
      <c r="CT24" s="63"/>
      <c r="CU24" s="63"/>
      <c r="CV24" s="63"/>
      <c r="CW24" s="63"/>
      <c r="CX24" s="63"/>
      <c r="CY24" s="1"/>
      <c r="CZ24" s="63"/>
      <c r="DA24" s="63"/>
      <c r="DB24" s="63"/>
      <c r="DC24" s="63"/>
      <c r="DD24" s="63"/>
      <c r="DE24" s="63"/>
      <c r="DF24" s="63"/>
    </row>
    <row r="25" spans="1:110" s="47" customFormat="1" ht="12">
      <c r="A25" s="108" t="s">
        <v>12</v>
      </c>
      <c r="B25" s="115">
        <f>BA28/$BB28</f>
        <v>2478.6127153932089</v>
      </c>
      <c r="C25" s="115">
        <f>Q28/$BB28</f>
        <v>2049.4365415213783</v>
      </c>
      <c r="D25" s="115">
        <f>V28/$BB28</f>
        <v>107.70391685568232</v>
      </c>
      <c r="E25" s="115">
        <f>AO28/$BB28</f>
        <v>42.791428281255293</v>
      </c>
      <c r="F25" s="115">
        <f>AT28/$BB28</f>
        <v>31.536409492535292</v>
      </c>
      <c r="G25" s="115">
        <f>AW28/$BB28</f>
        <v>247.14441924235757</v>
      </c>
      <c r="H25" s="183" t="s">
        <v>12</v>
      </c>
      <c r="I25" s="180">
        <f t="shared" ref="I25:I50" si="18">BA28</f>
        <v>73215741</v>
      </c>
      <c r="J25" s="181">
        <f t="shared" ref="J25:J50" si="19">Q28</f>
        <v>60538306</v>
      </c>
      <c r="K25" s="181">
        <f t="shared" ref="K25:K50" si="20">V28</f>
        <v>3181466</v>
      </c>
      <c r="L25" s="181">
        <f t="shared" ref="L25:L50" si="21">AO28</f>
        <v>1264016</v>
      </c>
      <c r="M25" s="181">
        <f t="shared" ref="M25:M50" si="22">AT28</f>
        <v>931554</v>
      </c>
      <c r="N25" s="182">
        <f t="shared" ref="N25:N50" si="23">AW28</f>
        <v>7300399</v>
      </c>
      <c r="P25" s="45" t="s">
        <v>11</v>
      </c>
      <c r="Q25" s="76">
        <v>30652761</v>
      </c>
      <c r="R25" s="76">
        <v>26735593</v>
      </c>
      <c r="S25" s="76">
        <v>3917168</v>
      </c>
      <c r="T25" s="76">
        <v>3385819</v>
      </c>
      <c r="U25" s="76">
        <v>531349</v>
      </c>
      <c r="V25" s="76">
        <v>1624249</v>
      </c>
      <c r="W25" s="76">
        <v>2204417</v>
      </c>
      <c r="X25" s="76">
        <v>580168</v>
      </c>
      <c r="Y25" s="76">
        <v>-433529</v>
      </c>
      <c r="Z25" s="76">
        <v>46887</v>
      </c>
      <c r="AA25" s="76">
        <v>480416</v>
      </c>
      <c r="AB25" s="163">
        <v>2024344</v>
      </c>
      <c r="AC25" s="1"/>
      <c r="AD25" s="45" t="s">
        <v>11</v>
      </c>
      <c r="AE25" s="76">
        <v>275333</v>
      </c>
      <c r="AF25" s="76">
        <v>367514</v>
      </c>
      <c r="AG25" s="76">
        <v>92181</v>
      </c>
      <c r="AH25" s="76">
        <v>109550</v>
      </c>
      <c r="AI25" s="76">
        <v>1234098</v>
      </c>
      <c r="AJ25" s="76">
        <v>405363</v>
      </c>
      <c r="AK25" s="76">
        <v>33434</v>
      </c>
      <c r="AL25" s="76">
        <v>41005</v>
      </c>
      <c r="AM25" s="76">
        <v>7571</v>
      </c>
      <c r="AN25" s="76">
        <v>5961023</v>
      </c>
      <c r="AO25" s="76">
        <v>658630</v>
      </c>
      <c r="AP25" s="76">
        <v>324661</v>
      </c>
      <c r="AQ25" s="163">
        <v>333969</v>
      </c>
      <c r="AR25" s="1">
        <v>0</v>
      </c>
      <c r="AS25" s="45" t="s">
        <v>11</v>
      </c>
      <c r="AT25" s="10">
        <v>203626</v>
      </c>
      <c r="AU25" s="1">
        <v>17773</v>
      </c>
      <c r="AV25" s="1">
        <v>185853</v>
      </c>
      <c r="AW25" s="1">
        <v>5098767</v>
      </c>
      <c r="AX25" s="1">
        <v>-19872</v>
      </c>
      <c r="AY25" s="1">
        <v>1626115</v>
      </c>
      <c r="AZ25" s="1">
        <v>3492524</v>
      </c>
      <c r="BA25" s="1">
        <v>38238033</v>
      </c>
      <c r="BB25" s="1">
        <v>17232</v>
      </c>
      <c r="BC25" s="9">
        <v>2219.0130571030641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3"/>
      <c r="CH25" s="1"/>
      <c r="CI25" s="65"/>
      <c r="CJ25" s="65"/>
      <c r="CK25" s="65"/>
      <c r="CL25" s="65"/>
      <c r="CM25" s="65"/>
      <c r="CN25" s="65"/>
      <c r="CO25" s="65"/>
      <c r="CP25" s="49"/>
      <c r="CQ25" s="49"/>
      <c r="CR25" s="1"/>
      <c r="CS25" s="63"/>
      <c r="CT25" s="63"/>
      <c r="CU25" s="63"/>
      <c r="CV25" s="63"/>
      <c r="CW25" s="63"/>
      <c r="CX25" s="63"/>
      <c r="CY25" s="1"/>
      <c r="CZ25" s="63"/>
      <c r="DA25" s="63"/>
      <c r="DB25" s="63"/>
      <c r="DC25" s="63"/>
      <c r="DD25" s="63"/>
      <c r="DE25" s="63"/>
      <c r="DF25" s="63"/>
    </row>
    <row r="26" spans="1:110" ht="12">
      <c r="A26" s="116" t="s">
        <v>13</v>
      </c>
      <c r="B26" s="109">
        <f t="shared" ref="B26:B51" si="24">BA29/$BB29</f>
        <v>2535.2800047828296</v>
      </c>
      <c r="C26" s="109">
        <f t="shared" ref="C26:C51" si="25">Q29/$BB29</f>
        <v>2139.7952052132841</v>
      </c>
      <c r="D26" s="109">
        <f t="shared" ref="D26:D51" si="26">V29/$BB29</f>
        <v>96.186231429169283</v>
      </c>
      <c r="E26" s="109">
        <f t="shared" ref="E26:E51" si="27">AO29/$BB29</f>
        <v>17.759064956805069</v>
      </c>
      <c r="F26" s="109">
        <f t="shared" ref="F26:F51" si="28">AT29/$BB29</f>
        <v>5.6964995665560636</v>
      </c>
      <c r="G26" s="109">
        <f t="shared" ref="G26:G51" si="29">AW29/$BB29</f>
        <v>275.84300361701492</v>
      </c>
      <c r="H26" s="116" t="s">
        <v>13</v>
      </c>
      <c r="I26" s="119">
        <f t="shared" si="18"/>
        <v>84812722</v>
      </c>
      <c r="J26" s="115">
        <f t="shared" si="19"/>
        <v>71582569</v>
      </c>
      <c r="K26" s="115">
        <f t="shared" si="20"/>
        <v>3217718</v>
      </c>
      <c r="L26" s="115">
        <f t="shared" si="21"/>
        <v>594094</v>
      </c>
      <c r="M26" s="115">
        <f t="shared" si="22"/>
        <v>190565</v>
      </c>
      <c r="N26" s="120">
        <f t="shared" si="23"/>
        <v>9227776</v>
      </c>
      <c r="P26" s="48" t="s">
        <v>41</v>
      </c>
      <c r="Q26" s="164">
        <v>16327791</v>
      </c>
      <c r="R26" s="164">
        <v>14235276</v>
      </c>
      <c r="S26" s="164">
        <v>2092515</v>
      </c>
      <c r="T26" s="164">
        <v>1808573</v>
      </c>
      <c r="U26" s="164">
        <v>283942</v>
      </c>
      <c r="V26" s="164">
        <v>1346788</v>
      </c>
      <c r="W26" s="164">
        <v>1536406</v>
      </c>
      <c r="X26" s="164">
        <v>189618</v>
      </c>
      <c r="Y26" s="164">
        <v>-62858</v>
      </c>
      <c r="Z26" s="164">
        <v>64150</v>
      </c>
      <c r="AA26" s="164">
        <v>127008</v>
      </c>
      <c r="AB26" s="165">
        <v>1382653</v>
      </c>
      <c r="AC26" s="1"/>
      <c r="AD26" s="48" t="s">
        <v>41</v>
      </c>
      <c r="AE26" s="164">
        <v>171042</v>
      </c>
      <c r="AF26" s="164">
        <v>227539</v>
      </c>
      <c r="AG26" s="164">
        <v>56497</v>
      </c>
      <c r="AH26" s="164">
        <v>16883</v>
      </c>
      <c r="AI26" s="164">
        <v>844850</v>
      </c>
      <c r="AJ26" s="164">
        <v>349878</v>
      </c>
      <c r="AK26" s="164">
        <v>26993</v>
      </c>
      <c r="AL26" s="164">
        <v>33106</v>
      </c>
      <c r="AM26" s="164">
        <v>6113</v>
      </c>
      <c r="AN26" s="164">
        <v>4337861</v>
      </c>
      <c r="AO26" s="164">
        <v>249758</v>
      </c>
      <c r="AP26" s="164">
        <v>76846</v>
      </c>
      <c r="AQ26" s="165">
        <v>172912</v>
      </c>
      <c r="AR26" s="1">
        <v>0</v>
      </c>
      <c r="AS26" s="48" t="s">
        <v>41</v>
      </c>
      <c r="AT26" s="11">
        <v>1021382</v>
      </c>
      <c r="AU26" s="12">
        <v>854504</v>
      </c>
      <c r="AV26" s="12">
        <v>166878</v>
      </c>
      <c r="AW26" s="12">
        <v>3066721</v>
      </c>
      <c r="AX26" s="12">
        <v>28250</v>
      </c>
      <c r="AY26" s="12">
        <v>1000719</v>
      </c>
      <c r="AZ26" s="12">
        <v>2037752</v>
      </c>
      <c r="BA26" s="12">
        <v>22012440</v>
      </c>
      <c r="BB26" s="12">
        <v>11774</v>
      </c>
      <c r="BC26" s="13">
        <v>1869.5804314591473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3"/>
      <c r="CH26" s="1"/>
      <c r="CI26" s="65"/>
      <c r="CJ26" s="65"/>
      <c r="CK26" s="65"/>
      <c r="CL26" s="65"/>
      <c r="CM26" s="65"/>
      <c r="CN26" s="65"/>
      <c r="CO26" s="65"/>
      <c r="CP26" s="49"/>
      <c r="CQ26" s="49"/>
      <c r="CR26" s="1"/>
      <c r="CS26" s="63"/>
      <c r="CT26" s="63"/>
      <c r="CU26" s="63"/>
      <c r="CV26" s="63"/>
      <c r="CW26" s="63"/>
      <c r="CX26" s="63"/>
      <c r="CY26" s="1"/>
      <c r="CZ26" s="63"/>
      <c r="DA26" s="63"/>
      <c r="DB26" s="63"/>
      <c r="DC26" s="63"/>
      <c r="DD26" s="63"/>
      <c r="DE26" s="63"/>
      <c r="DF26" s="63"/>
    </row>
    <row r="27" spans="1:110" ht="12">
      <c r="A27" s="108" t="s">
        <v>14</v>
      </c>
      <c r="B27" s="109">
        <f t="shared" si="24"/>
        <v>2392.3676946301489</v>
      </c>
      <c r="C27" s="109">
        <f t="shared" si="25"/>
        <v>1452.3566961397455</v>
      </c>
      <c r="D27" s="109">
        <f t="shared" si="26"/>
        <v>575.03924951477245</v>
      </c>
      <c r="E27" s="109">
        <f t="shared" si="27"/>
        <v>44.357558766443823</v>
      </c>
      <c r="F27" s="109">
        <f t="shared" si="28"/>
        <v>24.060599525555315</v>
      </c>
      <c r="G27" s="109">
        <f t="shared" si="29"/>
        <v>296.55359068363168</v>
      </c>
      <c r="H27" s="108" t="s">
        <v>14</v>
      </c>
      <c r="I27" s="119">
        <f t="shared" si="18"/>
        <v>11093409</v>
      </c>
      <c r="J27" s="115">
        <f t="shared" si="19"/>
        <v>6734578</v>
      </c>
      <c r="K27" s="115">
        <f t="shared" si="20"/>
        <v>2666457</v>
      </c>
      <c r="L27" s="115">
        <f t="shared" si="21"/>
        <v>205686</v>
      </c>
      <c r="M27" s="115">
        <f t="shared" si="22"/>
        <v>111569</v>
      </c>
      <c r="N27" s="120">
        <f t="shared" si="23"/>
        <v>1375119</v>
      </c>
      <c r="P27" s="48" t="s">
        <v>199</v>
      </c>
      <c r="Q27" s="164">
        <v>51404054</v>
      </c>
      <c r="R27" s="164">
        <v>44817148</v>
      </c>
      <c r="S27" s="164">
        <v>6586906</v>
      </c>
      <c r="T27" s="164">
        <v>5691369</v>
      </c>
      <c r="U27" s="164">
        <v>895537</v>
      </c>
      <c r="V27" s="164">
        <v>3300483</v>
      </c>
      <c r="W27" s="164">
        <v>3680402</v>
      </c>
      <c r="X27" s="164">
        <v>379919</v>
      </c>
      <c r="Y27" s="164">
        <v>-118730</v>
      </c>
      <c r="Z27" s="164">
        <v>108849</v>
      </c>
      <c r="AA27" s="164">
        <v>227579</v>
      </c>
      <c r="AB27" s="165">
        <v>3411977</v>
      </c>
      <c r="AC27" s="1"/>
      <c r="AD27" s="48" t="s">
        <v>199</v>
      </c>
      <c r="AE27" s="164">
        <v>697457</v>
      </c>
      <c r="AF27" s="164">
        <v>848158</v>
      </c>
      <c r="AG27" s="164">
        <v>150701</v>
      </c>
      <c r="AH27" s="164">
        <v>316804</v>
      </c>
      <c r="AI27" s="164">
        <v>2369386</v>
      </c>
      <c r="AJ27" s="164">
        <v>28330</v>
      </c>
      <c r="AK27" s="164">
        <v>7236</v>
      </c>
      <c r="AL27" s="164">
        <v>8875</v>
      </c>
      <c r="AM27" s="164">
        <v>1639</v>
      </c>
      <c r="AN27" s="164">
        <v>11235894</v>
      </c>
      <c r="AO27" s="164">
        <v>1298835</v>
      </c>
      <c r="AP27" s="164">
        <v>734711</v>
      </c>
      <c r="AQ27" s="165">
        <v>564124</v>
      </c>
      <c r="AR27" s="1">
        <v>0</v>
      </c>
      <c r="AS27" s="48" t="s">
        <v>199</v>
      </c>
      <c r="AT27" s="11">
        <v>1096852</v>
      </c>
      <c r="AU27" s="12">
        <v>829368</v>
      </c>
      <c r="AV27" s="12">
        <v>267484</v>
      </c>
      <c r="AW27" s="12">
        <v>8840207</v>
      </c>
      <c r="AX27" s="12">
        <v>240312</v>
      </c>
      <c r="AY27" s="12">
        <v>3056596</v>
      </c>
      <c r="AZ27" s="12">
        <v>5543299</v>
      </c>
      <c r="BA27" s="12">
        <v>65940431</v>
      </c>
      <c r="BB27" s="12">
        <v>30613</v>
      </c>
      <c r="BC27" s="13">
        <v>2154.0009473099663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3"/>
      <c r="CH27" s="1"/>
      <c r="CI27" s="65"/>
      <c r="CJ27" s="65"/>
      <c r="CK27" s="65"/>
      <c r="CL27" s="65"/>
      <c r="CM27" s="65"/>
      <c r="CN27" s="65"/>
      <c r="CO27" s="65"/>
      <c r="CP27" s="49"/>
      <c r="CQ27" s="49"/>
      <c r="CR27" s="1"/>
      <c r="CS27" s="63"/>
      <c r="CT27" s="63"/>
      <c r="CU27" s="63"/>
      <c r="CV27" s="63"/>
      <c r="CW27" s="63"/>
      <c r="CX27" s="63"/>
      <c r="CY27" s="1"/>
      <c r="CZ27" s="63"/>
      <c r="DA27" s="63"/>
      <c r="DB27" s="63"/>
      <c r="DC27" s="63"/>
      <c r="DD27" s="63"/>
      <c r="DE27" s="63"/>
      <c r="DF27" s="63"/>
    </row>
    <row r="28" spans="1:110" ht="12">
      <c r="A28" s="108" t="s">
        <v>15</v>
      </c>
      <c r="B28" s="109">
        <f t="shared" si="24"/>
        <v>1695.007790368272</v>
      </c>
      <c r="C28" s="109">
        <f t="shared" si="25"/>
        <v>1265.6323182247404</v>
      </c>
      <c r="D28" s="109">
        <f t="shared" si="26"/>
        <v>136.73217658168082</v>
      </c>
      <c r="E28" s="109">
        <f t="shared" si="27"/>
        <v>37.146482530689326</v>
      </c>
      <c r="F28" s="109">
        <f t="shared" si="28"/>
        <v>12.734537299338999</v>
      </c>
      <c r="G28" s="109">
        <f t="shared" si="29"/>
        <v>242.76227573182248</v>
      </c>
      <c r="H28" s="108" t="s">
        <v>15</v>
      </c>
      <c r="I28" s="119">
        <f t="shared" si="18"/>
        <v>14360106</v>
      </c>
      <c r="J28" s="115">
        <f t="shared" si="19"/>
        <v>10722437</v>
      </c>
      <c r="K28" s="115">
        <f t="shared" si="20"/>
        <v>1158395</v>
      </c>
      <c r="L28" s="115">
        <f t="shared" si="21"/>
        <v>314705</v>
      </c>
      <c r="M28" s="115">
        <f t="shared" si="22"/>
        <v>107887</v>
      </c>
      <c r="N28" s="120">
        <f t="shared" si="23"/>
        <v>2056682</v>
      </c>
      <c r="P28" s="45" t="s">
        <v>12</v>
      </c>
      <c r="Q28" s="76">
        <v>60538306</v>
      </c>
      <c r="R28" s="76">
        <v>52786248</v>
      </c>
      <c r="S28" s="76">
        <v>7752058</v>
      </c>
      <c r="T28" s="76">
        <v>6696315</v>
      </c>
      <c r="U28" s="76">
        <v>1055743</v>
      </c>
      <c r="V28" s="76">
        <v>3181466</v>
      </c>
      <c r="W28" s="76">
        <v>4041008</v>
      </c>
      <c r="X28" s="76">
        <v>859542</v>
      </c>
      <c r="Y28" s="76">
        <v>-340762</v>
      </c>
      <c r="Z28" s="76">
        <v>352798</v>
      </c>
      <c r="AA28" s="76">
        <v>693560</v>
      </c>
      <c r="AB28" s="163">
        <v>3477246</v>
      </c>
      <c r="AC28" s="1"/>
      <c r="AD28" s="45" t="s">
        <v>12</v>
      </c>
      <c r="AE28" s="76">
        <v>442373</v>
      </c>
      <c r="AF28" s="76">
        <v>598169</v>
      </c>
      <c r="AG28" s="76">
        <v>155796</v>
      </c>
      <c r="AH28" s="76">
        <v>382997</v>
      </c>
      <c r="AI28" s="76">
        <v>2114114</v>
      </c>
      <c r="AJ28" s="76">
        <v>537762</v>
      </c>
      <c r="AK28" s="76">
        <v>44982</v>
      </c>
      <c r="AL28" s="76">
        <v>55168</v>
      </c>
      <c r="AM28" s="76">
        <v>10186</v>
      </c>
      <c r="AN28" s="76">
        <v>9495969</v>
      </c>
      <c r="AO28" s="76">
        <v>1264016</v>
      </c>
      <c r="AP28" s="76">
        <v>674201</v>
      </c>
      <c r="AQ28" s="163">
        <v>589815</v>
      </c>
      <c r="AR28" s="1">
        <v>0</v>
      </c>
      <c r="AS28" s="45" t="s">
        <v>12</v>
      </c>
      <c r="AT28" s="10">
        <v>931554</v>
      </c>
      <c r="AU28" s="1">
        <v>741385</v>
      </c>
      <c r="AV28" s="1">
        <v>190169</v>
      </c>
      <c r="AW28" s="1">
        <v>7300399</v>
      </c>
      <c r="AX28" s="1">
        <v>32043</v>
      </c>
      <c r="AY28" s="1">
        <v>2227260</v>
      </c>
      <c r="AZ28" s="1">
        <v>5041096</v>
      </c>
      <c r="BA28" s="1">
        <v>73215741</v>
      </c>
      <c r="BB28" s="1">
        <v>29539</v>
      </c>
      <c r="BC28" s="9">
        <v>2478.6127153932089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3"/>
      <c r="CH28" s="1"/>
      <c r="CI28" s="65"/>
      <c r="CJ28" s="65"/>
      <c r="CK28" s="65"/>
      <c r="CL28" s="65"/>
      <c r="CM28" s="65"/>
      <c r="CN28" s="65"/>
      <c r="CO28" s="65"/>
      <c r="CP28" s="49"/>
      <c r="CQ28" s="49"/>
      <c r="CR28" s="1"/>
      <c r="CS28" s="63"/>
      <c r="CT28" s="63"/>
      <c r="CU28" s="63"/>
      <c r="CV28" s="63"/>
      <c r="CW28" s="63"/>
      <c r="CX28" s="63"/>
      <c r="CY28" s="1"/>
      <c r="CZ28" s="63"/>
      <c r="DA28" s="63"/>
      <c r="DB28" s="63"/>
      <c r="DC28" s="63"/>
      <c r="DD28" s="63"/>
      <c r="DE28" s="63"/>
      <c r="DF28" s="63"/>
    </row>
    <row r="29" spans="1:110" ht="12">
      <c r="A29" s="108" t="s">
        <v>16</v>
      </c>
      <c r="B29" s="109">
        <f t="shared" si="24"/>
        <v>1380.1872037914693</v>
      </c>
      <c r="C29" s="109">
        <f t="shared" si="25"/>
        <v>1005.0912322274881</v>
      </c>
      <c r="D29" s="109">
        <f t="shared" si="26"/>
        <v>86.792654028436019</v>
      </c>
      <c r="E29" s="109">
        <f t="shared" si="27"/>
        <v>8.4810426540284354</v>
      </c>
      <c r="F29" s="109">
        <f t="shared" si="28"/>
        <v>21.743483412322274</v>
      </c>
      <c r="G29" s="109">
        <f t="shared" si="29"/>
        <v>258.0787914691943</v>
      </c>
      <c r="H29" s="108" t="s">
        <v>16</v>
      </c>
      <c r="I29" s="119">
        <f t="shared" si="18"/>
        <v>2329756</v>
      </c>
      <c r="J29" s="115">
        <f t="shared" si="19"/>
        <v>1696594</v>
      </c>
      <c r="K29" s="115">
        <f t="shared" si="20"/>
        <v>146506</v>
      </c>
      <c r="L29" s="115">
        <f t="shared" si="21"/>
        <v>14316</v>
      </c>
      <c r="M29" s="115">
        <f t="shared" si="22"/>
        <v>36703</v>
      </c>
      <c r="N29" s="120">
        <f t="shared" si="23"/>
        <v>435637</v>
      </c>
      <c r="P29" s="48" t="s">
        <v>13</v>
      </c>
      <c r="Q29" s="164">
        <v>71582569</v>
      </c>
      <c r="R29" s="164">
        <v>62412462</v>
      </c>
      <c r="S29" s="164">
        <v>9170107</v>
      </c>
      <c r="T29" s="164">
        <v>7920596</v>
      </c>
      <c r="U29" s="164">
        <v>1249511</v>
      </c>
      <c r="V29" s="164">
        <v>3217718</v>
      </c>
      <c r="W29" s="164">
        <v>3949931</v>
      </c>
      <c r="X29" s="164">
        <v>732213</v>
      </c>
      <c r="Y29" s="164">
        <v>-441660</v>
      </c>
      <c r="Z29" s="164">
        <v>100782</v>
      </c>
      <c r="AA29" s="164">
        <v>542442</v>
      </c>
      <c r="AB29" s="165">
        <v>3627242</v>
      </c>
      <c r="AC29" s="1"/>
      <c r="AD29" s="48" t="s">
        <v>13</v>
      </c>
      <c r="AE29" s="164">
        <v>494531</v>
      </c>
      <c r="AF29" s="164">
        <v>677024</v>
      </c>
      <c r="AG29" s="164">
        <v>182493</v>
      </c>
      <c r="AH29" s="164">
        <v>314193</v>
      </c>
      <c r="AI29" s="164">
        <v>2541261</v>
      </c>
      <c r="AJ29" s="164">
        <v>277257</v>
      </c>
      <c r="AK29" s="164">
        <v>32136</v>
      </c>
      <c r="AL29" s="164">
        <v>39414</v>
      </c>
      <c r="AM29" s="164">
        <v>7278</v>
      </c>
      <c r="AN29" s="164">
        <v>10012435</v>
      </c>
      <c r="AO29" s="164">
        <v>594094</v>
      </c>
      <c r="AP29" s="164">
        <v>297221</v>
      </c>
      <c r="AQ29" s="165">
        <v>296873</v>
      </c>
      <c r="AR29" s="1">
        <v>0</v>
      </c>
      <c r="AS29" s="48" t="s">
        <v>13</v>
      </c>
      <c r="AT29" s="11">
        <v>190565</v>
      </c>
      <c r="AU29" s="12">
        <v>110920</v>
      </c>
      <c r="AV29" s="12">
        <v>79645</v>
      </c>
      <c r="AW29" s="12">
        <v>9227776</v>
      </c>
      <c r="AX29" s="12">
        <v>29049</v>
      </c>
      <c r="AY29" s="12">
        <v>3302074</v>
      </c>
      <c r="AZ29" s="12">
        <v>5896653</v>
      </c>
      <c r="BA29" s="12">
        <v>84812722</v>
      </c>
      <c r="BB29" s="12">
        <v>33453</v>
      </c>
      <c r="BC29" s="13">
        <v>2535.2800047828296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3"/>
      <c r="CH29" s="1"/>
      <c r="CI29" s="65"/>
      <c r="CJ29" s="65"/>
      <c r="CK29" s="65"/>
      <c r="CL29" s="65"/>
      <c r="CM29" s="65"/>
      <c r="CN29" s="65"/>
      <c r="CO29" s="65"/>
      <c r="CP29" s="49"/>
      <c r="CQ29" s="49"/>
      <c r="CR29" s="1"/>
      <c r="CS29" s="63"/>
      <c r="CT29" s="63"/>
      <c r="CU29" s="63"/>
      <c r="CV29" s="63"/>
      <c r="CW29" s="63"/>
      <c r="CX29" s="63"/>
      <c r="CY29" s="1"/>
      <c r="CZ29" s="63"/>
      <c r="DA29" s="63"/>
      <c r="DB29" s="63"/>
      <c r="DC29" s="63"/>
      <c r="DD29" s="63"/>
      <c r="DE29" s="63"/>
      <c r="DF29" s="63"/>
    </row>
    <row r="30" spans="1:110" ht="12">
      <c r="A30" s="108" t="s">
        <v>17</v>
      </c>
      <c r="B30" s="109">
        <f t="shared" si="24"/>
        <v>1794.2610183996576</v>
      </c>
      <c r="C30" s="109">
        <f t="shared" si="25"/>
        <v>1356.9934388817571</v>
      </c>
      <c r="D30" s="109">
        <f t="shared" si="26"/>
        <v>131.57395521323633</v>
      </c>
      <c r="E30" s="109">
        <f t="shared" si="27"/>
        <v>39.459278276993295</v>
      </c>
      <c r="F30" s="109">
        <f t="shared" si="28"/>
        <v>19.044786763657111</v>
      </c>
      <c r="G30" s="109">
        <f t="shared" si="29"/>
        <v>247.1895592640137</v>
      </c>
      <c r="H30" s="108" t="s">
        <v>17</v>
      </c>
      <c r="I30" s="119">
        <f t="shared" si="18"/>
        <v>12579564</v>
      </c>
      <c r="J30" s="115">
        <f t="shared" si="19"/>
        <v>9513881</v>
      </c>
      <c r="K30" s="115">
        <f t="shared" si="20"/>
        <v>922465</v>
      </c>
      <c r="L30" s="115">
        <f t="shared" si="21"/>
        <v>276649</v>
      </c>
      <c r="M30" s="115">
        <f t="shared" si="22"/>
        <v>133523</v>
      </c>
      <c r="N30" s="120">
        <f t="shared" si="23"/>
        <v>1733046</v>
      </c>
      <c r="P30" s="45" t="s">
        <v>14</v>
      </c>
      <c r="Q30" s="76">
        <v>6734578</v>
      </c>
      <c r="R30" s="76">
        <v>5873259</v>
      </c>
      <c r="S30" s="76">
        <v>861319</v>
      </c>
      <c r="T30" s="76">
        <v>744184</v>
      </c>
      <c r="U30" s="76">
        <v>117135</v>
      </c>
      <c r="V30" s="76">
        <v>2666457</v>
      </c>
      <c r="W30" s="76">
        <v>2750471</v>
      </c>
      <c r="X30" s="76">
        <v>84014</v>
      </c>
      <c r="Y30" s="76">
        <v>13191</v>
      </c>
      <c r="Z30" s="76">
        <v>69490</v>
      </c>
      <c r="AA30" s="76">
        <v>56299</v>
      </c>
      <c r="AB30" s="163">
        <v>2645500</v>
      </c>
      <c r="AC30" s="1"/>
      <c r="AD30" s="45" t="s">
        <v>14</v>
      </c>
      <c r="AE30" s="76">
        <v>84857</v>
      </c>
      <c r="AF30" s="76">
        <v>110813</v>
      </c>
      <c r="AG30" s="76">
        <v>25956</v>
      </c>
      <c r="AH30" s="76">
        <v>1970708</v>
      </c>
      <c r="AI30" s="76">
        <v>427511</v>
      </c>
      <c r="AJ30" s="76">
        <v>162424</v>
      </c>
      <c r="AK30" s="76">
        <v>7766</v>
      </c>
      <c r="AL30" s="76">
        <v>9525</v>
      </c>
      <c r="AM30" s="76">
        <v>1759</v>
      </c>
      <c r="AN30" s="76">
        <v>1692374</v>
      </c>
      <c r="AO30" s="76">
        <v>205686</v>
      </c>
      <c r="AP30" s="76">
        <v>167299</v>
      </c>
      <c r="AQ30" s="163">
        <v>38387</v>
      </c>
      <c r="AR30" s="1">
        <v>0</v>
      </c>
      <c r="AS30" s="45" t="s">
        <v>14</v>
      </c>
      <c r="AT30" s="1">
        <v>111569</v>
      </c>
      <c r="AU30" s="1">
        <v>60324</v>
      </c>
      <c r="AV30" s="1">
        <v>51245</v>
      </c>
      <c r="AW30" s="1">
        <v>1375119</v>
      </c>
      <c r="AX30" s="1">
        <v>19075</v>
      </c>
      <c r="AY30" s="1">
        <v>491401</v>
      </c>
      <c r="AZ30" s="1">
        <v>864643</v>
      </c>
      <c r="BA30" s="1">
        <v>11093409</v>
      </c>
      <c r="BB30" s="1">
        <v>4637</v>
      </c>
      <c r="BC30" s="9">
        <v>2392.3676946301489</v>
      </c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3"/>
      <c r="CH30" s="1"/>
      <c r="CI30" s="65"/>
      <c r="CJ30" s="65"/>
      <c r="CK30" s="65"/>
      <c r="CL30" s="65"/>
      <c r="CM30" s="65"/>
      <c r="CN30" s="65"/>
      <c r="CO30" s="65"/>
      <c r="CP30" s="49"/>
      <c r="CQ30" s="49"/>
      <c r="CR30" s="1"/>
      <c r="CS30" s="63"/>
      <c r="CT30" s="63"/>
      <c r="CU30" s="63"/>
      <c r="CV30" s="63"/>
      <c r="CW30" s="63"/>
      <c r="CX30" s="63"/>
      <c r="CY30" s="1"/>
      <c r="CZ30" s="63"/>
      <c r="DA30" s="63"/>
      <c r="DB30" s="63"/>
      <c r="DC30" s="63"/>
      <c r="DD30" s="63"/>
      <c r="DE30" s="63"/>
      <c r="DF30" s="63"/>
    </row>
    <row r="31" spans="1:110" ht="12">
      <c r="A31" s="108" t="s">
        <v>18</v>
      </c>
      <c r="B31" s="109">
        <f t="shared" si="24"/>
        <v>2179.554796647004</v>
      </c>
      <c r="C31" s="109">
        <f t="shared" si="25"/>
        <v>1661.5996584911518</v>
      </c>
      <c r="D31" s="109">
        <f t="shared" si="26"/>
        <v>120.98199316982304</v>
      </c>
      <c r="E31" s="109">
        <f t="shared" si="27"/>
        <v>20.739521887612543</v>
      </c>
      <c r="F31" s="109">
        <f t="shared" si="28"/>
        <v>12.723377832971128</v>
      </c>
      <c r="G31" s="109">
        <f t="shared" si="29"/>
        <v>363.51024526544552</v>
      </c>
      <c r="H31" s="108" t="s">
        <v>18</v>
      </c>
      <c r="I31" s="119">
        <f t="shared" si="18"/>
        <v>14040692</v>
      </c>
      <c r="J31" s="115">
        <f t="shared" si="19"/>
        <v>10704025</v>
      </c>
      <c r="K31" s="115">
        <f t="shared" si="20"/>
        <v>779366</v>
      </c>
      <c r="L31" s="115">
        <f t="shared" si="21"/>
        <v>133604</v>
      </c>
      <c r="M31" s="115">
        <f t="shared" si="22"/>
        <v>81964</v>
      </c>
      <c r="N31" s="120">
        <f t="shared" si="23"/>
        <v>2341733</v>
      </c>
      <c r="P31" s="45" t="s">
        <v>15</v>
      </c>
      <c r="Q31" s="76">
        <v>10722437</v>
      </c>
      <c r="R31" s="76">
        <v>9353578</v>
      </c>
      <c r="S31" s="76">
        <v>1368859</v>
      </c>
      <c r="T31" s="76">
        <v>1182087</v>
      </c>
      <c r="U31" s="76">
        <v>186772</v>
      </c>
      <c r="V31" s="76">
        <v>1158395</v>
      </c>
      <c r="W31" s="76">
        <v>1334758</v>
      </c>
      <c r="X31" s="76">
        <v>176363</v>
      </c>
      <c r="Y31" s="76">
        <v>-13985</v>
      </c>
      <c r="Z31" s="76">
        <v>114101</v>
      </c>
      <c r="AA31" s="76">
        <v>128086</v>
      </c>
      <c r="AB31" s="163">
        <v>1159386</v>
      </c>
      <c r="AC31" s="1"/>
      <c r="AD31" s="45" t="s">
        <v>15</v>
      </c>
      <c r="AE31" s="76">
        <v>159515</v>
      </c>
      <c r="AF31" s="76">
        <v>204849</v>
      </c>
      <c r="AG31" s="76">
        <v>45334</v>
      </c>
      <c r="AH31" s="76">
        <v>66776</v>
      </c>
      <c r="AI31" s="76">
        <v>634198</v>
      </c>
      <c r="AJ31" s="76">
        <v>298897</v>
      </c>
      <c r="AK31" s="76">
        <v>12994</v>
      </c>
      <c r="AL31" s="76">
        <v>15937</v>
      </c>
      <c r="AM31" s="76">
        <v>2943</v>
      </c>
      <c r="AN31" s="76">
        <v>2479274</v>
      </c>
      <c r="AO31" s="76">
        <v>314705</v>
      </c>
      <c r="AP31" s="76">
        <v>14766</v>
      </c>
      <c r="AQ31" s="163">
        <v>299939</v>
      </c>
      <c r="AR31" s="1">
        <v>0</v>
      </c>
      <c r="AS31" s="45" t="s">
        <v>15</v>
      </c>
      <c r="AT31" s="1">
        <v>107887</v>
      </c>
      <c r="AU31" s="1">
        <v>-9654</v>
      </c>
      <c r="AV31" s="1">
        <v>117541</v>
      </c>
      <c r="AW31" s="1">
        <v>2056682</v>
      </c>
      <c r="AX31" s="1">
        <v>24436</v>
      </c>
      <c r="AY31" s="1">
        <v>1000271</v>
      </c>
      <c r="AZ31" s="1">
        <v>1031975</v>
      </c>
      <c r="BA31" s="1">
        <v>14360106</v>
      </c>
      <c r="BB31" s="1">
        <v>8472</v>
      </c>
      <c r="BC31" s="9">
        <v>1695.007790368272</v>
      </c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3"/>
      <c r="CH31" s="1"/>
      <c r="CI31" s="65"/>
      <c r="CJ31" s="65"/>
      <c r="CK31" s="65"/>
      <c r="CL31" s="65"/>
      <c r="CM31" s="65"/>
      <c r="CN31" s="65"/>
      <c r="CO31" s="65"/>
      <c r="CP31" s="49"/>
      <c r="CQ31" s="49"/>
      <c r="CR31" s="1"/>
      <c r="CS31" s="63"/>
      <c r="CT31" s="63"/>
      <c r="CU31" s="63"/>
      <c r="CV31" s="63"/>
      <c r="CW31" s="63"/>
      <c r="CX31" s="63"/>
      <c r="CY31" s="1"/>
      <c r="CZ31" s="63"/>
      <c r="DA31" s="63"/>
      <c r="DB31" s="63"/>
      <c r="DC31" s="63"/>
      <c r="DD31" s="63"/>
      <c r="DE31" s="63"/>
      <c r="DF31" s="63"/>
    </row>
    <row r="32" spans="1:110" ht="12">
      <c r="A32" s="116" t="s">
        <v>42</v>
      </c>
      <c r="B32" s="109">
        <f t="shared" si="24"/>
        <v>1754.3468250716919</v>
      </c>
      <c r="C32" s="109">
        <f t="shared" si="25"/>
        <v>1343.0303973781238</v>
      </c>
      <c r="D32" s="109">
        <f t="shared" si="26"/>
        <v>118.35288816058993</v>
      </c>
      <c r="E32" s="109">
        <f t="shared" si="27"/>
        <v>36.031298648095046</v>
      </c>
      <c r="F32" s="109">
        <f t="shared" si="28"/>
        <v>15.049160180253994</v>
      </c>
      <c r="G32" s="109">
        <f t="shared" si="29"/>
        <v>241.88308070462924</v>
      </c>
      <c r="H32" s="116" t="s">
        <v>42</v>
      </c>
      <c r="I32" s="119">
        <f t="shared" si="18"/>
        <v>21411803</v>
      </c>
      <c r="J32" s="115">
        <f t="shared" si="19"/>
        <v>16391686</v>
      </c>
      <c r="K32" s="115">
        <f t="shared" si="20"/>
        <v>1444497</v>
      </c>
      <c r="L32" s="115">
        <f t="shared" si="21"/>
        <v>439762</v>
      </c>
      <c r="M32" s="115">
        <f t="shared" si="22"/>
        <v>183675</v>
      </c>
      <c r="N32" s="120">
        <f t="shared" si="23"/>
        <v>2952183</v>
      </c>
      <c r="P32" s="45" t="s">
        <v>16</v>
      </c>
      <c r="Q32" s="76">
        <v>1696594</v>
      </c>
      <c r="R32" s="76">
        <v>1480069</v>
      </c>
      <c r="S32" s="76">
        <v>216525</v>
      </c>
      <c r="T32" s="76">
        <v>186982</v>
      </c>
      <c r="U32" s="76">
        <v>29543</v>
      </c>
      <c r="V32" s="76">
        <v>146506</v>
      </c>
      <c r="W32" s="76">
        <v>198941</v>
      </c>
      <c r="X32" s="76">
        <v>52435</v>
      </c>
      <c r="Y32" s="76">
        <v>8865</v>
      </c>
      <c r="Z32" s="76">
        <v>52318</v>
      </c>
      <c r="AA32" s="76">
        <v>43453</v>
      </c>
      <c r="AB32" s="163">
        <v>136704</v>
      </c>
      <c r="AC32" s="1"/>
      <c r="AD32" s="45" t="s">
        <v>16</v>
      </c>
      <c r="AE32" s="76">
        <v>28621</v>
      </c>
      <c r="AF32" s="76">
        <v>37391</v>
      </c>
      <c r="AG32" s="76">
        <v>8770</v>
      </c>
      <c r="AH32" s="76">
        <v>8</v>
      </c>
      <c r="AI32" s="76">
        <v>93105</v>
      </c>
      <c r="AJ32" s="76">
        <v>14970</v>
      </c>
      <c r="AK32" s="76">
        <v>937</v>
      </c>
      <c r="AL32" s="76">
        <v>1149</v>
      </c>
      <c r="AM32" s="76">
        <v>212</v>
      </c>
      <c r="AN32" s="76">
        <v>486656</v>
      </c>
      <c r="AO32" s="76">
        <v>14316</v>
      </c>
      <c r="AP32" s="76">
        <v>-406</v>
      </c>
      <c r="AQ32" s="163">
        <v>14722</v>
      </c>
      <c r="AR32" s="1">
        <v>0</v>
      </c>
      <c r="AS32" s="45" t="s">
        <v>16</v>
      </c>
      <c r="AT32" s="1">
        <v>36703</v>
      </c>
      <c r="AU32" s="1">
        <v>6069</v>
      </c>
      <c r="AV32" s="1">
        <v>30634</v>
      </c>
      <c r="AW32" s="1">
        <v>435637</v>
      </c>
      <c r="AX32" s="1">
        <v>19712</v>
      </c>
      <c r="AY32" s="1">
        <v>185974</v>
      </c>
      <c r="AZ32" s="1">
        <v>229951</v>
      </c>
      <c r="BA32" s="1">
        <v>2329756</v>
      </c>
      <c r="BB32" s="1">
        <v>1688</v>
      </c>
      <c r="BC32" s="9">
        <v>1380.1872037914693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3"/>
      <c r="CH32" s="1"/>
      <c r="CI32" s="65"/>
      <c r="CJ32" s="65"/>
      <c r="CK32" s="65"/>
      <c r="CL32" s="65"/>
      <c r="CM32" s="65"/>
      <c r="CN32" s="65"/>
      <c r="CO32" s="65"/>
      <c r="CP32" s="49"/>
      <c r="CQ32" s="49"/>
      <c r="CR32" s="1"/>
      <c r="CS32" s="63"/>
      <c r="CT32" s="63"/>
      <c r="CU32" s="63"/>
      <c r="CV32" s="63"/>
      <c r="CW32" s="63"/>
      <c r="CX32" s="63"/>
      <c r="CY32" s="1"/>
      <c r="CZ32" s="63"/>
      <c r="DA32" s="63"/>
      <c r="DB32" s="63"/>
      <c r="DC32" s="63"/>
      <c r="DD32" s="63"/>
      <c r="DE32" s="63"/>
      <c r="DF32" s="63"/>
    </row>
    <row r="33" spans="1:110" ht="12">
      <c r="A33" s="108" t="s">
        <v>19</v>
      </c>
      <c r="B33" s="109">
        <f t="shared" si="24"/>
        <v>2009.2407366441764</v>
      </c>
      <c r="C33" s="109">
        <f t="shared" si="25"/>
        <v>1552.7864174317001</v>
      </c>
      <c r="D33" s="109">
        <f t="shared" si="26"/>
        <v>112.51902444419865</v>
      </c>
      <c r="E33" s="109">
        <f t="shared" si="27"/>
        <v>41.52035173100321</v>
      </c>
      <c r="F33" s="109">
        <f t="shared" si="28"/>
        <v>28.541588319876119</v>
      </c>
      <c r="G33" s="109">
        <f t="shared" si="29"/>
        <v>273.87335471739851</v>
      </c>
      <c r="H33" s="108" t="s">
        <v>19</v>
      </c>
      <c r="I33" s="119">
        <f t="shared" si="18"/>
        <v>36331091</v>
      </c>
      <c r="J33" s="115">
        <f t="shared" si="19"/>
        <v>28077484</v>
      </c>
      <c r="K33" s="115">
        <f t="shared" si="20"/>
        <v>2034569</v>
      </c>
      <c r="L33" s="115">
        <f t="shared" si="21"/>
        <v>750771</v>
      </c>
      <c r="M33" s="115">
        <f t="shared" si="22"/>
        <v>516089</v>
      </c>
      <c r="N33" s="120">
        <f t="shared" si="23"/>
        <v>4952178</v>
      </c>
      <c r="P33" s="45" t="s">
        <v>17</v>
      </c>
      <c r="Q33" s="76">
        <v>9513881</v>
      </c>
      <c r="R33" s="76">
        <v>8295772</v>
      </c>
      <c r="S33" s="76">
        <v>1218109</v>
      </c>
      <c r="T33" s="76">
        <v>1052083</v>
      </c>
      <c r="U33" s="76">
        <v>166026</v>
      </c>
      <c r="V33" s="76">
        <v>922465</v>
      </c>
      <c r="W33" s="76">
        <v>1071736</v>
      </c>
      <c r="X33" s="76">
        <v>149271</v>
      </c>
      <c r="Y33" s="76">
        <v>-5402</v>
      </c>
      <c r="Z33" s="76">
        <v>100754</v>
      </c>
      <c r="AA33" s="76">
        <v>106156</v>
      </c>
      <c r="AB33" s="163">
        <v>909438</v>
      </c>
      <c r="AC33" s="1"/>
      <c r="AD33" s="45" t="s">
        <v>17</v>
      </c>
      <c r="AE33" s="76">
        <v>143937</v>
      </c>
      <c r="AF33" s="76">
        <v>182878</v>
      </c>
      <c r="AG33" s="76">
        <v>38941</v>
      </c>
      <c r="AH33" s="76">
        <v>24829</v>
      </c>
      <c r="AI33" s="76">
        <v>448009</v>
      </c>
      <c r="AJ33" s="76">
        <v>292663</v>
      </c>
      <c r="AK33" s="76">
        <v>18429</v>
      </c>
      <c r="AL33" s="76">
        <v>22603</v>
      </c>
      <c r="AM33" s="76">
        <v>4174</v>
      </c>
      <c r="AN33" s="76">
        <v>2143218</v>
      </c>
      <c r="AO33" s="76">
        <v>276649</v>
      </c>
      <c r="AP33" s="76">
        <v>130099</v>
      </c>
      <c r="AQ33" s="163">
        <v>146550</v>
      </c>
      <c r="AR33" s="1">
        <v>0</v>
      </c>
      <c r="AS33" s="45" t="s">
        <v>17</v>
      </c>
      <c r="AT33" s="1">
        <v>133523</v>
      </c>
      <c r="AU33" s="1">
        <v>45110</v>
      </c>
      <c r="AV33" s="1">
        <v>88413</v>
      </c>
      <c r="AW33" s="1">
        <v>1733046</v>
      </c>
      <c r="AX33" s="1">
        <v>3215</v>
      </c>
      <c r="AY33" s="1">
        <v>629243</v>
      </c>
      <c r="AZ33" s="1">
        <v>1100588</v>
      </c>
      <c r="BA33" s="1">
        <v>12579564</v>
      </c>
      <c r="BB33" s="1">
        <v>7011</v>
      </c>
      <c r="BC33" s="9">
        <v>1794.2610183996576</v>
      </c>
      <c r="BD33" s="47"/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3"/>
      <c r="CH33" s="1"/>
      <c r="CI33" s="65"/>
      <c r="CJ33" s="65"/>
      <c r="CK33" s="65"/>
      <c r="CL33" s="65"/>
      <c r="CM33" s="65"/>
      <c r="CN33" s="65"/>
      <c r="CO33" s="65"/>
      <c r="CP33" s="49"/>
      <c r="CQ33" s="49"/>
      <c r="CR33" s="1"/>
      <c r="CS33" s="63"/>
      <c r="CT33" s="63"/>
      <c r="CU33" s="63"/>
      <c r="CV33" s="63"/>
      <c r="CW33" s="63"/>
      <c r="CX33" s="63"/>
      <c r="CY33" s="1"/>
      <c r="CZ33" s="63"/>
      <c r="DA33" s="63"/>
      <c r="DB33" s="63"/>
      <c r="DC33" s="63"/>
      <c r="DD33" s="63"/>
      <c r="DE33" s="63"/>
      <c r="DF33" s="63"/>
    </row>
    <row r="34" spans="1:110" s="47" customFormat="1" ht="12">
      <c r="A34" s="108" t="s">
        <v>20</v>
      </c>
      <c r="B34" s="115">
        <f t="shared" si="24"/>
        <v>2375.0678542130554</v>
      </c>
      <c r="C34" s="115">
        <f t="shared" si="25"/>
        <v>1787.1200046876831</v>
      </c>
      <c r="D34" s="115">
        <f t="shared" si="26"/>
        <v>170.92652056720965</v>
      </c>
      <c r="E34" s="115">
        <f t="shared" si="27"/>
        <v>52.64291573889605</v>
      </c>
      <c r="F34" s="115">
        <f t="shared" si="28"/>
        <v>29.940232040314076</v>
      </c>
      <c r="G34" s="115">
        <f t="shared" si="29"/>
        <v>334.43818117895228</v>
      </c>
      <c r="H34" s="108" t="s">
        <v>20</v>
      </c>
      <c r="I34" s="119">
        <f t="shared" si="18"/>
        <v>20266454</v>
      </c>
      <c r="J34" s="115">
        <f t="shared" si="19"/>
        <v>15249495</v>
      </c>
      <c r="K34" s="115">
        <f t="shared" si="20"/>
        <v>1458516</v>
      </c>
      <c r="L34" s="115">
        <f t="shared" si="21"/>
        <v>449202</v>
      </c>
      <c r="M34" s="115">
        <f t="shared" si="22"/>
        <v>255480</v>
      </c>
      <c r="N34" s="120">
        <f t="shared" si="23"/>
        <v>2853761</v>
      </c>
      <c r="P34" s="45" t="s">
        <v>18</v>
      </c>
      <c r="Q34" s="76">
        <v>10704025</v>
      </c>
      <c r="R34" s="76">
        <v>9331547</v>
      </c>
      <c r="S34" s="76">
        <v>1372478</v>
      </c>
      <c r="T34" s="76">
        <v>1185382</v>
      </c>
      <c r="U34" s="76">
        <v>187096</v>
      </c>
      <c r="V34" s="76">
        <v>779366</v>
      </c>
      <c r="W34" s="76">
        <v>858417</v>
      </c>
      <c r="X34" s="76">
        <v>79051</v>
      </c>
      <c r="Y34" s="76">
        <v>-5602</v>
      </c>
      <c r="Z34" s="76">
        <v>39536</v>
      </c>
      <c r="AA34" s="76">
        <v>45138</v>
      </c>
      <c r="AB34" s="163">
        <v>773900</v>
      </c>
      <c r="AC34" s="1"/>
      <c r="AD34" s="45" t="s">
        <v>18</v>
      </c>
      <c r="AE34" s="76">
        <v>117517</v>
      </c>
      <c r="AF34" s="76">
        <v>148923</v>
      </c>
      <c r="AG34" s="76">
        <v>31406</v>
      </c>
      <c r="AH34" s="76">
        <v>57703</v>
      </c>
      <c r="AI34" s="76">
        <v>513940</v>
      </c>
      <c r="AJ34" s="76">
        <v>84740</v>
      </c>
      <c r="AK34" s="76">
        <v>11068</v>
      </c>
      <c r="AL34" s="76">
        <v>13575</v>
      </c>
      <c r="AM34" s="76">
        <v>2507</v>
      </c>
      <c r="AN34" s="76">
        <v>2557301</v>
      </c>
      <c r="AO34" s="76">
        <v>133604</v>
      </c>
      <c r="AP34" s="76">
        <v>100253</v>
      </c>
      <c r="AQ34" s="163">
        <v>33351</v>
      </c>
      <c r="AR34" s="1">
        <v>0</v>
      </c>
      <c r="AS34" s="45" t="s">
        <v>18</v>
      </c>
      <c r="AT34" s="1">
        <v>81964</v>
      </c>
      <c r="AU34" s="1">
        <v>33440</v>
      </c>
      <c r="AV34" s="1">
        <v>48524</v>
      </c>
      <c r="AW34" s="1">
        <v>2341733</v>
      </c>
      <c r="AX34" s="1">
        <v>29681</v>
      </c>
      <c r="AY34" s="1">
        <v>834794</v>
      </c>
      <c r="AZ34" s="1">
        <v>1477258</v>
      </c>
      <c r="BA34" s="1">
        <v>14040692</v>
      </c>
      <c r="BB34" s="1">
        <v>6442</v>
      </c>
      <c r="BC34" s="9">
        <v>2179.554796647004</v>
      </c>
      <c r="BD34" s="7"/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3"/>
      <c r="CH34" s="1"/>
      <c r="CI34" s="65"/>
      <c r="CJ34" s="65"/>
      <c r="CK34" s="65"/>
      <c r="CL34" s="65"/>
      <c r="CM34" s="65"/>
      <c r="CN34" s="65"/>
      <c r="CO34" s="65"/>
      <c r="CP34" s="49"/>
      <c r="CQ34" s="49"/>
      <c r="CR34" s="1"/>
      <c r="CS34" s="63"/>
      <c r="CT34" s="63"/>
      <c r="CU34" s="63"/>
      <c r="CV34" s="63"/>
      <c r="CW34" s="63"/>
      <c r="CX34" s="63"/>
      <c r="CY34" s="1"/>
      <c r="CZ34" s="63"/>
      <c r="DA34" s="63"/>
      <c r="DB34" s="63"/>
      <c r="DC34" s="63"/>
      <c r="DD34" s="63"/>
      <c r="DE34" s="63"/>
      <c r="DF34" s="63"/>
    </row>
    <row r="35" spans="1:110" ht="12">
      <c r="A35" s="108" t="s">
        <v>21</v>
      </c>
      <c r="B35" s="109">
        <f t="shared" si="24"/>
        <v>2332.9533280458791</v>
      </c>
      <c r="C35" s="109">
        <f t="shared" si="25"/>
        <v>1766.3468976877555</v>
      </c>
      <c r="D35" s="109">
        <f t="shared" si="26"/>
        <v>196.12613629430786</v>
      </c>
      <c r="E35" s="109">
        <f t="shared" si="27"/>
        <v>66.427124641571595</v>
      </c>
      <c r="F35" s="109">
        <f t="shared" si="28"/>
        <v>22.264504911231775</v>
      </c>
      <c r="G35" s="109">
        <f t="shared" si="29"/>
        <v>281.78866451101214</v>
      </c>
      <c r="H35" s="108" t="s">
        <v>21</v>
      </c>
      <c r="I35" s="119">
        <f t="shared" si="18"/>
        <v>76478876</v>
      </c>
      <c r="J35" s="115">
        <f t="shared" si="19"/>
        <v>57904384</v>
      </c>
      <c r="K35" s="115">
        <f t="shared" si="20"/>
        <v>6429407</v>
      </c>
      <c r="L35" s="115">
        <f t="shared" si="21"/>
        <v>2177614</v>
      </c>
      <c r="M35" s="115">
        <f t="shared" si="22"/>
        <v>729875</v>
      </c>
      <c r="N35" s="120">
        <f t="shared" si="23"/>
        <v>9237596</v>
      </c>
      <c r="P35" s="48" t="s">
        <v>42</v>
      </c>
      <c r="Q35" s="170">
        <v>16391686</v>
      </c>
      <c r="R35" s="164">
        <v>14290190</v>
      </c>
      <c r="S35" s="164">
        <v>2101496</v>
      </c>
      <c r="T35" s="164">
        <v>1814967</v>
      </c>
      <c r="U35" s="164">
        <v>286529</v>
      </c>
      <c r="V35" s="164">
        <v>1444497</v>
      </c>
      <c r="W35" s="164">
        <v>1704241</v>
      </c>
      <c r="X35" s="164">
        <v>259744</v>
      </c>
      <c r="Y35" s="164">
        <v>22466</v>
      </c>
      <c r="Z35" s="164">
        <v>201766</v>
      </c>
      <c r="AA35" s="164">
        <v>179300</v>
      </c>
      <c r="AB35" s="165">
        <v>1373559</v>
      </c>
      <c r="AC35" s="1"/>
      <c r="AD35" s="48" t="s">
        <v>42</v>
      </c>
      <c r="AE35" s="164">
        <v>219910</v>
      </c>
      <c r="AF35" s="164">
        <v>289377</v>
      </c>
      <c r="AG35" s="164">
        <v>69467</v>
      </c>
      <c r="AH35" s="164">
        <v>98117</v>
      </c>
      <c r="AI35" s="164">
        <v>804009</v>
      </c>
      <c r="AJ35" s="164">
        <v>251523</v>
      </c>
      <c r="AK35" s="164">
        <v>48472</v>
      </c>
      <c r="AL35" s="164">
        <v>59449</v>
      </c>
      <c r="AM35" s="164">
        <v>10977</v>
      </c>
      <c r="AN35" s="164">
        <v>3575620</v>
      </c>
      <c r="AO35" s="164">
        <v>439762</v>
      </c>
      <c r="AP35" s="164">
        <v>279329</v>
      </c>
      <c r="AQ35" s="165">
        <v>160433</v>
      </c>
      <c r="AR35" s="1">
        <v>0</v>
      </c>
      <c r="AS35" s="48" t="s">
        <v>42</v>
      </c>
      <c r="AT35" s="12">
        <v>183675</v>
      </c>
      <c r="AU35" s="12">
        <v>55074</v>
      </c>
      <c r="AV35" s="12">
        <v>128601</v>
      </c>
      <c r="AW35" s="12">
        <v>2952183</v>
      </c>
      <c r="AX35" s="12">
        <v>31131</v>
      </c>
      <c r="AY35" s="12">
        <v>806483</v>
      </c>
      <c r="AZ35" s="12">
        <v>2114569</v>
      </c>
      <c r="BA35" s="12">
        <v>21411803</v>
      </c>
      <c r="BB35" s="12">
        <v>12205</v>
      </c>
      <c r="BC35" s="13">
        <v>1754.3468250716919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3"/>
      <c r="CH35" s="1"/>
      <c r="CI35" s="65"/>
      <c r="CJ35" s="65"/>
      <c r="CK35" s="65"/>
      <c r="CL35" s="65"/>
      <c r="CM35" s="65"/>
      <c r="CN35" s="65"/>
      <c r="CO35" s="65"/>
      <c r="CP35" s="49"/>
      <c r="CQ35" s="49"/>
      <c r="CR35" s="1"/>
      <c r="CS35" s="63"/>
      <c r="CT35" s="63"/>
      <c r="CU35" s="63"/>
      <c r="CV35" s="63"/>
      <c r="CW35" s="63"/>
      <c r="CX35" s="63"/>
      <c r="CY35" s="1"/>
      <c r="CZ35" s="63"/>
      <c r="DA35" s="63"/>
      <c r="DB35" s="63"/>
      <c r="DC35" s="63"/>
      <c r="DD35" s="63"/>
      <c r="DE35" s="63"/>
      <c r="DF35" s="63"/>
    </row>
    <row r="36" spans="1:110" ht="12">
      <c r="A36" s="108" t="s">
        <v>22</v>
      </c>
      <c r="B36" s="109">
        <f t="shared" si="24"/>
        <v>1929.2368763557483</v>
      </c>
      <c r="C36" s="109">
        <f t="shared" si="25"/>
        <v>1391.350715835141</v>
      </c>
      <c r="D36" s="109">
        <f t="shared" si="26"/>
        <v>185.03149674620391</v>
      </c>
      <c r="E36" s="109">
        <f t="shared" si="27"/>
        <v>53.794880694143167</v>
      </c>
      <c r="F36" s="109">
        <f t="shared" si="28"/>
        <v>26.448156182212582</v>
      </c>
      <c r="G36" s="109">
        <f t="shared" si="29"/>
        <v>272.61162689804775</v>
      </c>
      <c r="H36" s="108" t="s">
        <v>22</v>
      </c>
      <c r="I36" s="119">
        <f t="shared" si="18"/>
        <v>22234455</v>
      </c>
      <c r="J36" s="115">
        <f t="shared" si="19"/>
        <v>16035317</v>
      </c>
      <c r="K36" s="115">
        <f t="shared" si="20"/>
        <v>2132488</v>
      </c>
      <c r="L36" s="115">
        <f t="shared" si="21"/>
        <v>619986</v>
      </c>
      <c r="M36" s="115">
        <f t="shared" si="22"/>
        <v>304815</v>
      </c>
      <c r="N36" s="120">
        <f t="shared" si="23"/>
        <v>3141849</v>
      </c>
      <c r="P36" s="45" t="s">
        <v>19</v>
      </c>
      <c r="Q36" s="76">
        <v>28077484</v>
      </c>
      <c r="R36" s="76">
        <v>24478355</v>
      </c>
      <c r="S36" s="76">
        <v>3599129</v>
      </c>
      <c r="T36" s="76">
        <v>3107566</v>
      </c>
      <c r="U36" s="76">
        <v>491563</v>
      </c>
      <c r="V36" s="76">
        <v>2034569</v>
      </c>
      <c r="W36" s="76">
        <v>2634912</v>
      </c>
      <c r="X36" s="76">
        <v>600343</v>
      </c>
      <c r="Y36" s="76">
        <v>-83809</v>
      </c>
      <c r="Z36" s="76">
        <v>413232</v>
      </c>
      <c r="AA36" s="76">
        <v>497041</v>
      </c>
      <c r="AB36" s="163">
        <v>2074245</v>
      </c>
      <c r="AC36" s="1"/>
      <c r="AD36" s="45" t="s">
        <v>19</v>
      </c>
      <c r="AE36" s="76">
        <v>530667</v>
      </c>
      <c r="AF36" s="76">
        <v>623975</v>
      </c>
      <c r="AG36" s="76">
        <v>93308</v>
      </c>
      <c r="AH36" s="76">
        <v>107961</v>
      </c>
      <c r="AI36" s="76">
        <v>1310898</v>
      </c>
      <c r="AJ36" s="76">
        <v>124719</v>
      </c>
      <c r="AK36" s="76">
        <v>44133</v>
      </c>
      <c r="AL36" s="76">
        <v>54127</v>
      </c>
      <c r="AM36" s="76">
        <v>9994</v>
      </c>
      <c r="AN36" s="76">
        <v>6219038</v>
      </c>
      <c r="AO36" s="76">
        <v>750771</v>
      </c>
      <c r="AP36" s="76">
        <v>350096</v>
      </c>
      <c r="AQ36" s="163">
        <v>400675</v>
      </c>
      <c r="AR36" s="1">
        <v>0</v>
      </c>
      <c r="AS36" s="45" t="s">
        <v>19</v>
      </c>
      <c r="AT36" s="1">
        <v>516089</v>
      </c>
      <c r="AU36" s="1">
        <v>366960</v>
      </c>
      <c r="AV36" s="1">
        <v>149129</v>
      </c>
      <c r="AW36" s="1">
        <v>4952178</v>
      </c>
      <c r="AX36" s="1">
        <v>18472</v>
      </c>
      <c r="AY36" s="1">
        <v>1910685</v>
      </c>
      <c r="AZ36" s="1">
        <v>3023021</v>
      </c>
      <c r="BA36" s="1">
        <v>36331091</v>
      </c>
      <c r="BB36" s="1">
        <v>18082</v>
      </c>
      <c r="BC36" s="9">
        <v>2009.2407366441764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3"/>
      <c r="CH36" s="1"/>
      <c r="CI36" s="65"/>
      <c r="CJ36" s="65"/>
      <c r="CK36" s="65"/>
      <c r="CL36" s="65"/>
      <c r="CM36" s="65"/>
      <c r="CN36" s="65"/>
      <c r="CO36" s="65"/>
      <c r="CP36" s="49"/>
      <c r="CQ36" s="49"/>
      <c r="CR36" s="1"/>
      <c r="CS36" s="63"/>
      <c r="CT36" s="63"/>
      <c r="CU36" s="63"/>
      <c r="CV36" s="63"/>
      <c r="CW36" s="63"/>
      <c r="CX36" s="63"/>
      <c r="CY36" s="1"/>
      <c r="CZ36" s="63"/>
      <c r="DA36" s="63"/>
      <c r="DB36" s="63"/>
      <c r="DC36" s="63"/>
      <c r="DD36" s="63"/>
      <c r="DE36" s="63"/>
      <c r="DF36" s="63"/>
    </row>
    <row r="37" spans="1:110" ht="12">
      <c r="A37" s="116" t="s">
        <v>43</v>
      </c>
      <c r="B37" s="109">
        <f t="shared" si="24"/>
        <v>1491.6398956691844</v>
      </c>
      <c r="C37" s="109">
        <f t="shared" si="25"/>
        <v>1160.1649187632452</v>
      </c>
      <c r="D37" s="109">
        <f t="shared" si="26"/>
        <v>107.39015377927512</v>
      </c>
      <c r="E37" s="109">
        <f t="shared" si="27"/>
        <v>22.226593490191817</v>
      </c>
      <c r="F37" s="109">
        <f t="shared" si="28"/>
        <v>10.62180079334891</v>
      </c>
      <c r="G37" s="109">
        <f t="shared" si="29"/>
        <v>191.23642884312341</v>
      </c>
      <c r="H37" s="116" t="s">
        <v>43</v>
      </c>
      <c r="I37" s="119">
        <f t="shared" si="18"/>
        <v>27450649</v>
      </c>
      <c r="J37" s="115">
        <f t="shared" si="19"/>
        <v>21350515</v>
      </c>
      <c r="K37" s="115">
        <f t="shared" si="20"/>
        <v>1976301</v>
      </c>
      <c r="L37" s="115">
        <f t="shared" si="21"/>
        <v>409036</v>
      </c>
      <c r="M37" s="115">
        <f t="shared" si="22"/>
        <v>195473</v>
      </c>
      <c r="N37" s="120">
        <f t="shared" si="23"/>
        <v>3519324</v>
      </c>
      <c r="P37" s="45" t="s">
        <v>20</v>
      </c>
      <c r="Q37" s="76">
        <v>15249495</v>
      </c>
      <c r="R37" s="76">
        <v>13294060</v>
      </c>
      <c r="S37" s="76">
        <v>1955435</v>
      </c>
      <c r="T37" s="76">
        <v>1689126</v>
      </c>
      <c r="U37" s="76">
        <v>266309</v>
      </c>
      <c r="V37" s="76">
        <v>1458516</v>
      </c>
      <c r="W37" s="76">
        <v>1580929</v>
      </c>
      <c r="X37" s="76">
        <v>122413</v>
      </c>
      <c r="Y37" s="76">
        <v>-58957</v>
      </c>
      <c r="Z37" s="76">
        <v>17863</v>
      </c>
      <c r="AA37" s="76">
        <v>76820</v>
      </c>
      <c r="AB37" s="163">
        <v>1504669</v>
      </c>
      <c r="AC37" s="1"/>
      <c r="AD37" s="45" t="s">
        <v>20</v>
      </c>
      <c r="AE37" s="76">
        <v>235499</v>
      </c>
      <c r="AF37" s="76">
        <v>278192</v>
      </c>
      <c r="AG37" s="76">
        <v>42693</v>
      </c>
      <c r="AH37" s="76">
        <v>175256</v>
      </c>
      <c r="AI37" s="76">
        <v>706675</v>
      </c>
      <c r="AJ37" s="76">
        <v>387239</v>
      </c>
      <c r="AK37" s="76">
        <v>12804</v>
      </c>
      <c r="AL37" s="76">
        <v>15704</v>
      </c>
      <c r="AM37" s="76">
        <v>2900</v>
      </c>
      <c r="AN37" s="76">
        <v>3558443</v>
      </c>
      <c r="AO37" s="76">
        <v>449202</v>
      </c>
      <c r="AP37" s="76">
        <v>353557</v>
      </c>
      <c r="AQ37" s="163">
        <v>95645</v>
      </c>
      <c r="AR37" s="1">
        <v>0</v>
      </c>
      <c r="AS37" s="45" t="s">
        <v>20</v>
      </c>
      <c r="AT37" s="1">
        <v>255480</v>
      </c>
      <c r="AU37" s="1">
        <v>198300</v>
      </c>
      <c r="AV37" s="1">
        <v>57180</v>
      </c>
      <c r="AW37" s="1">
        <v>2853761</v>
      </c>
      <c r="AX37" s="1">
        <v>-21756</v>
      </c>
      <c r="AY37" s="1">
        <v>1009592</v>
      </c>
      <c r="AZ37" s="1">
        <v>1865925</v>
      </c>
      <c r="BA37" s="1">
        <v>20266454</v>
      </c>
      <c r="BB37" s="1">
        <v>8533</v>
      </c>
      <c r="BC37" s="9">
        <v>2375.0678542130554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3"/>
      <c r="CH37" s="1"/>
      <c r="CI37" s="65"/>
      <c r="CJ37" s="65"/>
      <c r="CK37" s="65"/>
      <c r="CL37" s="65"/>
      <c r="CM37" s="65"/>
      <c r="CN37" s="65"/>
      <c r="CO37" s="65"/>
      <c r="CP37" s="49"/>
      <c r="CQ37" s="49"/>
      <c r="CR37" s="1"/>
      <c r="CS37" s="63"/>
      <c r="CT37" s="63"/>
      <c r="CU37" s="63"/>
      <c r="CV37" s="63"/>
      <c r="CW37" s="63"/>
      <c r="CX37" s="63"/>
      <c r="CY37" s="1"/>
      <c r="CZ37" s="63"/>
      <c r="DA37" s="63"/>
      <c r="DB37" s="63"/>
      <c r="DC37" s="63"/>
      <c r="DD37" s="63"/>
      <c r="DE37" s="63"/>
      <c r="DF37" s="63"/>
    </row>
    <row r="38" spans="1:110" ht="12">
      <c r="A38" s="117" t="s">
        <v>44</v>
      </c>
      <c r="B38" s="109">
        <f t="shared" si="24"/>
        <v>1803.5839360487248</v>
      </c>
      <c r="C38" s="109">
        <f t="shared" si="25"/>
        <v>1317.9894937190711</v>
      </c>
      <c r="D38" s="109">
        <f t="shared" si="26"/>
        <v>98.180890749904833</v>
      </c>
      <c r="E38" s="109">
        <f t="shared" si="27"/>
        <v>33.895089455652837</v>
      </c>
      <c r="F38" s="109">
        <f t="shared" si="28"/>
        <v>74.243090978302249</v>
      </c>
      <c r="G38" s="109">
        <f t="shared" si="29"/>
        <v>279.27537114579366</v>
      </c>
      <c r="H38" s="117" t="s">
        <v>44</v>
      </c>
      <c r="I38" s="119">
        <f t="shared" si="18"/>
        <v>23690075</v>
      </c>
      <c r="J38" s="115">
        <f t="shared" si="19"/>
        <v>17311792</v>
      </c>
      <c r="K38" s="115">
        <f t="shared" si="20"/>
        <v>1289606</v>
      </c>
      <c r="L38" s="115">
        <f t="shared" si="21"/>
        <v>445212</v>
      </c>
      <c r="M38" s="115">
        <f t="shared" si="22"/>
        <v>975183</v>
      </c>
      <c r="N38" s="120">
        <f t="shared" si="23"/>
        <v>3668282</v>
      </c>
      <c r="P38" s="45" t="s">
        <v>21</v>
      </c>
      <c r="Q38" s="76">
        <v>57904384</v>
      </c>
      <c r="R38" s="76">
        <v>50472644</v>
      </c>
      <c r="S38" s="76">
        <v>7431740</v>
      </c>
      <c r="T38" s="76">
        <v>6412809</v>
      </c>
      <c r="U38" s="76">
        <v>1018931</v>
      </c>
      <c r="V38" s="76">
        <v>6429407</v>
      </c>
      <c r="W38" s="76">
        <v>8826237</v>
      </c>
      <c r="X38" s="76">
        <v>2396830</v>
      </c>
      <c r="Y38" s="76">
        <v>1502187</v>
      </c>
      <c r="Z38" s="76">
        <v>3724007</v>
      </c>
      <c r="AA38" s="76">
        <v>2221820</v>
      </c>
      <c r="AB38" s="163">
        <v>4877147</v>
      </c>
      <c r="AC38" s="1"/>
      <c r="AD38" s="45" t="s">
        <v>21</v>
      </c>
      <c r="AE38" s="76">
        <v>948937</v>
      </c>
      <c r="AF38" s="76">
        <v>1112608</v>
      </c>
      <c r="AG38" s="76">
        <v>163671</v>
      </c>
      <c r="AH38" s="76">
        <v>237289</v>
      </c>
      <c r="AI38" s="76">
        <v>2387585</v>
      </c>
      <c r="AJ38" s="76">
        <v>1303336</v>
      </c>
      <c r="AK38" s="76">
        <v>50073</v>
      </c>
      <c r="AL38" s="76">
        <v>61412</v>
      </c>
      <c r="AM38" s="76">
        <v>11339</v>
      </c>
      <c r="AN38" s="76">
        <v>12145085</v>
      </c>
      <c r="AO38" s="76">
        <v>2177614</v>
      </c>
      <c r="AP38" s="76">
        <v>1808525</v>
      </c>
      <c r="AQ38" s="163">
        <v>369089</v>
      </c>
      <c r="AR38" s="1">
        <v>0</v>
      </c>
      <c r="AS38" s="45" t="s">
        <v>21</v>
      </c>
      <c r="AT38" s="1">
        <v>729875</v>
      </c>
      <c r="AU38" s="1">
        <v>546088</v>
      </c>
      <c r="AV38" s="1">
        <v>183787</v>
      </c>
      <c r="AW38" s="1">
        <v>9237596</v>
      </c>
      <c r="AX38" s="1">
        <v>-45860</v>
      </c>
      <c r="AY38" s="1">
        <v>3515208</v>
      </c>
      <c r="AZ38" s="1">
        <v>5768248</v>
      </c>
      <c r="BA38" s="1">
        <v>76478876</v>
      </c>
      <c r="BB38" s="1">
        <v>32782</v>
      </c>
      <c r="BC38" s="9">
        <v>2332.9533280458791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3"/>
      <c r="CH38" s="1"/>
      <c r="CI38" s="65"/>
      <c r="CJ38" s="65"/>
      <c r="CK38" s="65"/>
      <c r="CL38" s="65"/>
      <c r="CM38" s="65"/>
      <c r="CN38" s="65"/>
      <c r="CO38" s="65"/>
      <c r="CP38" s="49"/>
      <c r="CQ38" s="49"/>
      <c r="CR38" s="1"/>
      <c r="CS38" s="63"/>
      <c r="CT38" s="63"/>
      <c r="CU38" s="63"/>
      <c r="CV38" s="63"/>
      <c r="CW38" s="63"/>
      <c r="CX38" s="63"/>
      <c r="CY38" s="1"/>
      <c r="CZ38" s="63"/>
      <c r="DA38" s="63"/>
      <c r="DB38" s="63"/>
      <c r="DC38" s="63"/>
      <c r="DD38" s="63"/>
      <c r="DE38" s="63"/>
      <c r="DF38" s="63"/>
    </row>
    <row r="39" spans="1:110" ht="12">
      <c r="A39" s="108" t="s">
        <v>45</v>
      </c>
      <c r="B39" s="109">
        <f t="shared" si="24"/>
        <v>1706.0326208676177</v>
      </c>
      <c r="C39" s="109">
        <f t="shared" si="25"/>
        <v>1335.3174448609961</v>
      </c>
      <c r="D39" s="109">
        <f t="shared" si="26"/>
        <v>98.675154583962225</v>
      </c>
      <c r="E39" s="109">
        <f t="shared" si="27"/>
        <v>11.457227713131116</v>
      </c>
      <c r="F39" s="109">
        <f t="shared" si="28"/>
        <v>11.845221286333317</v>
      </c>
      <c r="G39" s="109">
        <f t="shared" si="29"/>
        <v>248.73757242319491</v>
      </c>
      <c r="H39" s="108" t="s">
        <v>45</v>
      </c>
      <c r="I39" s="119">
        <f t="shared" si="18"/>
        <v>35040204</v>
      </c>
      <c r="J39" s="115">
        <f t="shared" si="19"/>
        <v>27426085</v>
      </c>
      <c r="K39" s="115">
        <f t="shared" si="20"/>
        <v>2026689</v>
      </c>
      <c r="L39" s="115">
        <f t="shared" si="21"/>
        <v>235320</v>
      </c>
      <c r="M39" s="115">
        <f t="shared" si="22"/>
        <v>243289</v>
      </c>
      <c r="N39" s="120">
        <f t="shared" si="23"/>
        <v>5108821</v>
      </c>
      <c r="P39" s="45" t="s">
        <v>22</v>
      </c>
      <c r="Q39" s="76">
        <v>16035317</v>
      </c>
      <c r="R39" s="76">
        <v>13979715</v>
      </c>
      <c r="S39" s="76">
        <v>2055602</v>
      </c>
      <c r="T39" s="76">
        <v>1776052</v>
      </c>
      <c r="U39" s="76">
        <v>279550</v>
      </c>
      <c r="V39" s="76">
        <v>2132488</v>
      </c>
      <c r="W39" s="76">
        <v>2331955</v>
      </c>
      <c r="X39" s="76">
        <v>199467</v>
      </c>
      <c r="Y39" s="76">
        <v>-84322</v>
      </c>
      <c r="Z39" s="76">
        <v>53672</v>
      </c>
      <c r="AA39" s="76">
        <v>137994</v>
      </c>
      <c r="AB39" s="163">
        <v>2193475</v>
      </c>
      <c r="AC39" s="1"/>
      <c r="AD39" s="45" t="s">
        <v>22</v>
      </c>
      <c r="AE39" s="76">
        <v>322990</v>
      </c>
      <c r="AF39" s="76">
        <v>379178</v>
      </c>
      <c r="AG39" s="76">
        <v>56188</v>
      </c>
      <c r="AH39" s="76">
        <v>175589</v>
      </c>
      <c r="AI39" s="76">
        <v>738879</v>
      </c>
      <c r="AJ39" s="76">
        <v>956017</v>
      </c>
      <c r="AK39" s="76">
        <v>23335</v>
      </c>
      <c r="AL39" s="76">
        <v>28620</v>
      </c>
      <c r="AM39" s="76">
        <v>5285</v>
      </c>
      <c r="AN39" s="76">
        <v>4066650</v>
      </c>
      <c r="AO39" s="76">
        <v>619986</v>
      </c>
      <c r="AP39" s="76">
        <v>258925</v>
      </c>
      <c r="AQ39" s="163">
        <v>361061</v>
      </c>
      <c r="AR39" s="1">
        <v>0</v>
      </c>
      <c r="AS39" s="45" t="s">
        <v>22</v>
      </c>
      <c r="AT39" s="1">
        <v>304815</v>
      </c>
      <c r="AU39" s="1">
        <v>208503</v>
      </c>
      <c r="AV39" s="1">
        <v>96312</v>
      </c>
      <c r="AW39" s="1">
        <v>3141849</v>
      </c>
      <c r="AX39" s="1">
        <v>-60635</v>
      </c>
      <c r="AY39" s="1">
        <v>1075576</v>
      </c>
      <c r="AZ39" s="1">
        <v>2126908</v>
      </c>
      <c r="BA39" s="1">
        <v>22234455</v>
      </c>
      <c r="BB39" s="1">
        <v>11525</v>
      </c>
      <c r="BC39" s="9">
        <v>1929.2368763557483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3"/>
      <c r="CH39" s="1"/>
      <c r="CI39" s="65"/>
      <c r="CJ39" s="65"/>
      <c r="CK39" s="65"/>
      <c r="CL39" s="65"/>
      <c r="CM39" s="65"/>
      <c r="CN39" s="65"/>
      <c r="CO39" s="65"/>
      <c r="CP39" s="49"/>
      <c r="CQ39" s="49"/>
      <c r="CR39" s="1"/>
      <c r="CS39" s="63"/>
      <c r="CT39" s="63"/>
      <c r="CU39" s="63"/>
      <c r="CV39" s="63"/>
      <c r="CW39" s="63"/>
      <c r="CX39" s="63"/>
      <c r="CY39" s="1"/>
      <c r="CZ39" s="63"/>
      <c r="DA39" s="63"/>
      <c r="DB39" s="63"/>
      <c r="DC39" s="63"/>
      <c r="DD39" s="63"/>
      <c r="DE39" s="63"/>
      <c r="DF39" s="63"/>
    </row>
    <row r="40" spans="1:110" ht="12">
      <c r="A40" s="116" t="s">
        <v>23</v>
      </c>
      <c r="B40" s="109">
        <f t="shared" si="24"/>
        <v>1576.5273678311228</v>
      </c>
      <c r="C40" s="109">
        <f t="shared" si="25"/>
        <v>1147.8912759200448</v>
      </c>
      <c r="D40" s="109">
        <f t="shared" si="26"/>
        <v>83.321128339249015</v>
      </c>
      <c r="E40" s="109">
        <f t="shared" si="27"/>
        <v>19.949560993835231</v>
      </c>
      <c r="F40" s="109">
        <f t="shared" si="28"/>
        <v>9.7831122734915006</v>
      </c>
      <c r="G40" s="109">
        <f t="shared" si="29"/>
        <v>315.58229030450212</v>
      </c>
      <c r="H40" s="116" t="s">
        <v>23</v>
      </c>
      <c r="I40" s="119">
        <f t="shared" si="18"/>
        <v>8439151</v>
      </c>
      <c r="J40" s="115">
        <f t="shared" si="19"/>
        <v>6144662</v>
      </c>
      <c r="K40" s="115">
        <f t="shared" si="20"/>
        <v>446018</v>
      </c>
      <c r="L40" s="115">
        <f t="shared" si="21"/>
        <v>106790</v>
      </c>
      <c r="M40" s="115">
        <f t="shared" si="22"/>
        <v>52369</v>
      </c>
      <c r="N40" s="120">
        <f t="shared" si="23"/>
        <v>1689312</v>
      </c>
      <c r="P40" s="48" t="s">
        <v>43</v>
      </c>
      <c r="Q40" s="164">
        <v>21350515</v>
      </c>
      <c r="R40" s="164">
        <v>18617532</v>
      </c>
      <c r="S40" s="164">
        <v>2732983</v>
      </c>
      <c r="T40" s="164">
        <v>2360116</v>
      </c>
      <c r="U40" s="164">
        <v>372867</v>
      </c>
      <c r="V40" s="164">
        <v>1976301</v>
      </c>
      <c r="W40" s="164">
        <v>2359005</v>
      </c>
      <c r="X40" s="164">
        <v>382704</v>
      </c>
      <c r="Y40" s="164">
        <v>-76520</v>
      </c>
      <c r="Z40" s="164">
        <v>202527</v>
      </c>
      <c r="AA40" s="164">
        <v>279047</v>
      </c>
      <c r="AB40" s="165">
        <v>2010668</v>
      </c>
      <c r="AC40" s="1"/>
      <c r="AD40" s="48" t="s">
        <v>43</v>
      </c>
      <c r="AE40" s="164">
        <v>530423</v>
      </c>
      <c r="AF40" s="164">
        <v>624534</v>
      </c>
      <c r="AG40" s="164">
        <v>94111</v>
      </c>
      <c r="AH40" s="164">
        <v>168185</v>
      </c>
      <c r="AI40" s="164">
        <v>1126830</v>
      </c>
      <c r="AJ40" s="164">
        <v>185230</v>
      </c>
      <c r="AK40" s="164">
        <v>42153</v>
      </c>
      <c r="AL40" s="164">
        <v>51699</v>
      </c>
      <c r="AM40" s="164">
        <v>9546</v>
      </c>
      <c r="AN40" s="164">
        <v>4123833</v>
      </c>
      <c r="AO40" s="164">
        <v>409036</v>
      </c>
      <c r="AP40" s="164">
        <v>90498</v>
      </c>
      <c r="AQ40" s="165">
        <v>318538</v>
      </c>
      <c r="AR40" s="1">
        <v>0</v>
      </c>
      <c r="AS40" s="48" t="s">
        <v>43</v>
      </c>
      <c r="AT40" s="12">
        <v>195473</v>
      </c>
      <c r="AU40" s="12">
        <v>-7219</v>
      </c>
      <c r="AV40" s="12">
        <v>202692</v>
      </c>
      <c r="AW40" s="12">
        <v>3519324</v>
      </c>
      <c r="AX40" s="12">
        <v>92560</v>
      </c>
      <c r="AY40" s="12">
        <v>1215348</v>
      </c>
      <c r="AZ40" s="12">
        <v>2211416</v>
      </c>
      <c r="BA40" s="12">
        <v>27450649</v>
      </c>
      <c r="BB40" s="12">
        <v>18403</v>
      </c>
      <c r="BC40" s="13">
        <v>1491.6398956691844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3"/>
      <c r="CH40" s="1"/>
      <c r="CI40" s="65"/>
      <c r="CJ40" s="65"/>
      <c r="CK40" s="65"/>
      <c r="CL40" s="65"/>
      <c r="CM40" s="65"/>
      <c r="CN40" s="65"/>
      <c r="CO40" s="65"/>
      <c r="CP40" s="49"/>
      <c r="CQ40" s="49"/>
      <c r="CR40" s="1"/>
      <c r="CS40" s="63"/>
      <c r="CT40" s="63"/>
      <c r="CU40" s="63"/>
      <c r="CV40" s="63"/>
      <c r="CW40" s="63"/>
      <c r="CX40" s="63"/>
      <c r="CY40" s="1"/>
      <c r="CZ40" s="63"/>
      <c r="DA40" s="63"/>
      <c r="DB40" s="63"/>
      <c r="DC40" s="63"/>
      <c r="DD40" s="63"/>
      <c r="DE40" s="63"/>
      <c r="DF40" s="63"/>
    </row>
    <row r="41" spans="1:110" ht="12">
      <c r="A41" s="108" t="s">
        <v>24</v>
      </c>
      <c r="B41" s="109">
        <f t="shared" si="24"/>
        <v>1922.4630319840512</v>
      </c>
      <c r="C41" s="109">
        <f t="shared" si="25"/>
        <v>1455.5345410418654</v>
      </c>
      <c r="D41" s="109">
        <f t="shared" si="26"/>
        <v>157.7927537488082</v>
      </c>
      <c r="E41" s="109">
        <f t="shared" si="27"/>
        <v>32.194938025483225</v>
      </c>
      <c r="F41" s="109">
        <f t="shared" si="28"/>
        <v>6.706769524139724</v>
      </c>
      <c r="G41" s="109">
        <f t="shared" si="29"/>
        <v>270.23402964375487</v>
      </c>
      <c r="H41" s="108" t="s">
        <v>24</v>
      </c>
      <c r="I41" s="119">
        <f t="shared" si="18"/>
        <v>22179456</v>
      </c>
      <c r="J41" s="115">
        <f t="shared" si="19"/>
        <v>16792502</v>
      </c>
      <c r="K41" s="115">
        <f t="shared" si="20"/>
        <v>1820455</v>
      </c>
      <c r="L41" s="115">
        <f t="shared" si="21"/>
        <v>371433</v>
      </c>
      <c r="M41" s="115">
        <f t="shared" si="22"/>
        <v>77376</v>
      </c>
      <c r="N41" s="120">
        <f t="shared" si="23"/>
        <v>3117690</v>
      </c>
      <c r="P41" s="50" t="s">
        <v>44</v>
      </c>
      <c r="Q41" s="171">
        <v>17311792</v>
      </c>
      <c r="R41" s="171">
        <v>15092553</v>
      </c>
      <c r="S41" s="171">
        <v>2219239</v>
      </c>
      <c r="T41" s="171">
        <v>1916638</v>
      </c>
      <c r="U41" s="171">
        <v>302601</v>
      </c>
      <c r="V41" s="171">
        <v>1289606</v>
      </c>
      <c r="W41" s="171">
        <v>1555503</v>
      </c>
      <c r="X41" s="171">
        <v>265897</v>
      </c>
      <c r="Y41" s="171">
        <v>-125243</v>
      </c>
      <c r="Z41" s="171">
        <v>70666</v>
      </c>
      <c r="AA41" s="171">
        <v>195909</v>
      </c>
      <c r="AB41" s="172">
        <v>1375118</v>
      </c>
      <c r="AC41" s="1"/>
      <c r="AD41" s="50" t="s">
        <v>44</v>
      </c>
      <c r="AE41" s="164">
        <v>168785</v>
      </c>
      <c r="AF41" s="164">
        <v>229776</v>
      </c>
      <c r="AG41" s="164">
        <v>60991</v>
      </c>
      <c r="AH41" s="164">
        <v>63808</v>
      </c>
      <c r="AI41" s="164">
        <v>823975</v>
      </c>
      <c r="AJ41" s="164">
        <v>318550</v>
      </c>
      <c r="AK41" s="164">
        <v>39731</v>
      </c>
      <c r="AL41" s="164">
        <v>48728</v>
      </c>
      <c r="AM41" s="164">
        <v>8997</v>
      </c>
      <c r="AN41" s="164">
        <v>5088677</v>
      </c>
      <c r="AO41" s="164">
        <v>445212</v>
      </c>
      <c r="AP41" s="164">
        <v>252903</v>
      </c>
      <c r="AQ41" s="165">
        <v>192309</v>
      </c>
      <c r="AR41" s="1">
        <v>0</v>
      </c>
      <c r="AS41" s="50" t="s">
        <v>44</v>
      </c>
      <c r="AT41" s="12">
        <v>975183</v>
      </c>
      <c r="AU41" s="12">
        <v>821746</v>
      </c>
      <c r="AV41" s="12">
        <v>153437</v>
      </c>
      <c r="AW41" s="12">
        <v>3668282</v>
      </c>
      <c r="AX41" s="12">
        <v>79668</v>
      </c>
      <c r="AY41" s="12">
        <v>1245300</v>
      </c>
      <c r="AZ41" s="12">
        <v>2343314</v>
      </c>
      <c r="BA41" s="12">
        <v>23690075</v>
      </c>
      <c r="BB41" s="12">
        <v>13135</v>
      </c>
      <c r="BC41" s="13">
        <v>1803.5839360487248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3"/>
      <c r="CH41" s="1"/>
      <c r="CI41" s="65"/>
      <c r="CJ41" s="65"/>
      <c r="CK41" s="65"/>
      <c r="CL41" s="65"/>
      <c r="CM41" s="65"/>
      <c r="CN41" s="65"/>
      <c r="CO41" s="65"/>
      <c r="CP41" s="49"/>
      <c r="CQ41" s="49"/>
      <c r="CR41" s="1"/>
      <c r="CS41" s="63"/>
      <c r="CT41" s="63"/>
      <c r="CU41" s="63"/>
      <c r="CV41" s="63"/>
      <c r="CW41" s="63"/>
      <c r="CX41" s="63"/>
      <c r="CY41" s="1"/>
      <c r="CZ41" s="63"/>
      <c r="DA41" s="63"/>
      <c r="DB41" s="63"/>
      <c r="DC41" s="63"/>
      <c r="DD41" s="63"/>
      <c r="DE41" s="63"/>
      <c r="DF41" s="63"/>
    </row>
    <row r="42" spans="1:110" ht="12">
      <c r="A42" s="108" t="s">
        <v>25</v>
      </c>
      <c r="B42" s="109">
        <f t="shared" si="24"/>
        <v>2074.0181640103287</v>
      </c>
      <c r="C42" s="109">
        <f t="shared" si="25"/>
        <v>1344.8654616685958</v>
      </c>
      <c r="D42" s="109">
        <f t="shared" si="26"/>
        <v>414.6547057252248</v>
      </c>
      <c r="E42" s="109">
        <f t="shared" si="27"/>
        <v>37.706170421155733</v>
      </c>
      <c r="F42" s="109">
        <f t="shared" si="28"/>
        <v>14.727450805805359</v>
      </c>
      <c r="G42" s="109">
        <f t="shared" si="29"/>
        <v>262.0643753895468</v>
      </c>
      <c r="H42" s="108" t="s">
        <v>25</v>
      </c>
      <c r="I42" s="119">
        <f t="shared" si="18"/>
        <v>23293298</v>
      </c>
      <c r="J42" s="115">
        <f t="shared" si="19"/>
        <v>15104184</v>
      </c>
      <c r="K42" s="115">
        <f t="shared" si="20"/>
        <v>4656987</v>
      </c>
      <c r="L42" s="115">
        <f t="shared" si="21"/>
        <v>423478</v>
      </c>
      <c r="M42" s="115">
        <f t="shared" si="22"/>
        <v>165404</v>
      </c>
      <c r="N42" s="120">
        <f t="shared" si="23"/>
        <v>2943245</v>
      </c>
      <c r="P42" s="45" t="s">
        <v>45</v>
      </c>
      <c r="Q42" s="76">
        <v>27426085</v>
      </c>
      <c r="R42" s="76">
        <v>23913143</v>
      </c>
      <c r="S42" s="76">
        <v>3512942</v>
      </c>
      <c r="T42" s="76">
        <v>3033660</v>
      </c>
      <c r="U42" s="76">
        <v>479282</v>
      </c>
      <c r="V42" s="76">
        <v>2026689</v>
      </c>
      <c r="W42" s="76">
        <v>2467910</v>
      </c>
      <c r="X42" s="76">
        <v>441221</v>
      </c>
      <c r="Y42" s="76">
        <v>-110347</v>
      </c>
      <c r="Z42" s="76">
        <v>209169</v>
      </c>
      <c r="AA42" s="76">
        <v>319516</v>
      </c>
      <c r="AB42" s="163">
        <v>2074639</v>
      </c>
      <c r="AC42" s="1"/>
      <c r="AD42" s="45" t="s">
        <v>45</v>
      </c>
      <c r="AE42" s="76">
        <v>300525</v>
      </c>
      <c r="AF42" s="76">
        <v>408100</v>
      </c>
      <c r="AG42" s="76">
        <v>107575</v>
      </c>
      <c r="AH42" s="76">
        <v>306571</v>
      </c>
      <c r="AI42" s="76">
        <v>1377284</v>
      </c>
      <c r="AJ42" s="76">
        <v>90259</v>
      </c>
      <c r="AK42" s="76">
        <v>62397</v>
      </c>
      <c r="AL42" s="76">
        <v>76527</v>
      </c>
      <c r="AM42" s="76">
        <v>14130</v>
      </c>
      <c r="AN42" s="76">
        <v>5587430</v>
      </c>
      <c r="AO42" s="76">
        <v>235320</v>
      </c>
      <c r="AP42" s="76">
        <v>-81340</v>
      </c>
      <c r="AQ42" s="163">
        <v>316660</v>
      </c>
      <c r="AR42" s="1">
        <v>0</v>
      </c>
      <c r="AS42" s="45" t="s">
        <v>45</v>
      </c>
      <c r="AT42" s="1">
        <v>243289</v>
      </c>
      <c r="AU42" s="1">
        <v>54146</v>
      </c>
      <c r="AV42" s="1">
        <v>189143</v>
      </c>
      <c r="AW42" s="1">
        <v>5108821</v>
      </c>
      <c r="AX42" s="1">
        <v>69862</v>
      </c>
      <c r="AY42" s="1">
        <v>1780025</v>
      </c>
      <c r="AZ42" s="1">
        <v>3258934</v>
      </c>
      <c r="BA42" s="1">
        <v>35040204</v>
      </c>
      <c r="BB42" s="1">
        <v>20539</v>
      </c>
      <c r="BC42" s="9">
        <v>1706.0326208676177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3"/>
      <c r="CH42" s="1"/>
      <c r="CI42" s="65"/>
      <c r="CJ42" s="65"/>
      <c r="CK42" s="65"/>
      <c r="CL42" s="65"/>
      <c r="CM42" s="65"/>
      <c r="CN42" s="65"/>
      <c r="CO42" s="65"/>
      <c r="CP42" s="49"/>
      <c r="CQ42" s="49"/>
      <c r="CR42" s="1"/>
      <c r="CS42" s="63"/>
      <c r="CT42" s="63"/>
      <c r="CU42" s="63"/>
      <c r="CV42" s="63"/>
      <c r="CW42" s="63"/>
      <c r="CX42" s="63"/>
      <c r="CY42" s="1"/>
      <c r="CZ42" s="63"/>
      <c r="DA42" s="63"/>
      <c r="DB42" s="63"/>
      <c r="DC42" s="63"/>
      <c r="DD42" s="63"/>
      <c r="DE42" s="63"/>
      <c r="DF42" s="63"/>
    </row>
    <row r="43" spans="1:110" ht="12">
      <c r="A43" s="108" t="s">
        <v>26</v>
      </c>
      <c r="B43" s="109">
        <f t="shared" si="24"/>
        <v>1538.4586643762079</v>
      </c>
      <c r="C43" s="109">
        <f t="shared" si="25"/>
        <v>1178.3193042731373</v>
      </c>
      <c r="D43" s="109">
        <f t="shared" si="26"/>
        <v>110.57139789564097</v>
      </c>
      <c r="E43" s="109">
        <f t="shared" si="27"/>
        <v>21.666094051964784</v>
      </c>
      <c r="F43" s="109">
        <f t="shared" si="28"/>
        <v>11.311573974661799</v>
      </c>
      <c r="G43" s="109">
        <f t="shared" si="29"/>
        <v>216.59029418080308</v>
      </c>
      <c r="H43" s="108" t="s">
        <v>26</v>
      </c>
      <c r="I43" s="119">
        <f t="shared" si="18"/>
        <v>7164602</v>
      </c>
      <c r="J43" s="115">
        <f t="shared" si="19"/>
        <v>5487433</v>
      </c>
      <c r="K43" s="115">
        <f t="shared" si="20"/>
        <v>514931</v>
      </c>
      <c r="L43" s="115">
        <f t="shared" si="21"/>
        <v>100899</v>
      </c>
      <c r="M43" s="115">
        <f t="shared" si="22"/>
        <v>52678</v>
      </c>
      <c r="N43" s="120">
        <f t="shared" si="23"/>
        <v>1008661</v>
      </c>
      <c r="P43" s="48" t="s">
        <v>23</v>
      </c>
      <c r="Q43" s="164">
        <v>6144662</v>
      </c>
      <c r="R43" s="164">
        <v>5356738</v>
      </c>
      <c r="S43" s="164">
        <v>787924</v>
      </c>
      <c r="T43" s="164">
        <v>680790</v>
      </c>
      <c r="U43" s="164">
        <v>107134</v>
      </c>
      <c r="V43" s="164">
        <v>446018</v>
      </c>
      <c r="W43" s="164">
        <v>535357</v>
      </c>
      <c r="X43" s="164">
        <v>89339</v>
      </c>
      <c r="Y43" s="164">
        <v>-10773</v>
      </c>
      <c r="Z43" s="164">
        <v>47825</v>
      </c>
      <c r="AA43" s="164">
        <v>58598</v>
      </c>
      <c r="AB43" s="163">
        <v>448069</v>
      </c>
      <c r="AC43" s="1"/>
      <c r="AD43" s="48" t="s">
        <v>23</v>
      </c>
      <c r="AE43" s="164">
        <v>77973</v>
      </c>
      <c r="AF43" s="164">
        <v>106739</v>
      </c>
      <c r="AG43" s="164">
        <v>28766</v>
      </c>
      <c r="AH43" s="164">
        <v>19923</v>
      </c>
      <c r="AI43" s="164">
        <v>327483</v>
      </c>
      <c r="AJ43" s="164">
        <v>22690</v>
      </c>
      <c r="AK43" s="164">
        <v>8722</v>
      </c>
      <c r="AL43" s="164">
        <v>10697</v>
      </c>
      <c r="AM43" s="164">
        <v>1975</v>
      </c>
      <c r="AN43" s="164">
        <v>1848471</v>
      </c>
      <c r="AO43" s="164">
        <v>106790</v>
      </c>
      <c r="AP43" s="164">
        <v>49486</v>
      </c>
      <c r="AQ43" s="165">
        <v>57304</v>
      </c>
      <c r="AR43" s="1">
        <v>0</v>
      </c>
      <c r="AS43" s="48" t="s">
        <v>23</v>
      </c>
      <c r="AT43" s="12">
        <v>52369</v>
      </c>
      <c r="AU43" s="12">
        <v>7126</v>
      </c>
      <c r="AV43" s="12">
        <v>45243</v>
      </c>
      <c r="AW43" s="12">
        <v>1689312</v>
      </c>
      <c r="AX43" s="12">
        <v>30037</v>
      </c>
      <c r="AY43" s="12">
        <v>570014</v>
      </c>
      <c r="AZ43" s="12">
        <v>1089261</v>
      </c>
      <c r="BA43" s="12">
        <v>8439151</v>
      </c>
      <c r="BB43" s="1">
        <v>5353</v>
      </c>
      <c r="BC43" s="9">
        <v>1576.5273678311228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3"/>
      <c r="CH43" s="1"/>
      <c r="CI43" s="65"/>
      <c r="CJ43" s="65"/>
      <c r="CK43" s="65"/>
      <c r="CL43" s="65"/>
      <c r="CM43" s="65"/>
      <c r="CN43" s="65"/>
      <c r="CO43" s="65"/>
      <c r="CP43" s="49"/>
      <c r="CQ43" s="49"/>
      <c r="CR43" s="1"/>
      <c r="CS43" s="63"/>
      <c r="CT43" s="63"/>
      <c r="CU43" s="63"/>
      <c r="CV43" s="63"/>
      <c r="CW43" s="63"/>
      <c r="CX43" s="63"/>
      <c r="CY43" s="1"/>
      <c r="CZ43" s="63"/>
      <c r="DA43" s="63"/>
      <c r="DB43" s="63"/>
      <c r="DC43" s="63"/>
      <c r="DD43" s="63"/>
      <c r="DE43" s="63"/>
      <c r="DF43" s="63"/>
    </row>
    <row r="44" spans="1:110" ht="12">
      <c r="A44" s="108" t="s">
        <v>27</v>
      </c>
      <c r="B44" s="109">
        <f t="shared" si="24"/>
        <v>1537.6498632278233</v>
      </c>
      <c r="C44" s="109">
        <f t="shared" si="25"/>
        <v>1175.7073075420085</v>
      </c>
      <c r="D44" s="109">
        <f t="shared" si="26"/>
        <v>114.39585775693631</v>
      </c>
      <c r="E44" s="109">
        <f t="shared" si="27"/>
        <v>20.622508792497069</v>
      </c>
      <c r="F44" s="109">
        <f t="shared" si="28"/>
        <v>29.091832747166862</v>
      </c>
      <c r="G44" s="109">
        <f t="shared" si="29"/>
        <v>197.83235638921454</v>
      </c>
      <c r="H44" s="108" t="s">
        <v>27</v>
      </c>
      <c r="I44" s="119">
        <f t="shared" si="18"/>
        <v>3934846</v>
      </c>
      <c r="J44" s="115">
        <f t="shared" si="19"/>
        <v>3008635</v>
      </c>
      <c r="K44" s="115">
        <f t="shared" si="20"/>
        <v>292739</v>
      </c>
      <c r="L44" s="115">
        <f t="shared" si="21"/>
        <v>52773</v>
      </c>
      <c r="M44" s="115">
        <f t="shared" si="22"/>
        <v>74446</v>
      </c>
      <c r="N44" s="120">
        <f t="shared" si="23"/>
        <v>506253</v>
      </c>
      <c r="P44" s="45" t="s">
        <v>24</v>
      </c>
      <c r="Q44" s="76">
        <v>16792502</v>
      </c>
      <c r="R44" s="76">
        <v>14642886</v>
      </c>
      <c r="S44" s="76">
        <v>2149616</v>
      </c>
      <c r="T44" s="76">
        <v>1857486</v>
      </c>
      <c r="U44" s="76">
        <v>292130</v>
      </c>
      <c r="V44" s="76">
        <v>1820455</v>
      </c>
      <c r="W44" s="76">
        <v>2209782</v>
      </c>
      <c r="X44" s="76">
        <v>389327</v>
      </c>
      <c r="Y44" s="76">
        <v>148628</v>
      </c>
      <c r="Z44" s="76">
        <v>479317</v>
      </c>
      <c r="AA44" s="76">
        <v>330689</v>
      </c>
      <c r="AB44" s="168">
        <v>1655149</v>
      </c>
      <c r="AC44" s="1"/>
      <c r="AD44" s="45" t="s">
        <v>24</v>
      </c>
      <c r="AE44" s="76">
        <v>159815</v>
      </c>
      <c r="AF44" s="76">
        <v>214676</v>
      </c>
      <c r="AG44" s="76">
        <v>54861</v>
      </c>
      <c r="AH44" s="76">
        <v>120806</v>
      </c>
      <c r="AI44" s="76">
        <v>803619</v>
      </c>
      <c r="AJ44" s="76">
        <v>570909</v>
      </c>
      <c r="AK44" s="76">
        <v>16678</v>
      </c>
      <c r="AL44" s="76">
        <v>20455</v>
      </c>
      <c r="AM44" s="76">
        <v>3777</v>
      </c>
      <c r="AN44" s="76">
        <v>3566499</v>
      </c>
      <c r="AO44" s="76">
        <v>371433</v>
      </c>
      <c r="AP44" s="76">
        <v>250536</v>
      </c>
      <c r="AQ44" s="163">
        <v>120897</v>
      </c>
      <c r="AR44" s="1">
        <v>0</v>
      </c>
      <c r="AS44" s="45" t="s">
        <v>24</v>
      </c>
      <c r="AT44" s="1">
        <v>77376</v>
      </c>
      <c r="AU44" s="1">
        <v>93</v>
      </c>
      <c r="AV44" s="1">
        <v>77283</v>
      </c>
      <c r="AW44" s="1">
        <v>3117690</v>
      </c>
      <c r="AX44" s="1">
        <v>7863</v>
      </c>
      <c r="AY44" s="1">
        <v>1148516</v>
      </c>
      <c r="AZ44" s="1">
        <v>1961311</v>
      </c>
      <c r="BA44" s="1">
        <v>22179456</v>
      </c>
      <c r="BB44" s="23">
        <v>11537</v>
      </c>
      <c r="BC44" s="51">
        <v>1922.4630319840512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3"/>
      <c r="CH44" s="1"/>
      <c r="CI44" s="65"/>
      <c r="CJ44" s="65"/>
      <c r="CK44" s="65"/>
      <c r="CL44" s="65"/>
      <c r="CM44" s="65"/>
      <c r="CN44" s="65"/>
      <c r="CO44" s="65"/>
      <c r="CP44" s="49"/>
      <c r="CQ44" s="49"/>
      <c r="CR44" s="1"/>
      <c r="CS44" s="63"/>
      <c r="CT44" s="63"/>
      <c r="CU44" s="63"/>
      <c r="CV44" s="63"/>
      <c r="CW44" s="63"/>
      <c r="CX44" s="63"/>
      <c r="CY44" s="1"/>
      <c r="CZ44" s="63"/>
      <c r="DA44" s="63"/>
      <c r="DB44" s="63"/>
      <c r="DC44" s="63"/>
      <c r="DD44" s="63"/>
      <c r="DE44" s="63"/>
      <c r="DF44" s="63"/>
    </row>
    <row r="45" spans="1:110" ht="12">
      <c r="A45" s="108" t="s">
        <v>28</v>
      </c>
      <c r="B45" s="109">
        <f t="shared" si="24"/>
        <v>1599.996041470311</v>
      </c>
      <c r="C45" s="109">
        <f t="shared" si="25"/>
        <v>1183.6303487276155</v>
      </c>
      <c r="D45" s="109">
        <f t="shared" si="26"/>
        <v>128.44618284637136</v>
      </c>
      <c r="E45" s="109">
        <f t="shared" si="27"/>
        <v>20.296324222431668</v>
      </c>
      <c r="F45" s="109">
        <f t="shared" si="28"/>
        <v>8.7815268614514608</v>
      </c>
      <c r="G45" s="109">
        <f t="shared" si="29"/>
        <v>258.8416588124411</v>
      </c>
      <c r="H45" s="108" t="s">
        <v>28</v>
      </c>
      <c r="I45" s="119">
        <f t="shared" si="18"/>
        <v>8487979</v>
      </c>
      <c r="J45" s="115">
        <f t="shared" si="19"/>
        <v>6279159</v>
      </c>
      <c r="K45" s="115">
        <f t="shared" si="20"/>
        <v>681407</v>
      </c>
      <c r="L45" s="115">
        <f t="shared" si="21"/>
        <v>107672</v>
      </c>
      <c r="M45" s="115">
        <f t="shared" si="22"/>
        <v>46586</v>
      </c>
      <c r="N45" s="120">
        <f t="shared" si="23"/>
        <v>1373155</v>
      </c>
      <c r="P45" s="45" t="s">
        <v>25</v>
      </c>
      <c r="Q45" s="76">
        <v>15104184</v>
      </c>
      <c r="R45" s="76">
        <v>13172800</v>
      </c>
      <c r="S45" s="76">
        <v>1931384</v>
      </c>
      <c r="T45" s="76">
        <v>1668191</v>
      </c>
      <c r="U45" s="76">
        <v>263193</v>
      </c>
      <c r="V45" s="76">
        <v>4656987</v>
      </c>
      <c r="W45" s="76">
        <v>4933275</v>
      </c>
      <c r="X45" s="76">
        <v>276288</v>
      </c>
      <c r="Y45" s="76">
        <v>-83121</v>
      </c>
      <c r="Z45" s="76">
        <v>131497</v>
      </c>
      <c r="AA45" s="76">
        <v>214618</v>
      </c>
      <c r="AB45" s="163">
        <v>4720743</v>
      </c>
      <c r="AC45" s="1"/>
      <c r="AD45" s="45" t="s">
        <v>25</v>
      </c>
      <c r="AE45" s="76">
        <v>168736</v>
      </c>
      <c r="AF45" s="76">
        <v>226021</v>
      </c>
      <c r="AG45" s="76">
        <v>57285</v>
      </c>
      <c r="AH45" s="76">
        <v>2652102</v>
      </c>
      <c r="AI45" s="76">
        <v>783171</v>
      </c>
      <c r="AJ45" s="76">
        <v>1116734</v>
      </c>
      <c r="AK45" s="76">
        <v>19365</v>
      </c>
      <c r="AL45" s="76">
        <v>23750</v>
      </c>
      <c r="AM45" s="76">
        <v>4385</v>
      </c>
      <c r="AN45" s="76">
        <v>3532127</v>
      </c>
      <c r="AO45" s="76">
        <v>423478</v>
      </c>
      <c r="AP45" s="76">
        <v>110037</v>
      </c>
      <c r="AQ45" s="163">
        <v>313441</v>
      </c>
      <c r="AR45" s="1">
        <v>0</v>
      </c>
      <c r="AS45" s="45" t="s">
        <v>25</v>
      </c>
      <c r="AT45" s="1">
        <v>165404</v>
      </c>
      <c r="AU45" s="1">
        <v>73889</v>
      </c>
      <c r="AV45" s="1">
        <v>91515</v>
      </c>
      <c r="AW45" s="1">
        <v>2943245</v>
      </c>
      <c r="AX45" s="1">
        <v>-62788</v>
      </c>
      <c r="AY45" s="1">
        <v>1184037</v>
      </c>
      <c r="AZ45" s="1">
        <v>1821996</v>
      </c>
      <c r="BA45" s="1">
        <v>23293298</v>
      </c>
      <c r="BB45" s="1">
        <v>11231</v>
      </c>
      <c r="BC45" s="9">
        <v>2074.0181640103287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3"/>
      <c r="CH45" s="1"/>
      <c r="CI45" s="65"/>
      <c r="CJ45" s="65"/>
      <c r="CK45" s="65"/>
      <c r="CL45" s="65"/>
      <c r="CM45" s="65"/>
      <c r="CN45" s="65"/>
      <c r="CO45" s="65"/>
      <c r="CP45" s="49"/>
      <c r="CQ45" s="49"/>
      <c r="CR45" s="1"/>
      <c r="CS45" s="63"/>
      <c r="CT45" s="63"/>
      <c r="CU45" s="63"/>
      <c r="CV45" s="63"/>
      <c r="CW45" s="63"/>
      <c r="CX45" s="63"/>
      <c r="CY45" s="1"/>
      <c r="CZ45" s="63"/>
      <c r="DA45" s="63"/>
      <c r="DB45" s="63"/>
      <c r="DC45" s="63"/>
      <c r="DD45" s="63"/>
      <c r="DE45" s="63"/>
      <c r="DF45" s="63"/>
    </row>
    <row r="46" spans="1:110" ht="12">
      <c r="A46" s="108" t="s">
        <v>29</v>
      </c>
      <c r="B46" s="109">
        <f t="shared" si="24"/>
        <v>1816.0512434061793</v>
      </c>
      <c r="C46" s="109">
        <f t="shared" si="25"/>
        <v>1411.9917106254709</v>
      </c>
      <c r="D46" s="109">
        <f t="shared" si="26"/>
        <v>104.60512434061793</v>
      </c>
      <c r="E46" s="109">
        <f t="shared" si="27"/>
        <v>-42.823662396382815</v>
      </c>
      <c r="F46" s="109">
        <f t="shared" si="28"/>
        <v>27.834966088922382</v>
      </c>
      <c r="G46" s="109">
        <f t="shared" si="29"/>
        <v>314.44310474755088</v>
      </c>
      <c r="H46" s="108" t="s">
        <v>29</v>
      </c>
      <c r="I46" s="119">
        <f t="shared" si="18"/>
        <v>2409900</v>
      </c>
      <c r="J46" s="115">
        <f t="shared" si="19"/>
        <v>1873713</v>
      </c>
      <c r="K46" s="115">
        <f t="shared" si="20"/>
        <v>138811</v>
      </c>
      <c r="L46" s="115">
        <f t="shared" si="21"/>
        <v>-56827</v>
      </c>
      <c r="M46" s="115">
        <f t="shared" si="22"/>
        <v>36937</v>
      </c>
      <c r="N46" s="120">
        <f t="shared" si="23"/>
        <v>417266</v>
      </c>
      <c r="P46" s="45" t="s">
        <v>26</v>
      </c>
      <c r="Q46" s="76">
        <v>5487433</v>
      </c>
      <c r="R46" s="76">
        <v>4784105</v>
      </c>
      <c r="S46" s="76">
        <v>703328</v>
      </c>
      <c r="T46" s="76">
        <v>607380</v>
      </c>
      <c r="U46" s="76">
        <v>95948</v>
      </c>
      <c r="V46" s="76">
        <v>514931</v>
      </c>
      <c r="W46" s="76">
        <v>593914</v>
      </c>
      <c r="X46" s="76">
        <v>78983</v>
      </c>
      <c r="Y46" s="76">
        <v>-20421</v>
      </c>
      <c r="Z46" s="76">
        <v>33208</v>
      </c>
      <c r="AA46" s="76">
        <v>53629</v>
      </c>
      <c r="AB46" s="163">
        <v>529552</v>
      </c>
      <c r="AC46" s="1"/>
      <c r="AD46" s="45" t="s">
        <v>26</v>
      </c>
      <c r="AE46" s="76">
        <v>74149</v>
      </c>
      <c r="AF46" s="76">
        <v>98190</v>
      </c>
      <c r="AG46" s="76">
        <v>24041</v>
      </c>
      <c r="AH46" s="76">
        <v>18642</v>
      </c>
      <c r="AI46" s="76">
        <v>273804</v>
      </c>
      <c r="AJ46" s="76">
        <v>162957</v>
      </c>
      <c r="AK46" s="76">
        <v>5800</v>
      </c>
      <c r="AL46" s="76">
        <v>7113</v>
      </c>
      <c r="AM46" s="76">
        <v>1313</v>
      </c>
      <c r="AN46" s="76">
        <v>1162238</v>
      </c>
      <c r="AO46" s="76">
        <v>100899</v>
      </c>
      <c r="AP46" s="76">
        <v>41843</v>
      </c>
      <c r="AQ46" s="163">
        <v>59056</v>
      </c>
      <c r="AR46" s="1">
        <v>0</v>
      </c>
      <c r="AS46" s="45" t="s">
        <v>26</v>
      </c>
      <c r="AT46" s="1">
        <v>52678</v>
      </c>
      <c r="AU46" s="1">
        <v>12804</v>
      </c>
      <c r="AV46" s="1">
        <v>39874</v>
      </c>
      <c r="AW46" s="1">
        <v>1008661</v>
      </c>
      <c r="AX46" s="1">
        <v>1278</v>
      </c>
      <c r="AY46" s="1">
        <v>305613</v>
      </c>
      <c r="AZ46" s="1">
        <v>701770</v>
      </c>
      <c r="BA46" s="1">
        <v>7164602</v>
      </c>
      <c r="BB46" s="1">
        <v>4657</v>
      </c>
      <c r="BC46" s="9">
        <v>1538.4586643762079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3"/>
      <c r="CH46" s="1"/>
      <c r="CI46" s="65"/>
      <c r="CJ46" s="65"/>
      <c r="CK46" s="65"/>
      <c r="CL46" s="65"/>
      <c r="CM46" s="65"/>
      <c r="CN46" s="65"/>
      <c r="CO46" s="65"/>
      <c r="CP46" s="49"/>
      <c r="CQ46" s="49"/>
      <c r="CR46" s="1"/>
      <c r="CS46" s="63"/>
      <c r="CT46" s="63"/>
      <c r="CU46" s="63"/>
      <c r="CV46" s="63"/>
      <c r="CW46" s="63"/>
      <c r="CX46" s="63"/>
      <c r="CY46" s="1"/>
      <c r="CZ46" s="63"/>
      <c r="DA46" s="63"/>
      <c r="DB46" s="63"/>
      <c r="DC46" s="63"/>
      <c r="DD46" s="63"/>
      <c r="DE46" s="63"/>
      <c r="DF46" s="63"/>
    </row>
    <row r="47" spans="1:110" ht="12">
      <c r="A47" s="108" t="s">
        <v>30</v>
      </c>
      <c r="B47" s="109">
        <f t="shared" si="24"/>
        <v>2249.4795230689479</v>
      </c>
      <c r="C47" s="109">
        <f t="shared" si="25"/>
        <v>1248.8255572835667</v>
      </c>
      <c r="D47" s="109">
        <f t="shared" si="26"/>
        <v>74.488854328667699</v>
      </c>
      <c r="E47" s="109">
        <f t="shared" si="27"/>
        <v>53.465526179367551</v>
      </c>
      <c r="F47" s="109">
        <f t="shared" si="28"/>
        <v>645.93519958527736</v>
      </c>
      <c r="G47" s="109">
        <f t="shared" si="29"/>
        <v>226.76438569206843</v>
      </c>
      <c r="H47" s="108" t="s">
        <v>30</v>
      </c>
      <c r="I47" s="119">
        <f t="shared" si="18"/>
        <v>8678492</v>
      </c>
      <c r="J47" s="115">
        <f t="shared" si="19"/>
        <v>4817969</v>
      </c>
      <c r="K47" s="115">
        <f t="shared" si="20"/>
        <v>287378</v>
      </c>
      <c r="L47" s="115">
        <f t="shared" si="21"/>
        <v>206270</v>
      </c>
      <c r="M47" s="115">
        <f t="shared" si="22"/>
        <v>2492018</v>
      </c>
      <c r="N47" s="120">
        <f t="shared" si="23"/>
        <v>874857</v>
      </c>
      <c r="P47" s="45" t="s">
        <v>27</v>
      </c>
      <c r="Q47" s="76">
        <v>3008635</v>
      </c>
      <c r="R47" s="76">
        <v>2623073</v>
      </c>
      <c r="S47" s="76">
        <v>385562</v>
      </c>
      <c r="T47" s="76">
        <v>332714</v>
      </c>
      <c r="U47" s="76">
        <v>52848</v>
      </c>
      <c r="V47" s="76">
        <v>292739</v>
      </c>
      <c r="W47" s="76">
        <v>405730</v>
      </c>
      <c r="X47" s="76">
        <v>112991</v>
      </c>
      <c r="Y47" s="76">
        <v>-40629</v>
      </c>
      <c r="Z47" s="76">
        <v>57606</v>
      </c>
      <c r="AA47" s="76">
        <v>98235</v>
      </c>
      <c r="AB47" s="163">
        <v>327662</v>
      </c>
      <c r="AC47" s="1"/>
      <c r="AD47" s="45" t="s">
        <v>27</v>
      </c>
      <c r="AE47" s="76">
        <v>40624</v>
      </c>
      <c r="AF47" s="76">
        <v>54088</v>
      </c>
      <c r="AG47" s="76">
        <v>13464</v>
      </c>
      <c r="AH47" s="76">
        <v>38720</v>
      </c>
      <c r="AI47" s="76">
        <v>130108</v>
      </c>
      <c r="AJ47" s="76">
        <v>118210</v>
      </c>
      <c r="AK47" s="76">
        <v>5706</v>
      </c>
      <c r="AL47" s="76">
        <v>6998</v>
      </c>
      <c r="AM47" s="76">
        <v>1292</v>
      </c>
      <c r="AN47" s="76">
        <v>633472</v>
      </c>
      <c r="AO47" s="76">
        <v>52773</v>
      </c>
      <c r="AP47" s="76">
        <v>31711</v>
      </c>
      <c r="AQ47" s="163">
        <v>21062</v>
      </c>
      <c r="AR47" s="1">
        <v>0</v>
      </c>
      <c r="AS47" s="45" t="s">
        <v>27</v>
      </c>
      <c r="AT47" s="1">
        <v>74446</v>
      </c>
      <c r="AU47" s="1">
        <v>41219</v>
      </c>
      <c r="AV47" s="1">
        <v>33227</v>
      </c>
      <c r="AW47" s="1">
        <v>506253</v>
      </c>
      <c r="AX47" s="1">
        <v>6085</v>
      </c>
      <c r="AY47" s="1">
        <v>148549</v>
      </c>
      <c r="AZ47" s="1">
        <v>351619</v>
      </c>
      <c r="BA47" s="1">
        <v>3934846</v>
      </c>
      <c r="BB47" s="1">
        <v>2559</v>
      </c>
      <c r="BC47" s="9">
        <v>1537.6498632278233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3"/>
      <c r="CH47" s="1"/>
      <c r="CI47" s="65"/>
      <c r="CJ47" s="65"/>
      <c r="CK47" s="65"/>
      <c r="CL47" s="65"/>
      <c r="CM47" s="65"/>
      <c r="CN47" s="65"/>
      <c r="CO47" s="65"/>
      <c r="CP47" s="49"/>
      <c r="CQ47" s="49"/>
      <c r="CR47" s="1"/>
      <c r="CS47" s="63"/>
      <c r="CT47" s="63"/>
      <c r="CU47" s="63"/>
      <c r="CV47" s="63"/>
      <c r="CW47" s="63"/>
      <c r="CX47" s="63"/>
      <c r="CY47" s="1"/>
      <c r="CZ47" s="63"/>
      <c r="DA47" s="63"/>
      <c r="DB47" s="63"/>
      <c r="DC47" s="63"/>
      <c r="DD47" s="63"/>
      <c r="DE47" s="63"/>
      <c r="DF47" s="63"/>
    </row>
    <row r="48" spans="1:110" ht="12">
      <c r="A48" s="108" t="s">
        <v>31</v>
      </c>
      <c r="B48" s="109">
        <f t="shared" si="24"/>
        <v>1393.1437125748503</v>
      </c>
      <c r="C48" s="109">
        <f t="shared" si="25"/>
        <v>1113.7082976903337</v>
      </c>
      <c r="D48" s="109">
        <f t="shared" si="26"/>
        <v>72.67365269461078</v>
      </c>
      <c r="E48" s="109">
        <f t="shared" si="27"/>
        <v>-21.591317365269461</v>
      </c>
      <c r="F48" s="109">
        <f t="shared" si="28"/>
        <v>11.333618477331052</v>
      </c>
      <c r="G48" s="109">
        <f t="shared" si="29"/>
        <v>217.01946107784431</v>
      </c>
      <c r="H48" s="108" t="s">
        <v>31</v>
      </c>
      <c r="I48" s="119">
        <f t="shared" si="18"/>
        <v>6514340</v>
      </c>
      <c r="J48" s="115">
        <f t="shared" si="19"/>
        <v>5207700</v>
      </c>
      <c r="K48" s="115">
        <f t="shared" si="20"/>
        <v>339822</v>
      </c>
      <c r="L48" s="115">
        <f t="shared" si="21"/>
        <v>-100961</v>
      </c>
      <c r="M48" s="115">
        <f t="shared" si="22"/>
        <v>52996</v>
      </c>
      <c r="N48" s="120">
        <f t="shared" si="23"/>
        <v>1014783</v>
      </c>
      <c r="P48" s="45" t="s">
        <v>28</v>
      </c>
      <c r="Q48" s="76">
        <v>6279159</v>
      </c>
      <c r="R48" s="76">
        <v>5474304</v>
      </c>
      <c r="S48" s="76">
        <v>804855</v>
      </c>
      <c r="T48" s="76">
        <v>695403</v>
      </c>
      <c r="U48" s="76">
        <v>109452</v>
      </c>
      <c r="V48" s="76">
        <v>681407</v>
      </c>
      <c r="W48" s="76">
        <v>1003624</v>
      </c>
      <c r="X48" s="76">
        <v>322217</v>
      </c>
      <c r="Y48" s="76">
        <v>173949</v>
      </c>
      <c r="Z48" s="76">
        <v>469092</v>
      </c>
      <c r="AA48" s="76">
        <v>295143</v>
      </c>
      <c r="AB48" s="163">
        <v>494134</v>
      </c>
      <c r="AC48" s="1"/>
      <c r="AD48" s="45" t="s">
        <v>28</v>
      </c>
      <c r="AE48" s="76">
        <v>74612</v>
      </c>
      <c r="AF48" s="76">
        <v>98669</v>
      </c>
      <c r="AG48" s="76">
        <v>24057</v>
      </c>
      <c r="AH48" s="76">
        <v>36052</v>
      </c>
      <c r="AI48" s="76">
        <v>346455</v>
      </c>
      <c r="AJ48" s="76">
        <v>37015</v>
      </c>
      <c r="AK48" s="76">
        <v>13324</v>
      </c>
      <c r="AL48" s="76">
        <v>16341</v>
      </c>
      <c r="AM48" s="76">
        <v>3017</v>
      </c>
      <c r="AN48" s="76">
        <v>1527413</v>
      </c>
      <c r="AO48" s="76">
        <v>107672</v>
      </c>
      <c r="AP48" s="76">
        <v>77483</v>
      </c>
      <c r="AQ48" s="163">
        <v>30189</v>
      </c>
      <c r="AR48" s="1">
        <v>0</v>
      </c>
      <c r="AS48" s="45" t="s">
        <v>28</v>
      </c>
      <c r="AT48" s="1">
        <v>46586</v>
      </c>
      <c r="AU48" s="1">
        <v>8593</v>
      </c>
      <c r="AV48" s="1">
        <v>37993</v>
      </c>
      <c r="AW48" s="1">
        <v>1373155</v>
      </c>
      <c r="AX48" s="1">
        <v>37738</v>
      </c>
      <c r="AY48" s="1">
        <v>476840</v>
      </c>
      <c r="AZ48" s="1">
        <v>858577</v>
      </c>
      <c r="BA48" s="1">
        <v>8487979</v>
      </c>
      <c r="BB48" s="1">
        <v>5305</v>
      </c>
      <c r="BC48" s="9">
        <v>1599.996041470311</v>
      </c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3"/>
      <c r="CH48" s="1"/>
      <c r="CI48" s="65"/>
      <c r="CJ48" s="65"/>
      <c r="CK48" s="65"/>
      <c r="CL48" s="65"/>
      <c r="CM48" s="65"/>
      <c r="CN48" s="65"/>
      <c r="CO48" s="65"/>
      <c r="CP48" s="49"/>
      <c r="CQ48" s="49"/>
      <c r="CR48" s="1"/>
      <c r="CS48" s="63"/>
      <c r="CT48" s="63"/>
      <c r="CU48" s="63"/>
      <c r="CV48" s="63"/>
      <c r="CW48" s="63"/>
      <c r="CX48" s="63"/>
      <c r="CY48" s="1"/>
      <c r="CZ48" s="63"/>
      <c r="DA48" s="63"/>
      <c r="DB48" s="63"/>
      <c r="DC48" s="63"/>
      <c r="DD48" s="63"/>
      <c r="DE48" s="63"/>
      <c r="DF48" s="63"/>
    </row>
    <row r="49" spans="1:110" ht="12">
      <c r="A49" s="116" t="s">
        <v>46</v>
      </c>
      <c r="B49" s="109">
        <f t="shared" si="24"/>
        <v>1775.3693892996448</v>
      </c>
      <c r="C49" s="109">
        <f t="shared" si="25"/>
        <v>1319.7049542993539</v>
      </c>
      <c r="D49" s="109">
        <f t="shared" si="26"/>
        <v>155.3182744367468</v>
      </c>
      <c r="E49" s="109">
        <f t="shared" si="27"/>
        <v>41.872038190603718</v>
      </c>
      <c r="F49" s="109">
        <f t="shared" si="28"/>
        <v>9.4312161611457181</v>
      </c>
      <c r="G49" s="109">
        <f t="shared" si="29"/>
        <v>249.04290621179484</v>
      </c>
      <c r="H49" s="116" t="s">
        <v>46</v>
      </c>
      <c r="I49" s="119">
        <f t="shared" si="18"/>
        <v>30495520</v>
      </c>
      <c r="J49" s="115">
        <f t="shared" si="19"/>
        <v>22668572</v>
      </c>
      <c r="K49" s="115">
        <f t="shared" si="20"/>
        <v>2667902</v>
      </c>
      <c r="L49" s="115">
        <f t="shared" si="21"/>
        <v>719236</v>
      </c>
      <c r="M49" s="115">
        <f t="shared" si="22"/>
        <v>162000</v>
      </c>
      <c r="N49" s="120">
        <f t="shared" si="23"/>
        <v>4277810</v>
      </c>
      <c r="P49" s="45" t="s">
        <v>29</v>
      </c>
      <c r="Q49" s="76">
        <v>1873713</v>
      </c>
      <c r="R49" s="76">
        <v>1634111</v>
      </c>
      <c r="S49" s="76">
        <v>239602</v>
      </c>
      <c r="T49" s="76">
        <v>206870</v>
      </c>
      <c r="U49" s="76">
        <v>32732</v>
      </c>
      <c r="V49" s="76">
        <v>138811</v>
      </c>
      <c r="W49" s="76">
        <v>256311</v>
      </c>
      <c r="X49" s="76">
        <v>117500</v>
      </c>
      <c r="Y49" s="76">
        <v>-3656</v>
      </c>
      <c r="Z49" s="76">
        <v>105669</v>
      </c>
      <c r="AA49" s="76">
        <v>109325</v>
      </c>
      <c r="AB49" s="163">
        <v>142096</v>
      </c>
      <c r="AC49" s="1"/>
      <c r="AD49" s="45" t="s">
        <v>29</v>
      </c>
      <c r="AE49" s="76">
        <v>23787</v>
      </c>
      <c r="AF49" s="76">
        <v>31878</v>
      </c>
      <c r="AG49" s="76">
        <v>8091</v>
      </c>
      <c r="AH49" s="76">
        <v>22372</v>
      </c>
      <c r="AI49" s="76">
        <v>92020</v>
      </c>
      <c r="AJ49" s="76">
        <v>3917</v>
      </c>
      <c r="AK49" s="76">
        <v>371</v>
      </c>
      <c r="AL49" s="76">
        <v>455</v>
      </c>
      <c r="AM49" s="76">
        <v>84</v>
      </c>
      <c r="AN49" s="76">
        <v>397376</v>
      </c>
      <c r="AO49" s="76">
        <v>-56827</v>
      </c>
      <c r="AP49" s="76">
        <v>-74101</v>
      </c>
      <c r="AQ49" s="163">
        <v>17274</v>
      </c>
      <c r="AR49" s="1">
        <v>0</v>
      </c>
      <c r="AS49" s="45" t="s">
        <v>29</v>
      </c>
      <c r="AT49" s="1">
        <v>36937</v>
      </c>
      <c r="AU49" s="1">
        <v>1005</v>
      </c>
      <c r="AV49" s="1">
        <v>35932</v>
      </c>
      <c r="AW49" s="1">
        <v>417266</v>
      </c>
      <c r="AX49" s="1">
        <v>3507</v>
      </c>
      <c r="AY49" s="1">
        <v>101052</v>
      </c>
      <c r="AZ49" s="1">
        <v>312707</v>
      </c>
      <c r="BA49" s="1">
        <v>2409900</v>
      </c>
      <c r="BB49" s="1">
        <v>1327</v>
      </c>
      <c r="BC49" s="9">
        <v>1816.0512434061793</v>
      </c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3"/>
      <c r="CH49" s="1"/>
      <c r="CI49" s="65"/>
      <c r="CJ49" s="65"/>
      <c r="CK49" s="65"/>
      <c r="CL49" s="65"/>
      <c r="CM49" s="65"/>
      <c r="CN49" s="65"/>
      <c r="CO49" s="65"/>
      <c r="CP49" s="49"/>
      <c r="CQ49" s="49"/>
      <c r="CR49" s="1"/>
      <c r="CS49" s="63"/>
      <c r="CT49" s="63"/>
      <c r="CU49" s="63"/>
      <c r="CV49" s="63"/>
      <c r="CW49" s="63"/>
      <c r="CX49" s="63"/>
      <c r="CY49" s="1"/>
      <c r="CZ49" s="63"/>
      <c r="DA49" s="63"/>
      <c r="DB49" s="63"/>
      <c r="DC49" s="63"/>
      <c r="DD49" s="63"/>
      <c r="DE49" s="63"/>
      <c r="DF49" s="63"/>
    </row>
    <row r="50" spans="1:110" ht="12">
      <c r="A50" s="117" t="s">
        <v>32</v>
      </c>
      <c r="B50" s="119">
        <f t="shared" si="24"/>
        <v>1869.515044850687</v>
      </c>
      <c r="C50" s="115">
        <f t="shared" si="25"/>
        <v>1292.8954240944704</v>
      </c>
      <c r="D50" s="115">
        <f t="shared" si="26"/>
        <v>103.96934256841149</v>
      </c>
      <c r="E50" s="115">
        <f t="shared" si="27"/>
        <v>122.51686158737368</v>
      </c>
      <c r="F50" s="115">
        <f t="shared" si="28"/>
        <v>29.274440785738616</v>
      </c>
      <c r="G50" s="120">
        <f t="shared" si="29"/>
        <v>320.85897581469288</v>
      </c>
      <c r="H50" s="117" t="s">
        <v>32</v>
      </c>
      <c r="I50" s="119">
        <f t="shared" si="18"/>
        <v>16464819</v>
      </c>
      <c r="J50" s="115">
        <f t="shared" si="19"/>
        <v>11386530</v>
      </c>
      <c r="K50" s="115">
        <f t="shared" si="20"/>
        <v>915658</v>
      </c>
      <c r="L50" s="115">
        <f t="shared" si="21"/>
        <v>1079006</v>
      </c>
      <c r="M50" s="115">
        <f t="shared" si="22"/>
        <v>257820</v>
      </c>
      <c r="N50" s="120">
        <f t="shared" si="23"/>
        <v>2825805</v>
      </c>
      <c r="P50" s="45" t="s">
        <v>30</v>
      </c>
      <c r="Q50" s="76">
        <v>4817969</v>
      </c>
      <c r="R50" s="76">
        <v>4199838</v>
      </c>
      <c r="S50" s="76">
        <v>618131</v>
      </c>
      <c r="T50" s="76">
        <v>533900</v>
      </c>
      <c r="U50" s="76">
        <v>84231</v>
      </c>
      <c r="V50" s="76">
        <v>287378</v>
      </c>
      <c r="W50" s="76">
        <v>385853</v>
      </c>
      <c r="X50" s="76">
        <v>98475</v>
      </c>
      <c r="Y50" s="76">
        <v>-29884</v>
      </c>
      <c r="Z50" s="76">
        <v>50085</v>
      </c>
      <c r="AA50" s="76">
        <v>79969</v>
      </c>
      <c r="AB50" s="163">
        <v>314432</v>
      </c>
      <c r="AC50" s="1"/>
      <c r="AD50" s="45" t="s">
        <v>30</v>
      </c>
      <c r="AE50" s="76">
        <v>54759</v>
      </c>
      <c r="AF50" s="76">
        <v>72624</v>
      </c>
      <c r="AG50" s="76">
        <v>17865</v>
      </c>
      <c r="AH50" s="76">
        <v>57</v>
      </c>
      <c r="AI50" s="76">
        <v>221581</v>
      </c>
      <c r="AJ50" s="76">
        <v>38035</v>
      </c>
      <c r="AK50" s="76">
        <v>2830</v>
      </c>
      <c r="AL50" s="76">
        <v>3471</v>
      </c>
      <c r="AM50" s="76">
        <v>641</v>
      </c>
      <c r="AN50" s="76">
        <v>3573145</v>
      </c>
      <c r="AO50" s="76">
        <v>206270</v>
      </c>
      <c r="AP50" s="76">
        <v>186067</v>
      </c>
      <c r="AQ50" s="163">
        <v>20203</v>
      </c>
      <c r="AR50" s="1">
        <v>0</v>
      </c>
      <c r="AS50" s="45" t="s">
        <v>30</v>
      </c>
      <c r="AT50" s="1">
        <v>2492018</v>
      </c>
      <c r="AU50" s="1">
        <v>2464498</v>
      </c>
      <c r="AV50" s="1">
        <v>27520</v>
      </c>
      <c r="AW50" s="1">
        <v>874857</v>
      </c>
      <c r="AX50" s="1">
        <v>10277</v>
      </c>
      <c r="AY50" s="1">
        <v>352542</v>
      </c>
      <c r="AZ50" s="1">
        <v>512038</v>
      </c>
      <c r="BA50" s="1">
        <v>8678492</v>
      </c>
      <c r="BB50" s="1">
        <v>3858</v>
      </c>
      <c r="BC50" s="9">
        <v>2249.4795230689479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3"/>
      <c r="CH50" s="1"/>
      <c r="CI50" s="65"/>
      <c r="CJ50" s="65"/>
      <c r="CK50" s="65"/>
      <c r="CL50" s="65"/>
      <c r="CM50" s="65"/>
      <c r="CN50" s="65"/>
      <c r="CO50" s="65"/>
      <c r="CP50" s="49"/>
      <c r="CQ50" s="49"/>
      <c r="CR50" s="1"/>
      <c r="CS50" s="63"/>
      <c r="CT50" s="63"/>
      <c r="CU50" s="63"/>
      <c r="CV50" s="63"/>
      <c r="CW50" s="63"/>
      <c r="CX50" s="63"/>
      <c r="CY50" s="1"/>
      <c r="CZ50" s="63"/>
      <c r="DA50" s="63"/>
      <c r="DB50" s="63"/>
      <c r="DC50" s="63"/>
      <c r="DD50" s="63"/>
      <c r="DE50" s="63"/>
      <c r="DF50" s="63"/>
    </row>
    <row r="51" spans="1:110" ht="12">
      <c r="A51" s="121" t="s">
        <v>33</v>
      </c>
      <c r="B51" s="122">
        <f t="shared" si="24"/>
        <v>2320.5075396540433</v>
      </c>
      <c r="C51" s="123">
        <f t="shared" si="25"/>
        <v>1771.8004344590315</v>
      </c>
      <c r="D51" s="123">
        <f t="shared" si="26"/>
        <v>165.11285489525326</v>
      </c>
      <c r="E51" s="123">
        <f t="shared" si="27"/>
        <v>68.708832477036665</v>
      </c>
      <c r="F51" s="123">
        <f t="shared" si="28"/>
        <v>37.899559774294559</v>
      </c>
      <c r="G51" s="124">
        <f t="shared" si="29"/>
        <v>276.98585804842702</v>
      </c>
      <c r="H51" s="121" t="s">
        <v>33</v>
      </c>
      <c r="I51" s="184">
        <f>SUM(I6:I50)</f>
        <v>4265436293</v>
      </c>
      <c r="J51" s="185">
        <f t="shared" ref="J51:N51" si="30">SUM(J6:J50)</f>
        <v>3256831425</v>
      </c>
      <c r="K51" s="185">
        <f t="shared" si="30"/>
        <v>303501864</v>
      </c>
      <c r="L51" s="185">
        <f t="shared" si="30"/>
        <v>126297003</v>
      </c>
      <c r="M51" s="185">
        <f t="shared" si="30"/>
        <v>69665000</v>
      </c>
      <c r="N51" s="186">
        <f t="shared" si="30"/>
        <v>509141001</v>
      </c>
      <c r="P51" s="45" t="s">
        <v>31</v>
      </c>
      <c r="Q51" s="76">
        <v>5207700</v>
      </c>
      <c r="R51" s="76">
        <v>4540049</v>
      </c>
      <c r="S51" s="76">
        <v>667651</v>
      </c>
      <c r="T51" s="76">
        <v>576749</v>
      </c>
      <c r="U51" s="76">
        <v>90902</v>
      </c>
      <c r="V51" s="76">
        <v>339822</v>
      </c>
      <c r="W51" s="76">
        <v>437566</v>
      </c>
      <c r="X51" s="76">
        <v>97744</v>
      </c>
      <c r="Y51" s="76">
        <v>-17780</v>
      </c>
      <c r="Z51" s="76">
        <v>53365</v>
      </c>
      <c r="AA51" s="76">
        <v>71145</v>
      </c>
      <c r="AB51" s="163">
        <v>346032</v>
      </c>
      <c r="AC51" s="1"/>
      <c r="AD51" s="45" t="s">
        <v>31</v>
      </c>
      <c r="AE51" s="76">
        <v>73093</v>
      </c>
      <c r="AF51" s="76">
        <v>97072</v>
      </c>
      <c r="AG51" s="76">
        <v>23979</v>
      </c>
      <c r="AH51" s="76">
        <v>8287</v>
      </c>
      <c r="AI51" s="76">
        <v>236983</v>
      </c>
      <c r="AJ51" s="76">
        <v>27669</v>
      </c>
      <c r="AK51" s="76">
        <v>11570</v>
      </c>
      <c r="AL51" s="76">
        <v>14190</v>
      </c>
      <c r="AM51" s="76">
        <v>2620</v>
      </c>
      <c r="AN51" s="76">
        <v>966818</v>
      </c>
      <c r="AO51" s="76">
        <v>-100961</v>
      </c>
      <c r="AP51" s="76">
        <v>-133980</v>
      </c>
      <c r="AQ51" s="163">
        <v>33019</v>
      </c>
      <c r="AR51" s="1">
        <v>0</v>
      </c>
      <c r="AS51" s="45" t="s">
        <v>31</v>
      </c>
      <c r="AT51" s="1">
        <v>52996</v>
      </c>
      <c r="AU51" s="1">
        <v>3122</v>
      </c>
      <c r="AV51" s="1">
        <v>49874</v>
      </c>
      <c r="AW51" s="1">
        <v>1014783</v>
      </c>
      <c r="AX51" s="1">
        <v>11190</v>
      </c>
      <c r="AY51" s="1">
        <v>312793</v>
      </c>
      <c r="AZ51" s="1">
        <v>690800</v>
      </c>
      <c r="BA51" s="1">
        <v>6514340</v>
      </c>
      <c r="BB51" s="1">
        <v>4676</v>
      </c>
      <c r="BC51" s="9">
        <v>1393.1437125748503</v>
      </c>
      <c r="BD51" s="47"/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3"/>
      <c r="CH51" s="1"/>
      <c r="CI51" s="65"/>
      <c r="CJ51" s="65"/>
      <c r="CK51" s="65"/>
      <c r="CL51" s="65"/>
      <c r="CM51" s="65"/>
      <c r="CN51" s="65"/>
      <c r="CO51" s="65"/>
      <c r="CP51" s="49"/>
      <c r="CQ51" s="49"/>
      <c r="CR51" s="1"/>
      <c r="CS51" s="63"/>
      <c r="CT51" s="63"/>
      <c r="CU51" s="63"/>
      <c r="CV51" s="63"/>
      <c r="CW51" s="63"/>
      <c r="CX51" s="63"/>
      <c r="CY51" s="1"/>
      <c r="CZ51" s="63"/>
      <c r="DA51" s="63"/>
      <c r="DB51" s="63"/>
      <c r="DC51" s="63"/>
      <c r="DD51" s="63"/>
      <c r="DE51" s="63"/>
      <c r="DF51" s="63"/>
    </row>
    <row r="52" spans="1:110" ht="12">
      <c r="A52" s="127" t="s">
        <v>58</v>
      </c>
      <c r="B52" s="109">
        <f>B51</f>
        <v>2320.5075396540433</v>
      </c>
      <c r="C52" s="109">
        <f t="shared" ref="C52:G52" si="31">C51</f>
        <v>1771.8004344590315</v>
      </c>
      <c r="D52" s="109">
        <f t="shared" si="31"/>
        <v>165.11285489525326</v>
      </c>
      <c r="E52" s="109">
        <f t="shared" si="31"/>
        <v>68.708832477036665</v>
      </c>
      <c r="F52" s="109">
        <f t="shared" si="31"/>
        <v>37.899559774294559</v>
      </c>
      <c r="G52" s="109">
        <f t="shared" si="31"/>
        <v>276.98585804842702</v>
      </c>
      <c r="H52" s="127" t="s">
        <v>58</v>
      </c>
      <c r="I52" s="109">
        <f>AVERAGE(I6:I50)</f>
        <v>94787473.177777782</v>
      </c>
      <c r="J52" s="109">
        <f t="shared" ref="J52:N52" si="32">AVERAGE(J6:J50)</f>
        <v>72374031.666666672</v>
      </c>
      <c r="K52" s="109">
        <f t="shared" si="32"/>
        <v>6744485.8666666662</v>
      </c>
      <c r="L52" s="109">
        <f t="shared" si="32"/>
        <v>2806600.0666666669</v>
      </c>
      <c r="M52" s="109">
        <f t="shared" si="32"/>
        <v>1548111.111111111</v>
      </c>
      <c r="N52" s="109">
        <f t="shared" si="32"/>
        <v>11314244.466666667</v>
      </c>
      <c r="P52" s="48" t="s">
        <v>46</v>
      </c>
      <c r="Q52" s="164">
        <v>22668572</v>
      </c>
      <c r="R52" s="164">
        <v>19763888</v>
      </c>
      <c r="S52" s="164">
        <v>2904684</v>
      </c>
      <c r="T52" s="164">
        <v>2508454</v>
      </c>
      <c r="U52" s="164">
        <v>396230</v>
      </c>
      <c r="V52" s="164">
        <v>2667902</v>
      </c>
      <c r="W52" s="164">
        <v>3058422</v>
      </c>
      <c r="X52" s="164">
        <v>390520</v>
      </c>
      <c r="Y52" s="164">
        <v>-161159</v>
      </c>
      <c r="Z52" s="164">
        <v>136055</v>
      </c>
      <c r="AA52" s="164">
        <v>297214</v>
      </c>
      <c r="AB52" s="165">
        <v>2786387</v>
      </c>
      <c r="AC52" s="1"/>
      <c r="AD52" s="48" t="s">
        <v>46</v>
      </c>
      <c r="AE52" s="164">
        <v>251754</v>
      </c>
      <c r="AF52" s="164">
        <v>335396</v>
      </c>
      <c r="AG52" s="164">
        <v>83642</v>
      </c>
      <c r="AH52" s="164">
        <v>191125</v>
      </c>
      <c r="AI52" s="164">
        <v>1301392</v>
      </c>
      <c r="AJ52" s="164">
        <v>1042116</v>
      </c>
      <c r="AK52" s="164">
        <v>42674</v>
      </c>
      <c r="AL52" s="164">
        <v>52338</v>
      </c>
      <c r="AM52" s="164">
        <v>9664</v>
      </c>
      <c r="AN52" s="164">
        <v>5159046</v>
      </c>
      <c r="AO52" s="164">
        <v>719236</v>
      </c>
      <c r="AP52" s="164">
        <v>392558</v>
      </c>
      <c r="AQ52" s="165">
        <v>326678</v>
      </c>
      <c r="AR52" s="10">
        <v>0</v>
      </c>
      <c r="AS52" s="48" t="s">
        <v>46</v>
      </c>
      <c r="AT52" s="12">
        <v>162000</v>
      </c>
      <c r="AU52" s="12">
        <v>12820</v>
      </c>
      <c r="AV52" s="12">
        <v>149180</v>
      </c>
      <c r="AW52" s="12">
        <v>4277810</v>
      </c>
      <c r="AX52" s="12">
        <v>18782</v>
      </c>
      <c r="AY52" s="12">
        <v>1395186</v>
      </c>
      <c r="AZ52" s="12">
        <v>2863842</v>
      </c>
      <c r="BA52" s="12">
        <v>30495520</v>
      </c>
      <c r="BB52" s="12">
        <v>17177</v>
      </c>
      <c r="BC52" s="13">
        <v>1775.3693892996448</v>
      </c>
      <c r="BD52" s="118"/>
      <c r="BE52" s="1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3"/>
      <c r="BS52" s="1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3"/>
      <c r="CH52" s="1"/>
      <c r="CI52" s="65"/>
      <c r="CJ52" s="65"/>
      <c r="CK52" s="65"/>
      <c r="CL52" s="65"/>
      <c r="CM52" s="65"/>
      <c r="CN52" s="65"/>
      <c r="CO52" s="65"/>
      <c r="CP52" s="49"/>
      <c r="CQ52" s="49"/>
    </row>
    <row r="53" spans="1:110" ht="12">
      <c r="A53" s="126"/>
      <c r="P53" s="50" t="s">
        <v>32</v>
      </c>
      <c r="Q53" s="171">
        <v>11386530</v>
      </c>
      <c r="R53" s="171">
        <v>9932548</v>
      </c>
      <c r="S53" s="171">
        <v>1453982</v>
      </c>
      <c r="T53" s="171">
        <v>1256104</v>
      </c>
      <c r="U53" s="171">
        <v>197878</v>
      </c>
      <c r="V53" s="171">
        <v>915658</v>
      </c>
      <c r="W53" s="171">
        <v>1216134</v>
      </c>
      <c r="X53" s="171">
        <v>300476</v>
      </c>
      <c r="Y53" s="171">
        <v>-144187</v>
      </c>
      <c r="Z53" s="171">
        <v>99017</v>
      </c>
      <c r="AA53" s="171">
        <v>243204</v>
      </c>
      <c r="AB53" s="172">
        <v>1016470</v>
      </c>
      <c r="AC53" s="1"/>
      <c r="AD53" s="50" t="s">
        <v>32</v>
      </c>
      <c r="AE53" s="164">
        <v>153325</v>
      </c>
      <c r="AF53" s="164">
        <v>200774</v>
      </c>
      <c r="AG53" s="164">
        <v>47449</v>
      </c>
      <c r="AH53" s="164">
        <v>78940</v>
      </c>
      <c r="AI53" s="164">
        <v>640849</v>
      </c>
      <c r="AJ53" s="164">
        <v>143356</v>
      </c>
      <c r="AK53" s="164">
        <v>43375</v>
      </c>
      <c r="AL53" s="164">
        <v>53198</v>
      </c>
      <c r="AM53" s="164">
        <v>9823</v>
      </c>
      <c r="AN53" s="164">
        <v>4162631</v>
      </c>
      <c r="AO53" s="164">
        <v>1079006</v>
      </c>
      <c r="AP53" s="164">
        <v>928381</v>
      </c>
      <c r="AQ53" s="165">
        <v>150625</v>
      </c>
      <c r="AR53" s="1">
        <v>0</v>
      </c>
      <c r="AS53" s="50" t="s">
        <v>32</v>
      </c>
      <c r="AT53" s="12">
        <v>257820</v>
      </c>
      <c r="AU53" s="12">
        <v>156552</v>
      </c>
      <c r="AV53" s="12">
        <v>101268</v>
      </c>
      <c r="AW53" s="12">
        <v>2825805</v>
      </c>
      <c r="AX53" s="12">
        <v>175980</v>
      </c>
      <c r="AY53" s="12">
        <v>827843</v>
      </c>
      <c r="AZ53" s="12">
        <v>1821982</v>
      </c>
      <c r="BA53" s="12">
        <v>16464819</v>
      </c>
      <c r="BB53" s="12">
        <v>8807</v>
      </c>
      <c r="BC53" s="13">
        <v>1869.515044850687</v>
      </c>
      <c r="BE53" s="1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3"/>
      <c r="BS53" s="1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3"/>
      <c r="CH53" s="1"/>
      <c r="CI53" s="65"/>
      <c r="CJ53" s="65"/>
      <c r="CK53" s="65"/>
      <c r="CL53" s="65"/>
      <c r="CM53" s="65"/>
      <c r="CN53" s="65"/>
      <c r="CO53" s="65"/>
      <c r="CP53" s="49"/>
      <c r="CQ53" s="49"/>
    </row>
    <row r="54" spans="1:110" ht="12">
      <c r="A54" s="126" t="s">
        <v>228</v>
      </c>
      <c r="P54" s="52" t="s">
        <v>33</v>
      </c>
      <c r="Q54" s="173">
        <v>3256831425</v>
      </c>
      <c r="R54" s="173">
        <v>2839889999</v>
      </c>
      <c r="S54" s="173">
        <v>416941426</v>
      </c>
      <c r="T54" s="173">
        <v>360026003</v>
      </c>
      <c r="U54" s="173">
        <v>56915423</v>
      </c>
      <c r="V54" s="173">
        <v>303501864</v>
      </c>
      <c r="W54" s="173">
        <v>401689060</v>
      </c>
      <c r="X54" s="173">
        <v>98187196</v>
      </c>
      <c r="Y54" s="173">
        <v>36040870</v>
      </c>
      <c r="Z54" s="173">
        <v>122908067</v>
      </c>
      <c r="AA54" s="173">
        <v>86867197</v>
      </c>
      <c r="AB54" s="174">
        <v>262894996</v>
      </c>
      <c r="AC54" s="1"/>
      <c r="AD54" s="52" t="s">
        <v>33</v>
      </c>
      <c r="AE54" s="173">
        <v>54784001</v>
      </c>
      <c r="AF54" s="173">
        <v>65069999</v>
      </c>
      <c r="AG54" s="173">
        <v>10285998</v>
      </c>
      <c r="AH54" s="173">
        <v>48710995</v>
      </c>
      <c r="AI54" s="173">
        <v>137726001</v>
      </c>
      <c r="AJ54" s="173">
        <v>21673999</v>
      </c>
      <c r="AK54" s="173">
        <v>4565998</v>
      </c>
      <c r="AL54" s="173">
        <v>5599999</v>
      </c>
      <c r="AM54" s="173">
        <v>1034001</v>
      </c>
      <c r="AN54" s="173">
        <v>705103004</v>
      </c>
      <c r="AO54" s="173">
        <v>126297003</v>
      </c>
      <c r="AP54" s="173">
        <v>56206001</v>
      </c>
      <c r="AQ54" s="174">
        <v>70091002</v>
      </c>
      <c r="AR54" s="1">
        <v>0</v>
      </c>
      <c r="AS54" s="52" t="s">
        <v>33</v>
      </c>
      <c r="AT54" s="17">
        <v>69665000</v>
      </c>
      <c r="AU54" s="17">
        <v>33687001</v>
      </c>
      <c r="AV54" s="17">
        <v>35977999</v>
      </c>
      <c r="AW54" s="17">
        <v>509141001</v>
      </c>
      <c r="AX54" s="17">
        <v>3529003</v>
      </c>
      <c r="AY54" s="17">
        <v>198363000</v>
      </c>
      <c r="AZ54" s="17">
        <v>307248998</v>
      </c>
      <c r="BA54" s="17">
        <v>4265436293</v>
      </c>
      <c r="BB54" s="17">
        <v>1838148</v>
      </c>
      <c r="BC54" s="18">
        <v>2320.5075396540433</v>
      </c>
      <c r="BE54" s="1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3"/>
      <c r="BS54" s="1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3"/>
      <c r="CH54" s="1"/>
      <c r="CI54" s="65"/>
      <c r="CJ54" s="65"/>
      <c r="CK54" s="65"/>
      <c r="CL54" s="65"/>
      <c r="CM54" s="65"/>
      <c r="CN54" s="65"/>
      <c r="CO54" s="65"/>
      <c r="CP54" s="49"/>
      <c r="CQ54" s="49"/>
    </row>
    <row r="55" spans="1:110" s="5" customFormat="1" ht="12">
      <c r="P55" s="127"/>
      <c r="Q55" s="22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25"/>
      <c r="AC55" s="125"/>
      <c r="AD55" s="127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25"/>
      <c r="AS55" s="127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</row>
    <row r="56" spans="1:110" s="5" customFormat="1" ht="9" customHeight="1"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</row>
    <row r="57" spans="1:110" s="5" customFormat="1" ht="9" customHeight="1">
      <c r="AB57" s="19"/>
      <c r="AC57" s="19"/>
      <c r="AD57" s="49"/>
      <c r="AE57" s="19"/>
      <c r="AR57" s="19"/>
      <c r="AT57" s="6"/>
      <c r="AU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</row>
    <row r="58" spans="1:110" s="5" customFormat="1" ht="9" customHeight="1">
      <c r="AB58" s="19"/>
      <c r="AC58" s="19"/>
      <c r="AD58" s="49"/>
      <c r="AE58" s="19"/>
      <c r="AR58" s="19"/>
      <c r="AT58" s="6"/>
      <c r="AU58" s="49"/>
      <c r="BP58" s="49"/>
      <c r="BQ58" s="49"/>
      <c r="BS58" s="49"/>
      <c r="CF58" s="19"/>
      <c r="CH58" s="49"/>
      <c r="CI58" s="49"/>
    </row>
    <row r="59" spans="1:110" s="5" customFormat="1" ht="9" customHeight="1">
      <c r="AB59" s="19"/>
      <c r="AC59" s="19"/>
      <c r="AD59" s="49"/>
      <c r="AE59" s="19"/>
      <c r="AR59" s="19"/>
      <c r="AT59" s="6"/>
      <c r="AU59" s="49"/>
      <c r="BP59" s="49"/>
      <c r="BQ59" s="49"/>
      <c r="BS59" s="49"/>
      <c r="CF59" s="19"/>
      <c r="CH59" s="49"/>
      <c r="CI59" s="49"/>
    </row>
    <row r="60" spans="1:110" s="5" customFormat="1" ht="9" customHeight="1">
      <c r="AB60" s="19"/>
      <c r="AC60" s="19"/>
      <c r="AD60" s="49"/>
      <c r="AE60" s="19"/>
      <c r="AR60" s="19"/>
      <c r="AT60" s="6"/>
      <c r="AU60" s="49"/>
      <c r="BP60" s="49"/>
      <c r="BQ60" s="49"/>
      <c r="BS60" s="49"/>
      <c r="CF60" s="19"/>
      <c r="CH60" s="49"/>
      <c r="CI60" s="49"/>
    </row>
    <row r="61" spans="1:110" s="5" customFormat="1" ht="9" customHeight="1">
      <c r="AB61" s="19"/>
      <c r="AC61" s="19"/>
      <c r="AD61" s="49"/>
      <c r="AE61" s="19"/>
      <c r="AR61" s="19"/>
      <c r="AT61" s="6"/>
      <c r="AU61" s="49"/>
      <c r="BP61" s="49"/>
      <c r="BQ61" s="49"/>
      <c r="BS61" s="49"/>
      <c r="CF61" s="19"/>
      <c r="CH61" s="49"/>
      <c r="CI61" s="49"/>
    </row>
    <row r="62" spans="1:110" s="5" customFormat="1" ht="9" customHeight="1">
      <c r="AB62" s="19"/>
      <c r="AC62" s="19"/>
      <c r="AD62" s="49"/>
      <c r="AE62" s="19"/>
      <c r="AR62" s="19"/>
      <c r="AT62" s="6"/>
      <c r="AU62" s="49"/>
      <c r="BP62" s="49"/>
      <c r="BQ62" s="49"/>
      <c r="BS62" s="49"/>
      <c r="CF62" s="19"/>
      <c r="CH62" s="49"/>
      <c r="CI62" s="49"/>
    </row>
    <row r="63" spans="1:110" s="5" customFormat="1" ht="9" customHeight="1">
      <c r="AB63" s="19"/>
      <c r="AC63" s="19"/>
      <c r="AD63" s="49"/>
      <c r="AE63" s="19"/>
      <c r="AR63" s="19"/>
      <c r="AT63" s="6"/>
      <c r="AU63" s="49"/>
      <c r="BP63" s="49"/>
      <c r="BQ63" s="49"/>
      <c r="BS63" s="49"/>
      <c r="CF63" s="19"/>
      <c r="CH63" s="49"/>
      <c r="CI63" s="49"/>
    </row>
    <row r="64" spans="1:110" s="5" customFormat="1" ht="9" customHeight="1">
      <c r="AB64" s="19"/>
      <c r="AC64" s="19"/>
      <c r="AD64" s="49"/>
      <c r="AE64" s="19"/>
      <c r="AR64" s="19"/>
      <c r="AT64" s="6"/>
      <c r="AU64" s="49"/>
      <c r="BP64" s="49"/>
      <c r="BQ64" s="49"/>
      <c r="BS64" s="49"/>
      <c r="CF64" s="19"/>
      <c r="CH64" s="49"/>
      <c r="CI64" s="49"/>
    </row>
    <row r="65" spans="28:87" s="5" customFormat="1" ht="9" customHeight="1">
      <c r="AB65" s="19"/>
      <c r="AC65" s="19"/>
      <c r="AD65" s="49"/>
      <c r="AE65" s="19"/>
      <c r="AR65" s="19"/>
      <c r="AT65" s="6"/>
      <c r="AU65" s="49"/>
      <c r="BP65" s="49"/>
      <c r="BQ65" s="49"/>
      <c r="BS65" s="49"/>
      <c r="CF65" s="19"/>
      <c r="CH65" s="49"/>
      <c r="CI65" s="49"/>
    </row>
    <row r="66" spans="28:87" s="5" customFormat="1" ht="9" customHeight="1">
      <c r="AB66" s="19"/>
      <c r="AC66" s="19"/>
      <c r="AD66" s="49"/>
      <c r="AE66" s="19"/>
      <c r="AR66" s="19"/>
      <c r="AT66" s="6"/>
      <c r="AU66" s="49"/>
      <c r="BP66" s="49"/>
      <c r="BQ66" s="49"/>
      <c r="BS66" s="49"/>
      <c r="CF66" s="19"/>
      <c r="CH66" s="49"/>
      <c r="CI66" s="49"/>
    </row>
    <row r="67" spans="28:87" s="5" customFormat="1" ht="9" customHeight="1">
      <c r="AB67" s="19"/>
      <c r="AC67" s="19"/>
      <c r="AD67" s="49"/>
      <c r="AE67" s="19"/>
      <c r="AR67" s="19"/>
      <c r="AT67" s="6"/>
      <c r="AU67" s="49"/>
      <c r="BP67" s="49"/>
      <c r="BQ67" s="49"/>
      <c r="BS67" s="49"/>
      <c r="CF67" s="19"/>
      <c r="CH67" s="49"/>
      <c r="CI67" s="49"/>
    </row>
    <row r="68" spans="28:87" s="5" customFormat="1" ht="9" customHeight="1">
      <c r="AB68" s="19"/>
      <c r="AC68" s="19"/>
      <c r="AD68" s="49"/>
      <c r="AE68" s="19"/>
      <c r="AR68" s="19"/>
      <c r="AT68" s="6"/>
      <c r="AU68" s="49"/>
      <c r="BP68" s="49"/>
      <c r="BQ68" s="49"/>
      <c r="BS68" s="49"/>
      <c r="CF68" s="19"/>
      <c r="CH68" s="49"/>
      <c r="CI68" s="49"/>
    </row>
    <row r="69" spans="28:87" s="5" customFormat="1" ht="9" customHeight="1">
      <c r="AB69" s="19"/>
      <c r="AC69" s="19"/>
      <c r="AD69" s="49"/>
      <c r="AE69" s="19"/>
      <c r="AR69" s="19"/>
      <c r="AT69" s="6"/>
      <c r="AU69" s="49"/>
      <c r="BP69" s="49"/>
      <c r="BQ69" s="49"/>
      <c r="BS69" s="49"/>
      <c r="CF69" s="19"/>
      <c r="CH69" s="49"/>
      <c r="CI69" s="49"/>
    </row>
    <row r="70" spans="28:87" s="5" customFormat="1" ht="9" customHeight="1">
      <c r="AB70" s="19"/>
      <c r="AC70" s="19"/>
      <c r="AD70" s="49"/>
      <c r="AE70" s="19"/>
      <c r="AR70" s="19"/>
      <c r="AT70" s="6"/>
      <c r="AU70" s="49"/>
      <c r="BP70" s="49"/>
      <c r="BQ70" s="49"/>
      <c r="BS70" s="49"/>
      <c r="CF70" s="19"/>
      <c r="CH70" s="49"/>
      <c r="CI70" s="49"/>
    </row>
    <row r="71" spans="28:87" s="5" customFormat="1" ht="9" customHeight="1">
      <c r="AB71" s="19"/>
      <c r="AC71" s="19"/>
      <c r="AD71" s="49"/>
      <c r="AE71" s="19"/>
      <c r="AR71" s="19"/>
      <c r="AT71" s="6"/>
      <c r="AU71" s="49"/>
      <c r="BP71" s="49"/>
      <c r="BQ71" s="49"/>
      <c r="BS71" s="49"/>
      <c r="CF71" s="19"/>
      <c r="CH71" s="49"/>
      <c r="CI71" s="49"/>
    </row>
    <row r="72" spans="28:87" s="5" customFormat="1" ht="9" customHeight="1">
      <c r="AB72" s="19"/>
      <c r="AC72" s="19"/>
      <c r="AD72" s="49"/>
      <c r="AE72" s="19"/>
      <c r="AR72" s="19"/>
      <c r="AT72" s="6"/>
      <c r="AU72" s="49"/>
      <c r="BP72" s="49"/>
      <c r="BQ72" s="49"/>
      <c r="BS72" s="49"/>
      <c r="CF72" s="19"/>
      <c r="CH72" s="49"/>
      <c r="CI72" s="49"/>
    </row>
    <row r="73" spans="28:87" s="5" customFormat="1" ht="9" customHeight="1">
      <c r="AB73" s="19"/>
      <c r="AC73" s="19"/>
      <c r="AD73" s="49"/>
      <c r="AE73" s="19"/>
      <c r="AR73" s="19"/>
      <c r="AT73" s="6"/>
      <c r="AU73" s="49"/>
      <c r="BP73" s="49"/>
      <c r="BQ73" s="49"/>
      <c r="BS73" s="49"/>
      <c r="CF73" s="19"/>
      <c r="CH73" s="49"/>
      <c r="CI73" s="49"/>
    </row>
    <row r="74" spans="28:87" s="5" customFormat="1" ht="9" customHeight="1">
      <c r="AB74" s="19"/>
      <c r="AC74" s="19"/>
      <c r="AD74" s="49"/>
      <c r="AE74" s="19"/>
      <c r="AR74" s="19"/>
      <c r="AT74" s="6"/>
      <c r="AU74" s="49"/>
      <c r="BP74" s="49"/>
      <c r="BQ74" s="49"/>
      <c r="BS74" s="49"/>
      <c r="CF74" s="19"/>
      <c r="CH74" s="49"/>
      <c r="CI74" s="49"/>
    </row>
    <row r="75" spans="28:87" s="5" customFormat="1" ht="9" customHeight="1">
      <c r="AB75" s="19"/>
      <c r="AC75" s="19"/>
      <c r="AD75" s="49"/>
      <c r="AE75" s="19"/>
      <c r="AR75" s="19"/>
      <c r="AT75" s="6"/>
      <c r="AU75" s="49"/>
      <c r="BP75" s="49"/>
      <c r="BQ75" s="49"/>
      <c r="BS75" s="49"/>
      <c r="CF75" s="19"/>
      <c r="CH75" s="49"/>
      <c r="CI75" s="49"/>
    </row>
    <row r="76" spans="28:87" s="5" customFormat="1" ht="9" customHeight="1">
      <c r="AB76" s="19"/>
      <c r="AC76" s="19"/>
      <c r="AD76" s="49"/>
      <c r="AE76" s="19"/>
      <c r="AR76" s="19"/>
      <c r="AT76" s="6"/>
      <c r="AU76" s="49"/>
      <c r="BP76" s="49"/>
      <c r="BQ76" s="49"/>
      <c r="BS76" s="49"/>
      <c r="CF76" s="19"/>
      <c r="CH76" s="49"/>
      <c r="CI76" s="49"/>
    </row>
    <row r="77" spans="28:87" s="5" customFormat="1" ht="9" customHeight="1">
      <c r="AB77" s="19"/>
      <c r="AC77" s="19"/>
      <c r="AD77" s="49"/>
      <c r="AE77" s="19"/>
      <c r="AR77" s="19"/>
      <c r="AT77" s="6"/>
      <c r="AU77" s="49"/>
      <c r="BP77" s="49"/>
      <c r="BQ77" s="49"/>
      <c r="BS77" s="49"/>
      <c r="CF77" s="19"/>
      <c r="CH77" s="49"/>
      <c r="CI77" s="49"/>
    </row>
    <row r="78" spans="28:87" s="5" customFormat="1" ht="9" customHeight="1">
      <c r="AB78" s="19"/>
      <c r="AC78" s="19"/>
      <c r="AD78" s="49"/>
      <c r="AE78" s="19"/>
      <c r="AR78" s="19"/>
      <c r="AT78" s="6"/>
      <c r="AU78" s="49"/>
      <c r="BP78" s="49"/>
      <c r="BQ78" s="49"/>
      <c r="BS78" s="49"/>
      <c r="CF78" s="19"/>
      <c r="CH78" s="49"/>
      <c r="CI78" s="49"/>
    </row>
    <row r="79" spans="28:87" s="5" customFormat="1" ht="9" customHeight="1">
      <c r="AB79" s="19"/>
      <c r="AC79" s="19"/>
      <c r="AD79" s="49"/>
      <c r="AE79" s="19"/>
      <c r="AR79" s="19"/>
      <c r="AT79" s="6"/>
      <c r="AU79" s="49"/>
      <c r="BP79" s="49"/>
      <c r="BQ79" s="49"/>
      <c r="BS79" s="49"/>
      <c r="CF79" s="19"/>
      <c r="CH79" s="49"/>
      <c r="CI79" s="49"/>
    </row>
    <row r="80" spans="28:87" s="5" customFormat="1" ht="9" customHeight="1">
      <c r="AB80" s="19"/>
      <c r="AC80" s="19"/>
      <c r="AD80" s="49"/>
      <c r="AE80" s="19"/>
      <c r="AR80" s="19"/>
      <c r="AT80" s="6"/>
      <c r="AU80" s="49"/>
      <c r="BP80" s="49"/>
      <c r="BQ80" s="49"/>
      <c r="BS80" s="49"/>
      <c r="CF80" s="19"/>
      <c r="CH80" s="49"/>
      <c r="CI80" s="49"/>
    </row>
    <row r="81" spans="28:87" s="5" customFormat="1" ht="9" customHeight="1">
      <c r="AB81" s="19"/>
      <c r="AC81" s="19"/>
      <c r="AD81" s="49"/>
      <c r="AE81" s="19"/>
      <c r="AR81" s="19"/>
      <c r="AT81" s="6"/>
      <c r="AU81" s="49"/>
      <c r="BP81" s="49"/>
      <c r="BQ81" s="49"/>
      <c r="BS81" s="49"/>
      <c r="CF81" s="19"/>
      <c r="CH81" s="49"/>
      <c r="CI81" s="49"/>
    </row>
    <row r="82" spans="28:87" s="5" customFormat="1" ht="9" customHeight="1">
      <c r="AB82" s="19"/>
      <c r="AC82" s="19"/>
      <c r="AD82" s="49"/>
      <c r="AE82" s="19"/>
      <c r="AR82" s="19"/>
      <c r="AT82" s="6"/>
      <c r="AU82" s="49"/>
      <c r="BP82" s="49"/>
      <c r="BQ82" s="49"/>
      <c r="BS82" s="49"/>
      <c r="CF82" s="19"/>
      <c r="CH82" s="49"/>
      <c r="CI82" s="49"/>
    </row>
    <row r="83" spans="28:87" s="5" customFormat="1" ht="9" customHeight="1">
      <c r="AB83" s="19"/>
      <c r="AC83" s="19"/>
      <c r="AD83" s="49"/>
      <c r="AE83" s="19"/>
      <c r="AR83" s="19"/>
      <c r="AT83" s="6"/>
      <c r="AU83" s="49"/>
      <c r="BP83" s="49"/>
      <c r="BQ83" s="49"/>
      <c r="BS83" s="49"/>
      <c r="CF83" s="19"/>
      <c r="CH83" s="49"/>
      <c r="CI83" s="49"/>
    </row>
    <row r="84" spans="28:87" s="5" customFormat="1" ht="9" customHeight="1">
      <c r="AB84" s="19"/>
      <c r="AC84" s="19"/>
      <c r="AD84" s="49"/>
      <c r="AE84" s="19"/>
      <c r="AR84" s="19"/>
      <c r="AT84" s="6"/>
      <c r="AU84" s="49"/>
      <c r="BP84" s="49"/>
      <c r="BQ84" s="49"/>
      <c r="BS84" s="49"/>
      <c r="CF84" s="19"/>
      <c r="CH84" s="49"/>
      <c r="CI84" s="49"/>
    </row>
    <row r="85" spans="28:87" s="5" customFormat="1" ht="9" customHeight="1">
      <c r="AB85" s="19"/>
      <c r="AC85" s="19"/>
      <c r="AD85" s="49"/>
      <c r="AE85" s="19"/>
      <c r="AR85" s="19"/>
      <c r="AT85" s="6"/>
      <c r="AU85" s="49"/>
      <c r="BP85" s="49"/>
      <c r="BQ85" s="49"/>
      <c r="BS85" s="49"/>
      <c r="CF85" s="19"/>
      <c r="CH85" s="49"/>
      <c r="CI85" s="49"/>
    </row>
    <row r="86" spans="28:87" s="5" customFormat="1" ht="9" customHeight="1">
      <c r="AB86" s="19"/>
      <c r="AC86" s="19"/>
      <c r="AD86" s="49"/>
      <c r="AE86" s="19"/>
      <c r="AR86" s="19"/>
      <c r="AT86" s="6"/>
      <c r="AU86" s="49"/>
      <c r="BP86" s="49"/>
      <c r="BQ86" s="49"/>
      <c r="BS86" s="49"/>
      <c r="CF86" s="19"/>
      <c r="CH86" s="49"/>
      <c r="CI86" s="49"/>
    </row>
    <row r="87" spans="28:87" s="5" customFormat="1" ht="9" customHeight="1">
      <c r="AB87" s="19"/>
      <c r="AC87" s="19"/>
      <c r="AD87" s="49"/>
      <c r="AE87" s="19"/>
      <c r="AR87" s="19"/>
      <c r="AT87" s="6"/>
      <c r="AU87" s="49"/>
      <c r="BP87" s="49"/>
      <c r="BQ87" s="49"/>
      <c r="BS87" s="49"/>
      <c r="CF87" s="19"/>
      <c r="CH87" s="49"/>
      <c r="CI87" s="49"/>
    </row>
    <row r="88" spans="28:87" s="5" customFormat="1" ht="9" customHeight="1">
      <c r="AB88" s="19"/>
      <c r="AC88" s="19"/>
      <c r="AD88" s="49"/>
      <c r="AE88" s="19"/>
      <c r="AR88" s="19"/>
      <c r="AT88" s="6"/>
      <c r="AU88" s="49"/>
      <c r="BP88" s="49"/>
      <c r="BQ88" s="49"/>
      <c r="BS88" s="49"/>
      <c r="CF88" s="19"/>
      <c r="CH88" s="49"/>
      <c r="CI88" s="49"/>
    </row>
    <row r="89" spans="28:87" s="5" customFormat="1" ht="9" customHeight="1">
      <c r="AB89" s="19"/>
      <c r="AC89" s="19"/>
      <c r="AD89" s="49"/>
      <c r="AE89" s="19"/>
      <c r="AR89" s="19"/>
      <c r="AT89" s="6"/>
      <c r="AU89" s="49"/>
      <c r="BP89" s="49"/>
      <c r="BQ89" s="49"/>
      <c r="BS89" s="49"/>
      <c r="CF89" s="19"/>
      <c r="CH89" s="49"/>
      <c r="CI89" s="49"/>
    </row>
    <row r="90" spans="28:87" s="5" customFormat="1" ht="9" customHeight="1">
      <c r="AB90" s="19"/>
      <c r="AC90" s="19"/>
      <c r="AD90" s="49"/>
      <c r="AE90" s="19"/>
      <c r="AR90" s="19"/>
      <c r="AT90" s="6"/>
      <c r="AU90" s="49"/>
      <c r="BP90" s="49"/>
      <c r="BQ90" s="49"/>
      <c r="BS90" s="49"/>
      <c r="CF90" s="19"/>
      <c r="CH90" s="49"/>
      <c r="CI90" s="49"/>
    </row>
    <row r="91" spans="28:87" s="5" customFormat="1" ht="9" customHeight="1">
      <c r="AB91" s="19"/>
      <c r="AC91" s="19"/>
      <c r="AD91" s="49"/>
      <c r="AE91" s="19"/>
      <c r="AR91" s="19"/>
      <c r="AT91" s="6"/>
      <c r="AU91" s="49"/>
      <c r="BP91" s="49"/>
      <c r="BQ91" s="49"/>
      <c r="BS91" s="49"/>
      <c r="CF91" s="19"/>
      <c r="CH91" s="49"/>
      <c r="CI91" s="49"/>
    </row>
    <row r="92" spans="28:87" s="5" customFormat="1" ht="9" customHeight="1">
      <c r="AB92" s="19"/>
      <c r="AC92" s="19"/>
      <c r="AD92" s="49"/>
      <c r="AE92" s="19"/>
      <c r="AR92" s="19"/>
      <c r="AT92" s="6"/>
      <c r="AU92" s="49"/>
      <c r="BP92" s="49"/>
      <c r="BQ92" s="49"/>
      <c r="BS92" s="49"/>
      <c r="CF92" s="19"/>
      <c r="CH92" s="49"/>
      <c r="CI92" s="49"/>
    </row>
    <row r="93" spans="28:87" s="5" customFormat="1" ht="9" customHeight="1">
      <c r="AB93" s="19"/>
      <c r="AC93" s="19"/>
      <c r="AD93" s="49"/>
      <c r="AE93" s="19"/>
      <c r="AR93" s="19"/>
      <c r="AT93" s="6"/>
      <c r="AU93" s="49"/>
      <c r="BP93" s="49"/>
      <c r="BQ93" s="49"/>
      <c r="BS93" s="49"/>
      <c r="CF93" s="19"/>
      <c r="CH93" s="49"/>
      <c r="CI93" s="49"/>
    </row>
    <row r="94" spans="28:87" s="5" customFormat="1" ht="9" customHeight="1">
      <c r="AB94" s="19"/>
      <c r="AC94" s="19"/>
      <c r="AD94" s="49"/>
      <c r="AE94" s="19"/>
      <c r="AR94" s="19"/>
      <c r="AT94" s="6"/>
      <c r="AU94" s="49"/>
      <c r="BP94" s="49"/>
      <c r="BQ94" s="49"/>
      <c r="BS94" s="49"/>
      <c r="CF94" s="19"/>
      <c r="CH94" s="49"/>
      <c r="CI94" s="49"/>
    </row>
    <row r="95" spans="28:87" s="5" customFormat="1" ht="9" customHeight="1">
      <c r="AB95" s="19"/>
      <c r="AC95" s="19"/>
      <c r="AD95" s="49"/>
      <c r="AE95" s="19"/>
      <c r="AR95" s="19"/>
      <c r="AT95" s="6"/>
      <c r="AU95" s="49"/>
      <c r="BP95" s="49"/>
      <c r="BQ95" s="49"/>
      <c r="BS95" s="49"/>
      <c r="CF95" s="19"/>
      <c r="CH95" s="49"/>
      <c r="CI95" s="49"/>
    </row>
    <row r="96" spans="28:87" s="5" customFormat="1" ht="9" customHeight="1">
      <c r="AB96" s="19"/>
      <c r="AC96" s="19"/>
      <c r="AD96" s="49"/>
      <c r="AE96" s="19"/>
      <c r="AR96" s="19"/>
      <c r="AT96" s="6"/>
      <c r="AU96" s="49"/>
      <c r="BP96" s="49"/>
      <c r="BQ96" s="49"/>
      <c r="BS96" s="49"/>
      <c r="CF96" s="19"/>
      <c r="CH96" s="49"/>
      <c r="CI96" s="49"/>
    </row>
    <row r="97" spans="28:87" s="5" customFormat="1" ht="9" customHeight="1">
      <c r="AB97" s="19"/>
      <c r="AC97" s="19"/>
      <c r="AD97" s="49"/>
      <c r="AE97" s="19"/>
      <c r="AR97" s="19"/>
      <c r="AT97" s="6"/>
      <c r="AU97" s="49"/>
      <c r="BP97" s="49"/>
      <c r="BQ97" s="49"/>
      <c r="BS97" s="49"/>
      <c r="CF97" s="19"/>
      <c r="CH97" s="49"/>
      <c r="CI97" s="49"/>
    </row>
    <row r="98" spans="28:87" s="5" customFormat="1" ht="9" customHeight="1">
      <c r="AB98" s="19"/>
      <c r="AC98" s="19"/>
      <c r="AD98" s="49"/>
      <c r="AE98" s="19"/>
      <c r="AR98" s="19"/>
      <c r="AT98" s="6"/>
      <c r="AU98" s="49"/>
      <c r="BP98" s="49"/>
      <c r="BQ98" s="49"/>
      <c r="BS98" s="49"/>
      <c r="CF98" s="19"/>
      <c r="CH98" s="49"/>
      <c r="CI98" s="49"/>
    </row>
    <row r="99" spans="28:87" s="5" customFormat="1" ht="9" customHeight="1">
      <c r="AB99" s="19"/>
      <c r="AC99" s="19"/>
      <c r="AD99" s="49"/>
      <c r="AE99" s="19"/>
      <c r="AR99" s="19"/>
      <c r="AT99" s="6"/>
      <c r="AU99" s="49"/>
      <c r="BP99" s="49"/>
      <c r="BQ99" s="49"/>
      <c r="BS99" s="49"/>
      <c r="CF99" s="19"/>
      <c r="CH99" s="49"/>
      <c r="CI99" s="49"/>
    </row>
    <row r="100" spans="28:87" s="5" customFormat="1" ht="9" customHeight="1">
      <c r="AB100" s="19"/>
      <c r="AC100" s="19"/>
      <c r="AD100" s="49"/>
      <c r="AE100" s="19"/>
      <c r="AR100" s="19"/>
      <c r="AT100" s="6"/>
      <c r="AU100" s="49"/>
      <c r="BP100" s="49"/>
      <c r="BQ100" s="49"/>
      <c r="BS100" s="49"/>
      <c r="CF100" s="19"/>
      <c r="CH100" s="49"/>
      <c r="CI100" s="49"/>
    </row>
    <row r="101" spans="28:87" s="5" customFormat="1" ht="9" customHeight="1">
      <c r="AB101" s="19"/>
      <c r="AC101" s="19"/>
      <c r="AD101" s="49"/>
      <c r="AE101" s="19"/>
      <c r="AR101" s="19"/>
      <c r="AT101" s="6"/>
      <c r="AU101" s="49"/>
      <c r="BP101" s="49"/>
      <c r="BQ101" s="49"/>
      <c r="BS101" s="49"/>
      <c r="CF101" s="19"/>
      <c r="CH101" s="49"/>
      <c r="CI101" s="49"/>
    </row>
    <row r="102" spans="28:87" s="5" customFormat="1" ht="9" customHeight="1">
      <c r="AB102" s="19"/>
      <c r="AC102" s="19"/>
      <c r="AD102" s="49"/>
      <c r="AE102" s="19"/>
      <c r="AR102" s="19"/>
      <c r="AT102" s="6"/>
      <c r="AU102" s="49"/>
      <c r="BP102" s="49"/>
      <c r="BQ102" s="49"/>
      <c r="BS102" s="49"/>
      <c r="CF102" s="19"/>
      <c r="CH102" s="49"/>
      <c r="CI102" s="49"/>
    </row>
    <row r="103" spans="28:87" s="5" customFormat="1" ht="9" customHeight="1">
      <c r="AB103" s="19"/>
      <c r="AC103" s="19"/>
      <c r="AD103" s="49"/>
      <c r="AE103" s="19"/>
      <c r="AR103" s="19"/>
      <c r="AT103" s="6"/>
      <c r="AU103" s="49"/>
      <c r="BP103" s="49"/>
      <c r="BQ103" s="49"/>
      <c r="BS103" s="49"/>
      <c r="CF103" s="19"/>
      <c r="CH103" s="49"/>
      <c r="CI103" s="49"/>
    </row>
    <row r="104" spans="28:87" s="5" customFormat="1" ht="9" customHeight="1">
      <c r="AB104" s="19"/>
      <c r="AC104" s="19"/>
      <c r="AD104" s="49"/>
      <c r="AE104" s="19"/>
      <c r="AR104" s="19"/>
      <c r="AT104" s="6"/>
      <c r="AU104" s="49"/>
      <c r="BP104" s="49"/>
      <c r="BQ104" s="49"/>
      <c r="BS104" s="49"/>
      <c r="CF104" s="19"/>
      <c r="CH104" s="49"/>
      <c r="CI104" s="49"/>
    </row>
    <row r="105" spans="28:87" s="5" customFormat="1" ht="9" customHeight="1">
      <c r="AB105" s="19"/>
      <c r="AC105" s="19"/>
      <c r="AD105" s="49"/>
      <c r="AE105" s="19"/>
      <c r="AR105" s="19"/>
      <c r="AT105" s="6"/>
      <c r="AU105" s="49"/>
      <c r="BP105" s="49"/>
      <c r="BQ105" s="49"/>
      <c r="BS105" s="49"/>
      <c r="CF105" s="19"/>
      <c r="CH105" s="49"/>
      <c r="CI105" s="49"/>
    </row>
    <row r="106" spans="28:87" s="5" customFormat="1" ht="9" customHeight="1">
      <c r="AB106" s="19"/>
      <c r="AC106" s="19"/>
      <c r="AD106" s="49"/>
      <c r="AE106" s="19"/>
      <c r="AR106" s="19"/>
      <c r="AT106" s="6"/>
      <c r="AU106" s="49"/>
      <c r="BP106" s="49"/>
      <c r="BQ106" s="49"/>
      <c r="BS106" s="49"/>
      <c r="CF106" s="19"/>
      <c r="CH106" s="49"/>
      <c r="CI106" s="49"/>
    </row>
    <row r="107" spans="28:87" s="5" customFormat="1" ht="9" customHeight="1">
      <c r="AB107" s="19"/>
      <c r="AC107" s="19"/>
      <c r="AD107" s="49"/>
      <c r="AE107" s="19"/>
      <c r="AR107" s="19"/>
      <c r="AT107" s="6"/>
      <c r="AU107" s="49"/>
      <c r="BP107" s="49"/>
      <c r="BQ107" s="49"/>
      <c r="BS107" s="49"/>
      <c r="CF107" s="19"/>
      <c r="CH107" s="49"/>
      <c r="CI107" s="49"/>
    </row>
    <row r="108" spans="28:87" s="5" customFormat="1" ht="9" customHeight="1">
      <c r="AB108" s="19"/>
      <c r="AC108" s="19"/>
      <c r="AD108" s="49"/>
      <c r="AE108" s="19"/>
      <c r="AR108" s="19"/>
      <c r="AT108" s="6"/>
      <c r="AU108" s="49"/>
      <c r="BP108" s="49"/>
      <c r="BQ108" s="49"/>
      <c r="BS108" s="49"/>
      <c r="CF108" s="19"/>
      <c r="CH108" s="49"/>
      <c r="CI108" s="49"/>
    </row>
    <row r="109" spans="28:87" s="5" customFormat="1" ht="9" customHeight="1">
      <c r="AB109" s="19"/>
      <c r="AC109" s="19"/>
      <c r="AD109" s="49"/>
      <c r="AE109" s="19"/>
      <c r="AR109" s="19"/>
      <c r="AT109" s="6"/>
      <c r="AU109" s="49"/>
      <c r="BP109" s="49"/>
      <c r="BQ109" s="49"/>
      <c r="BS109" s="49"/>
      <c r="CF109" s="19"/>
      <c r="CH109" s="49"/>
      <c r="CI109" s="49"/>
    </row>
    <row r="110" spans="28:87" s="5" customFormat="1" ht="9" customHeight="1">
      <c r="AB110" s="19"/>
      <c r="AC110" s="19"/>
      <c r="AD110" s="49"/>
      <c r="AE110" s="19"/>
      <c r="AR110" s="19"/>
      <c r="AT110" s="6"/>
      <c r="AU110" s="49"/>
      <c r="BP110" s="49"/>
      <c r="BQ110" s="49"/>
      <c r="BS110" s="49"/>
      <c r="CF110" s="19"/>
      <c r="CH110" s="49"/>
      <c r="CI110" s="49"/>
    </row>
    <row r="111" spans="28:87" s="5" customFormat="1" ht="9" customHeight="1">
      <c r="AB111" s="19"/>
      <c r="AC111" s="19"/>
      <c r="AD111" s="49"/>
      <c r="AE111" s="19"/>
      <c r="AR111" s="19"/>
      <c r="AT111" s="6"/>
      <c r="AU111" s="49"/>
      <c r="BP111" s="49"/>
      <c r="BQ111" s="49"/>
      <c r="BS111" s="49"/>
      <c r="CF111" s="19"/>
      <c r="CH111" s="49"/>
      <c r="CI111" s="49"/>
    </row>
    <row r="112" spans="28:87" s="5" customFormat="1" ht="9" customHeight="1">
      <c r="AB112" s="19"/>
      <c r="AC112" s="19"/>
      <c r="AD112" s="49"/>
      <c r="AE112" s="19"/>
      <c r="AR112" s="19"/>
      <c r="AT112" s="6"/>
      <c r="AU112" s="49"/>
      <c r="BP112" s="49"/>
      <c r="BQ112" s="49"/>
      <c r="BS112" s="49"/>
      <c r="CF112" s="19"/>
      <c r="CH112" s="49"/>
      <c r="CI112" s="49"/>
    </row>
    <row r="113" spans="28:87" s="5" customFormat="1" ht="9" customHeight="1">
      <c r="AB113" s="19"/>
      <c r="AC113" s="19"/>
      <c r="AD113" s="49"/>
      <c r="AE113" s="19"/>
      <c r="AR113" s="19"/>
      <c r="AT113" s="6"/>
      <c r="AU113" s="49"/>
      <c r="BP113" s="49"/>
      <c r="BQ113" s="49"/>
      <c r="BS113" s="49"/>
      <c r="CF113" s="19"/>
      <c r="CH113" s="49"/>
      <c r="CI113" s="49"/>
    </row>
    <row r="114" spans="28:87" s="5" customFormat="1" ht="9" customHeight="1">
      <c r="AB114" s="19"/>
      <c r="AC114" s="19"/>
      <c r="AD114" s="49"/>
      <c r="AE114" s="19"/>
      <c r="AR114" s="19"/>
      <c r="AT114" s="6"/>
      <c r="AU114" s="49"/>
      <c r="BP114" s="49"/>
      <c r="BQ114" s="49"/>
      <c r="BS114" s="49"/>
      <c r="CF114" s="19"/>
      <c r="CH114" s="49"/>
      <c r="CI114" s="49"/>
    </row>
    <row r="115" spans="28:87" s="5" customFormat="1" ht="9" customHeight="1">
      <c r="AB115" s="19"/>
      <c r="AC115" s="19"/>
      <c r="AD115" s="49"/>
      <c r="AE115" s="19"/>
      <c r="AR115" s="19"/>
      <c r="AT115" s="6"/>
      <c r="AU115" s="49"/>
      <c r="BP115" s="49"/>
      <c r="BQ115" s="49"/>
      <c r="BS115" s="49"/>
      <c r="CF115" s="19"/>
      <c r="CH115" s="49"/>
      <c r="CI115" s="49"/>
    </row>
    <row r="116" spans="28:87" s="5" customFormat="1" ht="9" customHeight="1">
      <c r="AB116" s="19"/>
      <c r="AC116" s="19"/>
      <c r="AD116" s="49"/>
      <c r="AE116" s="19"/>
      <c r="AR116" s="19"/>
      <c r="AT116" s="6"/>
      <c r="AU116" s="49"/>
      <c r="BP116" s="49"/>
      <c r="BQ116" s="49"/>
      <c r="BS116" s="49"/>
      <c r="CF116" s="19"/>
      <c r="CH116" s="49"/>
      <c r="CI116" s="49"/>
    </row>
    <row r="117" spans="28:87" s="5" customFormat="1" ht="9" customHeight="1">
      <c r="AB117" s="19"/>
      <c r="AC117" s="19"/>
      <c r="AD117" s="49"/>
      <c r="AE117" s="19"/>
      <c r="AR117" s="19"/>
      <c r="AT117" s="6"/>
      <c r="AU117" s="49"/>
      <c r="BP117" s="49"/>
      <c r="BQ117" s="49"/>
      <c r="BS117" s="49"/>
      <c r="CF117" s="19"/>
      <c r="CH117" s="49"/>
      <c r="CI117" s="49"/>
    </row>
    <row r="118" spans="28:87" s="5" customFormat="1" ht="9" customHeight="1">
      <c r="AB118" s="19"/>
      <c r="AC118" s="19"/>
      <c r="AD118" s="49"/>
      <c r="AE118" s="19"/>
      <c r="AR118" s="19"/>
      <c r="AT118" s="6"/>
      <c r="AU118" s="49"/>
      <c r="BP118" s="49"/>
      <c r="BQ118" s="49"/>
      <c r="BS118" s="49"/>
      <c r="CF118" s="19"/>
      <c r="CH118" s="49"/>
      <c r="CI118" s="49"/>
    </row>
    <row r="119" spans="28:87" s="5" customFormat="1" ht="9" customHeight="1">
      <c r="AB119" s="19"/>
      <c r="AC119" s="19"/>
      <c r="AD119" s="49"/>
      <c r="AE119" s="19"/>
      <c r="AR119" s="19"/>
      <c r="AT119" s="6"/>
      <c r="AU119" s="49"/>
      <c r="BP119" s="49"/>
      <c r="BQ119" s="49"/>
      <c r="BS119" s="49"/>
      <c r="CF119" s="19"/>
      <c r="CH119" s="49"/>
      <c r="CI119" s="49"/>
    </row>
    <row r="120" spans="28:87" s="5" customFormat="1" ht="9" customHeight="1">
      <c r="AB120" s="19"/>
      <c r="AC120" s="19"/>
      <c r="AD120" s="49"/>
      <c r="AE120" s="19"/>
      <c r="AR120" s="19"/>
      <c r="AT120" s="6"/>
      <c r="AU120" s="49"/>
      <c r="BP120" s="49"/>
      <c r="BQ120" s="49"/>
      <c r="BS120" s="49"/>
      <c r="CF120" s="19"/>
      <c r="CH120" s="49"/>
      <c r="CI120" s="49"/>
    </row>
    <row r="121" spans="28:87" s="5" customFormat="1" ht="9" customHeight="1">
      <c r="AB121" s="19"/>
      <c r="AC121" s="19"/>
      <c r="AD121" s="49"/>
      <c r="AE121" s="19"/>
      <c r="AR121" s="19"/>
      <c r="AT121" s="6"/>
      <c r="AU121" s="49"/>
      <c r="BP121" s="49"/>
      <c r="BQ121" s="49"/>
      <c r="BS121" s="49"/>
      <c r="CF121" s="19"/>
      <c r="CH121" s="49"/>
      <c r="CI121" s="49"/>
    </row>
    <row r="122" spans="28:87" s="5" customFormat="1" ht="9" customHeight="1">
      <c r="AB122" s="19"/>
      <c r="AC122" s="19"/>
      <c r="AD122" s="49"/>
      <c r="AE122" s="19"/>
      <c r="AR122" s="19"/>
      <c r="AT122" s="6"/>
      <c r="AU122" s="49"/>
      <c r="BP122" s="49"/>
      <c r="BQ122" s="49"/>
      <c r="BS122" s="49"/>
      <c r="CF122" s="19"/>
      <c r="CH122" s="49"/>
      <c r="CI122" s="49"/>
    </row>
    <row r="123" spans="28:87" s="5" customFormat="1" ht="9" customHeight="1">
      <c r="AB123" s="19"/>
      <c r="AC123" s="19"/>
      <c r="AD123" s="49"/>
      <c r="AE123" s="19"/>
      <c r="AR123" s="19"/>
      <c r="AT123" s="6"/>
      <c r="AU123" s="49"/>
      <c r="BP123" s="49"/>
      <c r="BQ123" s="49"/>
      <c r="BS123" s="49"/>
      <c r="CF123" s="19"/>
      <c r="CH123" s="49"/>
      <c r="CI123" s="49"/>
    </row>
    <row r="124" spans="28:87" s="5" customFormat="1" ht="9" customHeight="1">
      <c r="AB124" s="19"/>
      <c r="AC124" s="19"/>
      <c r="AD124" s="49"/>
      <c r="AE124" s="19"/>
      <c r="AR124" s="19"/>
      <c r="AT124" s="6"/>
      <c r="AU124" s="49"/>
      <c r="BP124" s="49"/>
      <c r="BQ124" s="49"/>
      <c r="BS124" s="49"/>
      <c r="CF124" s="19"/>
      <c r="CH124" s="49"/>
      <c r="CI124" s="49"/>
    </row>
    <row r="125" spans="28:87" s="5" customFormat="1" ht="9" customHeight="1">
      <c r="AB125" s="19"/>
      <c r="AC125" s="19"/>
      <c r="AD125" s="49"/>
      <c r="AE125" s="19"/>
      <c r="AR125" s="19"/>
      <c r="AT125" s="6"/>
      <c r="AU125" s="49"/>
      <c r="BP125" s="49"/>
      <c r="BQ125" s="49"/>
      <c r="BS125" s="49"/>
      <c r="CF125" s="19"/>
      <c r="CH125" s="49"/>
      <c r="CI125" s="49"/>
    </row>
    <row r="126" spans="28:87" s="5" customFormat="1" ht="9" customHeight="1">
      <c r="AB126" s="19"/>
      <c r="AC126" s="19"/>
      <c r="AD126" s="49"/>
      <c r="AE126" s="19"/>
      <c r="AR126" s="19"/>
      <c r="AT126" s="6"/>
      <c r="AU126" s="49"/>
      <c r="BP126" s="49"/>
      <c r="BQ126" s="49"/>
      <c r="BS126" s="49"/>
      <c r="CF126" s="19"/>
      <c r="CH126" s="49"/>
      <c r="CI126" s="49"/>
    </row>
    <row r="127" spans="28:87" s="5" customFormat="1" ht="9" customHeight="1">
      <c r="AB127" s="19"/>
      <c r="AC127" s="19"/>
      <c r="AD127" s="49"/>
      <c r="AE127" s="19"/>
      <c r="AR127" s="19"/>
      <c r="AT127" s="6"/>
      <c r="AU127" s="49"/>
      <c r="BP127" s="49"/>
      <c r="BQ127" s="49"/>
      <c r="BS127" s="49"/>
      <c r="CF127" s="19"/>
      <c r="CH127" s="49"/>
      <c r="CI127" s="49"/>
    </row>
    <row r="128" spans="28:87" s="5" customFormat="1" ht="9" customHeight="1">
      <c r="AB128" s="19"/>
      <c r="AC128" s="19"/>
      <c r="AD128" s="49"/>
      <c r="AE128" s="19"/>
      <c r="AR128" s="19"/>
      <c r="AT128" s="6"/>
      <c r="AU128" s="49"/>
      <c r="BP128" s="49"/>
      <c r="BQ128" s="49"/>
      <c r="BS128" s="49"/>
      <c r="CF128" s="19"/>
      <c r="CH128" s="49"/>
      <c r="CI128" s="49"/>
    </row>
    <row r="129" spans="28:87" s="5" customFormat="1" ht="9" customHeight="1">
      <c r="AB129" s="19"/>
      <c r="AC129" s="19"/>
      <c r="AD129" s="49"/>
      <c r="AE129" s="19"/>
      <c r="AR129" s="19"/>
      <c r="AT129" s="6"/>
      <c r="AU129" s="49"/>
      <c r="BP129" s="49"/>
      <c r="BQ129" s="49"/>
      <c r="BS129" s="49"/>
      <c r="CF129" s="19"/>
      <c r="CH129" s="49"/>
      <c r="CI129" s="49"/>
    </row>
    <row r="130" spans="28:87" s="5" customFormat="1" ht="9" customHeight="1">
      <c r="AB130" s="19"/>
      <c r="AC130" s="19"/>
      <c r="AD130" s="49"/>
      <c r="AE130" s="19"/>
      <c r="AR130" s="19"/>
      <c r="AT130" s="6"/>
      <c r="AU130" s="49"/>
      <c r="BP130" s="49"/>
      <c r="BQ130" s="49"/>
      <c r="BS130" s="49"/>
      <c r="CF130" s="19"/>
      <c r="CH130" s="49"/>
      <c r="CI130" s="49"/>
    </row>
    <row r="131" spans="28:87" s="5" customFormat="1" ht="9" customHeight="1">
      <c r="AB131" s="19"/>
      <c r="AC131" s="19"/>
      <c r="AD131" s="49"/>
      <c r="AE131" s="19"/>
      <c r="AR131" s="19"/>
      <c r="AT131" s="6"/>
      <c r="AU131" s="49"/>
      <c r="BP131" s="49"/>
      <c r="BQ131" s="49"/>
      <c r="BS131" s="49"/>
      <c r="CF131" s="19"/>
      <c r="CH131" s="49"/>
      <c r="CI131" s="49"/>
    </row>
    <row r="132" spans="28:87" s="5" customFormat="1" ht="9" customHeight="1">
      <c r="AB132" s="19"/>
      <c r="AC132" s="19"/>
      <c r="AD132" s="49"/>
      <c r="AE132" s="19"/>
      <c r="AR132" s="19"/>
      <c r="AT132" s="6"/>
      <c r="AU132" s="49"/>
      <c r="BP132" s="49"/>
      <c r="BQ132" s="49"/>
      <c r="BS132" s="49"/>
      <c r="CF132" s="19"/>
      <c r="CH132" s="49"/>
      <c r="CI132" s="49"/>
    </row>
    <row r="133" spans="28:87" s="5" customFormat="1" ht="9" customHeight="1">
      <c r="AB133" s="19"/>
      <c r="AC133" s="19"/>
      <c r="AD133" s="49"/>
      <c r="AE133" s="19"/>
      <c r="AR133" s="19"/>
      <c r="AT133" s="6"/>
      <c r="AU133" s="49"/>
      <c r="BP133" s="49"/>
      <c r="BQ133" s="49"/>
      <c r="BS133" s="49"/>
      <c r="CF133" s="19"/>
      <c r="CH133" s="49"/>
      <c r="CI133" s="49"/>
    </row>
    <row r="134" spans="28:87" s="5" customFormat="1" ht="9" customHeight="1">
      <c r="AB134" s="19"/>
      <c r="AC134" s="19"/>
      <c r="AD134" s="49"/>
      <c r="AE134" s="19"/>
      <c r="AR134" s="19"/>
      <c r="AT134" s="6"/>
      <c r="AU134" s="49"/>
      <c r="BP134" s="49"/>
      <c r="BQ134" s="49"/>
      <c r="BS134" s="49"/>
      <c r="CF134" s="19"/>
      <c r="CH134" s="49"/>
      <c r="CI134" s="49"/>
    </row>
    <row r="135" spans="28:87" s="5" customFormat="1" ht="9" customHeight="1">
      <c r="AB135" s="19"/>
      <c r="AC135" s="19"/>
      <c r="AD135" s="49"/>
      <c r="AE135" s="19"/>
      <c r="AR135" s="19"/>
      <c r="AT135" s="6"/>
      <c r="AU135" s="49"/>
      <c r="BP135" s="49"/>
      <c r="BQ135" s="49"/>
      <c r="BS135" s="49"/>
      <c r="CF135" s="19"/>
      <c r="CH135" s="49"/>
      <c r="CI135" s="49"/>
    </row>
    <row r="136" spans="28:87" s="5" customFormat="1" ht="9" customHeight="1">
      <c r="AB136" s="19"/>
      <c r="AC136" s="19"/>
      <c r="AD136" s="49"/>
      <c r="AE136" s="19"/>
      <c r="AR136" s="19"/>
      <c r="AT136" s="6"/>
      <c r="AU136" s="49"/>
      <c r="BP136" s="49"/>
      <c r="BQ136" s="49"/>
      <c r="BS136" s="49"/>
      <c r="CF136" s="19"/>
      <c r="CH136" s="49"/>
      <c r="CI136" s="49"/>
    </row>
    <row r="137" spans="28:87" s="5" customFormat="1" ht="9" customHeight="1">
      <c r="AB137" s="19"/>
      <c r="AC137" s="19"/>
      <c r="AD137" s="49"/>
      <c r="AE137" s="19"/>
      <c r="AR137" s="19"/>
      <c r="AT137" s="6"/>
      <c r="AU137" s="49"/>
      <c r="BP137" s="49"/>
      <c r="BQ137" s="49"/>
      <c r="BS137" s="49"/>
      <c r="CF137" s="19"/>
      <c r="CH137" s="49"/>
      <c r="CI137" s="49"/>
    </row>
    <row r="138" spans="28:87" s="5" customFormat="1" ht="9" customHeight="1">
      <c r="AB138" s="19"/>
      <c r="AC138" s="19"/>
      <c r="AD138" s="49"/>
      <c r="AE138" s="19"/>
      <c r="AR138" s="19"/>
      <c r="AT138" s="6"/>
      <c r="AU138" s="49"/>
      <c r="BP138" s="49"/>
      <c r="BQ138" s="49"/>
      <c r="BS138" s="49"/>
      <c r="CF138" s="19"/>
      <c r="CH138" s="49"/>
      <c r="CI138" s="49"/>
    </row>
    <row r="139" spans="28:87" s="5" customFormat="1" ht="9" customHeight="1">
      <c r="AB139" s="19"/>
      <c r="AC139" s="19"/>
      <c r="AD139" s="49"/>
      <c r="AE139" s="19"/>
      <c r="AR139" s="19"/>
      <c r="AT139" s="6"/>
      <c r="AU139" s="49"/>
      <c r="BP139" s="49"/>
      <c r="BQ139" s="49"/>
      <c r="BS139" s="49"/>
      <c r="CF139" s="19"/>
      <c r="CH139" s="49"/>
      <c r="CI139" s="49"/>
    </row>
    <row r="140" spans="28:87" s="5" customFormat="1" ht="9" customHeight="1">
      <c r="AB140" s="19"/>
      <c r="AC140" s="19"/>
      <c r="AD140" s="49"/>
      <c r="AE140" s="19"/>
      <c r="AR140" s="19"/>
      <c r="AT140" s="6"/>
      <c r="AU140" s="49"/>
      <c r="BP140" s="49"/>
      <c r="BQ140" s="49"/>
      <c r="BS140" s="49"/>
      <c r="CF140" s="19"/>
      <c r="CH140" s="49"/>
      <c r="CI140" s="49"/>
    </row>
    <row r="141" spans="28:87" s="5" customFormat="1" ht="9" customHeight="1">
      <c r="AB141" s="19"/>
      <c r="AC141" s="19"/>
      <c r="AD141" s="49"/>
      <c r="AE141" s="19"/>
      <c r="AR141" s="19"/>
      <c r="AT141" s="6"/>
      <c r="AU141" s="49"/>
      <c r="BP141" s="49"/>
      <c r="BQ141" s="49"/>
      <c r="BS141" s="49"/>
      <c r="CF141" s="19"/>
      <c r="CH141" s="49"/>
      <c r="CI141" s="49"/>
    </row>
    <row r="142" spans="28:87" s="5" customFormat="1" ht="9" customHeight="1">
      <c r="AB142" s="19"/>
      <c r="AC142" s="19"/>
      <c r="AD142" s="49"/>
      <c r="AE142" s="19"/>
      <c r="AR142" s="19"/>
      <c r="AT142" s="6"/>
      <c r="AU142" s="49"/>
      <c r="BP142" s="49"/>
      <c r="BQ142" s="49"/>
      <c r="BS142" s="49"/>
      <c r="CF142" s="19"/>
      <c r="CH142" s="49"/>
      <c r="CI142" s="49"/>
    </row>
    <row r="143" spans="28:87" s="5" customFormat="1" ht="9" customHeight="1">
      <c r="AB143" s="19"/>
      <c r="AC143" s="19"/>
      <c r="AD143" s="49"/>
      <c r="AE143" s="19"/>
      <c r="AR143" s="19"/>
      <c r="AT143" s="6"/>
      <c r="AU143" s="49"/>
      <c r="BP143" s="49"/>
      <c r="BQ143" s="49"/>
      <c r="BS143" s="49"/>
      <c r="CF143" s="19"/>
      <c r="CH143" s="49"/>
      <c r="CI143" s="49"/>
    </row>
    <row r="144" spans="28:87" s="5" customFormat="1" ht="9" customHeight="1">
      <c r="AB144" s="19"/>
      <c r="AC144" s="19"/>
      <c r="AD144" s="49"/>
      <c r="AE144" s="19"/>
      <c r="AR144" s="19"/>
      <c r="AT144" s="6"/>
      <c r="AU144" s="49"/>
      <c r="BP144" s="49"/>
      <c r="BQ144" s="49"/>
      <c r="BS144" s="49"/>
      <c r="CF144" s="19"/>
      <c r="CH144" s="49"/>
      <c r="CI144" s="49"/>
    </row>
    <row r="145" spans="28:87" s="5" customFormat="1" ht="9" customHeight="1">
      <c r="AB145" s="19"/>
      <c r="AC145" s="19"/>
      <c r="AD145" s="49"/>
      <c r="AE145" s="19"/>
      <c r="AR145" s="19"/>
      <c r="AT145" s="6"/>
      <c r="AU145" s="49"/>
      <c r="BP145" s="49"/>
      <c r="BQ145" s="49"/>
      <c r="BS145" s="49"/>
      <c r="CF145" s="19"/>
      <c r="CH145" s="49"/>
      <c r="CI145" s="49"/>
    </row>
    <row r="146" spans="28:87" s="5" customFormat="1" ht="9" customHeight="1">
      <c r="AB146" s="19"/>
      <c r="AC146" s="19"/>
      <c r="AD146" s="49"/>
      <c r="AE146" s="19"/>
      <c r="AR146" s="19"/>
      <c r="AT146" s="6"/>
      <c r="AU146" s="49"/>
      <c r="BP146" s="49"/>
      <c r="BQ146" s="49"/>
      <c r="BS146" s="49"/>
      <c r="CF146" s="19"/>
      <c r="CH146" s="49"/>
      <c r="CI146" s="49"/>
    </row>
    <row r="147" spans="28:87" s="5" customFormat="1" ht="9" customHeight="1">
      <c r="AB147" s="19"/>
      <c r="AC147" s="19"/>
      <c r="AD147" s="49"/>
      <c r="AE147" s="19"/>
      <c r="AR147" s="19"/>
      <c r="AT147" s="6"/>
      <c r="AU147" s="49"/>
      <c r="BP147" s="49"/>
      <c r="BQ147" s="49"/>
      <c r="BS147" s="49"/>
      <c r="CF147" s="19"/>
      <c r="CH147" s="49"/>
      <c r="CI147" s="49"/>
    </row>
    <row r="148" spans="28:87" s="5" customFormat="1" ht="9" customHeight="1">
      <c r="AB148" s="19"/>
      <c r="AC148" s="19"/>
      <c r="AD148" s="49"/>
      <c r="AE148" s="19"/>
      <c r="AR148" s="19"/>
      <c r="AT148" s="6"/>
      <c r="AU148" s="49"/>
      <c r="BP148" s="49"/>
      <c r="BQ148" s="49"/>
      <c r="BS148" s="49"/>
      <c r="CF148" s="19"/>
      <c r="CH148" s="49"/>
      <c r="CI148" s="49"/>
    </row>
    <row r="149" spans="28:87" s="5" customFormat="1" ht="9" customHeight="1">
      <c r="AB149" s="19"/>
      <c r="AC149" s="19"/>
      <c r="AD149" s="49"/>
      <c r="AE149" s="19"/>
      <c r="AR149" s="19"/>
      <c r="AT149" s="6"/>
      <c r="AU149" s="49"/>
      <c r="BP149" s="49"/>
      <c r="BQ149" s="49"/>
      <c r="BS149" s="49"/>
      <c r="CF149" s="19"/>
      <c r="CH149" s="49"/>
      <c r="CI149" s="49"/>
    </row>
    <row r="150" spans="28:87" s="5" customFormat="1" ht="9" customHeight="1">
      <c r="AB150" s="19"/>
      <c r="AC150" s="19"/>
      <c r="AD150" s="49"/>
      <c r="AE150" s="19"/>
      <c r="AR150" s="19"/>
      <c r="AT150" s="6"/>
      <c r="AU150" s="49"/>
      <c r="BP150" s="49"/>
      <c r="BQ150" s="49"/>
      <c r="BS150" s="49"/>
      <c r="CF150" s="19"/>
      <c r="CH150" s="49"/>
      <c r="CI150" s="49"/>
    </row>
    <row r="151" spans="28:87" s="5" customFormat="1" ht="9" customHeight="1">
      <c r="AB151" s="19"/>
      <c r="AC151" s="19"/>
      <c r="AD151" s="49"/>
      <c r="AE151" s="19"/>
      <c r="AR151" s="19"/>
      <c r="AT151" s="6"/>
      <c r="AU151" s="49"/>
      <c r="BP151" s="49"/>
      <c r="BQ151" s="49"/>
      <c r="BS151" s="49"/>
      <c r="CF151" s="19"/>
      <c r="CH151" s="49"/>
      <c r="CI151" s="49"/>
    </row>
    <row r="152" spans="28:87" s="5" customFormat="1" ht="9" customHeight="1">
      <c r="AB152" s="19"/>
      <c r="AC152" s="19"/>
      <c r="AD152" s="49"/>
      <c r="AE152" s="19"/>
      <c r="AR152" s="19"/>
      <c r="AT152" s="6"/>
      <c r="AU152" s="49"/>
      <c r="BP152" s="49"/>
      <c r="BQ152" s="49"/>
      <c r="BS152" s="49"/>
      <c r="CF152" s="19"/>
      <c r="CH152" s="49"/>
      <c r="CI152" s="49"/>
    </row>
    <row r="153" spans="28:87" s="5" customFormat="1" ht="9" customHeight="1">
      <c r="AB153" s="19"/>
      <c r="AC153" s="19"/>
      <c r="AD153" s="49"/>
      <c r="AE153" s="19"/>
      <c r="AR153" s="19"/>
      <c r="AT153" s="6"/>
      <c r="AU153" s="49"/>
      <c r="BP153" s="49"/>
      <c r="BQ153" s="49"/>
      <c r="BS153" s="49"/>
      <c r="CF153" s="19"/>
      <c r="CH153" s="49"/>
      <c r="CI153" s="49"/>
    </row>
    <row r="154" spans="28:87" s="5" customFormat="1" ht="9" customHeight="1">
      <c r="AB154" s="19"/>
      <c r="AC154" s="19"/>
      <c r="AD154" s="49"/>
      <c r="AE154" s="19"/>
      <c r="AR154" s="19"/>
      <c r="AT154" s="6"/>
      <c r="AU154" s="49"/>
      <c r="BP154" s="49"/>
      <c r="BQ154" s="49"/>
      <c r="BS154" s="49"/>
      <c r="CF154" s="19"/>
      <c r="CH154" s="49"/>
      <c r="CI154" s="49"/>
    </row>
    <row r="155" spans="28:87" s="5" customFormat="1" ht="9" customHeight="1">
      <c r="AB155" s="19"/>
      <c r="AC155" s="19"/>
      <c r="AD155" s="49"/>
      <c r="AE155" s="19"/>
      <c r="AR155" s="19"/>
      <c r="AT155" s="6"/>
      <c r="AU155" s="49"/>
      <c r="BP155" s="49"/>
      <c r="BQ155" s="49"/>
      <c r="BS155" s="49"/>
      <c r="CF155" s="19"/>
      <c r="CH155" s="49"/>
      <c r="CI155" s="49"/>
    </row>
    <row r="156" spans="28:87" s="5" customFormat="1" ht="9" customHeight="1">
      <c r="AB156" s="19"/>
      <c r="AC156" s="19"/>
      <c r="AD156" s="49"/>
      <c r="AE156" s="19"/>
      <c r="AR156" s="19"/>
      <c r="AT156" s="6"/>
      <c r="AU156" s="49"/>
      <c r="BP156" s="49"/>
      <c r="BQ156" s="49"/>
      <c r="BS156" s="49"/>
      <c r="CF156" s="19"/>
      <c r="CH156" s="49"/>
      <c r="CI156" s="49"/>
    </row>
    <row r="157" spans="28:87" s="5" customFormat="1" ht="9" customHeight="1">
      <c r="AB157" s="19"/>
      <c r="AC157" s="19"/>
      <c r="AD157" s="49"/>
      <c r="AE157" s="19"/>
      <c r="AR157" s="19"/>
      <c r="AT157" s="6"/>
      <c r="AU157" s="49"/>
      <c r="BP157" s="49"/>
      <c r="BQ157" s="49"/>
      <c r="BS157" s="49"/>
      <c r="CF157" s="19"/>
      <c r="CH157" s="49"/>
      <c r="CI157" s="49"/>
    </row>
    <row r="158" spans="28:87" s="5" customFormat="1" ht="9" customHeight="1">
      <c r="AB158" s="19"/>
      <c r="AC158" s="19"/>
      <c r="AD158" s="49"/>
      <c r="AE158" s="19"/>
      <c r="AR158" s="19"/>
      <c r="AT158" s="6"/>
      <c r="AU158" s="49"/>
      <c r="BP158" s="49"/>
      <c r="BQ158" s="49"/>
      <c r="BS158" s="49"/>
      <c r="CF158" s="19"/>
      <c r="CH158" s="49"/>
      <c r="CI158" s="49"/>
    </row>
    <row r="159" spans="28:87" s="5" customFormat="1" ht="9" customHeight="1">
      <c r="AB159" s="19"/>
      <c r="AC159" s="19"/>
      <c r="AD159" s="49"/>
      <c r="AE159" s="19"/>
      <c r="AR159" s="19"/>
      <c r="AT159" s="6"/>
      <c r="AU159" s="49"/>
      <c r="BP159" s="49"/>
      <c r="BQ159" s="49"/>
      <c r="BS159" s="49"/>
      <c r="CF159" s="19"/>
      <c r="CH159" s="49"/>
      <c r="CI159" s="49"/>
    </row>
    <row r="160" spans="28:87" s="5" customFormat="1" ht="9" customHeight="1">
      <c r="AB160" s="19"/>
      <c r="AC160" s="19"/>
      <c r="AD160" s="49"/>
      <c r="AE160" s="19"/>
      <c r="AR160" s="19"/>
      <c r="AT160" s="6"/>
      <c r="AU160" s="49"/>
      <c r="BP160" s="49"/>
      <c r="BQ160" s="49"/>
      <c r="BS160" s="49"/>
      <c r="CF160" s="19"/>
      <c r="CH160" s="49"/>
      <c r="CI160" s="49"/>
    </row>
    <row r="161" spans="1:103" s="5" customFormat="1" ht="9" customHeight="1">
      <c r="AB161" s="19"/>
      <c r="AC161" s="19"/>
      <c r="AD161" s="49"/>
      <c r="AE161" s="19"/>
      <c r="AR161" s="19"/>
      <c r="AT161" s="6"/>
      <c r="AU161" s="49"/>
      <c r="BP161" s="49"/>
      <c r="BQ161" s="49"/>
      <c r="BS161" s="49"/>
      <c r="CF161" s="19"/>
      <c r="CH161" s="49"/>
      <c r="CI161" s="49"/>
    </row>
    <row r="162" spans="1:103" s="5" customFormat="1" ht="9" customHeight="1">
      <c r="AB162" s="19"/>
      <c r="AC162" s="19"/>
      <c r="AD162" s="49"/>
      <c r="AE162" s="19"/>
      <c r="AR162" s="19"/>
      <c r="AT162" s="6"/>
      <c r="AU162" s="49"/>
      <c r="BP162" s="49"/>
      <c r="BQ162" s="49"/>
      <c r="BS162" s="49"/>
      <c r="CF162" s="19"/>
      <c r="CH162" s="49"/>
      <c r="CI162" s="49"/>
    </row>
    <row r="163" spans="1:103" s="5" customFormat="1" ht="9" customHeight="1">
      <c r="AB163" s="19"/>
      <c r="AC163" s="19"/>
      <c r="AD163" s="49"/>
      <c r="AE163" s="19"/>
      <c r="AR163" s="19"/>
      <c r="AT163" s="6"/>
      <c r="AU163" s="49"/>
      <c r="BP163" s="49"/>
      <c r="BQ163" s="49"/>
      <c r="BS163" s="49"/>
      <c r="CF163" s="19"/>
      <c r="CH163" s="49"/>
      <c r="CI163" s="49"/>
    </row>
    <row r="164" spans="1:103" s="5" customFormat="1" ht="12" customHeight="1">
      <c r="AB164" s="19"/>
      <c r="AC164" s="19"/>
      <c r="AD164" s="49"/>
      <c r="AE164" s="19"/>
      <c r="AR164" s="19"/>
      <c r="AT164" s="6"/>
      <c r="AU164" s="49"/>
      <c r="BP164" s="49"/>
      <c r="BQ164" s="49"/>
      <c r="BS164" s="49"/>
      <c r="CF164" s="19"/>
      <c r="CH164" s="49"/>
      <c r="CI164" s="49"/>
    </row>
    <row r="165" spans="1:103" s="19" customFormat="1" ht="9" customHeight="1">
      <c r="A165" s="5"/>
      <c r="H165" s="5"/>
      <c r="AD165" s="49"/>
      <c r="AT165" s="49"/>
      <c r="AU165" s="49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49"/>
      <c r="BQ165" s="49"/>
      <c r="BR165" s="5"/>
      <c r="BS165" s="49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G165" s="5"/>
      <c r="CH165" s="49"/>
      <c r="CI165" s="49"/>
      <c r="CJ165" s="5"/>
      <c r="CK165" s="5"/>
      <c r="CL165" s="5"/>
      <c r="CM165" s="5"/>
      <c r="CN165" s="5"/>
      <c r="CO165" s="5"/>
      <c r="CP165" s="5"/>
      <c r="CQ165" s="5"/>
      <c r="CR165" s="5"/>
      <c r="CY165" s="5"/>
    </row>
    <row r="166" spans="1:103" s="19" customFormat="1" ht="9" customHeight="1">
      <c r="A166" s="5"/>
      <c r="H166" s="5"/>
      <c r="AD166" s="49"/>
      <c r="AT166" s="49"/>
      <c r="AU166" s="49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49"/>
      <c r="BQ166" s="49"/>
      <c r="BR166" s="5"/>
      <c r="BS166" s="49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G166" s="5"/>
      <c r="CH166" s="49"/>
      <c r="CI166" s="49"/>
      <c r="CJ166" s="5"/>
      <c r="CK166" s="5"/>
      <c r="CL166" s="5"/>
      <c r="CM166" s="5"/>
      <c r="CN166" s="5"/>
      <c r="CO166" s="5"/>
      <c r="CP166" s="5"/>
      <c r="CQ166" s="5"/>
      <c r="CR166" s="5"/>
      <c r="CY166" s="5"/>
    </row>
    <row r="167" spans="1:103" s="19" customFormat="1" ht="9" customHeight="1">
      <c r="AD167" s="49"/>
      <c r="AT167" s="49"/>
      <c r="AU167" s="49"/>
      <c r="BP167" s="49"/>
      <c r="BQ167" s="49"/>
      <c r="BS167" s="49"/>
      <c r="CH167" s="49"/>
      <c r="CI167" s="49"/>
    </row>
    <row r="168" spans="1:103" s="19" customFormat="1" ht="9" customHeight="1">
      <c r="AD168" s="49"/>
      <c r="AT168" s="49"/>
      <c r="AU168" s="49"/>
      <c r="BP168" s="49"/>
      <c r="BQ168" s="49"/>
      <c r="BS168" s="49"/>
      <c r="CH168" s="49"/>
      <c r="CI168" s="49"/>
    </row>
    <row r="169" spans="1:103" s="19" customFormat="1" ht="9" customHeight="1">
      <c r="AD169" s="49"/>
      <c r="AT169" s="49"/>
      <c r="AU169" s="49"/>
      <c r="BP169" s="49"/>
      <c r="BQ169" s="49"/>
      <c r="BS169" s="49"/>
      <c r="CH169" s="49"/>
      <c r="CI169" s="49"/>
    </row>
    <row r="170" spans="1:103" s="19" customFormat="1" ht="9" customHeight="1">
      <c r="AD170" s="49"/>
      <c r="AT170" s="49"/>
      <c r="AU170" s="49"/>
      <c r="BP170" s="49"/>
      <c r="BQ170" s="49"/>
      <c r="BS170" s="49"/>
      <c r="CH170" s="49"/>
      <c r="CI170" s="49"/>
    </row>
    <row r="171" spans="1:103" s="19" customFormat="1" ht="9" customHeight="1">
      <c r="AD171" s="49"/>
      <c r="AT171" s="49"/>
      <c r="AU171" s="49"/>
      <c r="BP171" s="49"/>
      <c r="BQ171" s="49"/>
      <c r="BS171" s="49"/>
      <c r="CH171" s="49"/>
      <c r="CI171" s="49"/>
    </row>
    <row r="172" spans="1:103" s="19" customFormat="1" ht="9" customHeight="1">
      <c r="AD172" s="49"/>
      <c r="AT172" s="49"/>
      <c r="AU172" s="49"/>
      <c r="BP172" s="49"/>
      <c r="BQ172" s="49"/>
      <c r="BS172" s="49"/>
      <c r="CH172" s="49"/>
      <c r="CI172" s="49"/>
    </row>
    <row r="173" spans="1:103" s="19" customFormat="1" ht="9" customHeight="1">
      <c r="AD173" s="49"/>
      <c r="AT173" s="49"/>
      <c r="AU173" s="49"/>
      <c r="BP173" s="49"/>
      <c r="BQ173" s="49"/>
      <c r="BS173" s="49"/>
      <c r="CH173" s="49"/>
      <c r="CI173" s="49"/>
    </row>
    <row r="174" spans="1:103" s="19" customFormat="1" ht="9" customHeight="1">
      <c r="AD174" s="49"/>
      <c r="AT174" s="49"/>
      <c r="AU174" s="49"/>
      <c r="BP174" s="49"/>
      <c r="BQ174" s="49"/>
      <c r="BS174" s="49"/>
      <c r="CH174" s="49"/>
      <c r="CI174" s="49"/>
    </row>
    <row r="175" spans="1:103" s="19" customFormat="1" ht="9" customHeight="1">
      <c r="AD175" s="49"/>
      <c r="AT175" s="49"/>
      <c r="AU175" s="49"/>
      <c r="BP175" s="49"/>
      <c r="BQ175" s="49"/>
      <c r="BS175" s="49"/>
      <c r="CH175" s="49"/>
      <c r="CI175" s="49"/>
    </row>
    <row r="176" spans="1:103" s="19" customFormat="1" ht="9" customHeight="1">
      <c r="AD176" s="49"/>
      <c r="AT176" s="49"/>
      <c r="AU176" s="49"/>
      <c r="BP176" s="49"/>
      <c r="BQ176" s="49"/>
      <c r="BS176" s="49"/>
      <c r="CH176" s="49"/>
      <c r="CI176" s="49"/>
    </row>
    <row r="177" spans="30:87" s="19" customFormat="1" ht="9" customHeight="1">
      <c r="AD177" s="49"/>
      <c r="AT177" s="49"/>
      <c r="AU177" s="49"/>
      <c r="BP177" s="49"/>
      <c r="BQ177" s="49"/>
      <c r="BS177" s="49"/>
      <c r="CH177" s="49"/>
      <c r="CI177" s="49"/>
    </row>
    <row r="178" spans="30:87" s="19" customFormat="1" ht="9" customHeight="1">
      <c r="AD178" s="49"/>
      <c r="AT178" s="49"/>
      <c r="AU178" s="49"/>
      <c r="BP178" s="49"/>
      <c r="BQ178" s="49"/>
      <c r="BS178" s="49"/>
      <c r="CH178" s="49"/>
      <c r="CI178" s="49"/>
    </row>
    <row r="179" spans="30:87" s="19" customFormat="1" ht="9" customHeight="1">
      <c r="AD179" s="49"/>
      <c r="AT179" s="49"/>
      <c r="AU179" s="49"/>
      <c r="BP179" s="49"/>
      <c r="BQ179" s="49"/>
      <c r="BS179" s="49"/>
      <c r="CH179" s="49"/>
      <c r="CI179" s="49"/>
    </row>
    <row r="180" spans="30:87" s="19" customFormat="1" ht="9" customHeight="1">
      <c r="AD180" s="49"/>
      <c r="AT180" s="49"/>
      <c r="AU180" s="49"/>
      <c r="BP180" s="49"/>
      <c r="BQ180" s="49"/>
      <c r="BS180" s="49"/>
      <c r="CH180" s="49"/>
      <c r="CI180" s="49"/>
    </row>
    <row r="181" spans="30:87" s="19" customFormat="1" ht="9" customHeight="1">
      <c r="AD181" s="49"/>
      <c r="AT181" s="49"/>
      <c r="AU181" s="49"/>
      <c r="BP181" s="49"/>
      <c r="BQ181" s="49"/>
      <c r="BS181" s="49"/>
      <c r="CH181" s="49"/>
      <c r="CI181" s="49"/>
    </row>
    <row r="182" spans="30:87" s="19" customFormat="1" ht="9" customHeight="1">
      <c r="AD182" s="49"/>
      <c r="AT182" s="49"/>
      <c r="AU182" s="49"/>
      <c r="BP182" s="49"/>
      <c r="BQ182" s="49"/>
      <c r="BS182" s="49"/>
      <c r="CH182" s="49"/>
      <c r="CI182" s="49"/>
    </row>
    <row r="183" spans="30:87" s="19" customFormat="1" ht="9" customHeight="1">
      <c r="AD183" s="49"/>
      <c r="AT183" s="49"/>
      <c r="AU183" s="49"/>
      <c r="BP183" s="49"/>
      <c r="BQ183" s="49"/>
      <c r="BS183" s="49"/>
      <c r="CH183" s="49"/>
      <c r="CI183" s="49"/>
    </row>
    <row r="184" spans="30:87" s="19" customFormat="1" ht="9" customHeight="1">
      <c r="AD184" s="49"/>
      <c r="AT184" s="49"/>
      <c r="AU184" s="49"/>
      <c r="BP184" s="49"/>
      <c r="BQ184" s="49"/>
      <c r="BS184" s="49"/>
      <c r="CH184" s="49"/>
      <c r="CI184" s="49"/>
    </row>
    <row r="185" spans="30:87" s="19" customFormat="1" ht="9" customHeight="1">
      <c r="AD185" s="49"/>
      <c r="AT185" s="49"/>
      <c r="AU185" s="49"/>
      <c r="BP185" s="49"/>
      <c r="BQ185" s="49"/>
      <c r="BS185" s="49"/>
      <c r="CH185" s="49"/>
      <c r="CI185" s="49"/>
    </row>
    <row r="186" spans="30:87" s="19" customFormat="1" ht="9" customHeight="1">
      <c r="AD186" s="49"/>
      <c r="AT186" s="49"/>
      <c r="AU186" s="49"/>
      <c r="BP186" s="49"/>
      <c r="BQ186" s="49"/>
      <c r="BS186" s="49"/>
      <c r="CH186" s="49"/>
      <c r="CI186" s="49"/>
    </row>
    <row r="187" spans="30:87" s="19" customFormat="1" ht="9" customHeight="1">
      <c r="AD187" s="49"/>
      <c r="AT187" s="49"/>
      <c r="AU187" s="49"/>
      <c r="BP187" s="49"/>
      <c r="BQ187" s="49"/>
      <c r="BS187" s="49"/>
      <c r="CH187" s="49"/>
      <c r="CI187" s="49"/>
    </row>
    <row r="188" spans="30:87" s="19" customFormat="1" ht="9" customHeight="1">
      <c r="AD188" s="49"/>
      <c r="AT188" s="49"/>
      <c r="AU188" s="49"/>
      <c r="BP188" s="49"/>
      <c r="BQ188" s="49"/>
      <c r="BS188" s="49"/>
      <c r="CH188" s="49"/>
      <c r="CI188" s="49"/>
    </row>
    <row r="189" spans="30:87" s="19" customFormat="1" ht="9" customHeight="1">
      <c r="AD189" s="49"/>
      <c r="AT189" s="49"/>
      <c r="AU189" s="49"/>
      <c r="BP189" s="49"/>
      <c r="BQ189" s="49"/>
      <c r="BS189" s="49"/>
      <c r="CH189" s="49"/>
      <c r="CI189" s="49"/>
    </row>
    <row r="190" spans="30:87" s="19" customFormat="1" ht="9" customHeight="1">
      <c r="AD190" s="49"/>
      <c r="AT190" s="49"/>
      <c r="AU190" s="49"/>
      <c r="BP190" s="49"/>
      <c r="BQ190" s="49"/>
      <c r="BS190" s="49"/>
      <c r="CH190" s="49"/>
      <c r="CI190" s="49"/>
    </row>
    <row r="191" spans="30:87" s="19" customFormat="1" ht="9" customHeight="1">
      <c r="AD191" s="49"/>
      <c r="AT191" s="49"/>
      <c r="AU191" s="49"/>
      <c r="BP191" s="49"/>
      <c r="BQ191" s="49"/>
      <c r="BS191" s="49"/>
      <c r="CH191" s="49"/>
      <c r="CI191" s="49"/>
    </row>
    <row r="192" spans="30:87" s="19" customFormat="1" ht="9" customHeight="1">
      <c r="AD192" s="49"/>
      <c r="AT192" s="49"/>
      <c r="AU192" s="49"/>
      <c r="BP192" s="49"/>
      <c r="BQ192" s="49"/>
      <c r="BS192" s="49"/>
      <c r="CH192" s="49"/>
      <c r="CI192" s="49"/>
    </row>
    <row r="193" spans="30:87" s="19" customFormat="1" ht="9" customHeight="1">
      <c r="AD193" s="49"/>
      <c r="AT193" s="49"/>
      <c r="AU193" s="49"/>
      <c r="BP193" s="49"/>
      <c r="BQ193" s="49"/>
      <c r="BS193" s="49"/>
      <c r="CH193" s="49"/>
      <c r="CI193" s="49"/>
    </row>
    <row r="194" spans="30:87" s="19" customFormat="1" ht="9" customHeight="1">
      <c r="AD194" s="49"/>
      <c r="AT194" s="49"/>
      <c r="AU194" s="49"/>
      <c r="BP194" s="49"/>
      <c r="BQ194" s="49"/>
      <c r="BS194" s="49"/>
      <c r="CH194" s="49"/>
      <c r="CI194" s="49"/>
    </row>
    <row r="195" spans="30:87" s="19" customFormat="1" ht="9" customHeight="1">
      <c r="AD195" s="49"/>
      <c r="AT195" s="49"/>
      <c r="AU195" s="49"/>
      <c r="BP195" s="49"/>
      <c r="BQ195" s="49"/>
      <c r="BS195" s="49"/>
      <c r="CH195" s="49"/>
      <c r="CI195" s="49"/>
    </row>
    <row r="196" spans="30:87" s="19" customFormat="1" ht="9" customHeight="1">
      <c r="AD196" s="49"/>
      <c r="AT196" s="49"/>
      <c r="AU196" s="49"/>
      <c r="BP196" s="49"/>
      <c r="BQ196" s="49"/>
      <c r="BS196" s="49"/>
      <c r="CH196" s="49"/>
      <c r="CI196" s="49"/>
    </row>
    <row r="197" spans="30:87" s="19" customFormat="1" ht="9" customHeight="1">
      <c r="AD197" s="49"/>
      <c r="AT197" s="49"/>
      <c r="AU197" s="49"/>
      <c r="BP197" s="49"/>
      <c r="BQ197" s="49"/>
      <c r="BS197" s="49"/>
      <c r="CH197" s="49"/>
      <c r="CI197" s="49"/>
    </row>
    <row r="198" spans="30:87" s="19" customFormat="1" ht="9" customHeight="1">
      <c r="AD198" s="49"/>
      <c r="AT198" s="49"/>
      <c r="AU198" s="49"/>
      <c r="BP198" s="49"/>
      <c r="BQ198" s="49"/>
      <c r="BS198" s="49"/>
      <c r="CH198" s="49"/>
      <c r="CI198" s="49"/>
    </row>
    <row r="199" spans="30:87" s="19" customFormat="1" ht="9" customHeight="1">
      <c r="AD199" s="49"/>
      <c r="AT199" s="49"/>
      <c r="AU199" s="49"/>
      <c r="BP199" s="49"/>
      <c r="BQ199" s="49"/>
      <c r="BS199" s="49"/>
      <c r="CH199" s="49"/>
      <c r="CI199" s="49"/>
    </row>
    <row r="200" spans="30:87" s="19" customFormat="1" ht="9" customHeight="1">
      <c r="AD200" s="49"/>
      <c r="AT200" s="49"/>
      <c r="AU200" s="49"/>
      <c r="BP200" s="49"/>
      <c r="BQ200" s="49"/>
      <c r="BS200" s="49"/>
      <c r="CH200" s="49"/>
      <c r="CI200" s="49"/>
    </row>
    <row r="201" spans="30:87" s="19" customFormat="1" ht="9" customHeight="1">
      <c r="AD201" s="49"/>
      <c r="AT201" s="49"/>
      <c r="AU201" s="49"/>
      <c r="BP201" s="49"/>
      <c r="BQ201" s="49"/>
      <c r="BS201" s="49"/>
      <c r="CH201" s="49"/>
      <c r="CI201" s="49"/>
    </row>
    <row r="202" spans="30:87" s="19" customFormat="1" ht="9" customHeight="1">
      <c r="AD202" s="49"/>
      <c r="AT202" s="49"/>
      <c r="AU202" s="49"/>
      <c r="BP202" s="49"/>
      <c r="BQ202" s="49"/>
      <c r="BS202" s="49"/>
      <c r="CH202" s="49"/>
      <c r="CI202" s="49"/>
    </row>
    <row r="203" spans="30:87" s="19" customFormat="1" ht="9" customHeight="1">
      <c r="AD203" s="49"/>
      <c r="AT203" s="49"/>
      <c r="AU203" s="49"/>
      <c r="BP203" s="49"/>
      <c r="BQ203" s="49"/>
      <c r="BS203" s="49"/>
      <c r="CH203" s="49"/>
      <c r="CI203" s="49"/>
    </row>
    <row r="204" spans="30:87" s="19" customFormat="1" ht="9" customHeight="1">
      <c r="AD204" s="49"/>
      <c r="AT204" s="49"/>
      <c r="AU204" s="49"/>
      <c r="BP204" s="49"/>
      <c r="BQ204" s="49"/>
      <c r="BS204" s="49"/>
      <c r="CH204" s="49"/>
      <c r="CI204" s="49"/>
    </row>
    <row r="205" spans="30:87" s="19" customFormat="1" ht="9" customHeight="1">
      <c r="AD205" s="49"/>
      <c r="AT205" s="49"/>
      <c r="AU205" s="49"/>
      <c r="BP205" s="49"/>
      <c r="BQ205" s="49"/>
      <c r="BS205" s="49"/>
      <c r="CH205" s="49"/>
      <c r="CI205" s="49"/>
    </row>
    <row r="206" spans="30:87" s="19" customFormat="1" ht="9" customHeight="1">
      <c r="AD206" s="49"/>
      <c r="AT206" s="49"/>
      <c r="AU206" s="49"/>
      <c r="BP206" s="49"/>
      <c r="BQ206" s="49"/>
      <c r="BS206" s="49"/>
      <c r="CH206" s="49"/>
      <c r="CI206" s="49"/>
    </row>
    <row r="207" spans="30:87" s="19" customFormat="1" ht="9" customHeight="1">
      <c r="AD207" s="49"/>
      <c r="AT207" s="49"/>
      <c r="AU207" s="49"/>
      <c r="BP207" s="49"/>
      <c r="BQ207" s="49"/>
      <c r="BS207" s="49"/>
      <c r="CH207" s="49"/>
      <c r="CI207" s="49"/>
    </row>
    <row r="208" spans="30:87" s="19" customFormat="1" ht="9" customHeight="1">
      <c r="AD208" s="49"/>
      <c r="AT208" s="49"/>
      <c r="AU208" s="49"/>
      <c r="BP208" s="49"/>
      <c r="BQ208" s="49"/>
      <c r="BS208" s="49"/>
      <c r="CH208" s="49"/>
      <c r="CI208" s="49"/>
    </row>
    <row r="209" spans="30:87" s="19" customFormat="1" ht="9" customHeight="1">
      <c r="AD209" s="49"/>
      <c r="AT209" s="49"/>
      <c r="AU209" s="49"/>
      <c r="BP209" s="49"/>
      <c r="BQ209" s="49"/>
      <c r="BS209" s="49"/>
      <c r="CH209" s="49"/>
      <c r="CI209" s="49"/>
    </row>
    <row r="210" spans="30:87" s="19" customFormat="1" ht="9" customHeight="1">
      <c r="AD210" s="49"/>
      <c r="AT210" s="49"/>
      <c r="AU210" s="49"/>
      <c r="BP210" s="49"/>
      <c r="BQ210" s="49"/>
      <c r="BS210" s="49"/>
      <c r="CH210" s="49"/>
      <c r="CI210" s="49"/>
    </row>
    <row r="211" spans="30:87" s="19" customFormat="1" ht="9" customHeight="1">
      <c r="AD211" s="49"/>
      <c r="AT211" s="49"/>
      <c r="AU211" s="49"/>
      <c r="BP211" s="49"/>
      <c r="BQ211" s="49"/>
      <c r="BS211" s="49"/>
      <c r="CH211" s="49"/>
      <c r="CI211" s="49"/>
    </row>
    <row r="212" spans="30:87" s="19" customFormat="1" ht="9" customHeight="1">
      <c r="AD212" s="49"/>
      <c r="AT212" s="49"/>
      <c r="AU212" s="49"/>
      <c r="BP212" s="49"/>
      <c r="BQ212" s="49"/>
      <c r="BS212" s="49"/>
      <c r="CH212" s="49"/>
      <c r="CI212" s="49"/>
    </row>
    <row r="213" spans="30:87" s="19" customFormat="1" ht="9" customHeight="1">
      <c r="AD213" s="49"/>
      <c r="AT213" s="49"/>
      <c r="AU213" s="49"/>
      <c r="BP213" s="49"/>
      <c r="BQ213" s="49"/>
      <c r="BS213" s="49"/>
      <c r="CH213" s="49"/>
      <c r="CI213" s="49"/>
    </row>
    <row r="214" spans="30:87" s="19" customFormat="1" ht="9" customHeight="1">
      <c r="AD214" s="49"/>
      <c r="AT214" s="49"/>
      <c r="AU214" s="49"/>
      <c r="BP214" s="49"/>
      <c r="BQ214" s="49"/>
      <c r="BS214" s="49"/>
      <c r="CH214" s="49"/>
      <c r="CI214" s="49"/>
    </row>
    <row r="215" spans="30:87" s="19" customFormat="1" ht="9" customHeight="1">
      <c r="AD215" s="49"/>
      <c r="AT215" s="49"/>
      <c r="AU215" s="49"/>
      <c r="BP215" s="49"/>
      <c r="BQ215" s="49"/>
      <c r="BS215" s="49"/>
      <c r="CH215" s="49"/>
      <c r="CI215" s="49"/>
    </row>
    <row r="216" spans="30:87" s="19" customFormat="1" ht="9" customHeight="1">
      <c r="AD216" s="49"/>
      <c r="AT216" s="49"/>
      <c r="AU216" s="49"/>
      <c r="BP216" s="49"/>
      <c r="BQ216" s="49"/>
      <c r="BS216" s="49"/>
      <c r="CH216" s="49"/>
      <c r="CI216" s="49"/>
    </row>
    <row r="217" spans="30:87" s="19" customFormat="1" ht="9" customHeight="1">
      <c r="AD217" s="49"/>
      <c r="AT217" s="49"/>
      <c r="AU217" s="49"/>
      <c r="BP217" s="49"/>
      <c r="BQ217" s="49"/>
      <c r="BS217" s="49"/>
      <c r="CH217" s="49"/>
      <c r="CI217" s="49"/>
    </row>
    <row r="218" spans="30:87" s="19" customFormat="1" ht="9" customHeight="1">
      <c r="AD218" s="49"/>
      <c r="AT218" s="49"/>
      <c r="AU218" s="49"/>
      <c r="BP218" s="49"/>
      <c r="BQ218" s="49"/>
      <c r="BS218" s="49"/>
      <c r="CH218" s="49"/>
      <c r="CI218" s="49"/>
    </row>
    <row r="219" spans="30:87" s="19" customFormat="1" ht="9" customHeight="1">
      <c r="AD219" s="49"/>
      <c r="AT219" s="49"/>
      <c r="AU219" s="49"/>
      <c r="BP219" s="49"/>
      <c r="BQ219" s="49"/>
      <c r="BS219" s="49"/>
      <c r="CH219" s="49"/>
      <c r="CI219" s="49"/>
    </row>
    <row r="220" spans="30:87" s="19" customFormat="1" ht="9" customHeight="1">
      <c r="AD220" s="49"/>
      <c r="AT220" s="49"/>
      <c r="AU220" s="49"/>
      <c r="BP220" s="49"/>
      <c r="BQ220" s="49"/>
      <c r="BS220" s="49"/>
      <c r="CH220" s="49"/>
      <c r="CI220" s="49"/>
    </row>
    <row r="221" spans="30:87" s="19" customFormat="1" ht="9" customHeight="1">
      <c r="AD221" s="49"/>
      <c r="AT221" s="49"/>
      <c r="AU221" s="49"/>
      <c r="BP221" s="49"/>
      <c r="BQ221" s="49"/>
      <c r="BS221" s="49"/>
      <c r="CH221" s="49"/>
      <c r="CI221" s="49"/>
    </row>
    <row r="222" spans="30:87" s="19" customFormat="1" ht="9" customHeight="1">
      <c r="AD222" s="49"/>
      <c r="AT222" s="49"/>
      <c r="AU222" s="49"/>
      <c r="BP222" s="49"/>
      <c r="BQ222" s="49"/>
      <c r="BS222" s="49"/>
      <c r="CH222" s="49"/>
      <c r="CI222" s="49"/>
    </row>
    <row r="223" spans="30:87" s="19" customFormat="1" ht="9" customHeight="1">
      <c r="AD223" s="49"/>
      <c r="AT223" s="49"/>
      <c r="AU223" s="49"/>
      <c r="BP223" s="49"/>
      <c r="BQ223" s="49"/>
      <c r="BS223" s="49"/>
      <c r="CH223" s="49"/>
      <c r="CI223" s="49"/>
    </row>
    <row r="224" spans="30:87" s="19" customFormat="1" ht="9" customHeight="1">
      <c r="AD224" s="49"/>
      <c r="AT224" s="49"/>
      <c r="AU224" s="49"/>
      <c r="BP224" s="49"/>
      <c r="BQ224" s="49"/>
      <c r="BS224" s="49"/>
      <c r="CH224" s="49"/>
      <c r="CI224" s="49"/>
    </row>
    <row r="225" spans="30:87" s="19" customFormat="1" ht="9" customHeight="1">
      <c r="AD225" s="49"/>
      <c r="AT225" s="49"/>
      <c r="AU225" s="49"/>
      <c r="BP225" s="49"/>
      <c r="BQ225" s="49"/>
      <c r="BS225" s="49"/>
      <c r="CH225" s="49"/>
      <c r="CI225" s="49"/>
    </row>
    <row r="226" spans="30:87" s="19" customFormat="1" ht="9" customHeight="1">
      <c r="AD226" s="49"/>
      <c r="AT226" s="49"/>
      <c r="AU226" s="49"/>
      <c r="BP226" s="49"/>
      <c r="BQ226" s="49"/>
      <c r="BS226" s="49"/>
      <c r="CH226" s="49"/>
      <c r="CI226" s="49"/>
    </row>
    <row r="227" spans="30:87" s="19" customFormat="1" ht="9" customHeight="1">
      <c r="AD227" s="49"/>
      <c r="AT227" s="49"/>
      <c r="AU227" s="49"/>
      <c r="BP227" s="49"/>
      <c r="BQ227" s="49"/>
      <c r="BS227" s="49"/>
      <c r="CH227" s="49"/>
      <c r="CI227" s="49"/>
    </row>
    <row r="228" spans="30:87" s="19" customFormat="1" ht="9" customHeight="1">
      <c r="AD228" s="49"/>
      <c r="AT228" s="49"/>
      <c r="AU228" s="49"/>
      <c r="BP228" s="49"/>
      <c r="BQ228" s="49"/>
      <c r="BS228" s="49"/>
      <c r="CH228" s="49"/>
      <c r="CI228" s="49"/>
    </row>
    <row r="229" spans="30:87" s="19" customFormat="1" ht="9" customHeight="1">
      <c r="AD229" s="49"/>
      <c r="AT229" s="49"/>
      <c r="AU229" s="49"/>
      <c r="BP229" s="49"/>
      <c r="BQ229" s="49"/>
      <c r="BS229" s="49"/>
      <c r="CH229" s="49"/>
      <c r="CI229" s="49"/>
    </row>
    <row r="230" spans="30:87" s="19" customFormat="1" ht="9" customHeight="1">
      <c r="AD230" s="49"/>
      <c r="AT230" s="49"/>
      <c r="AU230" s="49"/>
      <c r="BP230" s="49"/>
      <c r="BQ230" s="49"/>
      <c r="BS230" s="49"/>
      <c r="CH230" s="49"/>
      <c r="CI230" s="49"/>
    </row>
    <row r="231" spans="30:87" s="19" customFormat="1" ht="9" customHeight="1">
      <c r="AD231" s="49"/>
      <c r="AT231" s="49"/>
      <c r="AU231" s="49"/>
      <c r="BP231" s="49"/>
      <c r="BQ231" s="49"/>
      <c r="BS231" s="49"/>
      <c r="CH231" s="49"/>
      <c r="CI231" s="49"/>
    </row>
    <row r="232" spans="30:87" s="19" customFormat="1" ht="9" customHeight="1">
      <c r="AD232" s="49"/>
      <c r="AT232" s="49"/>
      <c r="AU232" s="49"/>
      <c r="BP232" s="49"/>
      <c r="BQ232" s="49"/>
      <c r="BS232" s="49"/>
      <c r="CH232" s="49"/>
      <c r="CI232" s="49"/>
    </row>
    <row r="233" spans="30:87" s="19" customFormat="1" ht="9" customHeight="1">
      <c r="AD233" s="49"/>
      <c r="AT233" s="49"/>
      <c r="AU233" s="49"/>
      <c r="BP233" s="49"/>
      <c r="BQ233" s="49"/>
      <c r="BS233" s="49"/>
      <c r="CH233" s="49"/>
      <c r="CI233" s="49"/>
    </row>
    <row r="234" spans="30:87" s="19" customFormat="1" ht="9" customHeight="1">
      <c r="AD234" s="49"/>
      <c r="AT234" s="49"/>
      <c r="AU234" s="49"/>
      <c r="BP234" s="49"/>
      <c r="BQ234" s="49"/>
      <c r="BS234" s="49"/>
      <c r="CH234" s="49"/>
      <c r="CI234" s="49"/>
    </row>
    <row r="235" spans="30:87" s="19" customFormat="1" ht="9" customHeight="1">
      <c r="AD235" s="49"/>
      <c r="AT235" s="49"/>
      <c r="AU235" s="49"/>
      <c r="BP235" s="49"/>
      <c r="BQ235" s="49"/>
      <c r="BS235" s="49"/>
      <c r="CH235" s="49"/>
      <c r="CI235" s="49"/>
    </row>
    <row r="236" spans="30:87" s="19" customFormat="1" ht="9" customHeight="1">
      <c r="AD236" s="49"/>
      <c r="AT236" s="49"/>
      <c r="AU236" s="49"/>
      <c r="BP236" s="49"/>
      <c r="BQ236" s="49"/>
      <c r="BS236" s="49"/>
      <c r="CH236" s="49"/>
      <c r="CI236" s="49"/>
    </row>
    <row r="237" spans="30:87" s="19" customFormat="1" ht="9" customHeight="1">
      <c r="AD237" s="49"/>
      <c r="AT237" s="49"/>
      <c r="AU237" s="49"/>
      <c r="BP237" s="49"/>
      <c r="BQ237" s="49"/>
      <c r="BS237" s="49"/>
      <c r="CH237" s="49"/>
      <c r="CI237" s="49"/>
    </row>
    <row r="238" spans="30:87" s="19" customFormat="1" ht="9" customHeight="1">
      <c r="AD238" s="49"/>
      <c r="AT238" s="49"/>
      <c r="AU238" s="49"/>
      <c r="BP238" s="49"/>
      <c r="BQ238" s="49"/>
      <c r="BS238" s="49"/>
      <c r="CH238" s="49"/>
      <c r="CI238" s="49"/>
    </row>
    <row r="239" spans="30:87" s="19" customFormat="1" ht="9" customHeight="1">
      <c r="AD239" s="49"/>
      <c r="AT239" s="49"/>
      <c r="AU239" s="49"/>
      <c r="BP239" s="49"/>
      <c r="BQ239" s="49"/>
      <c r="BS239" s="49"/>
      <c r="CH239" s="49"/>
      <c r="CI239" s="49"/>
    </row>
    <row r="240" spans="30:87" s="19" customFormat="1" ht="9" customHeight="1">
      <c r="AD240" s="49"/>
      <c r="AT240" s="49"/>
      <c r="AU240" s="49"/>
      <c r="BP240" s="49"/>
      <c r="BQ240" s="49"/>
      <c r="BS240" s="49"/>
      <c r="CH240" s="49"/>
      <c r="CI240" s="49"/>
    </row>
    <row r="241" spans="30:87" s="19" customFormat="1" ht="9" customHeight="1">
      <c r="AD241" s="49"/>
      <c r="AT241" s="49"/>
      <c r="AU241" s="49"/>
      <c r="BP241" s="49"/>
      <c r="BQ241" s="49"/>
      <c r="BS241" s="49"/>
      <c r="CH241" s="49"/>
      <c r="CI241" s="49"/>
    </row>
    <row r="242" spans="30:87" s="19" customFormat="1" ht="9" customHeight="1">
      <c r="AD242" s="49"/>
      <c r="AT242" s="49"/>
      <c r="AU242" s="49"/>
      <c r="BP242" s="49"/>
      <c r="BQ242" s="49"/>
      <c r="BS242" s="49"/>
      <c r="CH242" s="49"/>
      <c r="CI242" s="49"/>
    </row>
    <row r="243" spans="30:87" s="19" customFormat="1" ht="9" customHeight="1">
      <c r="AD243" s="49"/>
      <c r="AT243" s="49"/>
      <c r="AU243" s="49"/>
      <c r="BP243" s="49"/>
      <c r="BQ243" s="49"/>
      <c r="BS243" s="49"/>
      <c r="CH243" s="49"/>
      <c r="CI243" s="49"/>
    </row>
    <row r="244" spans="30:87" s="19" customFormat="1" ht="9" customHeight="1">
      <c r="AD244" s="49"/>
      <c r="AT244" s="49"/>
      <c r="AU244" s="49"/>
      <c r="BP244" s="49"/>
      <c r="BQ244" s="49"/>
      <c r="BS244" s="49"/>
      <c r="CH244" s="49"/>
      <c r="CI244" s="49"/>
    </row>
    <row r="245" spans="30:87" s="19" customFormat="1" ht="9" customHeight="1">
      <c r="AD245" s="49"/>
      <c r="AT245" s="49"/>
      <c r="AU245" s="49"/>
      <c r="BP245" s="49"/>
      <c r="BQ245" s="49"/>
      <c r="BS245" s="49"/>
      <c r="CH245" s="49"/>
      <c r="CI245" s="49"/>
    </row>
    <row r="246" spans="30:87" s="19" customFormat="1" ht="9" customHeight="1">
      <c r="AD246" s="49"/>
      <c r="AT246" s="49"/>
      <c r="AU246" s="49"/>
      <c r="BP246" s="49"/>
      <c r="BQ246" s="49"/>
      <c r="BS246" s="49"/>
      <c r="CH246" s="49"/>
      <c r="CI246" s="49"/>
    </row>
    <row r="247" spans="30:87" s="19" customFormat="1" ht="9" customHeight="1">
      <c r="AD247" s="49"/>
      <c r="AT247" s="49"/>
      <c r="AU247" s="49"/>
      <c r="BP247" s="49"/>
      <c r="BQ247" s="49"/>
      <c r="BS247" s="49"/>
      <c r="CH247" s="49"/>
      <c r="CI247" s="49"/>
    </row>
    <row r="248" spans="30:87" s="19" customFormat="1" ht="9" customHeight="1">
      <c r="AD248" s="49"/>
      <c r="AT248" s="49"/>
      <c r="AU248" s="49"/>
      <c r="BP248" s="49"/>
      <c r="BQ248" s="49"/>
      <c r="BS248" s="49"/>
      <c r="CH248" s="49"/>
      <c r="CI248" s="49"/>
    </row>
    <row r="249" spans="30:87" s="19" customFormat="1" ht="9" customHeight="1">
      <c r="AD249" s="49"/>
      <c r="AT249" s="49"/>
      <c r="AU249" s="49"/>
      <c r="BP249" s="49"/>
      <c r="BQ249" s="49"/>
      <c r="BS249" s="49"/>
      <c r="CH249" s="49"/>
      <c r="CI249" s="49"/>
    </row>
    <row r="250" spans="30:87" s="19" customFormat="1" ht="9" customHeight="1">
      <c r="AD250" s="49"/>
      <c r="AT250" s="49"/>
      <c r="AU250" s="49"/>
      <c r="BP250" s="49"/>
      <c r="BQ250" s="49"/>
      <c r="BS250" s="49"/>
      <c r="CH250" s="49"/>
      <c r="CI250" s="49"/>
    </row>
    <row r="251" spans="30:87" s="19" customFormat="1" ht="9" customHeight="1">
      <c r="AD251" s="49"/>
      <c r="AT251" s="49"/>
      <c r="AU251" s="49"/>
      <c r="BP251" s="49"/>
      <c r="BQ251" s="49"/>
      <c r="BS251" s="49"/>
      <c r="CH251" s="49"/>
      <c r="CI251" s="49"/>
    </row>
    <row r="252" spans="30:87" s="19" customFormat="1" ht="9" customHeight="1">
      <c r="AD252" s="49"/>
      <c r="AT252" s="49"/>
      <c r="AU252" s="49"/>
      <c r="BP252" s="49"/>
      <c r="BQ252" s="49"/>
      <c r="BS252" s="49"/>
      <c r="CH252" s="49"/>
      <c r="CI252" s="49"/>
    </row>
    <row r="253" spans="30:87" s="19" customFormat="1" ht="9" customHeight="1">
      <c r="AD253" s="49"/>
      <c r="AT253" s="49"/>
      <c r="AU253" s="49"/>
      <c r="BP253" s="49"/>
      <c r="BQ253" s="49"/>
      <c r="BS253" s="49"/>
      <c r="CH253" s="49"/>
      <c r="CI253" s="49"/>
    </row>
    <row r="254" spans="30:87" s="19" customFormat="1" ht="9" customHeight="1">
      <c r="AD254" s="49"/>
      <c r="AT254" s="49"/>
      <c r="AU254" s="49"/>
      <c r="BP254" s="49"/>
      <c r="BQ254" s="49"/>
      <c r="BS254" s="49"/>
      <c r="CH254" s="49"/>
      <c r="CI254" s="49"/>
    </row>
    <row r="255" spans="30:87" s="19" customFormat="1" ht="9" customHeight="1">
      <c r="AD255" s="49"/>
      <c r="AT255" s="49"/>
      <c r="AU255" s="49"/>
      <c r="BP255" s="49"/>
      <c r="BQ255" s="49"/>
      <c r="BS255" s="49"/>
      <c r="CH255" s="49"/>
      <c r="CI255" s="49"/>
    </row>
    <row r="256" spans="30:87" s="19" customFormat="1" ht="9" customHeight="1">
      <c r="AD256" s="49"/>
      <c r="AT256" s="49"/>
      <c r="AU256" s="49"/>
      <c r="BP256" s="49"/>
      <c r="BQ256" s="49"/>
      <c r="BS256" s="49"/>
      <c r="CH256" s="49"/>
      <c r="CI256" s="49"/>
    </row>
    <row r="257" spans="30:87" s="19" customFormat="1" ht="9" customHeight="1">
      <c r="AD257" s="49"/>
      <c r="AT257" s="49"/>
      <c r="AU257" s="49"/>
      <c r="BP257" s="49"/>
      <c r="BQ257" s="49"/>
      <c r="BS257" s="49"/>
      <c r="CH257" s="49"/>
      <c r="CI257" s="49"/>
    </row>
    <row r="258" spans="30:87" s="19" customFormat="1" ht="9" customHeight="1">
      <c r="AD258" s="49"/>
      <c r="AT258" s="49"/>
      <c r="AU258" s="49"/>
      <c r="BP258" s="49"/>
      <c r="BQ258" s="49"/>
      <c r="BS258" s="49"/>
      <c r="CH258" s="49"/>
      <c r="CI258" s="49"/>
    </row>
    <row r="259" spans="30:87" s="19" customFormat="1" ht="9" customHeight="1">
      <c r="AD259" s="49"/>
      <c r="AT259" s="49"/>
      <c r="AU259" s="49"/>
      <c r="BP259" s="49"/>
      <c r="BQ259" s="49"/>
      <c r="BS259" s="49"/>
      <c r="CH259" s="49"/>
      <c r="CI259" s="49"/>
    </row>
    <row r="260" spans="30:87" s="19" customFormat="1" ht="9" customHeight="1">
      <c r="AD260" s="49"/>
      <c r="AT260" s="49"/>
      <c r="AU260" s="49"/>
      <c r="BP260" s="49"/>
      <c r="BQ260" s="49"/>
      <c r="BS260" s="49"/>
      <c r="CH260" s="49"/>
      <c r="CI260" s="49"/>
    </row>
    <row r="261" spans="30:87" s="19" customFormat="1" ht="9" customHeight="1">
      <c r="AD261" s="49"/>
      <c r="AT261" s="49"/>
      <c r="AU261" s="49"/>
      <c r="BP261" s="49"/>
      <c r="BQ261" s="49"/>
      <c r="BS261" s="49"/>
      <c r="CH261" s="49"/>
      <c r="CI261" s="49"/>
    </row>
    <row r="262" spans="30:87" s="19" customFormat="1" ht="9" customHeight="1">
      <c r="AD262" s="49"/>
      <c r="AT262" s="49"/>
      <c r="AU262" s="49"/>
      <c r="BP262" s="49"/>
      <c r="BQ262" s="49"/>
      <c r="BS262" s="49"/>
      <c r="CH262" s="49"/>
      <c r="CI262" s="49"/>
    </row>
    <row r="263" spans="30:87" s="19" customFormat="1" ht="9" customHeight="1">
      <c r="AD263" s="49"/>
      <c r="AT263" s="49"/>
      <c r="AU263" s="49"/>
      <c r="BP263" s="49"/>
      <c r="BQ263" s="49"/>
      <c r="BS263" s="49"/>
      <c r="CH263" s="49"/>
      <c r="CI263" s="49"/>
    </row>
    <row r="264" spans="30:87" s="19" customFormat="1" ht="9" customHeight="1">
      <c r="AD264" s="49"/>
      <c r="AT264" s="49"/>
      <c r="AU264" s="49"/>
      <c r="BP264" s="49"/>
      <c r="BQ264" s="49"/>
      <c r="BS264" s="49"/>
      <c r="CH264" s="49"/>
      <c r="CI264" s="49"/>
    </row>
    <row r="265" spans="30:87" s="19" customFormat="1" ht="9" customHeight="1">
      <c r="AD265" s="49"/>
      <c r="AT265" s="49"/>
      <c r="AU265" s="49"/>
      <c r="BP265" s="49"/>
      <c r="BQ265" s="49"/>
      <c r="BS265" s="49"/>
      <c r="CH265" s="49"/>
      <c r="CI265" s="49"/>
    </row>
    <row r="266" spans="30:87" s="19" customFormat="1" ht="9" customHeight="1">
      <c r="AD266" s="49"/>
      <c r="AT266" s="49"/>
      <c r="AU266" s="49"/>
      <c r="BP266" s="49"/>
      <c r="BQ266" s="49"/>
      <c r="BS266" s="49"/>
      <c r="CH266" s="49"/>
      <c r="CI266" s="49"/>
    </row>
    <row r="267" spans="30:87" s="19" customFormat="1" ht="9" customHeight="1">
      <c r="AD267" s="49"/>
      <c r="AT267" s="49"/>
      <c r="AU267" s="49"/>
      <c r="BP267" s="49"/>
      <c r="BQ267" s="49"/>
      <c r="BS267" s="49"/>
      <c r="CH267" s="49"/>
      <c r="CI267" s="49"/>
    </row>
    <row r="268" spans="30:87" s="19" customFormat="1" ht="9" customHeight="1">
      <c r="AD268" s="49"/>
      <c r="AT268" s="49"/>
      <c r="AU268" s="49"/>
      <c r="BP268" s="49"/>
      <c r="BQ268" s="49"/>
      <c r="BS268" s="49"/>
      <c r="CH268" s="49"/>
      <c r="CI268" s="49"/>
    </row>
    <row r="269" spans="30:87" s="19" customFormat="1" ht="9" customHeight="1">
      <c r="AD269" s="49"/>
      <c r="AT269" s="49"/>
      <c r="AU269" s="49"/>
      <c r="BP269" s="49"/>
      <c r="BQ269" s="49"/>
      <c r="BS269" s="49"/>
      <c r="CH269" s="49"/>
      <c r="CI269" s="49"/>
    </row>
    <row r="270" spans="30:87" s="19" customFormat="1" ht="9" customHeight="1">
      <c r="AD270" s="49"/>
      <c r="AT270" s="49"/>
      <c r="AU270" s="49"/>
      <c r="BP270" s="49"/>
      <c r="BQ270" s="49"/>
      <c r="BS270" s="49"/>
      <c r="CH270" s="49"/>
      <c r="CI270" s="49"/>
    </row>
    <row r="271" spans="30:87" s="19" customFormat="1" ht="9" customHeight="1">
      <c r="AD271" s="49"/>
      <c r="AT271" s="49"/>
      <c r="AU271" s="49"/>
      <c r="BP271" s="49"/>
      <c r="BQ271" s="49"/>
      <c r="BS271" s="49"/>
      <c r="CH271" s="49"/>
      <c r="CI271" s="49"/>
    </row>
    <row r="272" spans="30:87" s="19" customFormat="1" ht="9" customHeight="1">
      <c r="AD272" s="49"/>
      <c r="AT272" s="49"/>
      <c r="AU272" s="49"/>
      <c r="BP272" s="49"/>
      <c r="BQ272" s="49"/>
      <c r="BS272" s="49"/>
      <c r="CH272" s="49"/>
      <c r="CI272" s="49"/>
    </row>
    <row r="273" spans="28:87" s="19" customFormat="1" ht="9" customHeight="1">
      <c r="AD273" s="49"/>
      <c r="AT273" s="49"/>
      <c r="AU273" s="49"/>
      <c r="BP273" s="49"/>
      <c r="BQ273" s="49"/>
      <c r="BS273" s="49"/>
      <c r="CH273" s="49"/>
      <c r="CI273" s="49"/>
    </row>
    <row r="274" spans="28:87" s="19" customFormat="1" ht="9" customHeight="1">
      <c r="AD274" s="49"/>
      <c r="AT274" s="49"/>
      <c r="AU274" s="49"/>
      <c r="BP274" s="49"/>
      <c r="BQ274" s="49"/>
      <c r="BS274" s="49"/>
      <c r="CH274" s="49"/>
      <c r="CI274" s="49"/>
    </row>
    <row r="275" spans="28:87" s="19" customFormat="1" ht="9" customHeight="1">
      <c r="AD275" s="49"/>
      <c r="AT275" s="49"/>
      <c r="AU275" s="49"/>
      <c r="BP275" s="49"/>
      <c r="BQ275" s="49"/>
      <c r="BS275" s="49"/>
      <c r="CH275" s="49"/>
      <c r="CI275" s="49"/>
    </row>
    <row r="276" spans="28:87" s="19" customFormat="1" ht="9" customHeight="1">
      <c r="AD276" s="49"/>
      <c r="AT276" s="49"/>
      <c r="AU276" s="49"/>
      <c r="BP276" s="49"/>
      <c r="BQ276" s="49"/>
      <c r="BS276" s="49"/>
      <c r="CH276" s="49"/>
      <c r="CI276" s="49"/>
    </row>
    <row r="277" spans="28:87" s="19" customFormat="1" ht="9" customHeight="1">
      <c r="AD277" s="49"/>
      <c r="AT277" s="49"/>
      <c r="AU277" s="49"/>
      <c r="BP277" s="49"/>
      <c r="BQ277" s="49"/>
      <c r="BS277" s="49"/>
      <c r="CH277" s="49"/>
      <c r="CI277" s="49"/>
    </row>
    <row r="278" spans="28:87" s="19" customFormat="1" ht="9" customHeight="1">
      <c r="AD278" s="49"/>
      <c r="AT278" s="49"/>
      <c r="AU278" s="49"/>
      <c r="BP278" s="49"/>
      <c r="BQ278" s="49"/>
      <c r="BS278" s="49"/>
      <c r="CH278" s="49"/>
      <c r="CI278" s="49"/>
    </row>
    <row r="279" spans="28:87" s="19" customFormat="1" ht="9" customHeight="1">
      <c r="AD279" s="49"/>
      <c r="AT279" s="49"/>
      <c r="AU279" s="49"/>
      <c r="BP279" s="49"/>
      <c r="BQ279" s="49"/>
      <c r="BS279" s="49"/>
      <c r="CH279" s="49"/>
      <c r="CI279" s="49"/>
    </row>
    <row r="280" spans="28:87" s="19" customFormat="1" ht="9" customHeight="1">
      <c r="AD280" s="49"/>
      <c r="AT280" s="49"/>
      <c r="AU280" s="49"/>
      <c r="BP280" s="49"/>
      <c r="BQ280" s="49"/>
      <c r="BS280" s="49"/>
      <c r="CH280" s="49"/>
      <c r="CI280" s="49"/>
    </row>
    <row r="281" spans="28:87" s="19" customFormat="1" ht="9" customHeight="1">
      <c r="AD281" s="49"/>
      <c r="AT281" s="49"/>
      <c r="AU281" s="49"/>
      <c r="BP281" s="49"/>
      <c r="BQ281" s="49"/>
      <c r="BS281" s="49"/>
      <c r="CH281" s="49"/>
      <c r="CI281" s="49"/>
    </row>
    <row r="282" spans="28:87" s="19" customFormat="1" ht="9" customHeight="1">
      <c r="AD282" s="49"/>
      <c r="AT282" s="49"/>
      <c r="AU282" s="49"/>
      <c r="BP282" s="49"/>
      <c r="BQ282" s="49"/>
      <c r="BS282" s="49"/>
      <c r="CH282" s="49"/>
      <c r="CI282" s="49"/>
    </row>
    <row r="283" spans="28:87" s="5" customFormat="1" ht="9" customHeight="1">
      <c r="AB283" s="19"/>
      <c r="AC283" s="19"/>
      <c r="AD283" s="49"/>
      <c r="AE283" s="19"/>
      <c r="AR283" s="19"/>
      <c r="AT283" s="6"/>
      <c r="AU283" s="49"/>
      <c r="BP283" s="49"/>
      <c r="BQ283" s="49"/>
      <c r="BS283" s="49"/>
      <c r="CF283" s="19"/>
      <c r="CH283" s="49"/>
      <c r="CI283" s="49"/>
    </row>
    <row r="284" spans="28:87" s="5" customFormat="1" ht="9" customHeight="1">
      <c r="AB284" s="19"/>
      <c r="AC284" s="19"/>
      <c r="AD284" s="49"/>
      <c r="AE284" s="19"/>
      <c r="AR284" s="19"/>
      <c r="AT284" s="6"/>
      <c r="AU284" s="49"/>
      <c r="BP284" s="49"/>
      <c r="BQ284" s="49"/>
      <c r="BS284" s="49"/>
      <c r="CF284" s="19"/>
      <c r="CH284" s="49"/>
      <c r="CI284" s="49"/>
    </row>
    <row r="285" spans="28:87" s="5" customFormat="1" ht="9" customHeight="1">
      <c r="AB285" s="19"/>
      <c r="AC285" s="19"/>
      <c r="AD285" s="49"/>
      <c r="AE285" s="19"/>
      <c r="AR285" s="19"/>
      <c r="AT285" s="6"/>
      <c r="AU285" s="49"/>
      <c r="BP285" s="49"/>
      <c r="BQ285" s="49"/>
      <c r="BS285" s="49"/>
      <c r="CF285" s="19"/>
      <c r="CH285" s="49"/>
      <c r="CI285" s="49"/>
    </row>
    <row r="286" spans="28:87" s="5" customFormat="1" ht="9" customHeight="1">
      <c r="AB286" s="19"/>
      <c r="AC286" s="19"/>
      <c r="AD286" s="49"/>
      <c r="AE286" s="19"/>
      <c r="AR286" s="19"/>
      <c r="AT286" s="6"/>
      <c r="AU286" s="49"/>
      <c r="BP286" s="49"/>
      <c r="BQ286" s="49"/>
      <c r="BS286" s="49"/>
      <c r="CF286" s="19"/>
      <c r="CH286" s="49"/>
      <c r="CI286" s="49"/>
    </row>
    <row r="287" spans="28:87" s="5" customFormat="1" ht="9" customHeight="1">
      <c r="AB287" s="19"/>
      <c r="AC287" s="19"/>
      <c r="AD287" s="49"/>
      <c r="AE287" s="19"/>
      <c r="AR287" s="19"/>
      <c r="AT287" s="6"/>
      <c r="AU287" s="49"/>
      <c r="BP287" s="49"/>
      <c r="BQ287" s="49"/>
      <c r="BS287" s="49"/>
      <c r="CF287" s="19"/>
      <c r="CH287" s="49"/>
      <c r="CI287" s="49"/>
    </row>
    <row r="288" spans="28:87" s="5" customFormat="1" ht="9" customHeight="1">
      <c r="AB288" s="19"/>
      <c r="AC288" s="19"/>
      <c r="AD288" s="49"/>
      <c r="AE288" s="19"/>
      <c r="AR288" s="19"/>
      <c r="AT288" s="6"/>
      <c r="AU288" s="49"/>
      <c r="BP288" s="49"/>
      <c r="BQ288" s="49"/>
      <c r="BS288" s="49"/>
      <c r="CF288" s="19"/>
      <c r="CH288" s="49"/>
      <c r="CI288" s="49"/>
    </row>
    <row r="289" spans="28:87" s="5" customFormat="1" ht="9" customHeight="1">
      <c r="AB289" s="19"/>
      <c r="AC289" s="19"/>
      <c r="AD289" s="49"/>
      <c r="AE289" s="19"/>
      <c r="AR289" s="19"/>
      <c r="AT289" s="6"/>
      <c r="AU289" s="49"/>
      <c r="BP289" s="49"/>
      <c r="BQ289" s="49"/>
      <c r="BS289" s="49"/>
      <c r="CF289" s="19"/>
      <c r="CH289" s="49"/>
      <c r="CI289" s="49"/>
    </row>
    <row r="290" spans="28:87" s="5" customFormat="1" ht="9" customHeight="1">
      <c r="AB290" s="19"/>
      <c r="AC290" s="19"/>
      <c r="AD290" s="49"/>
      <c r="AE290" s="19"/>
      <c r="AR290" s="19"/>
      <c r="AT290" s="6"/>
      <c r="AU290" s="49"/>
      <c r="BP290" s="49"/>
      <c r="BQ290" s="49"/>
      <c r="BS290" s="49"/>
      <c r="CF290" s="19"/>
      <c r="CH290" s="49"/>
      <c r="CI290" s="49"/>
    </row>
    <row r="291" spans="28:87" s="5" customFormat="1" ht="9" customHeight="1">
      <c r="AB291" s="19"/>
      <c r="AC291" s="19"/>
      <c r="AD291" s="49"/>
      <c r="AE291" s="19"/>
      <c r="AR291" s="19"/>
      <c r="AT291" s="6"/>
      <c r="AU291" s="49"/>
      <c r="BP291" s="49"/>
      <c r="BQ291" s="49"/>
      <c r="BS291" s="49"/>
      <c r="CF291" s="19"/>
      <c r="CH291" s="49"/>
      <c r="CI291" s="49"/>
    </row>
    <row r="292" spans="28:87" s="5" customFormat="1" ht="9" customHeight="1">
      <c r="AB292" s="19"/>
      <c r="AC292" s="19"/>
      <c r="AD292" s="49"/>
      <c r="AE292" s="19"/>
      <c r="AR292" s="19"/>
      <c r="AT292" s="6"/>
      <c r="AU292" s="49"/>
      <c r="BP292" s="49"/>
      <c r="BQ292" s="49"/>
      <c r="BS292" s="49"/>
      <c r="CF292" s="19"/>
      <c r="CH292" s="49"/>
      <c r="CI292" s="49"/>
    </row>
    <row r="293" spans="28:87" s="5" customFormat="1" ht="9" customHeight="1">
      <c r="AB293" s="19"/>
      <c r="AC293" s="19"/>
      <c r="AD293" s="49"/>
      <c r="AE293" s="19"/>
      <c r="AR293" s="19"/>
      <c r="AT293" s="6"/>
      <c r="AU293" s="49"/>
      <c r="BP293" s="49"/>
      <c r="BQ293" s="49"/>
      <c r="BS293" s="49"/>
      <c r="CF293" s="19"/>
      <c r="CH293" s="49"/>
      <c r="CI293" s="49"/>
    </row>
    <row r="294" spans="28:87" s="5" customFormat="1" ht="9" customHeight="1">
      <c r="AB294" s="19"/>
      <c r="AC294" s="19"/>
      <c r="AD294" s="49"/>
      <c r="AE294" s="19"/>
      <c r="AR294" s="19"/>
      <c r="AT294" s="6"/>
      <c r="AU294" s="49"/>
      <c r="BP294" s="49"/>
      <c r="BQ294" s="49"/>
      <c r="BS294" s="49"/>
      <c r="CF294" s="19"/>
      <c r="CH294" s="49"/>
      <c r="CI294" s="49"/>
    </row>
    <row r="295" spans="28:87" s="5" customFormat="1" ht="9" customHeight="1">
      <c r="AB295" s="19"/>
      <c r="AC295" s="19"/>
      <c r="AD295" s="49"/>
      <c r="AE295" s="19"/>
      <c r="AR295" s="19"/>
      <c r="AT295" s="6"/>
      <c r="AU295" s="49"/>
      <c r="BP295" s="49"/>
      <c r="BQ295" s="49"/>
      <c r="BS295" s="49"/>
      <c r="CF295" s="19"/>
      <c r="CH295" s="49"/>
      <c r="CI295" s="49"/>
    </row>
    <row r="296" spans="28:87" s="5" customFormat="1" ht="9" customHeight="1">
      <c r="AB296" s="19"/>
      <c r="AC296" s="19"/>
      <c r="AD296" s="49"/>
      <c r="AE296" s="19"/>
      <c r="AR296" s="19"/>
      <c r="AT296" s="6"/>
      <c r="AU296" s="49"/>
      <c r="BP296" s="49"/>
      <c r="BQ296" s="49"/>
      <c r="BS296" s="49"/>
      <c r="CF296" s="19"/>
      <c r="CH296" s="49"/>
      <c r="CI296" s="49"/>
    </row>
    <row r="297" spans="28:87" s="5" customFormat="1" ht="9" customHeight="1">
      <c r="AB297" s="19"/>
      <c r="AC297" s="19"/>
      <c r="AD297" s="49"/>
      <c r="AE297" s="19"/>
      <c r="AR297" s="19"/>
      <c r="AT297" s="6"/>
      <c r="AU297" s="49"/>
      <c r="BP297" s="49"/>
      <c r="BQ297" s="49"/>
      <c r="BS297" s="49"/>
      <c r="CF297" s="19"/>
      <c r="CH297" s="49"/>
      <c r="CI297" s="49"/>
    </row>
    <row r="298" spans="28:87" s="5" customFormat="1" ht="9" customHeight="1">
      <c r="AB298" s="19"/>
      <c r="AC298" s="19"/>
      <c r="AD298" s="49"/>
      <c r="AE298" s="19"/>
      <c r="AR298" s="19"/>
      <c r="AT298" s="6"/>
      <c r="AU298" s="49"/>
      <c r="BP298" s="49"/>
      <c r="BQ298" s="49"/>
      <c r="BS298" s="49"/>
      <c r="CF298" s="19"/>
      <c r="CH298" s="49"/>
      <c r="CI298" s="49"/>
    </row>
    <row r="299" spans="28:87" s="5" customFormat="1" ht="9" customHeight="1">
      <c r="AB299" s="19"/>
      <c r="AC299" s="19"/>
      <c r="AD299" s="49"/>
      <c r="AE299" s="19"/>
      <c r="AR299" s="19"/>
      <c r="AT299" s="6"/>
      <c r="AU299" s="49"/>
      <c r="BP299" s="49"/>
      <c r="BQ299" s="49"/>
      <c r="BS299" s="49"/>
      <c r="CF299" s="19"/>
      <c r="CH299" s="49"/>
      <c r="CI299" s="49"/>
    </row>
    <row r="300" spans="28:87" s="5" customFormat="1" ht="9" customHeight="1">
      <c r="AB300" s="19"/>
      <c r="AC300" s="19"/>
      <c r="AD300" s="49"/>
      <c r="AE300" s="19"/>
      <c r="AR300" s="19"/>
      <c r="AT300" s="6"/>
      <c r="AU300" s="49"/>
      <c r="BP300" s="49"/>
      <c r="BQ300" s="49"/>
      <c r="BS300" s="49"/>
      <c r="CF300" s="19"/>
      <c r="CH300" s="49"/>
      <c r="CI300" s="49"/>
    </row>
    <row r="301" spans="28:87" s="5" customFormat="1" ht="9" customHeight="1">
      <c r="AB301" s="19"/>
      <c r="AC301" s="19"/>
      <c r="AD301" s="49"/>
      <c r="AE301" s="19"/>
      <c r="AR301" s="19"/>
      <c r="AT301" s="6"/>
      <c r="AU301" s="49"/>
      <c r="BP301" s="49"/>
      <c r="BQ301" s="49"/>
      <c r="BS301" s="49"/>
      <c r="CF301" s="19"/>
      <c r="CH301" s="49"/>
      <c r="CI301" s="49"/>
    </row>
    <row r="302" spans="28:87" s="5" customFormat="1" ht="9" customHeight="1">
      <c r="AB302" s="19"/>
      <c r="AC302" s="19"/>
      <c r="AD302" s="49"/>
      <c r="AE302" s="19"/>
      <c r="AR302" s="19"/>
      <c r="AT302" s="6"/>
      <c r="AU302" s="49"/>
      <c r="BP302" s="49"/>
      <c r="BQ302" s="49"/>
      <c r="BS302" s="49"/>
      <c r="CF302" s="19"/>
      <c r="CH302" s="49"/>
      <c r="CI302" s="49"/>
    </row>
    <row r="303" spans="28:87" s="5" customFormat="1" ht="9" customHeight="1">
      <c r="AB303" s="19"/>
      <c r="AC303" s="19"/>
      <c r="AD303" s="49"/>
      <c r="AE303" s="19"/>
      <c r="AR303" s="19"/>
      <c r="AT303" s="6"/>
      <c r="AU303" s="49"/>
      <c r="BP303" s="49"/>
      <c r="BQ303" s="49"/>
      <c r="BS303" s="49"/>
      <c r="CF303" s="19"/>
      <c r="CH303" s="49"/>
      <c r="CI303" s="49"/>
    </row>
    <row r="304" spans="28:87" s="5" customFormat="1" ht="9" customHeight="1">
      <c r="AB304" s="19"/>
      <c r="AC304" s="19"/>
      <c r="AD304" s="49"/>
      <c r="AE304" s="19"/>
      <c r="AR304" s="19"/>
      <c r="AT304" s="6"/>
      <c r="AU304" s="49"/>
      <c r="BP304" s="49"/>
      <c r="BQ304" s="49"/>
      <c r="BS304" s="49"/>
      <c r="CF304" s="19"/>
      <c r="CH304" s="49"/>
      <c r="CI304" s="49"/>
    </row>
    <row r="305" spans="28:87" s="5" customFormat="1" ht="9" customHeight="1">
      <c r="AB305" s="19"/>
      <c r="AC305" s="19"/>
      <c r="AD305" s="49"/>
      <c r="AE305" s="19"/>
      <c r="AR305" s="19"/>
      <c r="AT305" s="6"/>
      <c r="AU305" s="49"/>
      <c r="BP305" s="49"/>
      <c r="BQ305" s="49"/>
      <c r="BS305" s="49"/>
      <c r="CF305" s="19"/>
      <c r="CH305" s="49"/>
      <c r="CI305" s="49"/>
    </row>
    <row r="306" spans="28:87" s="5" customFormat="1" ht="9" customHeight="1">
      <c r="AB306" s="19"/>
      <c r="AC306" s="19"/>
      <c r="AD306" s="49"/>
      <c r="AE306" s="19"/>
      <c r="AR306" s="19"/>
      <c r="AT306" s="6"/>
      <c r="AU306" s="49"/>
      <c r="BP306" s="49"/>
      <c r="BQ306" s="49"/>
      <c r="BS306" s="49"/>
      <c r="CF306" s="19"/>
      <c r="CH306" s="49"/>
      <c r="CI306" s="49"/>
    </row>
    <row r="307" spans="28:87" s="5" customFormat="1" ht="9" customHeight="1">
      <c r="AB307" s="19"/>
      <c r="AC307" s="19"/>
      <c r="AD307" s="49"/>
      <c r="AE307" s="19"/>
      <c r="AR307" s="19"/>
      <c r="AT307" s="6"/>
      <c r="AU307" s="49"/>
      <c r="BP307" s="49"/>
      <c r="BQ307" s="49"/>
      <c r="BS307" s="49"/>
      <c r="CF307" s="19"/>
      <c r="CH307" s="49"/>
      <c r="CI307" s="49"/>
    </row>
    <row r="308" spans="28:87" s="5" customFormat="1" ht="9" customHeight="1">
      <c r="AB308" s="19"/>
      <c r="AC308" s="19"/>
      <c r="AD308" s="49"/>
      <c r="AE308" s="19"/>
      <c r="AR308" s="19"/>
      <c r="AT308" s="6"/>
      <c r="AU308" s="49"/>
      <c r="BP308" s="49"/>
      <c r="BQ308" s="49"/>
      <c r="BS308" s="49"/>
      <c r="CF308" s="19"/>
      <c r="CH308" s="49"/>
      <c r="CI308" s="49"/>
    </row>
    <row r="309" spans="28:87" s="5" customFormat="1" ht="9" customHeight="1">
      <c r="AB309" s="19"/>
      <c r="AC309" s="19"/>
      <c r="AD309" s="49"/>
      <c r="AE309" s="19"/>
      <c r="AR309" s="19"/>
      <c r="AT309" s="6"/>
      <c r="AU309" s="49"/>
      <c r="BP309" s="49"/>
      <c r="BQ309" s="49"/>
      <c r="BS309" s="49"/>
      <c r="CF309" s="19"/>
      <c r="CH309" s="49"/>
      <c r="CI309" s="49"/>
    </row>
    <row r="310" spans="28:87" s="5" customFormat="1" ht="9" customHeight="1">
      <c r="AB310" s="19"/>
      <c r="AC310" s="19"/>
      <c r="AD310" s="49"/>
      <c r="AE310" s="19"/>
      <c r="AR310" s="19"/>
      <c r="AT310" s="6"/>
      <c r="AU310" s="49"/>
      <c r="BP310" s="49"/>
      <c r="BQ310" s="49"/>
      <c r="BS310" s="49"/>
      <c r="CF310" s="19"/>
      <c r="CH310" s="49"/>
      <c r="CI310" s="49"/>
    </row>
    <row r="311" spans="28:87" s="5" customFormat="1" ht="9" customHeight="1">
      <c r="AB311" s="19"/>
      <c r="AC311" s="19"/>
      <c r="AD311" s="49"/>
      <c r="AE311" s="19"/>
      <c r="AR311" s="19"/>
      <c r="AT311" s="6"/>
      <c r="AU311" s="49"/>
      <c r="BP311" s="49"/>
      <c r="BQ311" s="49"/>
      <c r="BS311" s="49"/>
      <c r="CF311" s="19"/>
      <c r="CH311" s="49"/>
      <c r="CI311" s="49"/>
    </row>
    <row r="312" spans="28:87" s="5" customFormat="1" ht="9" customHeight="1">
      <c r="AB312" s="19"/>
      <c r="AC312" s="19"/>
      <c r="AD312" s="49"/>
      <c r="AE312" s="19"/>
      <c r="AR312" s="19"/>
      <c r="AT312" s="6"/>
      <c r="AU312" s="49"/>
      <c r="BP312" s="49"/>
      <c r="BQ312" s="49"/>
      <c r="BS312" s="49"/>
      <c r="CF312" s="19"/>
      <c r="CH312" s="49"/>
      <c r="CI312" s="49"/>
    </row>
    <row r="313" spans="28:87" s="5" customFormat="1" ht="9" customHeight="1">
      <c r="AB313" s="19"/>
      <c r="AC313" s="19"/>
      <c r="AD313" s="49"/>
      <c r="AE313" s="19"/>
      <c r="AR313" s="19"/>
      <c r="AT313" s="6"/>
      <c r="AU313" s="49"/>
      <c r="BP313" s="49"/>
      <c r="BQ313" s="49"/>
      <c r="BS313" s="49"/>
      <c r="CF313" s="19"/>
      <c r="CH313" s="49"/>
      <c r="CI313" s="49"/>
    </row>
    <row r="314" spans="28:87" s="5" customFormat="1" ht="9" customHeight="1">
      <c r="AB314" s="19"/>
      <c r="AC314" s="19"/>
      <c r="AD314" s="49"/>
      <c r="AE314" s="19"/>
      <c r="AR314" s="19"/>
      <c r="AT314" s="6"/>
      <c r="AU314" s="49"/>
      <c r="BP314" s="49"/>
      <c r="BQ314" s="49"/>
      <c r="BS314" s="49"/>
      <c r="CF314" s="19"/>
      <c r="CH314" s="49"/>
      <c r="CI314" s="49"/>
    </row>
    <row r="315" spans="28:87" s="5" customFormat="1" ht="9" customHeight="1">
      <c r="AB315" s="19"/>
      <c r="AC315" s="19"/>
      <c r="AD315" s="49"/>
      <c r="AE315" s="19"/>
      <c r="AR315" s="19"/>
      <c r="AT315" s="6"/>
      <c r="AU315" s="49"/>
      <c r="BP315" s="49"/>
      <c r="BQ315" s="49"/>
      <c r="BS315" s="49"/>
      <c r="CF315" s="19"/>
      <c r="CH315" s="49"/>
      <c r="CI315" s="49"/>
    </row>
    <row r="316" spans="28:87" s="5" customFormat="1" ht="9" customHeight="1">
      <c r="AB316" s="19"/>
      <c r="AC316" s="19"/>
      <c r="AD316" s="49"/>
      <c r="AE316" s="19"/>
      <c r="AR316" s="19"/>
      <c r="AT316" s="6"/>
      <c r="AU316" s="49"/>
      <c r="BP316" s="49"/>
      <c r="BQ316" s="49"/>
      <c r="BS316" s="49"/>
      <c r="CF316" s="19"/>
      <c r="CH316" s="49"/>
      <c r="CI316" s="49"/>
    </row>
    <row r="317" spans="28:87" s="5" customFormat="1" ht="9" customHeight="1">
      <c r="AB317" s="19"/>
      <c r="AC317" s="19"/>
      <c r="AD317" s="49"/>
      <c r="AE317" s="19"/>
      <c r="AR317" s="19"/>
      <c r="AT317" s="6"/>
      <c r="AU317" s="49"/>
      <c r="BP317" s="49"/>
      <c r="BQ317" s="49"/>
      <c r="BS317" s="49"/>
      <c r="CF317" s="19"/>
      <c r="CH317" s="49"/>
      <c r="CI317" s="49"/>
    </row>
    <row r="318" spans="28:87" s="5" customFormat="1" ht="9" customHeight="1">
      <c r="AB318" s="19"/>
      <c r="AC318" s="19"/>
      <c r="AD318" s="49"/>
      <c r="AE318" s="19"/>
      <c r="AR318" s="19"/>
      <c r="AT318" s="6"/>
      <c r="AU318" s="49"/>
      <c r="BP318" s="49"/>
      <c r="BQ318" s="49"/>
      <c r="BS318" s="49"/>
      <c r="CF318" s="19"/>
      <c r="CH318" s="49"/>
      <c r="CI318" s="49"/>
    </row>
    <row r="319" spans="28:87" s="5" customFormat="1" ht="9" customHeight="1">
      <c r="AB319" s="19"/>
      <c r="AC319" s="19"/>
      <c r="AD319" s="49"/>
      <c r="AE319" s="19"/>
      <c r="AR319" s="19"/>
      <c r="AT319" s="6"/>
      <c r="AU319" s="49"/>
      <c r="BP319" s="49"/>
      <c r="BQ319" s="49"/>
      <c r="BS319" s="49"/>
      <c r="CF319" s="19"/>
      <c r="CH319" s="49"/>
      <c r="CI319" s="49"/>
    </row>
    <row r="320" spans="28:87" s="5" customFormat="1" ht="9" customHeight="1">
      <c r="AB320" s="19"/>
      <c r="AC320" s="19"/>
      <c r="AD320" s="49"/>
      <c r="AE320" s="19"/>
      <c r="AR320" s="19"/>
      <c r="AT320" s="6"/>
      <c r="AU320" s="49"/>
      <c r="BP320" s="49"/>
      <c r="BQ320" s="49"/>
      <c r="BS320" s="49"/>
      <c r="CF320" s="19"/>
      <c r="CH320" s="49"/>
      <c r="CI320" s="49"/>
    </row>
    <row r="321" spans="28:87" s="5" customFormat="1" ht="9" customHeight="1">
      <c r="AB321" s="19"/>
      <c r="AC321" s="19"/>
      <c r="AD321" s="49"/>
      <c r="AE321" s="19"/>
      <c r="AR321" s="19"/>
      <c r="AT321" s="6"/>
      <c r="AU321" s="49"/>
      <c r="BP321" s="49"/>
      <c r="BQ321" s="49"/>
      <c r="BS321" s="49"/>
      <c r="CF321" s="19"/>
      <c r="CH321" s="49"/>
      <c r="CI321" s="49"/>
    </row>
    <row r="322" spans="28:87" s="5" customFormat="1" ht="9" customHeight="1">
      <c r="AB322" s="19"/>
      <c r="AC322" s="19"/>
      <c r="AD322" s="49"/>
      <c r="AE322" s="19"/>
      <c r="AR322" s="19"/>
      <c r="AT322" s="6"/>
      <c r="AU322" s="49"/>
      <c r="BP322" s="49"/>
      <c r="BQ322" s="49"/>
      <c r="BS322" s="49"/>
      <c r="CF322" s="19"/>
      <c r="CH322" s="49"/>
      <c r="CI322" s="49"/>
    </row>
    <row r="323" spans="28:87" s="5" customFormat="1" ht="9" customHeight="1">
      <c r="AB323" s="19"/>
      <c r="AC323" s="19"/>
      <c r="AD323" s="49"/>
      <c r="AE323" s="19"/>
      <c r="AR323" s="19"/>
      <c r="AT323" s="6"/>
      <c r="AU323" s="49"/>
      <c r="BP323" s="49"/>
      <c r="BQ323" s="49"/>
      <c r="BS323" s="49"/>
      <c r="CF323" s="19"/>
      <c r="CH323" s="49"/>
      <c r="CI323" s="49"/>
    </row>
    <row r="324" spans="28:87" s="5" customFormat="1" ht="9" customHeight="1">
      <c r="AB324" s="19"/>
      <c r="AC324" s="19"/>
      <c r="AD324" s="49"/>
      <c r="AE324" s="19"/>
      <c r="AR324" s="19"/>
      <c r="AT324" s="6"/>
      <c r="AU324" s="49"/>
      <c r="BP324" s="49"/>
      <c r="BQ324" s="49"/>
      <c r="BS324" s="49"/>
      <c r="CF324" s="19"/>
      <c r="CH324" s="49"/>
      <c r="CI324" s="49"/>
    </row>
    <row r="325" spans="28:87" s="5" customFormat="1" ht="9" customHeight="1">
      <c r="AB325" s="19"/>
      <c r="AC325" s="19"/>
      <c r="AD325" s="49"/>
      <c r="AE325" s="19"/>
      <c r="AR325" s="19"/>
      <c r="AT325" s="6"/>
      <c r="AU325" s="49"/>
      <c r="BP325" s="49"/>
      <c r="BQ325" s="49"/>
      <c r="BS325" s="49"/>
      <c r="CF325" s="19"/>
      <c r="CH325" s="49"/>
      <c r="CI325" s="49"/>
    </row>
    <row r="326" spans="28:87" s="5" customFormat="1" ht="9" customHeight="1">
      <c r="AB326" s="19"/>
      <c r="AC326" s="19"/>
      <c r="AD326" s="49"/>
      <c r="AE326" s="19"/>
      <c r="AR326" s="19"/>
      <c r="AT326" s="6"/>
      <c r="AU326" s="49"/>
      <c r="BP326" s="49"/>
      <c r="BQ326" s="49"/>
      <c r="BS326" s="49"/>
      <c r="CF326" s="19"/>
      <c r="CH326" s="49"/>
      <c r="CI326" s="49"/>
    </row>
    <row r="327" spans="28:87" s="5" customFormat="1" ht="9" customHeight="1">
      <c r="AB327" s="19"/>
      <c r="AC327" s="19"/>
      <c r="AD327" s="49"/>
      <c r="AE327" s="19"/>
      <c r="AR327" s="19"/>
      <c r="AT327" s="6"/>
      <c r="AU327" s="49"/>
      <c r="BP327" s="49"/>
      <c r="BQ327" s="49"/>
      <c r="BS327" s="49"/>
      <c r="CF327" s="19"/>
      <c r="CH327" s="49"/>
      <c r="CI327" s="49"/>
    </row>
    <row r="328" spans="28:87" s="5" customFormat="1" ht="9" customHeight="1">
      <c r="AB328" s="19"/>
      <c r="AC328" s="19"/>
      <c r="AD328" s="49"/>
      <c r="AE328" s="19"/>
      <c r="AR328" s="19"/>
      <c r="AT328" s="6"/>
      <c r="AU328" s="49"/>
      <c r="BP328" s="49"/>
      <c r="BQ328" s="49"/>
      <c r="BS328" s="49"/>
      <c r="CF328" s="19"/>
      <c r="CH328" s="49"/>
      <c r="CI328" s="49"/>
    </row>
    <row r="329" spans="28:87" s="5" customFormat="1" ht="9" customHeight="1">
      <c r="AB329" s="19"/>
      <c r="AC329" s="19"/>
      <c r="AD329" s="49"/>
      <c r="AE329" s="19"/>
      <c r="AR329" s="19"/>
      <c r="AT329" s="6"/>
      <c r="AU329" s="49"/>
      <c r="BP329" s="49"/>
      <c r="BQ329" s="49"/>
      <c r="BS329" s="49"/>
      <c r="CF329" s="19"/>
      <c r="CH329" s="49"/>
      <c r="CI329" s="49"/>
    </row>
    <row r="330" spans="28:87" s="5" customFormat="1" ht="9" customHeight="1">
      <c r="AB330" s="19"/>
      <c r="AC330" s="19"/>
      <c r="AD330" s="49"/>
      <c r="AE330" s="19"/>
      <c r="AR330" s="19"/>
      <c r="AT330" s="6"/>
      <c r="AU330" s="49"/>
      <c r="BP330" s="49"/>
      <c r="BQ330" s="49"/>
      <c r="BS330" s="49"/>
      <c r="CF330" s="19"/>
      <c r="CH330" s="49"/>
      <c r="CI330" s="49"/>
    </row>
    <row r="331" spans="28:87" s="5" customFormat="1" ht="9" customHeight="1">
      <c r="AB331" s="19"/>
      <c r="AC331" s="19"/>
      <c r="AD331" s="49"/>
      <c r="AE331" s="19"/>
      <c r="AR331" s="19"/>
      <c r="AT331" s="6"/>
      <c r="AU331" s="49"/>
      <c r="BP331" s="49"/>
      <c r="BQ331" s="49"/>
      <c r="BS331" s="49"/>
      <c r="CF331" s="19"/>
      <c r="CH331" s="49"/>
      <c r="CI331" s="49"/>
    </row>
    <row r="332" spans="28:87" s="5" customFormat="1" ht="9" customHeight="1">
      <c r="AB332" s="19"/>
      <c r="AC332" s="19"/>
      <c r="AD332" s="49"/>
      <c r="AE332" s="19"/>
      <c r="AR332" s="19"/>
      <c r="AT332" s="6"/>
      <c r="AU332" s="49"/>
      <c r="BP332" s="49"/>
      <c r="BQ332" s="49"/>
      <c r="BS332" s="49"/>
      <c r="CF332" s="19"/>
      <c r="CH332" s="49"/>
      <c r="CI332" s="49"/>
    </row>
    <row r="333" spans="28:87" s="5" customFormat="1" ht="9" customHeight="1">
      <c r="AB333" s="19"/>
      <c r="AC333" s="19"/>
      <c r="AD333" s="49"/>
      <c r="AE333" s="19"/>
      <c r="AR333" s="19"/>
      <c r="AT333" s="6"/>
      <c r="AU333" s="49"/>
      <c r="BP333" s="49"/>
      <c r="BQ333" s="49"/>
      <c r="BS333" s="49"/>
      <c r="CF333" s="19"/>
      <c r="CH333" s="49"/>
      <c r="CI333" s="49"/>
    </row>
    <row r="334" spans="28:87" s="5" customFormat="1" ht="9" customHeight="1">
      <c r="AB334" s="19"/>
      <c r="AC334" s="19"/>
      <c r="AD334" s="49"/>
      <c r="AE334" s="19"/>
      <c r="AR334" s="19"/>
      <c r="AT334" s="6"/>
      <c r="AU334" s="49"/>
      <c r="BP334" s="49"/>
      <c r="BQ334" s="49"/>
      <c r="BS334" s="49"/>
      <c r="CF334" s="19"/>
      <c r="CH334" s="49"/>
      <c r="CI334" s="49"/>
    </row>
    <row r="335" spans="28:87" s="5" customFormat="1" ht="9" customHeight="1">
      <c r="AB335" s="19"/>
      <c r="AC335" s="19"/>
      <c r="AD335" s="49"/>
      <c r="AE335" s="19"/>
      <c r="AR335" s="19"/>
      <c r="AT335" s="6"/>
      <c r="AU335" s="49"/>
      <c r="BP335" s="49"/>
      <c r="BQ335" s="49"/>
      <c r="BS335" s="49"/>
      <c r="CF335" s="19"/>
      <c r="CH335" s="49"/>
      <c r="CI335" s="49"/>
    </row>
    <row r="336" spans="28:87" s="5" customFormat="1" ht="9" customHeight="1">
      <c r="AB336" s="19"/>
      <c r="AC336" s="19"/>
      <c r="AD336" s="49"/>
      <c r="AE336" s="19"/>
      <c r="AR336" s="19"/>
      <c r="AT336" s="6"/>
      <c r="AU336" s="49"/>
      <c r="BP336" s="49"/>
      <c r="BQ336" s="49"/>
      <c r="BS336" s="49"/>
      <c r="CF336" s="19"/>
      <c r="CH336" s="49"/>
      <c r="CI336" s="49"/>
    </row>
    <row r="337" spans="28:87" s="5" customFormat="1" ht="9" customHeight="1">
      <c r="AB337" s="19"/>
      <c r="AC337" s="19"/>
      <c r="AD337" s="49"/>
      <c r="AE337" s="19"/>
      <c r="AR337" s="19"/>
      <c r="AT337" s="6"/>
      <c r="AU337" s="49"/>
      <c r="BP337" s="49"/>
      <c r="BQ337" s="49"/>
      <c r="BS337" s="49"/>
      <c r="CF337" s="19"/>
      <c r="CH337" s="49"/>
      <c r="CI337" s="49"/>
    </row>
    <row r="338" spans="28:87" s="5" customFormat="1" ht="9" customHeight="1">
      <c r="AB338" s="19"/>
      <c r="AC338" s="19"/>
      <c r="AD338" s="49"/>
      <c r="AE338" s="19"/>
      <c r="AR338" s="19"/>
      <c r="AT338" s="6"/>
      <c r="AU338" s="49"/>
      <c r="BP338" s="49"/>
      <c r="BQ338" s="49"/>
      <c r="BS338" s="49"/>
      <c r="CF338" s="19"/>
      <c r="CH338" s="49"/>
      <c r="CI338" s="49"/>
    </row>
    <row r="339" spans="28:87" s="5" customFormat="1" ht="9" customHeight="1">
      <c r="AB339" s="19"/>
      <c r="AC339" s="19"/>
      <c r="AD339" s="49"/>
      <c r="AE339" s="19"/>
      <c r="AR339" s="19"/>
      <c r="AT339" s="6"/>
      <c r="AU339" s="49"/>
      <c r="BP339" s="49"/>
      <c r="BQ339" s="49"/>
      <c r="BS339" s="49"/>
      <c r="CF339" s="19"/>
      <c r="CH339" s="49"/>
      <c r="CI339" s="49"/>
    </row>
    <row r="340" spans="28:87" s="5" customFormat="1" ht="9" customHeight="1">
      <c r="AB340" s="19"/>
      <c r="AC340" s="19"/>
      <c r="AD340" s="49"/>
      <c r="AE340" s="19"/>
      <c r="AR340" s="19"/>
      <c r="AT340" s="6"/>
      <c r="AU340" s="49"/>
      <c r="BP340" s="49"/>
      <c r="BQ340" s="49"/>
      <c r="BS340" s="49"/>
      <c r="CF340" s="19"/>
      <c r="CH340" s="49"/>
      <c r="CI340" s="49"/>
    </row>
    <row r="341" spans="28:87" s="5" customFormat="1" ht="9" customHeight="1">
      <c r="AB341" s="19"/>
      <c r="AC341" s="19"/>
      <c r="AD341" s="49"/>
      <c r="AE341" s="19"/>
      <c r="AR341" s="19"/>
      <c r="AT341" s="6"/>
      <c r="AU341" s="49"/>
      <c r="BP341" s="49"/>
      <c r="BQ341" s="49"/>
      <c r="BS341" s="49"/>
      <c r="CF341" s="19"/>
      <c r="CH341" s="49"/>
      <c r="CI341" s="49"/>
    </row>
    <row r="342" spans="28:87" s="5" customFormat="1" ht="9" customHeight="1">
      <c r="AB342" s="19"/>
      <c r="AC342" s="19"/>
      <c r="AD342" s="49"/>
      <c r="AE342" s="19"/>
      <c r="AR342" s="19"/>
      <c r="AT342" s="6"/>
      <c r="AU342" s="49"/>
      <c r="BP342" s="49"/>
      <c r="BQ342" s="49"/>
      <c r="BS342" s="49"/>
      <c r="CF342" s="19"/>
      <c r="CH342" s="49"/>
      <c r="CI342" s="49"/>
    </row>
    <row r="343" spans="28:87" s="5" customFormat="1" ht="9" customHeight="1">
      <c r="AB343" s="19"/>
      <c r="AC343" s="19"/>
      <c r="AD343" s="49"/>
      <c r="AE343" s="19"/>
      <c r="AR343" s="19"/>
      <c r="AT343" s="6"/>
      <c r="AU343" s="49"/>
      <c r="BP343" s="49"/>
      <c r="BQ343" s="49"/>
      <c r="BS343" s="49"/>
      <c r="CF343" s="19"/>
      <c r="CH343" s="49"/>
      <c r="CI343" s="49"/>
    </row>
    <row r="344" spans="28:87" s="5" customFormat="1" ht="9" customHeight="1">
      <c r="AB344" s="19"/>
      <c r="AC344" s="19"/>
      <c r="AD344" s="49"/>
      <c r="AE344" s="19"/>
      <c r="AR344" s="19"/>
      <c r="AT344" s="6"/>
      <c r="AU344" s="49"/>
      <c r="BP344" s="49"/>
      <c r="BQ344" s="49"/>
      <c r="BS344" s="49"/>
      <c r="CF344" s="19"/>
      <c r="CH344" s="49"/>
      <c r="CI344" s="49"/>
    </row>
    <row r="345" spans="28:87" s="5" customFormat="1" ht="9" customHeight="1">
      <c r="AB345" s="19"/>
      <c r="AC345" s="19"/>
      <c r="AD345" s="49"/>
      <c r="AE345" s="19"/>
      <c r="AR345" s="19"/>
      <c r="AT345" s="6"/>
      <c r="AU345" s="49"/>
      <c r="BP345" s="49"/>
      <c r="BQ345" s="49"/>
      <c r="BS345" s="49"/>
      <c r="CF345" s="19"/>
      <c r="CH345" s="49"/>
      <c r="CI345" s="49"/>
    </row>
    <row r="346" spans="28:87" s="5" customFormat="1" ht="9" customHeight="1">
      <c r="AB346" s="19"/>
      <c r="AC346" s="19"/>
      <c r="AD346" s="49"/>
      <c r="AE346" s="19"/>
      <c r="AR346" s="19"/>
      <c r="AT346" s="6"/>
      <c r="AU346" s="49"/>
      <c r="BP346" s="49"/>
      <c r="BQ346" s="49"/>
      <c r="BS346" s="49"/>
      <c r="CF346" s="19"/>
      <c r="CH346" s="49"/>
      <c r="CI346" s="49"/>
    </row>
    <row r="347" spans="28:87" s="5" customFormat="1" ht="9" customHeight="1">
      <c r="AB347" s="19"/>
      <c r="AC347" s="19"/>
      <c r="AD347" s="49"/>
      <c r="AE347" s="19"/>
      <c r="AR347" s="19"/>
      <c r="AT347" s="6"/>
      <c r="AU347" s="49"/>
      <c r="BP347" s="49"/>
      <c r="BQ347" s="49"/>
      <c r="BS347" s="49"/>
      <c r="CF347" s="19"/>
      <c r="CH347" s="49"/>
      <c r="CI347" s="49"/>
    </row>
    <row r="348" spans="28:87" s="5" customFormat="1" ht="9" customHeight="1">
      <c r="AB348" s="19"/>
      <c r="AC348" s="19"/>
      <c r="AD348" s="49"/>
      <c r="AE348" s="19"/>
      <c r="AR348" s="19"/>
      <c r="AT348" s="6"/>
      <c r="AU348" s="49"/>
      <c r="BP348" s="49"/>
      <c r="BQ348" s="49"/>
      <c r="BS348" s="49"/>
      <c r="CF348" s="19"/>
      <c r="CH348" s="49"/>
      <c r="CI348" s="49"/>
    </row>
    <row r="349" spans="28:87" s="5" customFormat="1" ht="9" customHeight="1">
      <c r="AB349" s="19"/>
      <c r="AC349" s="19"/>
      <c r="AD349" s="49"/>
      <c r="AE349" s="19"/>
      <c r="AR349" s="19"/>
      <c r="AT349" s="6"/>
      <c r="AU349" s="49"/>
      <c r="BP349" s="49"/>
      <c r="BQ349" s="49"/>
      <c r="BS349" s="49"/>
      <c r="CF349" s="19"/>
      <c r="CH349" s="49"/>
      <c r="CI349" s="49"/>
    </row>
    <row r="350" spans="28:87" s="5" customFormat="1" ht="9" customHeight="1">
      <c r="AB350" s="19"/>
      <c r="AC350" s="19"/>
      <c r="AD350" s="49"/>
      <c r="AE350" s="19"/>
      <c r="AR350" s="19"/>
      <c r="AT350" s="6"/>
      <c r="AU350" s="49"/>
      <c r="BP350" s="49"/>
      <c r="BQ350" s="49"/>
      <c r="BS350" s="49"/>
      <c r="CF350" s="19"/>
      <c r="CH350" s="49"/>
      <c r="CI350" s="49"/>
    </row>
    <row r="351" spans="28:87" s="5" customFormat="1" ht="9" customHeight="1">
      <c r="AB351" s="19"/>
      <c r="AC351" s="19"/>
      <c r="AD351" s="49"/>
      <c r="AE351" s="19"/>
      <c r="AR351" s="19"/>
      <c r="AT351" s="6"/>
      <c r="AU351" s="49"/>
      <c r="BP351" s="49"/>
      <c r="BQ351" s="49"/>
      <c r="BS351" s="49"/>
      <c r="CF351" s="19"/>
      <c r="CH351" s="49"/>
      <c r="CI351" s="49"/>
    </row>
    <row r="352" spans="28:87" s="5" customFormat="1" ht="9" customHeight="1">
      <c r="AB352" s="19"/>
      <c r="AC352" s="19"/>
      <c r="AD352" s="49"/>
      <c r="AE352" s="19"/>
      <c r="AR352" s="19"/>
      <c r="AT352" s="6"/>
      <c r="AU352" s="49"/>
      <c r="BP352" s="49"/>
      <c r="BQ352" s="49"/>
      <c r="BS352" s="49"/>
      <c r="CF352" s="19"/>
      <c r="CH352" s="49"/>
      <c r="CI352" s="49"/>
    </row>
    <row r="353" spans="28:87" s="5" customFormat="1" ht="9" customHeight="1">
      <c r="AB353" s="19"/>
      <c r="AC353" s="19"/>
      <c r="AD353" s="49"/>
      <c r="AE353" s="19"/>
      <c r="AR353" s="19"/>
      <c r="AT353" s="6"/>
      <c r="AU353" s="49"/>
      <c r="BP353" s="49"/>
      <c r="BQ353" s="49"/>
      <c r="BS353" s="49"/>
      <c r="CF353" s="19"/>
      <c r="CH353" s="49"/>
      <c r="CI353" s="49"/>
    </row>
    <row r="354" spans="28:87" s="5" customFormat="1" ht="9" customHeight="1">
      <c r="AB354" s="19"/>
      <c r="AC354" s="19"/>
      <c r="AD354" s="49"/>
      <c r="AE354" s="19"/>
      <c r="AR354" s="19"/>
      <c r="AT354" s="6"/>
      <c r="AU354" s="49"/>
      <c r="BP354" s="49"/>
      <c r="BQ354" s="49"/>
      <c r="BS354" s="49"/>
      <c r="CF354" s="19"/>
      <c r="CH354" s="49"/>
      <c r="CI354" s="49"/>
    </row>
    <row r="355" spans="28:87" s="5" customFormat="1" ht="9" customHeight="1">
      <c r="AB355" s="19"/>
      <c r="AC355" s="19"/>
      <c r="AD355" s="49"/>
      <c r="AE355" s="19"/>
      <c r="AR355" s="19"/>
      <c r="AT355" s="6"/>
      <c r="AU355" s="49"/>
      <c r="BP355" s="49"/>
      <c r="BQ355" s="49"/>
      <c r="BS355" s="49"/>
      <c r="CF355" s="19"/>
      <c r="CH355" s="49"/>
      <c r="CI355" s="49"/>
    </row>
    <row r="356" spans="28:87" s="5" customFormat="1" ht="9" customHeight="1">
      <c r="AB356" s="19"/>
      <c r="AC356" s="19"/>
      <c r="AD356" s="49"/>
      <c r="AE356" s="19"/>
      <c r="AR356" s="19"/>
      <c r="AT356" s="6"/>
      <c r="AU356" s="49"/>
      <c r="BP356" s="49"/>
      <c r="BQ356" s="49"/>
      <c r="BS356" s="49"/>
      <c r="CF356" s="19"/>
      <c r="CH356" s="49"/>
      <c r="CI356" s="49"/>
    </row>
    <row r="357" spans="28:87" s="5" customFormat="1" ht="9" customHeight="1">
      <c r="AB357" s="19"/>
      <c r="AC357" s="19"/>
      <c r="AD357" s="49"/>
      <c r="AE357" s="19"/>
      <c r="AR357" s="19"/>
      <c r="AT357" s="6"/>
      <c r="AU357" s="49"/>
      <c r="BP357" s="49"/>
      <c r="BQ357" s="49"/>
      <c r="BS357" s="49"/>
      <c r="CF357" s="19"/>
      <c r="CH357" s="49"/>
      <c r="CI357" s="49"/>
    </row>
    <row r="358" spans="28:87" s="5" customFormat="1" ht="9" customHeight="1">
      <c r="AB358" s="19"/>
      <c r="AC358" s="19"/>
      <c r="AD358" s="49"/>
      <c r="AE358" s="19"/>
      <c r="AR358" s="19"/>
      <c r="AT358" s="6"/>
      <c r="AU358" s="49"/>
      <c r="BP358" s="49"/>
      <c r="BQ358" s="49"/>
      <c r="BS358" s="49"/>
      <c r="CF358" s="19"/>
      <c r="CH358" s="49"/>
      <c r="CI358" s="49"/>
    </row>
    <row r="359" spans="28:87" s="5" customFormat="1" ht="9" customHeight="1">
      <c r="AB359" s="19"/>
      <c r="AC359" s="19"/>
      <c r="AD359" s="49"/>
      <c r="AE359" s="19"/>
      <c r="AR359" s="19"/>
      <c r="AT359" s="6"/>
      <c r="AU359" s="49"/>
      <c r="BP359" s="49"/>
      <c r="BQ359" s="49"/>
      <c r="BS359" s="49"/>
      <c r="CF359" s="19"/>
      <c r="CH359" s="49"/>
      <c r="CI359" s="49"/>
    </row>
    <row r="360" spans="28:87" s="5" customFormat="1" ht="9" customHeight="1">
      <c r="AB360" s="19"/>
      <c r="AC360" s="19"/>
      <c r="AD360" s="49"/>
      <c r="AE360" s="19"/>
      <c r="AR360" s="19"/>
      <c r="AT360" s="6"/>
      <c r="AU360" s="49"/>
      <c r="BP360" s="49"/>
      <c r="BQ360" s="49"/>
      <c r="BS360" s="49"/>
      <c r="CF360" s="19"/>
      <c r="CH360" s="49"/>
      <c r="CI360" s="49"/>
    </row>
    <row r="361" spans="28:87" s="5" customFormat="1" ht="9" customHeight="1">
      <c r="AB361" s="19"/>
      <c r="AC361" s="19"/>
      <c r="AD361" s="49"/>
      <c r="AE361" s="19"/>
      <c r="AR361" s="19"/>
      <c r="AT361" s="6"/>
      <c r="AU361" s="49"/>
      <c r="BP361" s="49"/>
      <c r="BQ361" s="49"/>
      <c r="BS361" s="49"/>
      <c r="CF361" s="19"/>
      <c r="CH361" s="49"/>
      <c r="CI361" s="49"/>
    </row>
    <row r="362" spans="28:87" s="5" customFormat="1" ht="9" customHeight="1">
      <c r="AB362" s="19"/>
      <c r="AC362" s="19"/>
      <c r="AD362" s="49"/>
      <c r="AE362" s="19"/>
      <c r="AR362" s="19"/>
      <c r="AT362" s="6"/>
      <c r="AU362" s="49"/>
      <c r="BP362" s="49"/>
      <c r="BQ362" s="49"/>
      <c r="BS362" s="49"/>
      <c r="CF362" s="19"/>
      <c r="CH362" s="49"/>
      <c r="CI362" s="49"/>
    </row>
    <row r="363" spans="28:87" s="5" customFormat="1" ht="9" customHeight="1">
      <c r="AB363" s="19"/>
      <c r="AC363" s="19"/>
      <c r="AD363" s="49"/>
      <c r="AE363" s="19"/>
      <c r="AR363" s="19"/>
      <c r="AT363" s="6"/>
      <c r="AU363" s="49"/>
      <c r="BP363" s="49"/>
      <c r="BQ363" s="49"/>
      <c r="BS363" s="49"/>
      <c r="CF363" s="19"/>
      <c r="CH363" s="49"/>
      <c r="CI363" s="49"/>
    </row>
    <row r="364" spans="28:87" s="5" customFormat="1" ht="9" customHeight="1">
      <c r="AB364" s="19"/>
      <c r="AC364" s="19"/>
      <c r="AD364" s="49"/>
      <c r="AE364" s="19"/>
      <c r="AR364" s="19"/>
      <c r="AT364" s="6"/>
      <c r="AU364" s="49"/>
      <c r="BP364" s="49"/>
      <c r="BQ364" s="49"/>
      <c r="BS364" s="49"/>
      <c r="CF364" s="19"/>
      <c r="CH364" s="49"/>
      <c r="CI364" s="49"/>
    </row>
    <row r="365" spans="28:87" s="5" customFormat="1" ht="9" customHeight="1">
      <c r="AB365" s="19"/>
      <c r="AC365" s="19"/>
      <c r="AD365" s="49"/>
      <c r="AE365" s="19"/>
      <c r="AR365" s="19"/>
      <c r="AT365" s="6"/>
      <c r="AU365" s="49"/>
      <c r="BP365" s="49"/>
      <c r="BQ365" s="49"/>
      <c r="BS365" s="49"/>
      <c r="CF365" s="19"/>
      <c r="CH365" s="49"/>
      <c r="CI365" s="49"/>
    </row>
    <row r="366" spans="28:87" s="5" customFormat="1" ht="9" customHeight="1">
      <c r="AB366" s="19"/>
      <c r="AC366" s="19"/>
      <c r="AD366" s="49"/>
      <c r="AE366" s="19"/>
      <c r="AR366" s="19"/>
      <c r="AT366" s="6"/>
      <c r="AU366" s="49"/>
      <c r="BP366" s="49"/>
      <c r="BQ366" s="49"/>
      <c r="BS366" s="49"/>
      <c r="CF366" s="19"/>
      <c r="CH366" s="49"/>
      <c r="CI366" s="49"/>
    </row>
    <row r="367" spans="28:87" s="5" customFormat="1" ht="9" customHeight="1">
      <c r="AB367" s="19"/>
      <c r="AC367" s="19"/>
      <c r="AD367" s="49"/>
      <c r="AE367" s="19"/>
      <c r="AR367" s="19"/>
      <c r="AT367" s="6"/>
      <c r="AU367" s="49"/>
      <c r="BP367" s="49"/>
      <c r="BQ367" s="49"/>
      <c r="BS367" s="49"/>
      <c r="CF367" s="19"/>
      <c r="CH367" s="49"/>
      <c r="CI367" s="49"/>
    </row>
    <row r="368" spans="28:87" s="5" customFormat="1" ht="9" customHeight="1">
      <c r="AB368" s="19"/>
      <c r="AC368" s="19"/>
      <c r="AD368" s="49"/>
      <c r="AE368" s="19"/>
      <c r="AR368" s="19"/>
      <c r="AT368" s="6"/>
      <c r="AU368" s="49"/>
      <c r="BP368" s="49"/>
      <c r="BQ368" s="49"/>
      <c r="BS368" s="49"/>
      <c r="CF368" s="19"/>
      <c r="CH368" s="49"/>
      <c r="CI368" s="49"/>
    </row>
    <row r="369" spans="28:87" s="5" customFormat="1" ht="9" customHeight="1">
      <c r="AB369" s="19"/>
      <c r="AC369" s="19"/>
      <c r="AD369" s="49"/>
      <c r="AE369" s="19"/>
      <c r="AR369" s="19"/>
      <c r="AT369" s="6"/>
      <c r="AU369" s="49"/>
      <c r="BP369" s="49"/>
      <c r="BQ369" s="49"/>
      <c r="BS369" s="49"/>
      <c r="CF369" s="19"/>
      <c r="CH369" s="49"/>
      <c r="CI369" s="49"/>
    </row>
    <row r="370" spans="28:87" s="5" customFormat="1" ht="9" customHeight="1">
      <c r="AB370" s="19"/>
      <c r="AC370" s="19"/>
      <c r="AD370" s="49"/>
      <c r="AE370" s="19"/>
      <c r="AR370" s="19"/>
      <c r="AT370" s="6"/>
      <c r="AU370" s="49"/>
      <c r="BP370" s="49"/>
      <c r="BQ370" s="49"/>
      <c r="BS370" s="49"/>
      <c r="CF370" s="19"/>
      <c r="CH370" s="49"/>
      <c r="CI370" s="49"/>
    </row>
    <row r="371" spans="28:87" s="5" customFormat="1" ht="9" customHeight="1">
      <c r="AB371" s="19"/>
      <c r="AC371" s="19"/>
      <c r="AD371" s="49"/>
      <c r="AE371" s="19"/>
      <c r="AR371" s="19"/>
      <c r="AT371" s="6"/>
      <c r="AU371" s="49"/>
      <c r="BP371" s="49"/>
      <c r="BQ371" s="49"/>
      <c r="BS371" s="49"/>
      <c r="CF371" s="19"/>
      <c r="CH371" s="49"/>
      <c r="CI371" s="49"/>
    </row>
    <row r="372" spans="28:87" s="5" customFormat="1" ht="9" customHeight="1">
      <c r="AB372" s="19"/>
      <c r="AC372" s="19"/>
      <c r="AD372" s="49"/>
      <c r="AE372" s="19"/>
      <c r="AR372" s="19"/>
      <c r="AT372" s="6"/>
      <c r="AU372" s="49"/>
      <c r="BP372" s="49"/>
      <c r="BQ372" s="49"/>
      <c r="BS372" s="49"/>
      <c r="CF372" s="19"/>
      <c r="CH372" s="49"/>
      <c r="CI372" s="49"/>
    </row>
    <row r="373" spans="28:87" s="5" customFormat="1" ht="9" customHeight="1">
      <c r="AB373" s="19"/>
      <c r="AC373" s="19"/>
      <c r="AD373" s="49"/>
      <c r="AE373" s="19"/>
      <c r="AR373" s="19"/>
      <c r="AT373" s="6"/>
      <c r="AU373" s="49"/>
      <c r="BP373" s="49"/>
      <c r="BQ373" s="49"/>
      <c r="BS373" s="49"/>
      <c r="CF373" s="19"/>
      <c r="CH373" s="49"/>
      <c r="CI373" s="49"/>
    </row>
    <row r="374" spans="28:87" s="5" customFormat="1" ht="9" customHeight="1">
      <c r="AB374" s="19"/>
      <c r="AC374" s="19"/>
      <c r="AD374" s="49"/>
      <c r="AE374" s="19"/>
      <c r="AR374" s="19"/>
      <c r="AT374" s="6"/>
      <c r="AU374" s="49"/>
      <c r="BP374" s="49"/>
      <c r="BQ374" s="49"/>
      <c r="BS374" s="49"/>
      <c r="CF374" s="19"/>
      <c r="CH374" s="49"/>
      <c r="CI374" s="49"/>
    </row>
    <row r="375" spans="28:87" s="5" customFormat="1" ht="9" customHeight="1">
      <c r="AB375" s="19"/>
      <c r="AC375" s="19"/>
      <c r="AD375" s="49"/>
      <c r="AE375" s="19"/>
      <c r="AR375" s="19"/>
      <c r="AT375" s="6"/>
      <c r="AU375" s="49"/>
      <c r="BP375" s="49"/>
      <c r="BQ375" s="49"/>
      <c r="BS375" s="49"/>
      <c r="CF375" s="19"/>
      <c r="CH375" s="49"/>
      <c r="CI375" s="49"/>
    </row>
    <row r="376" spans="28:87" s="5" customFormat="1" ht="9" customHeight="1">
      <c r="AB376" s="19"/>
      <c r="AC376" s="19"/>
      <c r="AD376" s="49"/>
      <c r="AE376" s="19"/>
      <c r="AR376" s="19"/>
      <c r="AT376" s="6"/>
      <c r="AU376" s="49"/>
      <c r="BP376" s="49"/>
      <c r="BQ376" s="49"/>
      <c r="BS376" s="49"/>
      <c r="CF376" s="19"/>
      <c r="CH376" s="49"/>
      <c r="CI376" s="49"/>
    </row>
    <row r="377" spans="28:87" s="5" customFormat="1" ht="9" customHeight="1">
      <c r="AB377" s="19"/>
      <c r="AC377" s="19"/>
      <c r="AD377" s="49"/>
      <c r="AE377" s="19"/>
      <c r="AR377" s="19"/>
      <c r="AT377" s="6"/>
      <c r="AU377" s="49"/>
      <c r="BP377" s="49"/>
      <c r="BQ377" s="49"/>
      <c r="BS377" s="49"/>
      <c r="CF377" s="19"/>
      <c r="CH377" s="49"/>
      <c r="CI377" s="49"/>
    </row>
    <row r="378" spans="28:87" s="5" customFormat="1" ht="9" customHeight="1">
      <c r="AB378" s="19"/>
      <c r="AC378" s="19"/>
      <c r="AD378" s="49"/>
      <c r="AE378" s="19"/>
      <c r="AR378" s="19"/>
      <c r="AT378" s="6"/>
      <c r="AU378" s="49"/>
      <c r="BP378" s="49"/>
      <c r="BQ378" s="49"/>
      <c r="BS378" s="49"/>
      <c r="CF378" s="19"/>
      <c r="CH378" s="49"/>
      <c r="CI378" s="49"/>
    </row>
    <row r="379" spans="28:87" s="5" customFormat="1" ht="9" customHeight="1">
      <c r="AB379" s="19"/>
      <c r="AC379" s="19"/>
      <c r="AD379" s="49"/>
      <c r="AE379" s="19"/>
      <c r="AR379" s="19"/>
      <c r="AT379" s="6"/>
      <c r="AU379" s="49"/>
      <c r="BP379" s="49"/>
      <c r="BQ379" s="49"/>
      <c r="BS379" s="49"/>
      <c r="CF379" s="19"/>
      <c r="CH379" s="49"/>
      <c r="CI379" s="49"/>
    </row>
    <row r="380" spans="28:87" s="5" customFormat="1" ht="9" customHeight="1">
      <c r="AB380" s="19"/>
      <c r="AC380" s="19"/>
      <c r="AD380" s="49"/>
      <c r="AE380" s="19"/>
      <c r="AR380" s="19"/>
      <c r="AT380" s="6"/>
      <c r="AU380" s="49"/>
      <c r="BP380" s="49"/>
      <c r="BQ380" s="49"/>
      <c r="BS380" s="49"/>
      <c r="CF380" s="19"/>
      <c r="CH380" s="49"/>
      <c r="CI380" s="49"/>
    </row>
    <row r="381" spans="28:87" s="5" customFormat="1" ht="9" customHeight="1">
      <c r="AB381" s="19"/>
      <c r="AC381" s="19"/>
      <c r="AD381" s="49"/>
      <c r="AE381" s="19"/>
      <c r="AR381" s="19"/>
      <c r="AT381" s="6"/>
      <c r="AU381" s="49"/>
      <c r="BP381" s="49"/>
      <c r="BQ381" s="49"/>
      <c r="BS381" s="49"/>
      <c r="CF381" s="19"/>
      <c r="CH381" s="49"/>
      <c r="CI381" s="49"/>
    </row>
    <row r="382" spans="28:87" s="5" customFormat="1" ht="9" customHeight="1">
      <c r="AB382" s="19"/>
      <c r="AC382" s="19"/>
      <c r="AD382" s="49"/>
      <c r="AE382" s="19"/>
      <c r="AR382" s="19"/>
      <c r="AT382" s="6"/>
      <c r="AU382" s="49"/>
      <c r="BP382" s="49"/>
      <c r="BQ382" s="49"/>
      <c r="BS382" s="49"/>
      <c r="CF382" s="19"/>
      <c r="CH382" s="49"/>
      <c r="CI382" s="49"/>
    </row>
    <row r="383" spans="28:87" s="5" customFormat="1" ht="9" customHeight="1">
      <c r="AB383" s="19"/>
      <c r="AC383" s="19"/>
      <c r="AD383" s="49"/>
      <c r="AE383" s="19"/>
      <c r="AR383" s="19"/>
      <c r="AT383" s="6"/>
      <c r="AU383" s="49"/>
      <c r="BP383" s="49"/>
      <c r="BQ383" s="49"/>
      <c r="BS383" s="49"/>
      <c r="CF383" s="19"/>
      <c r="CH383" s="49"/>
      <c r="CI383" s="49"/>
    </row>
    <row r="384" spans="28:87" s="5" customFormat="1" ht="9" customHeight="1">
      <c r="AB384" s="19"/>
      <c r="AC384" s="19"/>
      <c r="AD384" s="49"/>
      <c r="AE384" s="19"/>
      <c r="AR384" s="19"/>
      <c r="AT384" s="6"/>
      <c r="AU384" s="49"/>
      <c r="BP384" s="49"/>
      <c r="BQ384" s="49"/>
      <c r="BS384" s="49"/>
      <c r="CF384" s="19"/>
      <c r="CH384" s="49"/>
      <c r="CI384" s="49"/>
    </row>
    <row r="385" spans="28:87" s="5" customFormat="1" ht="9" customHeight="1">
      <c r="AB385" s="19"/>
      <c r="AC385" s="19"/>
      <c r="AD385" s="49"/>
      <c r="AE385" s="19"/>
      <c r="AR385" s="19"/>
      <c r="AT385" s="6"/>
      <c r="AU385" s="49"/>
      <c r="BP385" s="49"/>
      <c r="BQ385" s="49"/>
      <c r="BS385" s="49"/>
      <c r="CF385" s="19"/>
      <c r="CH385" s="49"/>
      <c r="CI385" s="49"/>
    </row>
    <row r="386" spans="28:87" s="5" customFormat="1" ht="9" customHeight="1">
      <c r="AB386" s="19"/>
      <c r="AC386" s="19"/>
      <c r="AD386" s="49"/>
      <c r="AE386" s="19"/>
      <c r="AR386" s="19"/>
      <c r="AT386" s="6"/>
      <c r="AU386" s="49"/>
      <c r="BP386" s="49"/>
      <c r="BQ386" s="49"/>
      <c r="BS386" s="49"/>
      <c r="CF386" s="19"/>
      <c r="CH386" s="49"/>
      <c r="CI386" s="49"/>
    </row>
    <row r="387" spans="28:87" s="5" customFormat="1" ht="9" customHeight="1">
      <c r="AB387" s="19"/>
      <c r="AC387" s="19"/>
      <c r="AD387" s="49"/>
      <c r="AE387" s="19"/>
      <c r="AR387" s="19"/>
      <c r="AT387" s="6"/>
      <c r="AU387" s="49"/>
      <c r="BP387" s="49"/>
      <c r="BQ387" s="49"/>
      <c r="BS387" s="49"/>
      <c r="CF387" s="19"/>
      <c r="CH387" s="49"/>
      <c r="CI387" s="49"/>
    </row>
    <row r="388" spans="28:87" s="5" customFormat="1" ht="9" customHeight="1">
      <c r="AB388" s="19"/>
      <c r="AC388" s="19"/>
      <c r="AD388" s="49"/>
      <c r="AE388" s="19"/>
      <c r="AR388" s="19"/>
      <c r="AT388" s="6"/>
      <c r="AU388" s="49"/>
      <c r="BP388" s="49"/>
      <c r="BQ388" s="49"/>
      <c r="BS388" s="49"/>
      <c r="CF388" s="19"/>
      <c r="CH388" s="49"/>
      <c r="CI388" s="49"/>
    </row>
    <row r="389" spans="28:87" s="5" customFormat="1" ht="9" customHeight="1">
      <c r="AB389" s="19"/>
      <c r="AC389" s="19"/>
      <c r="AD389" s="49"/>
      <c r="AE389" s="19"/>
      <c r="AR389" s="19"/>
      <c r="AT389" s="6"/>
      <c r="AU389" s="49"/>
      <c r="BP389" s="49"/>
      <c r="BQ389" s="49"/>
      <c r="BS389" s="49"/>
      <c r="CF389" s="19"/>
      <c r="CH389" s="49"/>
      <c r="CI389" s="49"/>
    </row>
    <row r="390" spans="28:87" s="5" customFormat="1" ht="9" customHeight="1">
      <c r="AB390" s="19"/>
      <c r="AC390" s="19"/>
      <c r="AD390" s="49"/>
      <c r="AE390" s="19"/>
      <c r="AR390" s="19"/>
      <c r="AT390" s="6"/>
      <c r="AU390" s="49"/>
      <c r="BP390" s="49"/>
      <c r="BQ390" s="49"/>
      <c r="BS390" s="49"/>
      <c r="CF390" s="19"/>
      <c r="CH390" s="49"/>
      <c r="CI390" s="49"/>
    </row>
    <row r="391" spans="28:87" s="5" customFormat="1" ht="9" customHeight="1">
      <c r="AB391" s="19"/>
      <c r="AC391" s="19"/>
      <c r="AD391" s="49"/>
      <c r="AE391" s="19"/>
      <c r="AR391" s="19"/>
      <c r="AT391" s="6"/>
      <c r="AU391" s="49"/>
      <c r="BP391" s="49"/>
      <c r="BQ391" s="49"/>
      <c r="BS391" s="49"/>
      <c r="CF391" s="19"/>
      <c r="CH391" s="49"/>
      <c r="CI391" s="49"/>
    </row>
    <row r="392" spans="28:87" s="5" customFormat="1" ht="9" customHeight="1">
      <c r="AB392" s="19"/>
      <c r="AC392" s="19"/>
      <c r="AD392" s="49"/>
      <c r="AE392" s="19"/>
      <c r="AR392" s="19"/>
      <c r="AT392" s="6"/>
      <c r="AU392" s="49"/>
      <c r="BP392" s="49"/>
      <c r="BQ392" s="49"/>
      <c r="BS392" s="49"/>
      <c r="CF392" s="19"/>
      <c r="CH392" s="49"/>
      <c r="CI392" s="49"/>
    </row>
    <row r="393" spans="28:87" s="5" customFormat="1" ht="9" customHeight="1">
      <c r="AB393" s="19"/>
      <c r="AC393" s="19"/>
      <c r="AD393" s="49"/>
      <c r="AE393" s="19"/>
      <c r="AR393" s="19"/>
      <c r="AT393" s="6"/>
      <c r="AU393" s="49"/>
      <c r="BP393" s="49"/>
      <c r="BQ393" s="49"/>
      <c r="BS393" s="49"/>
      <c r="CF393" s="19"/>
      <c r="CH393" s="49"/>
      <c r="CI393" s="49"/>
    </row>
    <row r="394" spans="28:87" s="5" customFormat="1" ht="9" customHeight="1">
      <c r="AB394" s="19"/>
      <c r="AC394" s="19"/>
      <c r="AD394" s="49"/>
      <c r="AE394" s="19"/>
      <c r="AR394" s="19"/>
      <c r="AT394" s="6"/>
      <c r="AU394" s="49"/>
      <c r="BP394" s="49"/>
      <c r="BQ394" s="49"/>
      <c r="BS394" s="49"/>
      <c r="CF394" s="19"/>
      <c r="CH394" s="49"/>
      <c r="CI394" s="49"/>
    </row>
    <row r="395" spans="28:87" s="5" customFormat="1" ht="9" customHeight="1">
      <c r="AB395" s="19"/>
      <c r="AC395" s="19"/>
      <c r="AD395" s="49"/>
      <c r="AE395" s="19"/>
      <c r="AR395" s="19"/>
      <c r="AT395" s="6"/>
      <c r="AU395" s="49"/>
      <c r="BP395" s="49"/>
      <c r="BQ395" s="49"/>
      <c r="BS395" s="49"/>
      <c r="CF395" s="19"/>
      <c r="CH395" s="49"/>
      <c r="CI395" s="49"/>
    </row>
    <row r="396" spans="28:87" s="5" customFormat="1" ht="9" customHeight="1">
      <c r="AB396" s="19"/>
      <c r="AC396" s="19"/>
      <c r="AD396" s="49"/>
      <c r="AE396" s="19"/>
      <c r="AR396" s="19"/>
      <c r="AT396" s="6"/>
      <c r="AU396" s="49"/>
      <c r="BP396" s="49"/>
      <c r="BQ396" s="49"/>
      <c r="BS396" s="49"/>
      <c r="CF396" s="19"/>
      <c r="CH396" s="49"/>
      <c r="CI396" s="49"/>
    </row>
    <row r="397" spans="28:87" s="5" customFormat="1" ht="9" customHeight="1">
      <c r="AB397" s="19"/>
      <c r="AC397" s="19"/>
      <c r="AD397" s="49"/>
      <c r="AE397" s="19"/>
      <c r="AR397" s="19"/>
      <c r="AT397" s="6"/>
      <c r="AU397" s="49"/>
      <c r="BP397" s="49"/>
      <c r="BQ397" s="49"/>
      <c r="BS397" s="49"/>
      <c r="CF397" s="19"/>
      <c r="CH397" s="49"/>
      <c r="CI397" s="49"/>
    </row>
    <row r="398" spans="28:87" s="5" customFormat="1" ht="9" customHeight="1">
      <c r="AB398" s="19"/>
      <c r="AC398" s="19"/>
      <c r="AD398" s="49"/>
      <c r="AE398" s="19"/>
      <c r="AR398" s="19"/>
      <c r="AT398" s="6"/>
      <c r="AU398" s="49"/>
      <c r="BP398" s="49"/>
      <c r="BQ398" s="49"/>
      <c r="BS398" s="49"/>
      <c r="CF398" s="19"/>
      <c r="CH398" s="49"/>
      <c r="CI398" s="49"/>
    </row>
    <row r="399" spans="28:87" s="5" customFormat="1" ht="9" customHeight="1">
      <c r="AB399" s="19"/>
      <c r="AC399" s="19"/>
      <c r="AD399" s="49"/>
      <c r="AE399" s="19"/>
      <c r="AR399" s="19"/>
      <c r="AT399" s="6"/>
      <c r="AU399" s="49"/>
      <c r="BP399" s="49"/>
      <c r="BQ399" s="49"/>
      <c r="BS399" s="49"/>
      <c r="CF399" s="19"/>
      <c r="CH399" s="49"/>
      <c r="CI399" s="49"/>
    </row>
    <row r="400" spans="28:87" s="5" customFormat="1" ht="9" customHeight="1">
      <c r="AB400" s="19"/>
      <c r="AC400" s="19"/>
      <c r="AD400" s="49"/>
      <c r="AE400" s="19"/>
      <c r="AR400" s="19"/>
      <c r="AT400" s="6"/>
      <c r="AU400" s="49"/>
      <c r="BP400" s="49"/>
      <c r="BQ400" s="49"/>
      <c r="BS400" s="49"/>
      <c r="CF400" s="19"/>
      <c r="CH400" s="49"/>
      <c r="CI400" s="49"/>
    </row>
    <row r="401" spans="28:87" s="5" customFormat="1" ht="9" customHeight="1">
      <c r="AB401" s="19"/>
      <c r="AC401" s="19"/>
      <c r="AD401" s="49"/>
      <c r="AE401" s="19"/>
      <c r="AR401" s="19"/>
      <c r="AT401" s="6"/>
      <c r="AU401" s="49"/>
      <c r="BP401" s="49"/>
      <c r="BQ401" s="49"/>
      <c r="BS401" s="49"/>
      <c r="CF401" s="19"/>
      <c r="CH401" s="49"/>
      <c r="CI401" s="49"/>
    </row>
    <row r="402" spans="28:87" s="5" customFormat="1" ht="9" customHeight="1">
      <c r="AB402" s="19"/>
      <c r="AC402" s="19"/>
      <c r="AD402" s="49"/>
      <c r="AE402" s="19"/>
      <c r="AR402" s="19"/>
      <c r="AT402" s="6"/>
      <c r="AU402" s="49"/>
      <c r="BP402" s="49"/>
      <c r="BQ402" s="49"/>
      <c r="BS402" s="49"/>
      <c r="CF402" s="19"/>
      <c r="CH402" s="49"/>
      <c r="CI402" s="49"/>
    </row>
    <row r="403" spans="28:87" s="5" customFormat="1" ht="9" customHeight="1">
      <c r="AB403" s="19"/>
      <c r="AC403" s="19"/>
      <c r="AD403" s="49"/>
      <c r="AE403" s="19"/>
      <c r="AR403" s="19"/>
      <c r="AT403" s="6"/>
      <c r="AU403" s="49"/>
      <c r="BP403" s="49"/>
      <c r="BQ403" s="49"/>
      <c r="BS403" s="49"/>
      <c r="CF403" s="19"/>
      <c r="CH403" s="49"/>
      <c r="CI403" s="49"/>
    </row>
    <row r="404" spans="28:87" s="5" customFormat="1" ht="9" customHeight="1">
      <c r="AB404" s="19"/>
      <c r="AC404" s="19"/>
      <c r="AD404" s="49"/>
      <c r="AE404" s="19"/>
      <c r="AR404" s="19"/>
      <c r="AT404" s="6"/>
      <c r="AU404" s="49"/>
      <c r="BP404" s="49"/>
      <c r="BQ404" s="49"/>
      <c r="BS404" s="49"/>
      <c r="CF404" s="19"/>
      <c r="CH404" s="49"/>
      <c r="CI404" s="49"/>
    </row>
    <row r="405" spans="28:87" s="5" customFormat="1" ht="9" customHeight="1">
      <c r="AB405" s="19"/>
      <c r="AC405" s="19"/>
      <c r="AD405" s="49"/>
      <c r="AE405" s="19"/>
      <c r="AR405" s="19"/>
      <c r="AT405" s="6"/>
      <c r="AU405" s="49"/>
      <c r="BP405" s="49"/>
      <c r="BQ405" s="49"/>
      <c r="BS405" s="49"/>
      <c r="CF405" s="19"/>
      <c r="CH405" s="49"/>
      <c r="CI405" s="49"/>
    </row>
    <row r="406" spans="28:87" s="5" customFormat="1" ht="9" customHeight="1">
      <c r="AB406" s="19"/>
      <c r="AC406" s="19"/>
      <c r="AD406" s="49"/>
      <c r="AE406" s="19"/>
      <c r="AR406" s="19"/>
      <c r="AT406" s="6"/>
      <c r="AU406" s="49"/>
      <c r="BP406" s="49"/>
      <c r="BQ406" s="49"/>
      <c r="BS406" s="49"/>
      <c r="CF406" s="19"/>
      <c r="CH406" s="49"/>
      <c r="CI406" s="49"/>
    </row>
    <row r="407" spans="28:87" s="5" customFormat="1" ht="9" customHeight="1">
      <c r="AB407" s="19"/>
      <c r="AC407" s="19"/>
      <c r="AD407" s="49"/>
      <c r="AE407" s="19"/>
      <c r="AR407" s="19"/>
      <c r="AT407" s="6"/>
      <c r="AU407" s="49"/>
      <c r="BP407" s="49"/>
      <c r="BQ407" s="49"/>
      <c r="BS407" s="49"/>
      <c r="CF407" s="19"/>
      <c r="CH407" s="49"/>
      <c r="CI407" s="49"/>
    </row>
    <row r="408" spans="28:87" s="5" customFormat="1" ht="9" customHeight="1">
      <c r="AB408" s="19"/>
      <c r="AC408" s="19"/>
      <c r="AD408" s="49"/>
      <c r="AE408" s="19"/>
      <c r="AR408" s="19"/>
      <c r="AT408" s="6"/>
      <c r="AU408" s="49"/>
      <c r="BP408" s="49"/>
      <c r="BQ408" s="49"/>
      <c r="BS408" s="49"/>
      <c r="CF408" s="19"/>
      <c r="CH408" s="49"/>
      <c r="CI408" s="49"/>
    </row>
    <row r="409" spans="28:87" s="5" customFormat="1" ht="9" customHeight="1">
      <c r="AB409" s="19"/>
      <c r="AC409" s="19"/>
      <c r="AD409" s="49"/>
      <c r="AE409" s="19"/>
      <c r="AR409" s="19"/>
      <c r="AT409" s="6"/>
      <c r="AU409" s="49"/>
      <c r="BP409" s="49"/>
      <c r="BQ409" s="49"/>
      <c r="BS409" s="49"/>
      <c r="CF409" s="19"/>
      <c r="CH409" s="49"/>
      <c r="CI409" s="49"/>
    </row>
    <row r="410" spans="28:87" s="5" customFormat="1" ht="9" customHeight="1">
      <c r="AB410" s="19"/>
      <c r="AC410" s="19"/>
      <c r="AD410" s="49"/>
      <c r="AE410" s="19"/>
      <c r="AR410" s="19"/>
      <c r="AT410" s="6"/>
      <c r="AU410" s="49"/>
      <c r="BP410" s="49"/>
      <c r="BQ410" s="49"/>
      <c r="BS410" s="49"/>
      <c r="CF410" s="19"/>
      <c r="CH410" s="49"/>
      <c r="CI410" s="49"/>
    </row>
    <row r="411" spans="28:87" s="5" customFormat="1" ht="9" customHeight="1">
      <c r="AB411" s="19"/>
      <c r="AC411" s="19"/>
      <c r="AD411" s="49"/>
      <c r="AE411" s="19"/>
      <c r="AR411" s="19"/>
      <c r="AT411" s="6"/>
      <c r="AU411" s="49"/>
      <c r="BP411" s="49"/>
      <c r="BQ411" s="49"/>
      <c r="BS411" s="49"/>
      <c r="CF411" s="19"/>
      <c r="CH411" s="49"/>
      <c r="CI411" s="49"/>
    </row>
    <row r="412" spans="28:87" s="5" customFormat="1" ht="9" customHeight="1">
      <c r="AB412" s="19"/>
      <c r="AC412" s="19"/>
      <c r="AD412" s="49"/>
      <c r="AE412" s="19"/>
      <c r="AR412" s="19"/>
      <c r="AT412" s="6"/>
      <c r="AU412" s="49"/>
      <c r="BP412" s="49"/>
      <c r="BQ412" s="49"/>
      <c r="BS412" s="49"/>
      <c r="CF412" s="19"/>
      <c r="CH412" s="49"/>
      <c r="CI412" s="49"/>
    </row>
    <row r="413" spans="28:87" s="5" customFormat="1" ht="9" customHeight="1">
      <c r="AB413" s="19"/>
      <c r="AC413" s="19"/>
      <c r="AD413" s="49"/>
      <c r="AE413" s="19"/>
      <c r="AR413" s="19"/>
      <c r="AT413" s="6"/>
      <c r="AU413" s="49"/>
      <c r="BP413" s="49"/>
      <c r="BQ413" s="49"/>
      <c r="BS413" s="49"/>
      <c r="CF413" s="19"/>
      <c r="CH413" s="49"/>
      <c r="CI413" s="49"/>
    </row>
    <row r="414" spans="28:87" s="5" customFormat="1" ht="9" customHeight="1">
      <c r="AB414" s="19"/>
      <c r="AC414" s="19"/>
      <c r="AD414" s="49"/>
      <c r="AE414" s="19"/>
      <c r="AR414" s="19"/>
      <c r="AT414" s="6"/>
      <c r="AU414" s="49"/>
      <c r="BP414" s="49"/>
      <c r="BQ414" s="49"/>
      <c r="BS414" s="49"/>
      <c r="CF414" s="19"/>
      <c r="CH414" s="49"/>
      <c r="CI414" s="49"/>
    </row>
    <row r="415" spans="28:87" s="5" customFormat="1" ht="9" customHeight="1">
      <c r="AB415" s="19"/>
      <c r="AC415" s="19"/>
      <c r="AD415" s="49"/>
      <c r="AE415" s="19"/>
      <c r="AR415" s="19"/>
      <c r="AT415" s="6"/>
      <c r="AU415" s="49"/>
      <c r="BP415" s="49"/>
      <c r="BQ415" s="49"/>
      <c r="BS415" s="49"/>
      <c r="CF415" s="19"/>
      <c r="CH415" s="49"/>
      <c r="CI415" s="49"/>
    </row>
    <row r="416" spans="28:87" s="5" customFormat="1" ht="9" customHeight="1">
      <c r="AB416" s="19"/>
      <c r="AC416" s="19"/>
      <c r="AD416" s="49"/>
      <c r="AE416" s="19"/>
      <c r="AR416" s="19"/>
      <c r="AT416" s="6"/>
      <c r="AU416" s="49"/>
      <c r="BP416" s="49"/>
      <c r="BQ416" s="49"/>
      <c r="BS416" s="49"/>
      <c r="CF416" s="19"/>
      <c r="CH416" s="49"/>
      <c r="CI416" s="49"/>
    </row>
    <row r="417" spans="28:87" s="5" customFormat="1" ht="9" customHeight="1">
      <c r="AB417" s="19"/>
      <c r="AC417" s="19"/>
      <c r="AD417" s="49"/>
      <c r="AE417" s="19"/>
      <c r="AR417" s="19"/>
      <c r="AT417" s="6"/>
      <c r="AU417" s="49"/>
      <c r="BP417" s="49"/>
      <c r="BQ417" s="49"/>
      <c r="BS417" s="49"/>
      <c r="CF417" s="19"/>
      <c r="CH417" s="49"/>
      <c r="CI417" s="49"/>
    </row>
    <row r="418" spans="28:87" s="5" customFormat="1" ht="9" customHeight="1">
      <c r="AB418" s="19"/>
      <c r="AC418" s="19"/>
      <c r="AD418" s="49"/>
      <c r="AE418" s="19"/>
      <c r="AR418" s="19"/>
      <c r="AT418" s="6"/>
      <c r="AU418" s="49"/>
      <c r="BP418" s="49"/>
      <c r="BQ418" s="49"/>
      <c r="BS418" s="49"/>
      <c r="CF418" s="19"/>
      <c r="CH418" s="49"/>
      <c r="CI418" s="49"/>
    </row>
    <row r="419" spans="28:87" s="5" customFormat="1" ht="9" customHeight="1">
      <c r="AB419" s="19"/>
      <c r="AC419" s="19"/>
      <c r="AD419" s="49"/>
      <c r="AE419" s="19"/>
      <c r="AR419" s="19"/>
      <c r="AT419" s="6"/>
      <c r="AU419" s="49"/>
      <c r="BP419" s="49"/>
      <c r="BQ419" s="49"/>
      <c r="BS419" s="49"/>
      <c r="CF419" s="19"/>
      <c r="CH419" s="49"/>
      <c r="CI419" s="49"/>
    </row>
    <row r="420" spans="28:87" s="5" customFormat="1" ht="9" customHeight="1">
      <c r="AB420" s="19"/>
      <c r="AC420" s="19"/>
      <c r="AD420" s="49"/>
      <c r="AE420" s="19"/>
      <c r="AR420" s="19"/>
      <c r="AT420" s="6"/>
      <c r="AU420" s="49"/>
      <c r="BP420" s="49"/>
      <c r="BQ420" s="49"/>
      <c r="BS420" s="49"/>
      <c r="CF420" s="19"/>
      <c r="CH420" s="49"/>
      <c r="CI420" s="49"/>
    </row>
    <row r="421" spans="28:87" s="5" customFormat="1" ht="9" customHeight="1">
      <c r="AB421" s="19"/>
      <c r="AC421" s="19"/>
      <c r="AD421" s="49"/>
      <c r="AE421" s="19"/>
      <c r="AR421" s="19"/>
      <c r="AT421" s="6"/>
      <c r="AU421" s="49"/>
      <c r="BP421" s="49"/>
      <c r="BQ421" s="49"/>
      <c r="BS421" s="49"/>
      <c r="CF421" s="19"/>
      <c r="CH421" s="49"/>
      <c r="CI421" s="49"/>
    </row>
    <row r="422" spans="28:87" s="5" customFormat="1" ht="9" customHeight="1">
      <c r="AB422" s="19"/>
      <c r="AC422" s="19"/>
      <c r="AD422" s="49"/>
      <c r="AE422" s="19"/>
      <c r="AR422" s="19"/>
      <c r="AT422" s="6"/>
      <c r="AU422" s="49"/>
      <c r="BP422" s="49"/>
      <c r="BQ422" s="49"/>
      <c r="BS422" s="49"/>
      <c r="CF422" s="19"/>
      <c r="CH422" s="49"/>
      <c r="CI422" s="49"/>
    </row>
    <row r="423" spans="28:87" s="5" customFormat="1" ht="9" customHeight="1">
      <c r="AB423" s="19"/>
      <c r="AC423" s="19"/>
      <c r="AD423" s="49"/>
      <c r="AE423" s="19"/>
      <c r="AR423" s="19"/>
      <c r="AT423" s="6"/>
      <c r="AU423" s="49"/>
      <c r="BP423" s="49"/>
      <c r="BQ423" s="49"/>
      <c r="BS423" s="49"/>
      <c r="CF423" s="19"/>
      <c r="CH423" s="49"/>
      <c r="CI423" s="49"/>
    </row>
    <row r="424" spans="28:87" s="5" customFormat="1" ht="9" customHeight="1">
      <c r="AB424" s="19"/>
      <c r="AC424" s="19"/>
      <c r="AD424" s="49"/>
      <c r="AE424" s="19"/>
      <c r="AR424" s="19"/>
      <c r="AT424" s="6"/>
      <c r="AU424" s="49"/>
      <c r="BP424" s="49"/>
      <c r="BQ424" s="49"/>
      <c r="BS424" s="49"/>
      <c r="CF424" s="19"/>
      <c r="CH424" s="49"/>
      <c r="CI424" s="49"/>
    </row>
    <row r="425" spans="28:87" s="5" customFormat="1" ht="9" customHeight="1">
      <c r="AB425" s="19"/>
      <c r="AC425" s="19"/>
      <c r="AD425" s="49"/>
      <c r="AE425" s="19"/>
      <c r="AR425" s="19"/>
      <c r="AT425" s="6"/>
      <c r="AU425" s="49"/>
      <c r="BP425" s="49"/>
      <c r="BQ425" s="49"/>
      <c r="BS425" s="49"/>
      <c r="CF425" s="19"/>
      <c r="CH425" s="49"/>
      <c r="CI425" s="49"/>
    </row>
    <row r="426" spans="28:87" s="5" customFormat="1" ht="9" customHeight="1">
      <c r="AB426" s="19"/>
      <c r="AC426" s="19"/>
      <c r="AD426" s="49"/>
      <c r="AE426" s="19"/>
      <c r="AR426" s="19"/>
      <c r="AT426" s="6"/>
      <c r="AU426" s="49"/>
      <c r="BP426" s="49"/>
      <c r="BQ426" s="49"/>
      <c r="BS426" s="49"/>
      <c r="CF426" s="19"/>
      <c r="CH426" s="49"/>
      <c r="CI426" s="49"/>
    </row>
    <row r="427" spans="28:87" s="5" customFormat="1" ht="9" customHeight="1">
      <c r="AB427" s="19"/>
      <c r="AC427" s="19"/>
      <c r="AD427" s="49"/>
      <c r="AE427" s="19"/>
      <c r="AR427" s="19"/>
      <c r="AT427" s="6"/>
      <c r="AU427" s="49"/>
      <c r="BP427" s="49"/>
      <c r="BQ427" s="49"/>
      <c r="BS427" s="49"/>
      <c r="CF427" s="19"/>
      <c r="CH427" s="49"/>
      <c r="CI427" s="49"/>
    </row>
    <row r="428" spans="28:87" s="5" customFormat="1" ht="9" customHeight="1">
      <c r="AB428" s="19"/>
      <c r="AC428" s="19"/>
      <c r="AD428" s="49"/>
      <c r="AE428" s="19"/>
      <c r="AR428" s="19"/>
      <c r="AT428" s="6"/>
      <c r="AU428" s="49"/>
      <c r="BP428" s="49"/>
      <c r="BQ428" s="49"/>
      <c r="BS428" s="49"/>
      <c r="CF428" s="19"/>
      <c r="CH428" s="49"/>
      <c r="CI428" s="49"/>
    </row>
    <row r="429" spans="28:87" s="5" customFormat="1" ht="9" customHeight="1">
      <c r="AB429" s="19"/>
      <c r="AC429" s="19"/>
      <c r="AD429" s="49"/>
      <c r="AE429" s="19"/>
      <c r="AR429" s="19"/>
      <c r="AT429" s="6"/>
      <c r="AU429" s="49"/>
      <c r="BP429" s="49"/>
      <c r="BQ429" s="49"/>
      <c r="BS429" s="49"/>
      <c r="CF429" s="19"/>
      <c r="CH429" s="49"/>
      <c r="CI429" s="49"/>
    </row>
    <row r="430" spans="28:87" s="5" customFormat="1" ht="9" customHeight="1">
      <c r="AB430" s="19"/>
      <c r="AC430" s="19"/>
      <c r="AD430" s="49"/>
      <c r="AE430" s="19"/>
      <c r="AR430" s="19"/>
      <c r="AT430" s="6"/>
      <c r="AU430" s="49"/>
      <c r="BP430" s="49"/>
      <c r="BQ430" s="49"/>
      <c r="BS430" s="49"/>
      <c r="CF430" s="19"/>
      <c r="CH430" s="49"/>
      <c r="CI430" s="49"/>
    </row>
    <row r="431" spans="28:87" s="5" customFormat="1" ht="9" customHeight="1">
      <c r="AB431" s="19"/>
      <c r="AC431" s="19"/>
      <c r="AD431" s="49"/>
      <c r="AE431" s="19"/>
      <c r="AR431" s="19"/>
      <c r="AT431" s="6"/>
      <c r="AU431" s="49"/>
      <c r="BP431" s="49"/>
      <c r="BQ431" s="49"/>
      <c r="BS431" s="49"/>
      <c r="CF431" s="19"/>
      <c r="CH431" s="49"/>
      <c r="CI431" s="49"/>
    </row>
    <row r="432" spans="28:87" s="5" customFormat="1" ht="9" customHeight="1">
      <c r="AB432" s="19"/>
      <c r="AC432" s="19"/>
      <c r="AD432" s="49"/>
      <c r="AE432" s="19"/>
      <c r="AR432" s="19"/>
      <c r="AT432" s="6"/>
      <c r="AU432" s="49"/>
      <c r="BP432" s="49"/>
      <c r="BQ432" s="49"/>
      <c r="BS432" s="49"/>
      <c r="CF432" s="19"/>
      <c r="CH432" s="49"/>
      <c r="CI432" s="49"/>
    </row>
    <row r="433" spans="28:87" s="5" customFormat="1" ht="9" customHeight="1">
      <c r="AB433" s="19"/>
      <c r="AC433" s="19"/>
      <c r="AD433" s="49"/>
      <c r="AE433" s="19"/>
      <c r="AR433" s="19"/>
      <c r="AT433" s="6"/>
      <c r="AU433" s="49"/>
      <c r="BP433" s="49"/>
      <c r="BQ433" s="49"/>
      <c r="BS433" s="49"/>
      <c r="CF433" s="19"/>
      <c r="CH433" s="49"/>
      <c r="CI433" s="49"/>
    </row>
    <row r="434" spans="28:87" s="5" customFormat="1" ht="9" customHeight="1">
      <c r="AB434" s="19"/>
      <c r="AC434" s="19"/>
      <c r="AD434" s="49"/>
      <c r="AE434" s="19"/>
      <c r="AR434" s="19"/>
      <c r="AT434" s="6"/>
      <c r="AU434" s="49"/>
      <c r="BP434" s="49"/>
      <c r="BQ434" s="49"/>
      <c r="BS434" s="49"/>
      <c r="CF434" s="19"/>
      <c r="CH434" s="49"/>
      <c r="CI434" s="49"/>
    </row>
    <row r="435" spans="28:87" s="5" customFormat="1" ht="9" customHeight="1">
      <c r="AB435" s="19"/>
      <c r="AC435" s="19"/>
      <c r="AD435" s="49"/>
      <c r="AE435" s="19"/>
      <c r="AR435" s="19"/>
      <c r="AT435" s="6"/>
      <c r="AU435" s="49"/>
      <c r="BP435" s="49"/>
      <c r="BQ435" s="49"/>
      <c r="BS435" s="49"/>
      <c r="CF435" s="19"/>
      <c r="CH435" s="49"/>
      <c r="CI435" s="49"/>
    </row>
    <row r="436" spans="28:87" s="5" customFormat="1" ht="9" customHeight="1">
      <c r="AB436" s="19"/>
      <c r="AC436" s="19"/>
      <c r="AD436" s="49"/>
      <c r="AE436" s="19"/>
      <c r="AR436" s="19"/>
      <c r="AT436" s="6"/>
      <c r="AU436" s="49"/>
      <c r="BP436" s="49"/>
      <c r="BQ436" s="49"/>
      <c r="BS436" s="49"/>
      <c r="CF436" s="19"/>
      <c r="CH436" s="49"/>
      <c r="CI436" s="49"/>
    </row>
    <row r="437" spans="28:87" s="5" customFormat="1" ht="9" customHeight="1">
      <c r="AB437" s="19"/>
      <c r="AC437" s="19"/>
      <c r="AD437" s="49"/>
      <c r="AE437" s="19"/>
      <c r="AR437" s="19"/>
      <c r="AT437" s="6"/>
      <c r="AU437" s="49"/>
      <c r="BP437" s="49"/>
      <c r="BQ437" s="49"/>
      <c r="BS437" s="49"/>
      <c r="CF437" s="19"/>
      <c r="CH437" s="49"/>
      <c r="CI437" s="49"/>
    </row>
    <row r="438" spans="28:87" s="5" customFormat="1" ht="9" customHeight="1">
      <c r="AB438" s="19"/>
      <c r="AC438" s="19"/>
      <c r="AD438" s="49"/>
      <c r="AE438" s="19"/>
      <c r="AR438" s="19"/>
      <c r="AT438" s="6"/>
      <c r="AU438" s="49"/>
      <c r="BP438" s="49"/>
      <c r="BQ438" s="49"/>
      <c r="BS438" s="49"/>
      <c r="CF438" s="19"/>
      <c r="CH438" s="49"/>
      <c r="CI438" s="49"/>
    </row>
    <row r="439" spans="28:87" s="5" customFormat="1" ht="9" customHeight="1">
      <c r="AB439" s="19"/>
      <c r="AC439" s="19"/>
      <c r="AD439" s="49"/>
      <c r="AE439" s="19"/>
      <c r="AR439" s="19"/>
      <c r="AT439" s="6"/>
      <c r="AU439" s="49"/>
      <c r="BP439" s="49"/>
      <c r="BQ439" s="49"/>
      <c r="BS439" s="49"/>
      <c r="CF439" s="19"/>
      <c r="CH439" s="49"/>
      <c r="CI439" s="49"/>
    </row>
    <row r="440" spans="28:87" s="5" customFormat="1" ht="9" customHeight="1">
      <c r="AB440" s="19"/>
      <c r="AC440" s="19"/>
      <c r="AD440" s="49"/>
      <c r="AE440" s="19"/>
      <c r="AR440" s="19"/>
      <c r="AT440" s="6"/>
      <c r="AU440" s="49"/>
      <c r="BP440" s="49"/>
      <c r="BQ440" s="49"/>
      <c r="BS440" s="49"/>
      <c r="CF440" s="19"/>
      <c r="CH440" s="49"/>
      <c r="CI440" s="49"/>
    </row>
    <row r="441" spans="28:87" s="5" customFormat="1" ht="9" customHeight="1">
      <c r="AB441" s="19"/>
      <c r="AC441" s="19"/>
      <c r="AD441" s="49"/>
      <c r="AE441" s="19"/>
      <c r="AR441" s="19"/>
      <c r="AT441" s="6"/>
      <c r="AU441" s="49"/>
      <c r="BP441" s="49"/>
      <c r="BQ441" s="49"/>
      <c r="BS441" s="49"/>
      <c r="CF441" s="19"/>
      <c r="CH441" s="49"/>
      <c r="CI441" s="49"/>
    </row>
    <row r="442" spans="28:87" s="5" customFormat="1" ht="9" customHeight="1">
      <c r="AB442" s="19"/>
      <c r="AC442" s="19"/>
      <c r="AD442" s="49"/>
      <c r="AE442" s="19"/>
      <c r="AR442" s="19"/>
      <c r="AT442" s="6"/>
      <c r="AU442" s="49"/>
      <c r="BP442" s="49"/>
      <c r="BQ442" s="49"/>
      <c r="BS442" s="49"/>
      <c r="CF442" s="19"/>
      <c r="CH442" s="49"/>
      <c r="CI442" s="49"/>
    </row>
    <row r="443" spans="28:87" s="5" customFormat="1" ht="9" customHeight="1">
      <c r="AB443" s="19"/>
      <c r="AC443" s="19"/>
      <c r="AD443" s="49"/>
      <c r="AE443" s="19"/>
      <c r="AR443" s="19"/>
      <c r="AT443" s="6"/>
      <c r="AU443" s="49"/>
      <c r="BP443" s="49"/>
      <c r="BQ443" s="49"/>
      <c r="BS443" s="49"/>
      <c r="CF443" s="19"/>
      <c r="CH443" s="49"/>
      <c r="CI443" s="49"/>
    </row>
    <row r="444" spans="28:87" s="5" customFormat="1" ht="9" customHeight="1">
      <c r="AB444" s="19"/>
      <c r="AC444" s="19"/>
      <c r="AD444" s="49"/>
      <c r="AE444" s="19"/>
      <c r="AR444" s="19"/>
      <c r="AT444" s="6"/>
      <c r="AU444" s="49"/>
      <c r="BP444" s="49"/>
      <c r="BQ444" s="49"/>
      <c r="BS444" s="49"/>
      <c r="CF444" s="19"/>
      <c r="CH444" s="49"/>
      <c r="CI444" s="49"/>
    </row>
    <row r="445" spans="28:87" s="5" customFormat="1" ht="9" customHeight="1">
      <c r="AB445" s="19"/>
      <c r="AC445" s="19"/>
      <c r="AD445" s="49"/>
      <c r="AE445" s="19"/>
      <c r="AR445" s="19"/>
      <c r="AT445" s="6"/>
      <c r="AU445" s="49"/>
      <c r="BP445" s="49"/>
      <c r="BQ445" s="49"/>
      <c r="BS445" s="49"/>
      <c r="CF445" s="19"/>
      <c r="CH445" s="49"/>
      <c r="CI445" s="49"/>
    </row>
    <row r="446" spans="28:87" s="5" customFormat="1" ht="9" customHeight="1">
      <c r="AB446" s="19"/>
      <c r="AC446" s="19"/>
      <c r="AD446" s="49"/>
      <c r="AE446" s="19"/>
      <c r="AR446" s="19"/>
      <c r="AT446" s="6"/>
      <c r="AU446" s="49"/>
      <c r="BP446" s="49"/>
      <c r="BQ446" s="49"/>
      <c r="BS446" s="49"/>
      <c r="CF446" s="19"/>
      <c r="CH446" s="49"/>
      <c r="CI446" s="49"/>
    </row>
    <row r="447" spans="28:87" s="5" customFormat="1" ht="9" customHeight="1">
      <c r="AB447" s="19"/>
      <c r="AC447" s="19"/>
      <c r="AD447" s="49"/>
      <c r="AE447" s="19"/>
      <c r="AR447" s="19"/>
      <c r="AT447" s="6"/>
      <c r="AU447" s="49"/>
      <c r="BP447" s="49"/>
      <c r="BQ447" s="49"/>
      <c r="BS447" s="49"/>
      <c r="CF447" s="19"/>
      <c r="CH447" s="49"/>
      <c r="CI447" s="49"/>
    </row>
    <row r="448" spans="28:87" s="5" customFormat="1" ht="9" customHeight="1">
      <c r="AB448" s="19"/>
      <c r="AC448" s="19"/>
      <c r="AD448" s="49"/>
      <c r="AE448" s="19"/>
      <c r="AR448" s="19"/>
      <c r="AT448" s="6"/>
      <c r="AU448" s="49"/>
      <c r="BP448" s="49"/>
      <c r="BQ448" s="49"/>
      <c r="BS448" s="49"/>
      <c r="CF448" s="19"/>
      <c r="CH448" s="49"/>
      <c r="CI448" s="49"/>
    </row>
    <row r="449" spans="28:87" s="5" customFormat="1" ht="9" customHeight="1">
      <c r="AB449" s="19"/>
      <c r="AC449" s="19"/>
      <c r="AD449" s="49"/>
      <c r="AE449" s="19"/>
      <c r="AR449" s="19"/>
      <c r="AT449" s="6"/>
      <c r="AU449" s="49"/>
      <c r="BP449" s="49"/>
      <c r="BQ449" s="49"/>
      <c r="BS449" s="49"/>
      <c r="CF449" s="19"/>
      <c r="CH449" s="49"/>
      <c r="CI449" s="49"/>
    </row>
    <row r="450" spans="28:87" s="5" customFormat="1" ht="9" customHeight="1">
      <c r="AB450" s="19"/>
      <c r="AC450" s="19"/>
      <c r="AD450" s="49"/>
      <c r="AE450" s="19"/>
      <c r="AR450" s="19"/>
      <c r="AT450" s="6"/>
      <c r="AU450" s="49"/>
      <c r="BP450" s="49"/>
      <c r="BQ450" s="49"/>
      <c r="BS450" s="49"/>
      <c r="CF450" s="19"/>
      <c r="CH450" s="49"/>
      <c r="CI450" s="49"/>
    </row>
    <row r="451" spans="28:87" s="5" customFormat="1" ht="9" customHeight="1">
      <c r="AB451" s="19"/>
      <c r="AC451" s="19"/>
      <c r="AD451" s="49"/>
      <c r="AE451" s="19"/>
      <c r="AR451" s="19"/>
      <c r="AT451" s="6"/>
      <c r="AU451" s="49"/>
      <c r="BP451" s="49"/>
      <c r="BQ451" s="49"/>
      <c r="BS451" s="49"/>
      <c r="CF451" s="19"/>
      <c r="CH451" s="49"/>
      <c r="CI451" s="49"/>
    </row>
    <row r="452" spans="28:87" s="5" customFormat="1" ht="9" customHeight="1">
      <c r="AB452" s="19"/>
      <c r="AC452" s="19"/>
      <c r="AD452" s="49"/>
      <c r="AE452" s="19"/>
      <c r="AR452" s="19"/>
      <c r="AT452" s="6"/>
      <c r="AU452" s="49"/>
      <c r="BP452" s="49"/>
      <c r="BQ452" s="49"/>
      <c r="BS452" s="49"/>
      <c r="CF452" s="19"/>
      <c r="CH452" s="49"/>
      <c r="CI452" s="49"/>
    </row>
    <row r="453" spans="28:87" s="5" customFormat="1" ht="9" customHeight="1">
      <c r="AB453" s="19"/>
      <c r="AC453" s="19"/>
      <c r="AD453" s="49"/>
      <c r="AE453" s="19"/>
      <c r="AR453" s="19"/>
      <c r="AT453" s="6"/>
      <c r="AU453" s="49"/>
      <c r="BP453" s="49"/>
      <c r="BQ453" s="49"/>
      <c r="BS453" s="49"/>
      <c r="CF453" s="19"/>
      <c r="CH453" s="49"/>
      <c r="CI453" s="49"/>
    </row>
    <row r="454" spans="28:87" s="5" customFormat="1" ht="9" customHeight="1">
      <c r="AB454" s="19"/>
      <c r="AC454" s="19"/>
      <c r="AD454" s="49"/>
      <c r="AE454" s="19"/>
      <c r="AR454" s="19"/>
      <c r="AT454" s="6"/>
      <c r="AU454" s="49"/>
      <c r="BP454" s="49"/>
      <c r="BQ454" s="49"/>
      <c r="BS454" s="49"/>
      <c r="CF454" s="19"/>
      <c r="CH454" s="49"/>
      <c r="CI454" s="49"/>
    </row>
    <row r="455" spans="28:87" s="5" customFormat="1" ht="9" customHeight="1">
      <c r="AB455" s="19"/>
      <c r="AC455" s="19"/>
      <c r="AD455" s="49"/>
      <c r="AE455" s="19"/>
      <c r="AR455" s="19"/>
      <c r="AT455" s="6"/>
      <c r="AU455" s="49"/>
      <c r="BP455" s="49"/>
      <c r="BQ455" s="49"/>
      <c r="BS455" s="49"/>
      <c r="CF455" s="19"/>
      <c r="CH455" s="49"/>
      <c r="CI455" s="49"/>
    </row>
    <row r="456" spans="28:87" s="5" customFormat="1" ht="9" customHeight="1">
      <c r="AB456" s="19"/>
      <c r="AC456" s="19"/>
      <c r="AD456" s="49"/>
      <c r="AE456" s="19"/>
      <c r="AR456" s="19"/>
      <c r="AT456" s="6"/>
      <c r="AU456" s="49"/>
      <c r="BP456" s="49"/>
      <c r="BQ456" s="49"/>
      <c r="BS456" s="49"/>
      <c r="CF456" s="19"/>
      <c r="CH456" s="49"/>
      <c r="CI456" s="49"/>
    </row>
    <row r="457" spans="28:87" s="5" customFormat="1" ht="9" customHeight="1">
      <c r="AB457" s="19"/>
      <c r="AC457" s="19"/>
      <c r="AD457" s="49"/>
      <c r="AE457" s="19"/>
      <c r="AR457" s="19"/>
      <c r="AT457" s="6"/>
      <c r="AU457" s="49"/>
      <c r="BP457" s="49"/>
      <c r="BQ457" s="49"/>
      <c r="BS457" s="49"/>
      <c r="CF457" s="19"/>
      <c r="CH457" s="49"/>
      <c r="CI457" s="49"/>
    </row>
    <row r="458" spans="28:87" s="5" customFormat="1" ht="9" customHeight="1">
      <c r="AB458" s="19"/>
      <c r="AC458" s="19"/>
      <c r="AD458" s="49"/>
      <c r="AE458" s="19"/>
      <c r="AR458" s="19"/>
      <c r="AT458" s="6"/>
      <c r="AU458" s="49"/>
      <c r="BP458" s="49"/>
      <c r="BQ458" s="49"/>
      <c r="BS458" s="49"/>
      <c r="CF458" s="19"/>
      <c r="CH458" s="49"/>
      <c r="CI458" s="49"/>
    </row>
    <row r="459" spans="28:87" s="5" customFormat="1" ht="9" customHeight="1">
      <c r="AB459" s="19"/>
      <c r="AC459" s="19"/>
      <c r="AD459" s="49"/>
      <c r="AE459" s="19"/>
      <c r="AR459" s="19"/>
      <c r="AT459" s="6"/>
      <c r="AU459" s="49"/>
      <c r="BP459" s="49"/>
      <c r="BQ459" s="49"/>
      <c r="BS459" s="49"/>
      <c r="CF459" s="19"/>
      <c r="CH459" s="49"/>
      <c r="CI459" s="49"/>
    </row>
    <row r="460" spans="28:87" s="5" customFormat="1" ht="9" customHeight="1">
      <c r="AB460" s="19"/>
      <c r="AC460" s="19"/>
      <c r="AD460" s="49"/>
      <c r="AE460" s="19"/>
      <c r="AR460" s="19"/>
      <c r="AT460" s="6"/>
      <c r="AU460" s="49"/>
      <c r="BP460" s="49"/>
      <c r="BQ460" s="49"/>
      <c r="BS460" s="49"/>
      <c r="CF460" s="19"/>
      <c r="CH460" s="49"/>
      <c r="CI460" s="49"/>
    </row>
    <row r="461" spans="28:87" s="5" customFormat="1" ht="9" customHeight="1">
      <c r="AB461" s="19"/>
      <c r="AC461" s="19"/>
      <c r="AD461" s="49"/>
      <c r="AE461" s="19"/>
      <c r="AR461" s="19"/>
      <c r="AT461" s="6"/>
      <c r="AU461" s="49"/>
      <c r="BP461" s="49"/>
      <c r="BQ461" s="49"/>
      <c r="BS461" s="49"/>
      <c r="CF461" s="19"/>
      <c r="CH461" s="49"/>
      <c r="CI461" s="49"/>
    </row>
    <row r="462" spans="28:87" s="5" customFormat="1" ht="9" customHeight="1">
      <c r="AB462" s="19"/>
      <c r="AC462" s="19"/>
      <c r="AD462" s="49"/>
      <c r="AE462" s="19"/>
      <c r="AR462" s="19"/>
      <c r="AT462" s="6"/>
      <c r="AU462" s="49"/>
      <c r="BP462" s="49"/>
      <c r="BQ462" s="49"/>
      <c r="BS462" s="49"/>
      <c r="CF462" s="19"/>
      <c r="CH462" s="49"/>
      <c r="CI462" s="49"/>
    </row>
    <row r="463" spans="28:87" s="5" customFormat="1" ht="9" customHeight="1">
      <c r="AB463" s="19"/>
      <c r="AC463" s="19"/>
      <c r="AD463" s="49"/>
      <c r="AE463" s="19"/>
      <c r="AR463" s="19"/>
      <c r="AT463" s="6"/>
      <c r="AU463" s="49"/>
      <c r="BP463" s="49"/>
      <c r="BQ463" s="49"/>
      <c r="BS463" s="49"/>
      <c r="CF463" s="19"/>
      <c r="CH463" s="49"/>
      <c r="CI463" s="49"/>
    </row>
    <row r="464" spans="28:87" s="5" customFormat="1" ht="9" customHeight="1">
      <c r="AB464" s="19"/>
      <c r="AC464" s="19"/>
      <c r="AD464" s="49"/>
      <c r="AE464" s="19"/>
      <c r="AR464" s="19"/>
      <c r="AT464" s="6"/>
      <c r="AU464" s="49"/>
      <c r="BP464" s="49"/>
      <c r="BQ464" s="49"/>
      <c r="BS464" s="49"/>
      <c r="CF464" s="19"/>
      <c r="CH464" s="49"/>
      <c r="CI464" s="49"/>
    </row>
    <row r="465" spans="28:87" s="5" customFormat="1" ht="9" customHeight="1">
      <c r="AB465" s="19"/>
      <c r="AC465" s="19"/>
      <c r="AD465" s="49"/>
      <c r="AE465" s="19"/>
      <c r="AR465" s="19"/>
      <c r="AT465" s="6"/>
      <c r="AU465" s="49"/>
      <c r="BP465" s="49"/>
      <c r="BQ465" s="49"/>
      <c r="BS465" s="49"/>
      <c r="CF465" s="19"/>
      <c r="CH465" s="49"/>
      <c r="CI465" s="49"/>
    </row>
    <row r="466" spans="28:87" s="5" customFormat="1" ht="9" customHeight="1">
      <c r="AB466" s="19"/>
      <c r="AC466" s="19"/>
      <c r="AD466" s="49"/>
      <c r="AE466" s="19"/>
      <c r="AR466" s="19"/>
      <c r="AT466" s="6"/>
      <c r="AU466" s="49"/>
      <c r="BP466" s="49"/>
      <c r="BQ466" s="49"/>
      <c r="BS466" s="49"/>
      <c r="CF466" s="19"/>
      <c r="CH466" s="49"/>
      <c r="CI466" s="49"/>
    </row>
    <row r="467" spans="28:87" s="5" customFormat="1" ht="9" customHeight="1">
      <c r="AB467" s="19"/>
      <c r="AC467" s="19"/>
      <c r="AD467" s="49"/>
      <c r="AE467" s="19"/>
      <c r="AR467" s="19"/>
      <c r="AT467" s="6"/>
      <c r="AU467" s="49"/>
      <c r="BP467" s="49"/>
      <c r="BQ467" s="49"/>
      <c r="BS467" s="49"/>
      <c r="CF467" s="19"/>
      <c r="CH467" s="49"/>
      <c r="CI467" s="49"/>
    </row>
    <row r="468" spans="28:87" s="5" customFormat="1" ht="9" customHeight="1">
      <c r="AB468" s="19"/>
      <c r="AC468" s="19"/>
      <c r="AD468" s="49"/>
      <c r="AE468" s="19"/>
      <c r="AR468" s="19"/>
      <c r="AT468" s="6"/>
      <c r="AU468" s="49"/>
      <c r="BP468" s="49"/>
      <c r="BQ468" s="49"/>
      <c r="BS468" s="49"/>
      <c r="CF468" s="19"/>
      <c r="CH468" s="49"/>
      <c r="CI468" s="49"/>
    </row>
    <row r="469" spans="28:87" s="5" customFormat="1" ht="9" customHeight="1">
      <c r="AB469" s="19"/>
      <c r="AC469" s="19"/>
      <c r="AD469" s="49"/>
      <c r="AE469" s="19"/>
      <c r="AR469" s="19"/>
      <c r="AT469" s="6"/>
      <c r="AU469" s="49"/>
      <c r="BP469" s="49"/>
      <c r="BQ469" s="49"/>
      <c r="BS469" s="49"/>
      <c r="CF469" s="19"/>
      <c r="CH469" s="49"/>
      <c r="CI469" s="49"/>
    </row>
    <row r="470" spans="28:87" s="5" customFormat="1" ht="9" customHeight="1">
      <c r="AB470" s="19"/>
      <c r="AC470" s="19"/>
      <c r="AD470" s="49"/>
      <c r="AE470" s="19"/>
      <c r="AR470" s="19"/>
      <c r="AT470" s="6"/>
      <c r="AU470" s="49"/>
      <c r="BP470" s="49"/>
      <c r="BQ470" s="49"/>
      <c r="BS470" s="49"/>
      <c r="CF470" s="19"/>
      <c r="CH470" s="49"/>
      <c r="CI470" s="49"/>
    </row>
    <row r="471" spans="28:87" s="5" customFormat="1" ht="9" customHeight="1">
      <c r="AB471" s="19"/>
      <c r="AC471" s="19"/>
      <c r="AD471" s="49"/>
      <c r="AE471" s="19"/>
      <c r="AR471" s="19"/>
      <c r="AT471" s="6"/>
      <c r="AU471" s="49"/>
      <c r="BP471" s="49"/>
      <c r="BQ471" s="49"/>
      <c r="BS471" s="49"/>
      <c r="CF471" s="19"/>
      <c r="CH471" s="49"/>
      <c r="CI471" s="49"/>
    </row>
    <row r="472" spans="28:87" s="5" customFormat="1" ht="9" customHeight="1">
      <c r="AB472" s="19"/>
      <c r="AC472" s="19"/>
      <c r="AD472" s="49"/>
      <c r="AE472" s="19"/>
      <c r="AR472" s="19"/>
      <c r="AT472" s="6"/>
      <c r="AU472" s="49"/>
      <c r="BP472" s="49"/>
      <c r="BQ472" s="49"/>
      <c r="BS472" s="49"/>
      <c r="CF472" s="19"/>
      <c r="CH472" s="49"/>
      <c r="CI472" s="49"/>
    </row>
    <row r="473" spans="28:87" s="5" customFormat="1" ht="9" customHeight="1">
      <c r="AB473" s="19"/>
      <c r="AC473" s="19"/>
      <c r="AD473" s="49"/>
      <c r="AE473" s="19"/>
      <c r="AR473" s="19"/>
      <c r="AT473" s="6"/>
      <c r="AU473" s="49"/>
      <c r="BP473" s="49"/>
      <c r="BQ473" s="49"/>
      <c r="BS473" s="49"/>
      <c r="CF473" s="19"/>
      <c r="CH473" s="49"/>
      <c r="CI473" s="49"/>
    </row>
    <row r="474" spans="28:87" s="5" customFormat="1" ht="9" customHeight="1">
      <c r="AB474" s="19"/>
      <c r="AC474" s="19"/>
      <c r="AD474" s="49"/>
      <c r="AE474" s="19"/>
      <c r="AR474" s="19"/>
      <c r="AT474" s="6"/>
      <c r="AU474" s="49"/>
      <c r="BP474" s="49"/>
      <c r="BQ474" s="49"/>
      <c r="BS474" s="49"/>
      <c r="CF474" s="19"/>
      <c r="CH474" s="49"/>
      <c r="CI474" s="49"/>
    </row>
    <row r="475" spans="28:87" s="5" customFormat="1" ht="9" customHeight="1">
      <c r="AB475" s="19"/>
      <c r="AC475" s="19"/>
      <c r="AD475" s="49"/>
      <c r="AE475" s="19"/>
      <c r="AR475" s="19"/>
      <c r="AT475" s="6"/>
      <c r="AU475" s="49"/>
      <c r="BP475" s="49"/>
      <c r="BQ475" s="49"/>
      <c r="BS475" s="49"/>
      <c r="CF475" s="19"/>
      <c r="CH475" s="49"/>
      <c r="CI475" s="49"/>
    </row>
    <row r="476" spans="28:87" s="5" customFormat="1" ht="9" customHeight="1">
      <c r="AB476" s="19"/>
      <c r="AC476" s="19"/>
      <c r="AD476" s="49"/>
      <c r="AE476" s="19"/>
      <c r="AR476" s="19"/>
      <c r="AT476" s="6"/>
      <c r="AU476" s="49"/>
      <c r="BP476" s="49"/>
      <c r="BQ476" s="49"/>
      <c r="BS476" s="49"/>
      <c r="CF476" s="19"/>
      <c r="CH476" s="49"/>
      <c r="CI476" s="49"/>
    </row>
    <row r="477" spans="28:87" s="5" customFormat="1" ht="9" customHeight="1">
      <c r="AB477" s="19"/>
      <c r="AC477" s="19"/>
      <c r="AD477" s="49"/>
      <c r="AE477" s="19"/>
      <c r="AR477" s="19"/>
      <c r="AT477" s="6"/>
      <c r="AU477" s="49"/>
      <c r="BP477" s="49"/>
      <c r="BQ477" s="49"/>
      <c r="BS477" s="49"/>
      <c r="CF477" s="19"/>
      <c r="CH477" s="49"/>
      <c r="CI477" s="49"/>
    </row>
    <row r="478" spans="28:87" s="5" customFormat="1" ht="9" customHeight="1">
      <c r="AB478" s="19"/>
      <c r="AC478" s="19"/>
      <c r="AD478" s="49"/>
      <c r="AE478" s="19"/>
      <c r="AR478" s="19"/>
      <c r="AT478" s="6"/>
      <c r="AU478" s="49"/>
      <c r="BP478" s="49"/>
      <c r="BQ478" s="49"/>
      <c r="BS478" s="49"/>
      <c r="CF478" s="19"/>
      <c r="CH478" s="49"/>
      <c r="CI478" s="49"/>
    </row>
    <row r="479" spans="28:87" s="5" customFormat="1" ht="9" customHeight="1">
      <c r="AB479" s="19"/>
      <c r="AC479" s="19"/>
      <c r="AD479" s="49"/>
      <c r="AE479" s="19"/>
      <c r="AR479" s="19"/>
      <c r="AT479" s="6"/>
      <c r="AU479" s="49"/>
      <c r="BP479" s="49"/>
      <c r="BQ479" s="49"/>
      <c r="BS479" s="49"/>
      <c r="CF479" s="19"/>
      <c r="CH479" s="49"/>
      <c r="CI479" s="49"/>
    </row>
    <row r="480" spans="28:87" s="5" customFormat="1" ht="9" customHeight="1">
      <c r="AB480" s="19"/>
      <c r="AC480" s="19"/>
      <c r="AD480" s="49"/>
      <c r="AE480" s="19"/>
      <c r="AR480" s="19"/>
      <c r="AT480" s="6"/>
      <c r="AU480" s="49"/>
      <c r="BP480" s="49"/>
      <c r="BQ480" s="49"/>
      <c r="BS480" s="49"/>
      <c r="CF480" s="19"/>
      <c r="CH480" s="49"/>
      <c r="CI480" s="49"/>
    </row>
    <row r="481" spans="28:87" s="5" customFormat="1" ht="9" customHeight="1">
      <c r="AB481" s="19"/>
      <c r="AC481" s="19"/>
      <c r="AD481" s="49"/>
      <c r="AE481" s="19"/>
      <c r="AR481" s="19"/>
      <c r="AT481" s="6"/>
      <c r="AU481" s="49"/>
      <c r="BP481" s="49"/>
      <c r="BQ481" s="49"/>
      <c r="BS481" s="49"/>
      <c r="CF481" s="19"/>
      <c r="CH481" s="49"/>
      <c r="CI481" s="49"/>
    </row>
    <row r="482" spans="28:87" s="5" customFormat="1" ht="9" customHeight="1">
      <c r="AB482" s="19"/>
      <c r="AC482" s="19"/>
      <c r="AD482" s="49"/>
      <c r="AE482" s="19"/>
      <c r="AR482" s="19"/>
      <c r="AT482" s="6"/>
      <c r="AU482" s="49"/>
      <c r="BP482" s="49"/>
      <c r="BQ482" s="49"/>
      <c r="BS482" s="49"/>
      <c r="CF482" s="19"/>
      <c r="CH482" s="49"/>
      <c r="CI482" s="49"/>
    </row>
    <row r="483" spans="28:87" s="5" customFormat="1" ht="9" customHeight="1">
      <c r="AB483" s="19"/>
      <c r="AC483" s="19"/>
      <c r="AD483" s="49"/>
      <c r="AE483" s="19"/>
      <c r="AR483" s="19"/>
      <c r="AT483" s="6"/>
      <c r="AU483" s="49"/>
      <c r="BP483" s="49"/>
      <c r="BQ483" s="49"/>
      <c r="BS483" s="49"/>
      <c r="CF483" s="19"/>
      <c r="CH483" s="49"/>
      <c r="CI483" s="49"/>
    </row>
    <row r="484" spans="28:87" s="5" customFormat="1" ht="9" customHeight="1">
      <c r="AB484" s="19"/>
      <c r="AC484" s="19"/>
      <c r="AD484" s="49"/>
      <c r="AE484" s="19"/>
      <c r="AR484" s="19"/>
      <c r="AT484" s="6"/>
      <c r="AU484" s="49"/>
      <c r="BP484" s="49"/>
      <c r="BQ484" s="49"/>
      <c r="BS484" s="49"/>
      <c r="CF484" s="19"/>
      <c r="CH484" s="49"/>
      <c r="CI484" s="49"/>
    </row>
    <row r="485" spans="28:87" s="5" customFormat="1" ht="9" customHeight="1">
      <c r="AB485" s="19"/>
      <c r="AC485" s="19"/>
      <c r="AD485" s="49"/>
      <c r="AE485" s="19"/>
      <c r="AR485" s="19"/>
      <c r="AT485" s="6"/>
      <c r="AU485" s="49"/>
      <c r="BP485" s="49"/>
      <c r="BQ485" s="49"/>
      <c r="BS485" s="49"/>
      <c r="CF485" s="19"/>
      <c r="CH485" s="49"/>
      <c r="CI485" s="49"/>
    </row>
    <row r="486" spans="28:87" s="5" customFormat="1" ht="9" customHeight="1">
      <c r="AB486" s="19"/>
      <c r="AC486" s="19"/>
      <c r="AD486" s="49"/>
      <c r="AE486" s="19"/>
      <c r="AR486" s="19"/>
      <c r="AT486" s="6"/>
      <c r="AU486" s="49"/>
      <c r="BP486" s="49"/>
      <c r="BQ486" s="49"/>
      <c r="BS486" s="49"/>
      <c r="CF486" s="19"/>
      <c r="CH486" s="49"/>
      <c r="CI486" s="49"/>
    </row>
    <row r="487" spans="28:87" s="5" customFormat="1" ht="9" customHeight="1">
      <c r="AB487" s="19"/>
      <c r="AC487" s="19"/>
      <c r="AD487" s="49"/>
      <c r="AE487" s="19"/>
      <c r="AR487" s="19"/>
      <c r="AT487" s="6"/>
      <c r="AU487" s="49"/>
      <c r="BP487" s="49"/>
      <c r="BQ487" s="49"/>
      <c r="BS487" s="49"/>
      <c r="CF487" s="19"/>
      <c r="CH487" s="49"/>
      <c r="CI487" s="49"/>
    </row>
    <row r="488" spans="28:87" s="5" customFormat="1" ht="9" customHeight="1">
      <c r="AB488" s="19"/>
      <c r="AC488" s="19"/>
      <c r="AD488" s="49"/>
      <c r="AE488" s="19"/>
      <c r="AR488" s="19"/>
      <c r="AT488" s="6"/>
      <c r="AU488" s="49"/>
      <c r="BP488" s="49"/>
      <c r="BQ488" s="49"/>
      <c r="BS488" s="49"/>
      <c r="CF488" s="19"/>
      <c r="CH488" s="49"/>
      <c r="CI488" s="49"/>
    </row>
    <row r="489" spans="28:87" s="5" customFormat="1" ht="9" customHeight="1">
      <c r="AB489" s="19"/>
      <c r="AC489" s="19"/>
      <c r="AD489" s="49"/>
      <c r="AE489" s="19"/>
      <c r="AR489" s="19"/>
      <c r="AT489" s="6"/>
      <c r="AU489" s="49"/>
      <c r="BP489" s="49"/>
      <c r="BQ489" s="49"/>
      <c r="BS489" s="49"/>
      <c r="CF489" s="19"/>
      <c r="CH489" s="49"/>
      <c r="CI489" s="49"/>
    </row>
    <row r="490" spans="28:87" s="5" customFormat="1" ht="9" customHeight="1">
      <c r="AB490" s="19"/>
      <c r="AC490" s="19"/>
      <c r="AD490" s="49"/>
      <c r="AE490" s="19"/>
      <c r="AR490" s="19"/>
      <c r="AT490" s="6"/>
      <c r="AU490" s="49"/>
      <c r="BP490" s="49"/>
      <c r="BQ490" s="49"/>
      <c r="BS490" s="49"/>
      <c r="CF490" s="19"/>
      <c r="CH490" s="49"/>
      <c r="CI490" s="49"/>
    </row>
    <row r="491" spans="28:87" s="5" customFormat="1" ht="9" customHeight="1">
      <c r="AB491" s="19"/>
      <c r="AC491" s="19"/>
      <c r="AD491" s="49"/>
      <c r="AE491" s="19"/>
      <c r="AR491" s="19"/>
      <c r="AT491" s="6"/>
      <c r="AU491" s="49"/>
      <c r="BP491" s="49"/>
      <c r="BQ491" s="49"/>
      <c r="BS491" s="49"/>
      <c r="CF491" s="19"/>
      <c r="CH491" s="49"/>
      <c r="CI491" s="49"/>
    </row>
    <row r="492" spans="28:87" s="5" customFormat="1" ht="9" customHeight="1">
      <c r="AB492" s="19"/>
      <c r="AC492" s="19"/>
      <c r="AD492" s="49"/>
      <c r="AE492" s="19"/>
      <c r="AR492" s="19"/>
      <c r="AT492" s="6"/>
      <c r="AU492" s="49"/>
      <c r="BP492" s="49"/>
      <c r="BQ492" s="49"/>
      <c r="BS492" s="49"/>
      <c r="CF492" s="19"/>
      <c r="CH492" s="49"/>
      <c r="CI492" s="49"/>
    </row>
    <row r="493" spans="28:87" s="5" customFormat="1" ht="9" customHeight="1">
      <c r="AB493" s="19"/>
      <c r="AC493" s="19"/>
      <c r="AD493" s="49"/>
      <c r="AE493" s="19"/>
      <c r="AR493" s="19"/>
      <c r="AT493" s="6"/>
      <c r="AU493" s="49"/>
      <c r="BP493" s="49"/>
      <c r="BQ493" s="49"/>
      <c r="BS493" s="49"/>
      <c r="CF493" s="19"/>
      <c r="CH493" s="49"/>
      <c r="CI493" s="49"/>
    </row>
    <row r="494" spans="28:87" s="5" customFormat="1" ht="9" customHeight="1">
      <c r="AB494" s="19"/>
      <c r="AC494" s="19"/>
      <c r="AD494" s="49"/>
      <c r="AE494" s="19"/>
      <c r="AR494" s="19"/>
      <c r="AT494" s="6"/>
      <c r="AU494" s="49"/>
      <c r="BP494" s="49"/>
      <c r="BQ494" s="49"/>
      <c r="BS494" s="49"/>
      <c r="CF494" s="19"/>
      <c r="CH494" s="49"/>
      <c r="CI494" s="49"/>
    </row>
    <row r="495" spans="28:87" s="5" customFormat="1" ht="9" customHeight="1">
      <c r="AB495" s="19"/>
      <c r="AC495" s="19"/>
      <c r="AD495" s="49"/>
      <c r="AE495" s="19"/>
      <c r="AR495" s="19"/>
      <c r="AT495" s="6"/>
      <c r="AU495" s="49"/>
      <c r="BP495" s="49"/>
      <c r="BQ495" s="49"/>
      <c r="BS495" s="49"/>
      <c r="CF495" s="19"/>
      <c r="CH495" s="49"/>
      <c r="CI495" s="49"/>
    </row>
    <row r="496" spans="28:87" s="5" customFormat="1" ht="9" customHeight="1">
      <c r="AB496" s="19"/>
      <c r="AC496" s="19"/>
      <c r="AD496" s="49"/>
      <c r="AE496" s="19"/>
      <c r="AR496" s="19"/>
      <c r="AT496" s="6"/>
      <c r="AU496" s="49"/>
      <c r="BP496" s="49"/>
      <c r="BQ496" s="49"/>
      <c r="BS496" s="49"/>
      <c r="CF496" s="19"/>
      <c r="CH496" s="49"/>
      <c r="CI496" s="49"/>
    </row>
    <row r="497" spans="28:87" s="5" customFormat="1" ht="9" customHeight="1">
      <c r="AB497" s="19"/>
      <c r="AC497" s="19"/>
      <c r="AD497" s="49"/>
      <c r="AE497" s="19"/>
      <c r="AR497" s="19"/>
      <c r="AT497" s="6"/>
      <c r="AU497" s="49"/>
      <c r="BP497" s="49"/>
      <c r="BQ497" s="49"/>
      <c r="BS497" s="49"/>
      <c r="CF497" s="19"/>
      <c r="CH497" s="49"/>
      <c r="CI497" s="49"/>
    </row>
    <row r="498" spans="28:87" s="5" customFormat="1" ht="9" customHeight="1">
      <c r="AB498" s="19"/>
      <c r="AC498" s="19"/>
      <c r="AD498" s="49"/>
      <c r="AE498" s="19"/>
      <c r="AR498" s="19"/>
      <c r="AT498" s="6"/>
      <c r="AU498" s="49"/>
      <c r="BP498" s="49"/>
      <c r="BQ498" s="49"/>
      <c r="BS498" s="49"/>
      <c r="CF498" s="19"/>
      <c r="CH498" s="49"/>
      <c r="CI498" s="49"/>
    </row>
    <row r="499" spans="28:87" s="5" customFormat="1" ht="9" customHeight="1">
      <c r="AB499" s="19"/>
      <c r="AC499" s="19"/>
      <c r="AD499" s="49"/>
      <c r="AE499" s="19"/>
      <c r="AR499" s="19"/>
      <c r="AT499" s="6"/>
      <c r="AU499" s="49"/>
      <c r="BP499" s="49"/>
      <c r="BQ499" s="49"/>
      <c r="BS499" s="49"/>
      <c r="CF499" s="19"/>
      <c r="CH499" s="49"/>
      <c r="CI499" s="49"/>
    </row>
    <row r="500" spans="28:87" s="5" customFormat="1" ht="9" customHeight="1">
      <c r="AB500" s="19"/>
      <c r="AC500" s="19"/>
      <c r="AD500" s="49"/>
      <c r="AE500" s="19"/>
      <c r="AR500" s="19"/>
      <c r="AT500" s="6"/>
      <c r="AU500" s="49"/>
      <c r="BP500" s="49"/>
      <c r="BQ500" s="49"/>
      <c r="BS500" s="49"/>
      <c r="CF500" s="19"/>
      <c r="CH500" s="49"/>
      <c r="CI500" s="49"/>
    </row>
    <row r="501" spans="28:87" s="5" customFormat="1" ht="9" customHeight="1">
      <c r="AB501" s="19"/>
      <c r="AC501" s="19"/>
      <c r="AD501" s="49"/>
      <c r="AE501" s="19"/>
      <c r="AR501" s="19"/>
      <c r="AT501" s="6"/>
      <c r="AU501" s="49"/>
      <c r="BP501" s="49"/>
      <c r="BQ501" s="49"/>
      <c r="BS501" s="49"/>
      <c r="CF501" s="19"/>
      <c r="CH501" s="49"/>
      <c r="CI501" s="49"/>
    </row>
    <row r="502" spans="28:87" s="5" customFormat="1" ht="9" customHeight="1">
      <c r="AB502" s="19"/>
      <c r="AC502" s="19"/>
      <c r="AD502" s="49"/>
      <c r="AE502" s="19"/>
      <c r="AR502" s="19"/>
      <c r="AT502" s="6"/>
      <c r="AU502" s="49"/>
      <c r="BP502" s="49"/>
      <c r="BQ502" s="49"/>
      <c r="BS502" s="49"/>
      <c r="CF502" s="19"/>
      <c r="CH502" s="49"/>
      <c r="CI502" s="49"/>
    </row>
    <row r="503" spans="28:87" s="5" customFormat="1" ht="9" customHeight="1">
      <c r="AB503" s="19"/>
      <c r="AC503" s="19"/>
      <c r="AD503" s="49"/>
      <c r="AE503" s="19"/>
      <c r="AR503" s="19"/>
      <c r="AT503" s="6"/>
      <c r="AU503" s="49"/>
      <c r="BP503" s="49"/>
      <c r="BQ503" s="49"/>
      <c r="BS503" s="49"/>
      <c r="CF503" s="19"/>
      <c r="CH503" s="49"/>
      <c r="CI503" s="49"/>
    </row>
    <row r="504" spans="28:87" s="5" customFormat="1" ht="9" customHeight="1">
      <c r="AB504" s="19"/>
      <c r="AC504" s="19"/>
      <c r="AD504" s="49"/>
      <c r="AE504" s="19"/>
      <c r="AR504" s="19"/>
      <c r="AT504" s="6"/>
      <c r="AU504" s="49"/>
      <c r="BP504" s="49"/>
      <c r="BQ504" s="49"/>
      <c r="BS504" s="49"/>
      <c r="CF504" s="19"/>
      <c r="CH504" s="49"/>
      <c r="CI504" s="49"/>
    </row>
    <row r="505" spans="28:87" s="5" customFormat="1" ht="9" customHeight="1">
      <c r="AB505" s="19"/>
      <c r="AC505" s="19"/>
      <c r="AD505" s="49"/>
      <c r="AE505" s="19"/>
      <c r="AR505" s="19"/>
      <c r="AT505" s="6"/>
      <c r="AU505" s="49"/>
      <c r="BP505" s="49"/>
      <c r="BQ505" s="49"/>
      <c r="BS505" s="49"/>
      <c r="CF505" s="19"/>
      <c r="CH505" s="49"/>
      <c r="CI505" s="49"/>
    </row>
    <row r="506" spans="28:87" s="5" customFormat="1" ht="9" customHeight="1">
      <c r="AB506" s="19"/>
      <c r="AC506" s="19"/>
      <c r="AD506" s="49"/>
      <c r="AE506" s="19"/>
      <c r="AR506" s="19"/>
      <c r="AT506" s="6"/>
      <c r="AU506" s="49"/>
      <c r="BP506" s="49"/>
      <c r="BQ506" s="49"/>
      <c r="BS506" s="49"/>
      <c r="CF506" s="19"/>
      <c r="CH506" s="49"/>
      <c r="CI506" s="49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3" orientation="landscape" r:id="rId1"/>
  <headerFooter alignWithMargins="0"/>
  <colBreaks count="5" manualBreakCount="5">
    <brk id="28" max="50" man="1"/>
    <brk id="44" max="50" man="1"/>
    <brk id="56" max="50" man="1"/>
    <brk id="70" max="50" man="1"/>
    <brk id="85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B1:L81"/>
  <sheetViews>
    <sheetView zoomScale="90" zoomScaleNormal="90" workbookViewId="0"/>
  </sheetViews>
  <sheetFormatPr defaultRowHeight="12"/>
  <cols>
    <col min="1" max="1" width="2.42578125" customWidth="1"/>
    <col min="3" max="3" width="11.7109375" bestFit="1" customWidth="1"/>
    <col min="5" max="5" width="10" customWidth="1"/>
    <col min="7" max="7" width="10.28515625" customWidth="1"/>
    <col min="8" max="8" width="10.5703125" bestFit="1" customWidth="1"/>
    <col min="15" max="15" width="7.28515625" customWidth="1"/>
  </cols>
  <sheetData>
    <row r="1" spans="2:10" ht="12.75" thickBot="1"/>
    <row r="2" spans="2:10" ht="13.5" thickTop="1" thickBot="1">
      <c r="B2" s="28" t="s">
        <v>56</v>
      </c>
      <c r="E2" s="193" t="s">
        <v>45</v>
      </c>
    </row>
    <row r="3" spans="2:10" ht="12.75" thickTop="1">
      <c r="B3" s="28"/>
      <c r="E3" s="27"/>
    </row>
    <row r="4" spans="2:10" ht="7.5" customHeight="1"/>
    <row r="6" spans="2:10">
      <c r="C6" s="212" t="str">
        <f>"市町村民所得（項目別）の推移 （"&amp;$E$2&amp;"）"</f>
        <v>市町村民所得（項目別）の推移 （芦北町）</v>
      </c>
      <c r="D6" s="212"/>
      <c r="E6" s="212"/>
      <c r="F6" s="212"/>
      <c r="G6" s="212"/>
      <c r="H6" s="212"/>
      <c r="I6" s="212"/>
      <c r="J6" s="212"/>
    </row>
    <row r="7" spans="2:10">
      <c r="C7" s="212"/>
      <c r="D7" s="212"/>
      <c r="E7" s="212"/>
      <c r="F7" s="212"/>
      <c r="G7" s="212"/>
      <c r="H7" s="212"/>
      <c r="I7" s="212"/>
      <c r="J7" s="212"/>
    </row>
    <row r="38" spans="4:12">
      <c r="D38" s="215" t="str">
        <f>"市町村民所得（構成比）の推移 （"&amp;$E$2&amp;"）"</f>
        <v>市町村民所得（構成比）の推移 （芦北町）</v>
      </c>
      <c r="E38" s="215"/>
      <c r="F38" s="215"/>
      <c r="G38" s="215"/>
      <c r="H38" s="215"/>
      <c r="I38" s="215"/>
      <c r="J38" s="215"/>
      <c r="K38" s="215"/>
      <c r="L38" s="215"/>
    </row>
    <row r="39" spans="4:12">
      <c r="D39" s="215"/>
      <c r="E39" s="215"/>
      <c r="F39" s="215"/>
      <c r="G39" s="215"/>
      <c r="H39" s="215"/>
      <c r="I39" s="215"/>
      <c r="J39" s="215"/>
      <c r="K39" s="215"/>
      <c r="L39" s="215"/>
    </row>
    <row r="66" spans="2:7" ht="9" customHeight="1"/>
    <row r="68" spans="2:7">
      <c r="B68" t="s">
        <v>59</v>
      </c>
    </row>
    <row r="69" spans="2:7" ht="25.5" customHeight="1">
      <c r="B69" s="139" t="str">
        <f>E2</f>
        <v>芦北町</v>
      </c>
      <c r="C69" s="139" t="s">
        <v>48</v>
      </c>
      <c r="D69" s="138" t="s">
        <v>49</v>
      </c>
      <c r="E69" s="139" t="s">
        <v>50</v>
      </c>
      <c r="F69" s="139" t="s">
        <v>51</v>
      </c>
      <c r="G69" s="139" t="s">
        <v>52</v>
      </c>
    </row>
    <row r="70" spans="2:7">
      <c r="B70" s="24" t="s">
        <v>115</v>
      </c>
      <c r="C70" s="194">
        <f>SUMIF(H18分配!$A$6:$A$60,$B$69,H18分配!$J$6:$J$60)/1000</f>
        <v>27426.084999999999</v>
      </c>
      <c r="D70" s="194">
        <f>SUMIF(H18分配!$A$6:$A$60,$B$69,H18分配!$K$6:$K$60)/1000</f>
        <v>2026.6890000000001</v>
      </c>
      <c r="E70" s="194">
        <f>SUMIF(H18分配!$A$6:$A$60,$B$69,H18分配!$L$6:$L$60)/1000</f>
        <v>235.32</v>
      </c>
      <c r="F70" s="194">
        <f>SUMIF(H18分配!$A$6:$A$60,$B$69,H18分配!$M$6:$M$60)/1000</f>
        <v>243.28899999999999</v>
      </c>
      <c r="G70" s="194">
        <f>SUMIF(H18分配!$A$6:$A$60,$B$69,H18分配!$N$6:$N$60)/1000</f>
        <v>5108.8209999999999</v>
      </c>
    </row>
    <row r="71" spans="2:7">
      <c r="B71" s="24" t="s">
        <v>116</v>
      </c>
      <c r="C71" s="194">
        <f>SUMIF(H19分配!$A$6:$A$60,$B$69,H19分配!$J$6:$J$60)/1000</f>
        <v>26416.172999999999</v>
      </c>
      <c r="D71" s="194">
        <f>SUMIF(H19分配!$A$6:$A$60,$B$69,H19分配!$K$6:$K$60)/1000</f>
        <v>2210.8290000000002</v>
      </c>
      <c r="E71" s="194">
        <f>SUMIF(H19分配!$A$6:$A$60,$B$69,H19分配!$L$6:$L$60)/1000</f>
        <v>226.68199999999999</v>
      </c>
      <c r="F71" s="194">
        <f>SUMIF(H19分配!$A$6:$A$60,$B$69,H19分配!$M$6:$M$60)/1000</f>
        <v>130.083</v>
      </c>
      <c r="G71" s="194">
        <f>SUMIF(H19分配!$A$6:$A$60,$B$69,H19分配!$N$6:$N$60)/1000</f>
        <v>5037.549</v>
      </c>
    </row>
    <row r="72" spans="2:7">
      <c r="B72" s="24" t="s">
        <v>117</v>
      </c>
      <c r="C72" s="194">
        <f>SUMIF(H20分配!$A$6:$A$60,$B$69,H20分配!$J$6:$J$60)/1000</f>
        <v>26472.236000000001</v>
      </c>
      <c r="D72" s="194">
        <f>SUMIF(H20分配!$A$6:$A$60,$B$69,H20分配!$K$6:$K$60)/1000</f>
        <v>1948.355</v>
      </c>
      <c r="E72" s="194">
        <f>SUMIF(H20分配!$A$6:$A$60,$B$69,H20分配!$L$6:$L$60)/1000</f>
        <v>212.298</v>
      </c>
      <c r="F72" s="194">
        <f>SUMIF(H20分配!$A$6:$A$60,$B$69,H20分配!$M$6:$M$60)/1000</f>
        <v>169.768</v>
      </c>
      <c r="G72" s="194">
        <f>SUMIF(H20分配!$A$6:$A$60,$B$69,H20分配!$N$6:$N$60)/1000</f>
        <v>4834.6229999999996</v>
      </c>
    </row>
    <row r="73" spans="2:7">
      <c r="B73" s="24" t="s">
        <v>118</v>
      </c>
      <c r="C73" s="194">
        <f>SUMIF(H21分配!$A$6:$A$60,$B$69,H21分配!$J$6:$J$60)/1000</f>
        <v>24796.973999999998</v>
      </c>
      <c r="D73" s="194">
        <f>SUMIF(H21分配!$A$6:$A$60,$B$69,H21分配!$K$6:$K$60)/1000</f>
        <v>1748.2049999999999</v>
      </c>
      <c r="E73" s="194">
        <f>SUMIF(H21分配!$A$6:$A$60,$B$69,H21分配!$L$6:$L$60)/1000</f>
        <v>363.76100000000002</v>
      </c>
      <c r="F73" s="194">
        <f>SUMIF(H21分配!$A$6:$A$60,$B$69,H21分配!$M$6:$M$60)/1000</f>
        <v>173.54599999999999</v>
      </c>
      <c r="G73" s="194">
        <f>SUMIF(H21分配!$A$6:$A$60,$B$69,H21分配!$N$6:$N$60)/1000</f>
        <v>4862.9290000000001</v>
      </c>
    </row>
    <row r="74" spans="2:7">
      <c r="B74" s="24" t="s">
        <v>119</v>
      </c>
      <c r="C74" s="194">
        <f>SUMIF(H22分配!$A$6:$A$60,$B$69,H22分配!$J$6:$J$60)/1000</f>
        <v>24335.746999999999</v>
      </c>
      <c r="D74" s="194">
        <f>SUMIF(H22分配!$A$6:$A$60,$B$69,H22分配!$K$6:$K$60)/1000</f>
        <v>1621.8879999999999</v>
      </c>
      <c r="E74" s="194">
        <f>SUMIF(H22分配!$A$6:$A$60,$B$69,H22分配!$L$6:$L$60)/1000</f>
        <v>931.19500000000005</v>
      </c>
      <c r="F74" s="194">
        <f>SUMIF(H22分配!$A$6:$A$60,$B$69,H22分配!$M$6:$M$60)/1000</f>
        <v>141.34700000000001</v>
      </c>
      <c r="G74" s="194">
        <f>SUMIF(H22分配!$A$6:$A$60,$B$69,H22分配!$N$6:$N$60)/1000</f>
        <v>5153.0410000000002</v>
      </c>
    </row>
    <row r="75" spans="2:7">
      <c r="B75" s="24" t="s">
        <v>120</v>
      </c>
      <c r="C75" s="194">
        <f>SUMIF(H23分配!$A$6:$A$60,$B$69,H23分配!$J$6:$J$60)/1000</f>
        <v>24397.006000000001</v>
      </c>
      <c r="D75" s="194">
        <f>SUMIF(H23分配!$A$6:$A$60,$B$69,H23分配!$K$6:$K$60)/1000</f>
        <v>1903.674</v>
      </c>
      <c r="E75" s="194">
        <f>SUMIF(H23分配!$A$6:$A$60,$B$69,H23分配!$L$6:$L$60)/1000</f>
        <v>825.04499999999996</v>
      </c>
      <c r="F75" s="194">
        <f>SUMIF(H23分配!$A$6:$A$60,$B$69,H23分配!$M$6:$M$60)/1000</f>
        <v>131.32499999999999</v>
      </c>
      <c r="G75" s="194">
        <f>SUMIF(H23分配!$A$6:$A$60,$B$69,H23分配!$N$6:$N$60)/1000</f>
        <v>5138.0429999999997</v>
      </c>
    </row>
    <row r="76" spans="2:7">
      <c r="B76" s="24" t="s">
        <v>121</v>
      </c>
      <c r="C76" s="194">
        <f>SUMIF(H24分配!$A$6:$A$60,$B$69,H24分配!$J$6:$J$60)/1000</f>
        <v>23551.717000000001</v>
      </c>
      <c r="D76" s="194">
        <f>SUMIF(H24分配!$A$6:$A$60,$B$69,H24分配!$K$6:$K$60)/1000</f>
        <v>1470.8689999999999</v>
      </c>
      <c r="E76" s="194">
        <f>SUMIF(H24分配!$A$6:$A$60,$B$69,H24分配!$L$6:$L$60)/1000</f>
        <v>1230.3969999999999</v>
      </c>
      <c r="F76" s="194">
        <f>SUMIF(H24分配!$A$6:$A$60,$B$69,H24分配!$M$6:$M$60)/1000</f>
        <v>137.483</v>
      </c>
      <c r="G76" s="194">
        <f>SUMIF(H24分配!$A$6:$A$60,$B$69,H24分配!$N$6:$N$60)/1000</f>
        <v>5164.7219999999998</v>
      </c>
    </row>
    <row r="77" spans="2:7">
      <c r="B77" s="24" t="s">
        <v>122</v>
      </c>
      <c r="C77" s="194">
        <f>SUMIF(H25分配!$A$6:$A$60,$B$69,H25分配!$J$6:$J$60)/1000</f>
        <v>23264.794000000002</v>
      </c>
      <c r="D77" s="194">
        <f>SUMIF(H25分配!$A$6:$A$60,$B$69,H25分配!$K$6:$K$60)/1000</f>
        <v>1730.8219999999999</v>
      </c>
      <c r="E77" s="194">
        <f>SUMIF(H25分配!$A$6:$A$60,$B$69,H25分配!$L$6:$L$60)/1000</f>
        <v>1548.9760000000001</v>
      </c>
      <c r="F77" s="194">
        <f>SUMIF(H25分配!$A$6:$A$60,$B$69,H25分配!$M$6:$M$60)/1000</f>
        <v>122.648</v>
      </c>
      <c r="G77" s="194">
        <f>SUMIF(H25分配!$A$6:$A$60,$B$69,H25分配!$N$6:$N$60)/1000</f>
        <v>5190.598</v>
      </c>
    </row>
    <row r="78" spans="2:7">
      <c r="B78" s="24" t="s">
        <v>123</v>
      </c>
      <c r="C78" s="194">
        <f>SUMIF(H26分配!$A$6:$A$60,$B$69,H26分配!$J$6:$J$60)/1000</f>
        <v>23215.231</v>
      </c>
      <c r="D78" s="194">
        <f>SUMIF(H26分配!$A$6:$A$60,$B$69,H26分配!$K$6:$K$60)/1000</f>
        <v>1872.6489999999999</v>
      </c>
      <c r="E78" s="194">
        <f>SUMIF(H26分配!$A$6:$A$60,$B$69,H26分配!$L$6:$L$60)/1000</f>
        <v>1116.124</v>
      </c>
      <c r="F78" s="194">
        <f>SUMIF(H26分配!$A$6:$A$60,$B$69,H26分配!$M$6:$M$60)/1000</f>
        <v>104.502</v>
      </c>
      <c r="G78" s="194">
        <f>SUMIF(H26分配!$A$6:$A$60,$B$69,H26分配!$N$6:$N$60)/1000</f>
        <v>4826.3509999999997</v>
      </c>
    </row>
    <row r="79" spans="2:7">
      <c r="B79" s="24" t="s">
        <v>124</v>
      </c>
      <c r="C79" s="194">
        <f>SUMIF(H27分配!$A$6:$A$60,$B$69,H27分配!$J$6:$J$60)/1000</f>
        <v>23316.937000000002</v>
      </c>
      <c r="D79" s="194">
        <f>SUMIF(H27分配!$A$6:$A$60,$B$69,H27分配!$K$6:$K$60)/1000</f>
        <v>1788.5530000000001</v>
      </c>
      <c r="E79" s="194">
        <f>SUMIF(H27分配!$A$6:$A$60,$B$69,H27分配!$L$6:$L$60)/1000</f>
        <v>1562.95</v>
      </c>
      <c r="F79" s="194">
        <f>SUMIF(H27分配!$A$6:$A$60,$B$69,H27分配!$M$6:$M$60)/1000</f>
        <v>89.399000000000001</v>
      </c>
      <c r="G79" s="194">
        <f>SUMIF(H27分配!$A$6:$A$60,$B$69,H27分配!$N$6:$N$60)/1000</f>
        <v>4979.5020000000004</v>
      </c>
    </row>
    <row r="80" spans="2:7">
      <c r="B80" s="24" t="s">
        <v>125</v>
      </c>
      <c r="C80" s="194">
        <f>SUMIF(H28分配!$A$6:$A$60,$B$69,H28分配!$J$6:$J$60)/1000</f>
        <v>23697.614000000001</v>
      </c>
      <c r="D80" s="194">
        <f>SUMIF(H28分配!$A$6:$A$60,$B$69,H28分配!$K$6:$K$60)/1000</f>
        <v>1908.96</v>
      </c>
      <c r="E80" s="194">
        <f>SUMIF(H28分配!$A$6:$A$60,$B$69,H28分配!$L$6:$L$60)/1000</f>
        <v>2764.6419999999998</v>
      </c>
      <c r="F80" s="194">
        <f>SUMIF(H28分配!$A$6:$A$60,$B$69,H28分配!$M$6:$M$60)/1000</f>
        <v>96.885999999999996</v>
      </c>
      <c r="G80" s="194">
        <f>SUMIF(H28分配!$A$6:$A$60,$B$69,H28分配!$N$6:$N$60)/1000</f>
        <v>4941.8320000000003</v>
      </c>
    </row>
    <row r="81" spans="2:7">
      <c r="B81" s="24" t="s">
        <v>229</v>
      </c>
      <c r="C81" s="194">
        <f>SUMIF(H29分配!$A$6:$A$60,$B$69,H29分配!$J$6:$J$60)/1000</f>
        <v>23125.125</v>
      </c>
      <c r="D81" s="194">
        <f>SUMIF(H29分配!$A$6:$A$60,$B$69,H29分配!$K$6:$K$60)/1000</f>
        <v>1773.56</v>
      </c>
      <c r="E81" s="194">
        <f>SUMIF(H29分配!$A$6:$A$60,$B$69,H29分配!$L$6:$L$60)/1000</f>
        <v>3267.1469999999999</v>
      </c>
      <c r="F81" s="194">
        <f>SUMIF(H29分配!$A$6:$A$60,$B$69,H29分配!$M$6:$M$60)/1000</f>
        <v>92.307000000000002</v>
      </c>
      <c r="G81" s="194">
        <f>SUMIF(H29分配!$A$6:$A$60,$B$69,H29分配!$N$6:$N$60)/1000</f>
        <v>4902.7259999999997</v>
      </c>
    </row>
  </sheetData>
  <mergeCells count="2">
    <mergeCell ref="C6:J7"/>
    <mergeCell ref="D38:L39"/>
  </mergeCells>
  <phoneticPr fontId="4"/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'分配（一人当たり）'!$S$6:$S$52</xm:f>
          </x14:formula1>
          <xm:sqref>E2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B1:K126"/>
  <sheetViews>
    <sheetView zoomScale="90" zoomScaleNormal="90" workbookViewId="0"/>
  </sheetViews>
  <sheetFormatPr defaultRowHeight="12"/>
  <cols>
    <col min="1" max="1" width="2.5703125" customWidth="1"/>
    <col min="3" max="3" width="11.7109375" bestFit="1" customWidth="1"/>
    <col min="4" max="4" width="10.42578125" customWidth="1"/>
    <col min="5" max="5" width="11.85546875" customWidth="1"/>
    <col min="7" max="7" width="11.7109375" bestFit="1" customWidth="1"/>
    <col min="8" max="8" width="10.5703125" bestFit="1" customWidth="1"/>
    <col min="15" max="15" width="2.42578125" customWidth="1"/>
  </cols>
  <sheetData>
    <row r="1" spans="2:11" ht="12.75" thickBot="1"/>
    <row r="2" spans="2:11" ht="13.5" thickTop="1" thickBot="1">
      <c r="B2" s="28" t="s">
        <v>56</v>
      </c>
      <c r="E2" s="193" t="s">
        <v>16</v>
      </c>
    </row>
    <row r="3" spans="2:11" ht="13.5" thickTop="1" thickBot="1">
      <c r="B3" s="28" t="s">
        <v>57</v>
      </c>
      <c r="E3" s="193" t="s">
        <v>29</v>
      </c>
    </row>
    <row r="4" spans="2:11" ht="12.75" thickTop="1">
      <c r="B4" s="28"/>
      <c r="E4" s="27"/>
    </row>
    <row r="5" spans="2:11" ht="8.25" customHeight="1"/>
    <row r="7" spans="2:11">
      <c r="C7" s="212" t="str">
        <f>"（市町村民所得）増加率の推移 （"&amp;$E$2&amp;"と"&amp;$E$3&amp;"との比較）"</f>
        <v>（市町村民所得）増加率の推移 （産山村と五木村との比較）</v>
      </c>
      <c r="D7" s="212"/>
      <c r="E7" s="212"/>
      <c r="F7" s="212"/>
      <c r="G7" s="212"/>
      <c r="H7" s="212"/>
      <c r="I7" s="212"/>
      <c r="J7" s="212"/>
      <c r="K7" s="212"/>
    </row>
    <row r="8" spans="2:11">
      <c r="C8" s="212"/>
      <c r="D8" s="212"/>
      <c r="E8" s="212"/>
      <c r="F8" s="212"/>
      <c r="G8" s="212"/>
      <c r="H8" s="212"/>
      <c r="I8" s="212"/>
      <c r="J8" s="212"/>
      <c r="K8" s="212"/>
    </row>
    <row r="38" spans="3:6">
      <c r="C38" s="215" t="str">
        <f>"増加率に対する寄与度の推移 （"&amp;$E$2&amp;"）"</f>
        <v>増加率に対する寄与度の推移 （産山村）</v>
      </c>
      <c r="D38" s="215"/>
      <c r="E38" s="215"/>
      <c r="F38" s="215"/>
    </row>
    <row r="39" spans="3:6">
      <c r="C39" s="215"/>
      <c r="D39" s="215"/>
      <c r="E39" s="215"/>
      <c r="F39" s="215"/>
    </row>
    <row r="69" spans="2:8">
      <c r="B69" t="s">
        <v>59</v>
      </c>
      <c r="F69" s="27"/>
      <c r="G69" s="31" t="s">
        <v>63</v>
      </c>
      <c r="H69" s="31"/>
    </row>
    <row r="70" spans="2:8">
      <c r="B70" s="24"/>
      <c r="C70" s="190" t="str">
        <f>E2</f>
        <v>産山村</v>
      </c>
      <c r="D70" s="29" t="str">
        <f>E3</f>
        <v>五木村</v>
      </c>
      <c r="E70" s="209" t="s">
        <v>62</v>
      </c>
      <c r="G70" s="209" t="str">
        <f>'分配（一人当たり）'!L70</f>
        <v>国民所得</v>
      </c>
      <c r="H70" s="210" t="str">
        <f>'分配（一人当たり）'!M70</f>
        <v>H29市町村数</v>
      </c>
    </row>
    <row r="71" spans="2:8">
      <c r="B71" s="24" t="s">
        <v>115</v>
      </c>
      <c r="C71" s="195">
        <f>SUMIF(H18分配!$A$6:$A$60,C$70,H18分配!$I$6:$I$60)/1000</f>
        <v>2329.7559999999999</v>
      </c>
      <c r="D71" s="195">
        <f>SUMIF(H18分配!$A$6:$A$60,D$70,H18分配!$I$6:$I$60)/1000</f>
        <v>2409.9</v>
      </c>
      <c r="E71" s="196">
        <f t="shared" ref="E71:E78" si="0">G71*1000/H71</f>
        <v>224586.09044075559</v>
      </c>
      <c r="G71" s="36">
        <f>'分配（一人当たり）'!L71</f>
        <v>392351.9</v>
      </c>
      <c r="H71" s="35">
        <f>'分配（一人当たり）'!M71</f>
        <v>1747</v>
      </c>
    </row>
    <row r="72" spans="2:8">
      <c r="B72" s="24" t="s">
        <v>116</v>
      </c>
      <c r="C72" s="195">
        <f>SUMIF(H19分配!$A$6:$A$60,C$70,H19分配!$I$6:$I$60)/1000</f>
        <v>2436.5830000000001</v>
      </c>
      <c r="D72" s="195">
        <f>SUMIF(H19分配!$A$6:$A$60,D$70,H19分配!$I$6:$I$60)/1000</f>
        <v>2228.5659999999998</v>
      </c>
      <c r="E72" s="196">
        <f t="shared" si="0"/>
        <v>224546.70864338867</v>
      </c>
      <c r="G72" s="36">
        <f>'分配（一人当たり）'!L72</f>
        <v>392283.1</v>
      </c>
      <c r="H72" s="35">
        <f>'分配（一人当たり）'!M72</f>
        <v>1747</v>
      </c>
    </row>
    <row r="73" spans="2:8">
      <c r="B73" s="24" t="s">
        <v>117</v>
      </c>
      <c r="C73" s="195">
        <f>SUMIF(H20分配!$A$6:$A$60,C$70,H20分配!$I$6:$I$60)/1000</f>
        <v>2310.1120000000001</v>
      </c>
      <c r="D73" s="195">
        <f>SUMIF(H20分配!$A$6:$A$60,D$70,H20分配!$I$6:$I$60)/1000</f>
        <v>2334.5700000000002</v>
      </c>
      <c r="E73" s="196">
        <f t="shared" si="0"/>
        <v>208386.37664567831</v>
      </c>
      <c r="G73" s="36">
        <f>'分配（一人当たり）'!L73</f>
        <v>364051</v>
      </c>
      <c r="H73" s="35">
        <f>'分配（一人当たり）'!M73</f>
        <v>1747</v>
      </c>
    </row>
    <row r="74" spans="2:8">
      <c r="B74" s="24" t="s">
        <v>118</v>
      </c>
      <c r="C74" s="195">
        <f>SUMIF(H21分配!$A$6:$A$60,C$70,H21分配!$I$6:$I$60)/1000</f>
        <v>2257.873</v>
      </c>
      <c r="D74" s="195">
        <f>SUMIF(H21分配!$A$6:$A$60,D$70,H21分配!$I$6:$I$60)/1000</f>
        <v>2442.817</v>
      </c>
      <c r="E74" s="196">
        <f t="shared" si="0"/>
        <v>202297.36691471093</v>
      </c>
      <c r="G74" s="36">
        <f>'分配（一人当たり）'!L74</f>
        <v>353413.5</v>
      </c>
      <c r="H74" s="35">
        <f>'分配（一人当たり）'!M74</f>
        <v>1747</v>
      </c>
    </row>
    <row r="75" spans="2:8">
      <c r="B75" s="24" t="s">
        <v>119</v>
      </c>
      <c r="C75" s="195">
        <f>SUMIF(H22分配!$A$6:$A$60,C$70,H22分配!$I$6:$I$60)/1000</f>
        <v>2449.7449999999999</v>
      </c>
      <c r="D75" s="195">
        <f>SUMIF(H22分配!$A$6:$A$60,D$70,H22分配!$I$6:$I$60)/1000</f>
        <v>2768.9520000000002</v>
      </c>
      <c r="E75" s="196">
        <f t="shared" si="0"/>
        <v>207152.43274184316</v>
      </c>
      <c r="G75" s="36">
        <f>'分配（一人当たり）'!L75</f>
        <v>361895.3</v>
      </c>
      <c r="H75" s="35">
        <f>'分配（一人当たり）'!M75</f>
        <v>1747</v>
      </c>
    </row>
    <row r="76" spans="2:8">
      <c r="B76" s="24" t="s">
        <v>120</v>
      </c>
      <c r="C76" s="195">
        <f>SUMIF(H23分配!$A$6:$A$60,C$70,H23分配!$I$6:$I$60)/1000</f>
        <v>2570.2510000000002</v>
      </c>
      <c r="D76" s="195">
        <f>SUMIF(H23分配!$A$6:$A$60,D$70,H23分配!$I$6:$I$60)/1000</f>
        <v>2157.9940000000001</v>
      </c>
      <c r="E76" s="196">
        <f t="shared" si="0"/>
        <v>205160.10303377217</v>
      </c>
      <c r="G76" s="36">
        <f>'分配（一人当たり）'!L76</f>
        <v>358414.7</v>
      </c>
      <c r="H76" s="35">
        <f>'分配（一人当たり）'!M76</f>
        <v>1747</v>
      </c>
    </row>
    <row r="77" spans="2:8">
      <c r="B77" s="24" t="s">
        <v>121</v>
      </c>
      <c r="C77" s="195">
        <f>SUMIF(H24分配!$A$6:$A$60,C$70,H24分配!$I$6:$I$60)/1000</f>
        <v>2678.0189999999998</v>
      </c>
      <c r="D77" s="195">
        <f>SUMIF(H24分配!$A$6:$A$60,D$70,H24分配!$I$6:$I$60)/1000</f>
        <v>2374.652</v>
      </c>
      <c r="E77" s="196">
        <f t="shared" si="0"/>
        <v>205941.55695477963</v>
      </c>
      <c r="G77" s="36">
        <f>'分配（一人当たり）'!L77</f>
        <v>359779.9</v>
      </c>
      <c r="H77" s="35">
        <f>'分配（一人当たり）'!M77</f>
        <v>1747</v>
      </c>
    </row>
    <row r="78" spans="2:8">
      <c r="B78" s="24" t="s">
        <v>122</v>
      </c>
      <c r="C78" s="195">
        <f>SUMIF(H25分配!$A$6:$A$60,C$70,H25分配!$I$6:$I$60)/1000</f>
        <v>2689.6750000000002</v>
      </c>
      <c r="D78" s="195">
        <f>SUMIF(H25分配!$A$6:$A$60,D$70,H25分配!$I$6:$I$60)/1000</f>
        <v>2478.1819999999998</v>
      </c>
      <c r="E78" s="196">
        <f t="shared" si="0"/>
        <v>214211.27647395534</v>
      </c>
      <c r="G78" s="36">
        <f>'分配（一人当たり）'!L78</f>
        <v>374227.1</v>
      </c>
      <c r="H78" s="35">
        <f>'分配（一人当たり）'!M78</f>
        <v>1747</v>
      </c>
    </row>
    <row r="79" spans="2:8">
      <c r="B79" s="24" t="s">
        <v>123</v>
      </c>
      <c r="C79" s="195">
        <f>SUMIF(H26分配!$A$6:$A$60,C$70,H26分配!$I$6:$I$60)/1000</f>
        <v>2480.2620000000002</v>
      </c>
      <c r="D79" s="195">
        <f>SUMIF(H26分配!$A$6:$A$60,D$70,H26分配!$I$6:$I$60)/1000</f>
        <v>2526.9940000000001</v>
      </c>
      <c r="E79" s="196">
        <f t="shared" ref="E79:E80" si="1">G79*1000/H79</f>
        <v>217201.43102461362</v>
      </c>
      <c r="G79" s="36">
        <f>'分配（一人当たり）'!L79</f>
        <v>379450.9</v>
      </c>
      <c r="H79" s="35">
        <f>'分配（一人当たり）'!M79</f>
        <v>1747</v>
      </c>
    </row>
    <row r="80" spans="2:8">
      <c r="B80" s="24" t="s">
        <v>124</v>
      </c>
      <c r="C80" s="195">
        <f>SUMIF(H27分配!$A$6:$A$60,C$70,H27分配!$I$6:$I$60)/1000</f>
        <v>2478.3310000000001</v>
      </c>
      <c r="D80" s="195">
        <f>SUMIF(H27分配!$A$6:$A$60,D$70,H27分配!$I$6:$I$60)/1000</f>
        <v>2503.5509999999999</v>
      </c>
      <c r="E80" s="196">
        <f t="shared" si="1"/>
        <v>223336.1763022324</v>
      </c>
      <c r="G80" s="36">
        <f>'分配（一人当たり）'!L80</f>
        <v>390168.3</v>
      </c>
      <c r="H80" s="35">
        <f>'分配（一人当たり）'!M80</f>
        <v>1747</v>
      </c>
    </row>
    <row r="81" spans="2:8">
      <c r="B81" s="24" t="s">
        <v>125</v>
      </c>
      <c r="C81" s="195">
        <f>SUMIF(H28分配!$A$6:$A$60,C$70,H28分配!$I$6:$I$60)/1000</f>
        <v>2599.6729999999998</v>
      </c>
      <c r="D81" s="195">
        <f>SUMIF(H28分配!$A$6:$A$60,D$70,H28分配!$I$6:$I$60)/1000</f>
        <v>2375.4940000000001</v>
      </c>
      <c r="E81" s="196">
        <f t="shared" ref="E81" si="2">G81*1000/H81</f>
        <v>224524.04121350887</v>
      </c>
      <c r="G81" s="36">
        <f>'分配（一人当たり）'!L81</f>
        <v>392243.5</v>
      </c>
      <c r="H81" s="35">
        <f>'分配（一人当たり）'!M81</f>
        <v>1747</v>
      </c>
    </row>
    <row r="82" spans="2:8">
      <c r="B82" s="24" t="s">
        <v>231</v>
      </c>
      <c r="C82" s="195">
        <f>SUMIF(H29分配!$A$6:$A$60,C$70,H29分配!$I$6:$I$60)/1000</f>
        <v>3120.6379999999999</v>
      </c>
      <c r="D82" s="195">
        <f>SUMIF(H29分配!$A$6:$A$60,D$70,H29分配!$I$6:$I$60)/1000</f>
        <v>2783.8380000000002</v>
      </c>
      <c r="E82" s="196">
        <f t="shared" ref="E82" si="3">G82*1000/H82</f>
        <v>229466.45678305667</v>
      </c>
      <c r="G82" s="36">
        <f>'分配（一人当たり）'!L82</f>
        <v>400877.9</v>
      </c>
      <c r="H82" s="35">
        <f>'分配（一人当たり）'!M82</f>
        <v>1747</v>
      </c>
    </row>
    <row r="83" spans="2:8">
      <c r="G83" s="31"/>
      <c r="H83" s="31"/>
    </row>
    <row r="84" spans="2:8">
      <c r="B84" t="s">
        <v>61</v>
      </c>
    </row>
    <row r="85" spans="2:8">
      <c r="B85" s="24" t="s">
        <v>232</v>
      </c>
      <c r="C85" s="32" t="str">
        <f>$C$70</f>
        <v>産山村</v>
      </c>
      <c r="D85" s="29" t="str">
        <f>$D$70</f>
        <v>五木村</v>
      </c>
      <c r="E85" s="32" t="s">
        <v>62</v>
      </c>
    </row>
    <row r="86" spans="2:8">
      <c r="B86" s="24" t="str">
        <f t="shared" ref="B86:B96" si="4">B72</f>
        <v>H19(2007)</v>
      </c>
      <c r="C86" s="142">
        <f t="shared" ref="C86:E96" si="5">(C72-C71)/C71*100</f>
        <v>4.5853299658848501</v>
      </c>
      <c r="D86" s="142">
        <f t="shared" si="5"/>
        <v>-7.5245445869123326</v>
      </c>
      <c r="E86" s="140">
        <f t="shared" si="5"/>
        <v>-1.7535278916710011E-2</v>
      </c>
    </row>
    <row r="87" spans="2:8">
      <c r="B87" s="24" t="str">
        <f t="shared" si="4"/>
        <v>H20(2008)</v>
      </c>
      <c r="C87" s="142">
        <f t="shared" si="5"/>
        <v>-5.1905065413326774</v>
      </c>
      <c r="D87" s="142">
        <f t="shared" si="5"/>
        <v>4.7566013301827441</v>
      </c>
      <c r="E87" s="140">
        <f t="shared" si="5"/>
        <v>-7.1968687919515304</v>
      </c>
    </row>
    <row r="88" spans="2:8">
      <c r="B88" s="24" t="str">
        <f t="shared" si="4"/>
        <v>H21(2009)</v>
      </c>
      <c r="C88" s="142">
        <f t="shared" si="5"/>
        <v>-2.2613189317227924</v>
      </c>
      <c r="D88" s="142">
        <f t="shared" si="5"/>
        <v>4.6366996920203647</v>
      </c>
      <c r="E88" s="140">
        <f t="shared" si="5"/>
        <v>-2.9219807114937195</v>
      </c>
    </row>
    <row r="89" spans="2:8">
      <c r="B89" s="24" t="str">
        <f t="shared" si="4"/>
        <v>H22(2010)</v>
      </c>
      <c r="C89" s="142">
        <f t="shared" si="5"/>
        <v>8.4979093155372265</v>
      </c>
      <c r="D89" s="142">
        <f t="shared" si="5"/>
        <v>13.350774945483032</v>
      </c>
      <c r="E89" s="140">
        <f t="shared" si="5"/>
        <v>2.3999649136210159</v>
      </c>
    </row>
    <row r="90" spans="2:8">
      <c r="B90" s="24" t="str">
        <f t="shared" si="4"/>
        <v>H23(2011)</v>
      </c>
      <c r="C90" s="142">
        <f t="shared" si="5"/>
        <v>4.9191242353796136</v>
      </c>
      <c r="D90" s="142">
        <f t="shared" si="5"/>
        <v>-22.064593391290281</v>
      </c>
      <c r="E90" s="140">
        <f t="shared" si="5"/>
        <v>-0.96176988206257941</v>
      </c>
    </row>
    <row r="91" spans="2:8">
      <c r="B91" s="24" t="str">
        <f t="shared" si="4"/>
        <v>H24(2012)</v>
      </c>
      <c r="C91" s="142">
        <f t="shared" si="5"/>
        <v>4.1928978920735593</v>
      </c>
      <c r="D91" s="142">
        <f t="shared" si="5"/>
        <v>10.039786950288086</v>
      </c>
      <c r="E91" s="140">
        <f t="shared" si="5"/>
        <v>0.38089955573809592</v>
      </c>
    </row>
    <row r="92" spans="2:8">
      <c r="B92" s="24" t="str">
        <f t="shared" si="4"/>
        <v>H25(2013)</v>
      </c>
      <c r="C92" s="142">
        <f t="shared" si="5"/>
        <v>0.43524709869498335</v>
      </c>
      <c r="D92" s="142">
        <f t="shared" si="5"/>
        <v>4.3597967196877585</v>
      </c>
      <c r="E92" s="140">
        <f t="shared" si="5"/>
        <v>4.015566183658386</v>
      </c>
    </row>
    <row r="93" spans="2:8">
      <c r="B93" s="24" t="str">
        <f t="shared" si="4"/>
        <v>H26(2014)</v>
      </c>
      <c r="C93" s="142">
        <f t="shared" si="5"/>
        <v>-7.7858105533196387</v>
      </c>
      <c r="D93" s="142">
        <f t="shared" si="5"/>
        <v>1.9696697014182314</v>
      </c>
      <c r="E93" s="140">
        <f t="shared" si="5"/>
        <v>1.3958903564172691</v>
      </c>
    </row>
    <row r="94" spans="2:8">
      <c r="B94" s="24" t="str">
        <f t="shared" si="4"/>
        <v>H27(2015)</v>
      </c>
      <c r="C94" s="142">
        <f t="shared" si="5"/>
        <v>-7.785467825576653E-2</v>
      </c>
      <c r="D94" s="142">
        <f t="shared" si="5"/>
        <v>-0.92770303372308005</v>
      </c>
      <c r="E94" s="140">
        <f t="shared" si="5"/>
        <v>2.8244497509427489</v>
      </c>
    </row>
    <row r="95" spans="2:8">
      <c r="B95" s="24" t="str">
        <f t="shared" si="4"/>
        <v>H28(2016)</v>
      </c>
      <c r="C95" s="142">
        <f t="shared" si="5"/>
        <v>4.8961175888127793</v>
      </c>
      <c r="D95" s="142">
        <f t="shared" si="5"/>
        <v>-5.1150146332149733</v>
      </c>
      <c r="E95" s="141">
        <f t="shared" si="5"/>
        <v>0.53187304042896133</v>
      </c>
    </row>
    <row r="96" spans="2:8">
      <c r="B96" s="24" t="str">
        <f t="shared" si="4"/>
        <v>H29(2017)</v>
      </c>
      <c r="C96" s="142">
        <f t="shared" si="5"/>
        <v>20.039635754189092</v>
      </c>
      <c r="D96" s="142">
        <f t="shared" si="5"/>
        <v>17.18985608888088</v>
      </c>
      <c r="E96" s="141">
        <f t="shared" si="5"/>
        <v>2.2012856809609338</v>
      </c>
    </row>
    <row r="98" spans="2:7">
      <c r="B98" t="s">
        <v>59</v>
      </c>
    </row>
    <row r="99" spans="2:7" ht="25.5" customHeight="1">
      <c r="B99" s="211" t="str">
        <f>E2</f>
        <v>産山村</v>
      </c>
      <c r="C99" s="211" t="s">
        <v>48</v>
      </c>
      <c r="D99" s="138" t="s">
        <v>49</v>
      </c>
      <c r="E99" s="211" t="s">
        <v>50</v>
      </c>
      <c r="F99" s="211" t="s">
        <v>51</v>
      </c>
      <c r="G99" s="211" t="s">
        <v>52</v>
      </c>
    </row>
    <row r="100" spans="2:7">
      <c r="B100" s="24" t="str">
        <f t="shared" ref="B100:B111" si="6">B71</f>
        <v>H18(2006)</v>
      </c>
      <c r="C100" s="194">
        <f>SUMIF(H18分配!$A$6:$A$60,$B$99,H18分配!$J$6:$J$60)/1000</f>
        <v>1696.5940000000001</v>
      </c>
      <c r="D100" s="194">
        <f>SUMIF(H18分配!$A$6:$A$60,$B$99,H18分配!$K$6:$K$60)/1000</f>
        <v>146.506</v>
      </c>
      <c r="E100" s="194">
        <f>SUMIF(H18分配!$A$6:$A$60,$B$99,H18分配!$L$6:$L$60)/1000</f>
        <v>14.316000000000001</v>
      </c>
      <c r="F100" s="194">
        <f>SUMIF(H18分配!$A$6:$A$60,$B$99,H18分配!$M$6:$M$60)/1000</f>
        <v>36.703000000000003</v>
      </c>
      <c r="G100" s="194">
        <f>SUMIF(H18分配!$A$6:$A$60,$B$99,H18分配!$N$6:$N$60)/1000</f>
        <v>435.637</v>
      </c>
    </row>
    <row r="101" spans="2:7">
      <c r="B101" s="24" t="str">
        <f t="shared" si="6"/>
        <v>H19(2007)</v>
      </c>
      <c r="C101" s="194">
        <f>SUMIF(H19分配!$A$6:$A$60,$B$99,H19分配!$J$6:$J$60)/1000</f>
        <v>1650.32</v>
      </c>
      <c r="D101" s="194">
        <f>SUMIF(H19分配!$A$6:$A$60,$B$99,H19分配!$K$6:$K$60)/1000</f>
        <v>158.50299999999999</v>
      </c>
      <c r="E101" s="194">
        <f>SUMIF(H19分配!$A$6:$A$60,$B$99,H19分配!$L$6:$L$60)/1000</f>
        <v>86.445999999999998</v>
      </c>
      <c r="F101" s="194">
        <f>SUMIF(H19分配!$A$6:$A$60,$B$99,H19分配!$M$6:$M$60)/1000</f>
        <v>25.707999999999998</v>
      </c>
      <c r="G101" s="194">
        <f>SUMIF(H19分配!$A$6:$A$60,$B$99,H19分配!$N$6:$N$60)/1000</f>
        <v>515.60599999999999</v>
      </c>
    </row>
    <row r="102" spans="2:7">
      <c r="B102" s="24" t="str">
        <f t="shared" si="6"/>
        <v>H20(2008)</v>
      </c>
      <c r="C102" s="194">
        <f>SUMIF(H20分配!$A$6:$A$60,$B$99,H20分配!$J$6:$J$60)/1000</f>
        <v>1665.9960000000001</v>
      </c>
      <c r="D102" s="194">
        <f>SUMIF(H20分配!$A$6:$A$60,$B$99,H20分配!$K$6:$K$60)/1000</f>
        <v>141.22</v>
      </c>
      <c r="E102" s="194">
        <f>SUMIF(H20分配!$A$6:$A$60,$B$99,H20分配!$L$6:$L$60)/1000</f>
        <v>7.4109999999999996</v>
      </c>
      <c r="F102" s="194">
        <f>SUMIF(H20分配!$A$6:$A$60,$B$99,H20分配!$M$6:$M$60)/1000</f>
        <v>27.489000000000001</v>
      </c>
      <c r="G102" s="194">
        <f>SUMIF(H20分配!$A$6:$A$60,$B$99,H20分配!$N$6:$N$60)/1000</f>
        <v>467.99599999999998</v>
      </c>
    </row>
    <row r="103" spans="2:7">
      <c r="B103" s="24" t="str">
        <f t="shared" si="6"/>
        <v>H21(2009)</v>
      </c>
      <c r="C103" s="194">
        <f>SUMIF(H21分配!$A$6:$A$60,$B$99,H21分配!$J$6:$J$60)/1000</f>
        <v>1614.6579999999999</v>
      </c>
      <c r="D103" s="194">
        <f>SUMIF(H21分配!$A$6:$A$60,$B$99,H21分配!$K$6:$K$60)/1000</f>
        <v>129.495</v>
      </c>
      <c r="E103" s="194">
        <f>SUMIF(H21分配!$A$6:$A$60,$B$99,H21分配!$L$6:$L$60)/1000</f>
        <v>5.1079999999999997</v>
      </c>
      <c r="F103" s="194">
        <f>SUMIF(H21分配!$A$6:$A$60,$B$99,H21分配!$M$6:$M$60)/1000</f>
        <v>30.933</v>
      </c>
      <c r="G103" s="194">
        <f>SUMIF(H21分配!$A$6:$A$60,$B$99,H21分配!$N$6:$N$60)/1000</f>
        <v>477.67899999999997</v>
      </c>
    </row>
    <row r="104" spans="2:7">
      <c r="B104" s="24" t="str">
        <f t="shared" si="6"/>
        <v>H22(2010)</v>
      </c>
      <c r="C104" s="194">
        <f>SUMIF(H22分配!$A$6:$A$60,$B$99,H22分配!$J$6:$J$60)/1000</f>
        <v>1607.8109999999999</v>
      </c>
      <c r="D104" s="194">
        <f>SUMIF(H22分配!$A$6:$A$60,$B$99,H22分配!$K$6:$K$60)/1000</f>
        <v>129.65600000000001</v>
      </c>
      <c r="E104" s="194">
        <f>SUMIF(H22分配!$A$6:$A$60,$B$99,H22分配!$L$6:$L$60)/1000</f>
        <v>121.76600000000001</v>
      </c>
      <c r="F104" s="194">
        <f>SUMIF(H22分配!$A$6:$A$60,$B$99,H22分配!$M$6:$M$60)/1000</f>
        <v>27.834</v>
      </c>
      <c r="G104" s="194">
        <f>SUMIF(H22分配!$A$6:$A$60,$B$99,H22分配!$N$6:$N$60)/1000</f>
        <v>562.678</v>
      </c>
    </row>
    <row r="105" spans="2:7">
      <c r="B105" s="24" t="str">
        <f t="shared" si="6"/>
        <v>H23(2011)</v>
      </c>
      <c r="C105" s="194">
        <f>SUMIF(H23分配!$A$6:$A$60,$B$99,H23分配!$J$6:$J$60)/1000</f>
        <v>1652.6420000000001</v>
      </c>
      <c r="D105" s="194">
        <f>SUMIF(H23分配!$A$6:$A$60,$B$99,H23分配!$K$6:$K$60)/1000</f>
        <v>160.97499999999999</v>
      </c>
      <c r="E105" s="194">
        <f>SUMIF(H23分配!$A$6:$A$60,$B$99,H23分配!$L$6:$L$60)/1000</f>
        <v>111.09</v>
      </c>
      <c r="F105" s="194">
        <f>SUMIF(H23分配!$A$6:$A$60,$B$99,H23分配!$M$6:$M$60)/1000</f>
        <v>29.553999999999998</v>
      </c>
      <c r="G105" s="194">
        <f>SUMIF(H23分配!$A$6:$A$60,$B$99,H23分配!$N$6:$N$60)/1000</f>
        <v>615.99</v>
      </c>
    </row>
    <row r="106" spans="2:7">
      <c r="B106" s="24" t="str">
        <f t="shared" si="6"/>
        <v>H24(2012)</v>
      </c>
      <c r="C106" s="194">
        <f>SUMIF(H24分配!$A$6:$A$60,$B$99,H24分配!$J$6:$J$60)/1000</f>
        <v>1608.125</v>
      </c>
      <c r="D106" s="194">
        <f>SUMIF(H24分配!$A$6:$A$60,$B$99,H24分配!$K$6:$K$60)/1000</f>
        <v>147.142</v>
      </c>
      <c r="E106" s="194">
        <f>SUMIF(H24分配!$A$6:$A$60,$B$99,H24分配!$L$6:$L$60)/1000</f>
        <v>160.28299999999999</v>
      </c>
      <c r="F106" s="194">
        <f>SUMIF(H24分配!$A$6:$A$60,$B$99,H24分配!$M$6:$M$60)/1000</f>
        <v>25.297000000000001</v>
      </c>
      <c r="G106" s="194">
        <f>SUMIF(H24分配!$A$6:$A$60,$B$99,H24分配!$N$6:$N$60)/1000</f>
        <v>737.17200000000003</v>
      </c>
    </row>
    <row r="107" spans="2:7">
      <c r="B107" s="24" t="str">
        <f t="shared" si="6"/>
        <v>H25(2013)</v>
      </c>
      <c r="C107" s="194">
        <f>SUMIF(H25分配!$A$6:$A$60,$B$99,H25分配!$J$6:$J$60)/1000</f>
        <v>1599.271</v>
      </c>
      <c r="D107" s="194">
        <f>SUMIF(H25分配!$A$6:$A$60,$B$99,H25分配!$K$6:$K$60)/1000</f>
        <v>146.97399999999999</v>
      </c>
      <c r="E107" s="194">
        <f>SUMIF(H25分配!$A$6:$A$60,$B$99,H25分配!$L$6:$L$60)/1000</f>
        <v>170.167</v>
      </c>
      <c r="F107" s="194">
        <f>SUMIF(H25分配!$A$6:$A$60,$B$99,H25分配!$M$6:$M$60)/1000</f>
        <v>26.646000000000001</v>
      </c>
      <c r="G107" s="194">
        <f>SUMIF(H25分配!$A$6:$A$60,$B$99,H25分配!$N$6:$N$60)/1000</f>
        <v>746.61699999999996</v>
      </c>
    </row>
    <row r="108" spans="2:7">
      <c r="B108" s="24" t="str">
        <f t="shared" si="6"/>
        <v>H26(2014)</v>
      </c>
      <c r="C108" s="194">
        <f>SUMIF(H26分配!$A$6:$A$60,$B$99,H26分配!$J$6:$J$60)/1000</f>
        <v>1639.2070000000001</v>
      </c>
      <c r="D108" s="194">
        <f>SUMIF(H26分配!$A$6:$A$60,$B$99,H26分配!$K$6:$K$60)/1000</f>
        <v>215.012</v>
      </c>
      <c r="E108" s="194">
        <f>SUMIF(H26分配!$A$6:$A$60,$B$99,H26分配!$L$6:$L$60)/1000</f>
        <v>44.957999999999998</v>
      </c>
      <c r="F108" s="194">
        <f>SUMIF(H26分配!$A$6:$A$60,$B$99,H26分配!$M$6:$M$60)/1000</f>
        <v>37.301000000000002</v>
      </c>
      <c r="G108" s="194">
        <f>SUMIF(H26分配!$A$6:$A$60,$B$99,H26分配!$N$6:$N$60)/1000</f>
        <v>543.78399999999999</v>
      </c>
    </row>
    <row r="109" spans="2:7">
      <c r="B109" s="24" t="str">
        <f t="shared" si="6"/>
        <v>H27(2015)</v>
      </c>
      <c r="C109" s="194">
        <f>SUMIF(H27分配!$A$6:$A$60,$B$99,H27分配!$J$6:$J$60)/1000</f>
        <v>1626.5150000000001</v>
      </c>
      <c r="D109" s="194">
        <f>SUMIF(H27分配!$A$6:$A$60,$B$99,H27分配!$K$6:$K$60)/1000</f>
        <v>182.91800000000001</v>
      </c>
      <c r="E109" s="194">
        <f>SUMIF(H27分配!$A$6:$A$60,$B$99,H27分配!$L$6:$L$60)/1000</f>
        <v>60.561999999999998</v>
      </c>
      <c r="F109" s="194">
        <f>SUMIF(H27分配!$A$6:$A$60,$B$99,H27分配!$M$6:$M$60)/1000</f>
        <v>16.318999999999999</v>
      </c>
      <c r="G109" s="194">
        <f>SUMIF(H27分配!$A$6:$A$60,$B$99,H27分配!$N$6:$N$60)/1000</f>
        <v>592.01700000000005</v>
      </c>
    </row>
    <row r="110" spans="2:7">
      <c r="B110" s="24" t="str">
        <f t="shared" si="6"/>
        <v>H28(2016)</v>
      </c>
      <c r="C110" s="194">
        <f>SUMIF(H28分配!$A$6:$A$60,$B$99,H28分配!$J$6:$J$60)/1000</f>
        <v>1617.962</v>
      </c>
      <c r="D110" s="194">
        <f>SUMIF(H28分配!$A$6:$A$60,$B$99,H28分配!$K$6:$K$60)/1000</f>
        <v>164.98599999999999</v>
      </c>
      <c r="E110" s="194">
        <f>SUMIF(H28分配!$A$6:$A$60,$B$99,H28分配!$L$6:$L$60)/1000</f>
        <v>115.39400000000001</v>
      </c>
      <c r="F110" s="194">
        <f>SUMIF(H28分配!$A$6:$A$60,$B$99,H28分配!$M$6:$M$60)/1000</f>
        <v>30.495000000000001</v>
      </c>
      <c r="G110" s="194">
        <f>SUMIF(H28分配!$A$6:$A$60,$B$99,H28分配!$N$6:$N$60)/1000</f>
        <v>670.83600000000001</v>
      </c>
    </row>
    <row r="111" spans="2:7">
      <c r="B111" s="24" t="str">
        <f t="shared" si="6"/>
        <v>H29(2017)</v>
      </c>
      <c r="C111" s="194">
        <f>SUMIF(H29分配!$A$6:$A$60,$B$99,H29分配!$J$6:$J$60)/1000</f>
        <v>1671.5989999999999</v>
      </c>
      <c r="D111" s="194">
        <f>SUMIF(H29分配!$A$6:$A$60,$B$99,H29分配!$K$6:$K$60)/1000</f>
        <v>173.952</v>
      </c>
      <c r="E111" s="194">
        <f>SUMIF(H29分配!$A$6:$A$60,$B$99,H29分配!$L$6:$L$60)/1000</f>
        <v>479.03800000000001</v>
      </c>
      <c r="F111" s="194">
        <f>SUMIF(H29分配!$A$6:$A$60,$B$99,H29分配!$M$6:$M$60)/1000</f>
        <v>33.524000000000001</v>
      </c>
      <c r="G111" s="194">
        <f>SUMIF(H29分配!$A$6:$A$60,$B$99,H29分配!$N$6:$N$60)/1000</f>
        <v>762.52499999999998</v>
      </c>
    </row>
    <row r="113" spans="2:9">
      <c r="B113" t="s">
        <v>225</v>
      </c>
    </row>
    <row r="114" spans="2:9" ht="24" customHeight="1">
      <c r="B114" s="211" t="str">
        <f>E2</f>
        <v>産山村</v>
      </c>
      <c r="C114" s="211" t="s">
        <v>48</v>
      </c>
      <c r="D114" s="138" t="s">
        <v>49</v>
      </c>
      <c r="E114" s="211" t="s">
        <v>50</v>
      </c>
      <c r="F114" s="211" t="s">
        <v>51</v>
      </c>
      <c r="G114" s="211" t="s">
        <v>52</v>
      </c>
      <c r="H114" s="143"/>
      <c r="I114" s="144"/>
    </row>
    <row r="115" spans="2:9">
      <c r="B115" s="24" t="str">
        <f>B101</f>
        <v>H19(2007)</v>
      </c>
      <c r="C115" s="145">
        <f t="shared" ref="C115:G125" si="7">(C101-C100)/$C71*100</f>
        <v>-1.986216582337383</v>
      </c>
      <c r="D115" s="145">
        <f t="shared" si="7"/>
        <v>0.51494662960412962</v>
      </c>
      <c r="E115" s="145">
        <f t="shared" si="7"/>
        <v>3.096032374205711</v>
      </c>
      <c r="F115" s="145">
        <f t="shared" si="7"/>
        <v>-0.47193783383324289</v>
      </c>
      <c r="G115" s="145">
        <f t="shared" si="7"/>
        <v>3.4325053782456192</v>
      </c>
      <c r="H115" s="34"/>
      <c r="I115" s="33"/>
    </row>
    <row r="116" spans="2:9">
      <c r="B116" s="24" t="str">
        <f t="shared" ref="B116:B125" si="8">B102</f>
        <v>H20(2008)</v>
      </c>
      <c r="C116" s="145">
        <f t="shared" si="7"/>
        <v>0.64335998404323425</v>
      </c>
      <c r="D116" s="145">
        <f t="shared" si="7"/>
        <v>-0.70931300103464512</v>
      </c>
      <c r="E116" s="145">
        <f t="shared" si="7"/>
        <v>-3.2436818281995725</v>
      </c>
      <c r="F116" s="145">
        <f t="shared" si="7"/>
        <v>7.3094165066406619E-2</v>
      </c>
      <c r="G116" s="145">
        <f t="shared" si="7"/>
        <v>-1.9539658612080939</v>
      </c>
      <c r="H116" s="34"/>
      <c r="I116" s="33"/>
    </row>
    <row r="117" spans="2:9">
      <c r="B117" s="24" t="str">
        <f t="shared" si="8"/>
        <v>H21(2009)</v>
      </c>
      <c r="C117" s="145">
        <f t="shared" si="7"/>
        <v>-2.2223164937457662</v>
      </c>
      <c r="D117" s="145">
        <f t="shared" si="7"/>
        <v>-0.50755114903519805</v>
      </c>
      <c r="E117" s="145">
        <f t="shared" si="7"/>
        <v>-9.9692136138853873E-2</v>
      </c>
      <c r="F117" s="145">
        <f t="shared" si="7"/>
        <v>0.1490836807912343</v>
      </c>
      <c r="G117" s="145">
        <f t="shared" si="7"/>
        <v>0.41915716640578432</v>
      </c>
      <c r="H117" s="34"/>
      <c r="I117" s="33"/>
    </row>
    <row r="118" spans="2:9">
      <c r="B118" s="24" t="str">
        <f t="shared" si="8"/>
        <v>H22(2010)</v>
      </c>
      <c r="C118" s="145">
        <f t="shared" si="7"/>
        <v>-0.30325000564690663</v>
      </c>
      <c r="D118" s="145">
        <f t="shared" si="7"/>
        <v>7.1306047771509456E-3</v>
      </c>
      <c r="E118" s="145">
        <f t="shared" si="7"/>
        <v>5.1667210688998013</v>
      </c>
      <c r="F118" s="145">
        <f t="shared" si="7"/>
        <v>-0.13725306959248815</v>
      </c>
      <c r="G118" s="145">
        <f t="shared" si="7"/>
        <v>3.7645607170996782</v>
      </c>
      <c r="H118" s="34"/>
      <c r="I118" s="33"/>
    </row>
    <row r="119" spans="2:9">
      <c r="B119" s="24" t="str">
        <f t="shared" si="8"/>
        <v>H23(2011)</v>
      </c>
      <c r="C119" s="145">
        <f t="shared" si="7"/>
        <v>1.8300272069133781</v>
      </c>
      <c r="D119" s="145">
        <f t="shared" si="7"/>
        <v>1.2784595947741495</v>
      </c>
      <c r="E119" s="145">
        <f t="shared" si="7"/>
        <v>-0.43580046086429414</v>
      </c>
      <c r="F119" s="145">
        <f t="shared" si="7"/>
        <v>7.0211389348687273E-2</v>
      </c>
      <c r="G119" s="145">
        <f t="shared" si="7"/>
        <v>2.1762265052076857</v>
      </c>
      <c r="H119" s="34"/>
      <c r="I119" s="33"/>
    </row>
    <row r="120" spans="2:9">
      <c r="B120" s="24" t="str">
        <f t="shared" si="8"/>
        <v>H24(2012)</v>
      </c>
      <c r="C120" s="145">
        <f t="shared" si="7"/>
        <v>-1.7320098309464738</v>
      </c>
      <c r="D120" s="145">
        <f t="shared" si="7"/>
        <v>-0.5381964640807454</v>
      </c>
      <c r="E120" s="145">
        <f t="shared" si="7"/>
        <v>1.9139375881966383</v>
      </c>
      <c r="F120" s="145">
        <f t="shared" si="7"/>
        <v>-0.16562584743668993</v>
      </c>
      <c r="G120" s="145">
        <f t="shared" si="7"/>
        <v>4.7147924463408435</v>
      </c>
      <c r="H120" s="34"/>
      <c r="I120" s="33"/>
    </row>
    <row r="121" spans="2:9">
      <c r="B121" s="24" t="str">
        <f t="shared" si="8"/>
        <v>H25(2013)</v>
      </c>
      <c r="C121" s="145">
        <f t="shared" si="7"/>
        <v>-0.33061751989063715</v>
      </c>
      <c r="D121" s="145">
        <f t="shared" si="7"/>
        <v>-6.2732938041143984E-3</v>
      </c>
      <c r="E121" s="145">
        <f t="shared" si="7"/>
        <v>0.3690787854753837</v>
      </c>
      <c r="F121" s="145">
        <f t="shared" si="7"/>
        <v>5.037305560565479E-2</v>
      </c>
      <c r="G121" s="145">
        <f t="shared" si="7"/>
        <v>0.35268607130867768</v>
      </c>
      <c r="H121" s="34"/>
      <c r="I121" s="33"/>
    </row>
    <row r="122" spans="2:9">
      <c r="B122" s="24" t="str">
        <f t="shared" si="8"/>
        <v>H26(2014)</v>
      </c>
      <c r="C122" s="145">
        <f t="shared" si="7"/>
        <v>1.4847890544396682</v>
      </c>
      <c r="D122" s="145">
        <f t="shared" si="7"/>
        <v>2.5295993010307938</v>
      </c>
      <c r="E122" s="145">
        <f t="shared" si="7"/>
        <v>-4.655172093282645</v>
      </c>
      <c r="F122" s="145">
        <f t="shared" si="7"/>
        <v>0.39614451560132735</v>
      </c>
      <c r="G122" s="145">
        <f t="shared" si="7"/>
        <v>-7.5411713311087762</v>
      </c>
      <c r="H122" s="34"/>
      <c r="I122" s="33"/>
    </row>
    <row r="123" spans="2:9">
      <c r="B123" s="24" t="str">
        <f t="shared" si="8"/>
        <v>H27(2015)</v>
      </c>
      <c r="C123" s="145">
        <f t="shared" si="7"/>
        <v>-0.51172013279242301</v>
      </c>
      <c r="D123" s="145">
        <f t="shared" si="7"/>
        <v>-1.2939762009013562</v>
      </c>
      <c r="E123" s="145">
        <f t="shared" si="7"/>
        <v>0.62912708415481899</v>
      </c>
      <c r="F123" s="145">
        <f t="shared" si="7"/>
        <v>-0.8459590156201241</v>
      </c>
      <c r="G123" s="145">
        <f t="shared" si="7"/>
        <v>1.9446735869033214</v>
      </c>
      <c r="H123" s="34"/>
      <c r="I123" s="33"/>
    </row>
    <row r="124" spans="2:9">
      <c r="B124" s="24" t="str">
        <f t="shared" si="8"/>
        <v>H28(2016)</v>
      </c>
      <c r="C124" s="145">
        <f t="shared" si="7"/>
        <v>-0.34511128658763141</v>
      </c>
      <c r="D124" s="145">
        <f t="shared" si="7"/>
        <v>-0.72355145458778569</v>
      </c>
      <c r="E124" s="145">
        <f t="shared" si="7"/>
        <v>2.2124566896028015</v>
      </c>
      <c r="F124" s="145">
        <f t="shared" si="7"/>
        <v>0.57199784855211033</v>
      </c>
      <c r="G124" s="145">
        <f t="shared" si="7"/>
        <v>3.1803257918332926</v>
      </c>
    </row>
    <row r="125" spans="2:9">
      <c r="B125" s="24" t="str">
        <f t="shared" si="8"/>
        <v>H29(2017)</v>
      </c>
      <c r="C125" s="145">
        <f t="shared" si="7"/>
        <v>2.063221028183158</v>
      </c>
      <c r="D125" s="145">
        <f t="shared" si="7"/>
        <v>0.34488953033708508</v>
      </c>
      <c r="E125" s="145">
        <f t="shared" si="7"/>
        <v>13.988066960729292</v>
      </c>
      <c r="F125" s="145">
        <f t="shared" si="7"/>
        <v>0.11651465395840169</v>
      </c>
      <c r="G125" s="145">
        <f t="shared" si="7"/>
        <v>3.5269435809811456</v>
      </c>
    </row>
    <row r="126" spans="2:9">
      <c r="B126" s="146"/>
      <c r="C126" s="147"/>
      <c r="D126" s="147"/>
      <c r="E126" s="147"/>
      <c r="F126" s="147"/>
      <c r="G126" s="147"/>
    </row>
  </sheetData>
  <mergeCells count="2">
    <mergeCell ref="C38:F39"/>
    <mergeCell ref="C7:K8"/>
  </mergeCells>
  <phoneticPr fontId="4"/>
  <pageMargins left="0.70866141732283472" right="0.70866141732283472" top="0.74803149606299213" bottom="0.74803149606299213" header="0.31496062992125984" footer="0.31496062992125984"/>
  <pageSetup paperSize="9" scale="70" fitToHeight="2" orientation="portrait" r:id="rId1"/>
  <rowBreaks count="1" manualBreakCount="1">
    <brk id="67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'分配（一人当たり）'!$S$6:$S$52</xm:f>
          </x14:formula1>
          <xm:sqref>E2:E3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226</v>
      </c>
      <c r="D1" s="2"/>
      <c r="P1" s="26" t="s">
        <v>71</v>
      </c>
      <c r="Q1" s="8"/>
      <c r="R1" s="59" t="s">
        <v>227</v>
      </c>
      <c r="S1" s="2" t="s">
        <v>73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61" t="s">
        <v>226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61" t="s">
        <v>226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61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61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61"/>
      <c r="CK1" s="1"/>
      <c r="CL1" s="62"/>
      <c r="CM1" s="1"/>
      <c r="CN1" s="62"/>
      <c r="CO1" s="1"/>
      <c r="CP1" s="4"/>
      <c r="CQ1" s="1"/>
      <c r="CR1" s="3"/>
      <c r="CS1" s="1"/>
      <c r="CT1" s="63"/>
      <c r="CU1" s="61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61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61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76</v>
      </c>
      <c r="R2" s="39"/>
      <c r="S2" s="39"/>
      <c r="T2" s="39"/>
      <c r="U2" s="67"/>
      <c r="V2" s="39" t="s">
        <v>77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79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83</v>
      </c>
      <c r="S3" s="41" t="s">
        <v>84</v>
      </c>
      <c r="T3" s="39"/>
      <c r="U3" s="67"/>
      <c r="V3" s="44"/>
      <c r="W3" s="44"/>
      <c r="X3" s="44"/>
      <c r="Y3" s="41" t="s">
        <v>85</v>
      </c>
      <c r="Z3" s="39"/>
      <c r="AA3" s="67"/>
      <c r="AB3" s="37" t="s">
        <v>86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90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105</v>
      </c>
      <c r="AQ5" s="99"/>
      <c r="AR5" s="4"/>
      <c r="AS5" s="99"/>
      <c r="AT5" s="103"/>
      <c r="AU5" s="99" t="s">
        <v>105</v>
      </c>
      <c r="AV5" s="99"/>
      <c r="AW5" s="101"/>
      <c r="AX5" s="99"/>
      <c r="AY5" s="106" t="s">
        <v>106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2890.9538370876576</v>
      </c>
      <c r="C6" s="110">
        <f t="shared" ref="C6:C51" si="1">Q6/$BB6</f>
        <v>2073.9720662613636</v>
      </c>
      <c r="D6" s="109">
        <f t="shared" ref="D6:D51" si="2">V6/$BB6</f>
        <v>191.74865582314445</v>
      </c>
      <c r="E6" s="109">
        <f t="shared" ref="E6:E51" si="3">AO6/$BB6</f>
        <v>300.81455630675077</v>
      </c>
      <c r="F6" s="109">
        <f t="shared" ref="F6:F51" si="4">AT6/$BB6</f>
        <v>34.145071081207476</v>
      </c>
      <c r="G6" s="109">
        <f t="shared" ref="G6:G51" si="5">AW6/$BB6</f>
        <v>290.27348761519102</v>
      </c>
      <c r="H6" s="108" t="s">
        <v>0</v>
      </c>
      <c r="I6" s="187">
        <f>BA6</f>
        <v>2138895324</v>
      </c>
      <c r="J6" s="188">
        <f>Q6</f>
        <v>1534444825</v>
      </c>
      <c r="K6" s="188">
        <f>V6</f>
        <v>141866777</v>
      </c>
      <c r="L6" s="188">
        <f>AO6</f>
        <v>222560056</v>
      </c>
      <c r="M6" s="188">
        <f>AT6</f>
        <v>25262504</v>
      </c>
      <c r="N6" s="189">
        <f>AW6</f>
        <v>214761162</v>
      </c>
      <c r="P6" s="37" t="s">
        <v>0</v>
      </c>
      <c r="Q6" s="1">
        <v>1534444825</v>
      </c>
      <c r="R6" s="1">
        <v>1304614395</v>
      </c>
      <c r="S6" s="1">
        <v>229830430</v>
      </c>
      <c r="T6" s="1">
        <v>209318322</v>
      </c>
      <c r="U6" s="1">
        <v>20512108</v>
      </c>
      <c r="V6" s="1">
        <v>141866777</v>
      </c>
      <c r="W6" s="1">
        <v>206123667</v>
      </c>
      <c r="X6" s="1">
        <v>64256890</v>
      </c>
      <c r="Y6" s="1">
        <v>15524751</v>
      </c>
      <c r="Z6" s="1">
        <v>78603036</v>
      </c>
      <c r="AA6" s="1">
        <v>63078285</v>
      </c>
      <c r="AB6" s="20">
        <v>123911591</v>
      </c>
      <c r="AC6" s="1"/>
      <c r="AD6" s="37" t="s">
        <v>0</v>
      </c>
      <c r="AE6" s="1">
        <v>33713351</v>
      </c>
      <c r="AF6" s="1">
        <v>34496199</v>
      </c>
      <c r="AG6" s="1">
        <v>782848</v>
      </c>
      <c r="AH6" s="1">
        <v>35622137</v>
      </c>
      <c r="AI6" s="1">
        <v>50129183</v>
      </c>
      <c r="AJ6" s="1">
        <v>4446920</v>
      </c>
      <c r="AK6" s="1">
        <v>2430435</v>
      </c>
      <c r="AL6" s="1">
        <v>2826192</v>
      </c>
      <c r="AM6" s="1">
        <v>395757</v>
      </c>
      <c r="AN6" s="1">
        <v>462583722</v>
      </c>
      <c r="AO6" s="1">
        <v>222560056</v>
      </c>
      <c r="AP6" s="1">
        <v>238164993</v>
      </c>
      <c r="AQ6" s="20">
        <v>-15604937</v>
      </c>
      <c r="AR6" s="1">
        <v>0</v>
      </c>
      <c r="AS6" s="37" t="s">
        <v>0</v>
      </c>
      <c r="AT6" s="1">
        <v>25262504</v>
      </c>
      <c r="AU6" s="21">
        <v>16165426</v>
      </c>
      <c r="AV6" s="1">
        <v>9097078</v>
      </c>
      <c r="AW6" s="1">
        <v>214761162</v>
      </c>
      <c r="AX6" s="1">
        <v>16400001</v>
      </c>
      <c r="AY6" s="1">
        <v>78490432</v>
      </c>
      <c r="AZ6" s="1">
        <v>119870729</v>
      </c>
      <c r="BA6" s="21">
        <v>2138895324</v>
      </c>
      <c r="BB6" s="21">
        <v>739858</v>
      </c>
      <c r="BC6" s="20">
        <v>2890.9538370876576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08" t="s">
        <v>1</v>
      </c>
      <c r="B7" s="204">
        <f t="shared" si="0"/>
        <v>2470.8351380531253</v>
      </c>
      <c r="C7" s="115">
        <f t="shared" si="1"/>
        <v>1682.1378229045933</v>
      </c>
      <c r="D7" s="109">
        <f t="shared" si="2"/>
        <v>125.24794785894606</v>
      </c>
      <c r="E7" s="109">
        <f t="shared" si="3"/>
        <v>286.2221710620326</v>
      </c>
      <c r="F7" s="109">
        <f t="shared" si="4"/>
        <v>38.458155375259992</v>
      </c>
      <c r="G7" s="109">
        <f t="shared" si="5"/>
        <v>338.76904085229347</v>
      </c>
      <c r="H7" s="108" t="s">
        <v>1</v>
      </c>
      <c r="I7" s="119">
        <f>BA7</f>
        <v>311241219</v>
      </c>
      <c r="J7" s="115">
        <f>Q7</f>
        <v>211892173</v>
      </c>
      <c r="K7" s="115">
        <f>V7</f>
        <v>15776983</v>
      </c>
      <c r="L7" s="115">
        <f>AO7</f>
        <v>36054262</v>
      </c>
      <c r="M7" s="115">
        <f>AT7</f>
        <v>4844420</v>
      </c>
      <c r="N7" s="120">
        <f>AW7</f>
        <v>42673381</v>
      </c>
      <c r="P7" s="45" t="s">
        <v>1</v>
      </c>
      <c r="Q7" s="1">
        <v>211892173</v>
      </c>
      <c r="R7" s="1">
        <v>180148280</v>
      </c>
      <c r="S7" s="1">
        <v>31743893</v>
      </c>
      <c r="T7" s="1">
        <v>28925490</v>
      </c>
      <c r="U7" s="1">
        <v>2818403</v>
      </c>
      <c r="V7" s="1">
        <v>15776983</v>
      </c>
      <c r="W7" s="1">
        <v>20135822</v>
      </c>
      <c r="X7" s="1">
        <v>4358839</v>
      </c>
      <c r="Y7" s="1">
        <v>-804183</v>
      </c>
      <c r="Z7" s="1">
        <v>3384872</v>
      </c>
      <c r="AA7" s="1">
        <v>4189055</v>
      </c>
      <c r="AB7" s="9">
        <v>16273014</v>
      </c>
      <c r="AC7" s="1"/>
      <c r="AD7" s="45" t="s">
        <v>1</v>
      </c>
      <c r="AE7" s="1">
        <v>2370069</v>
      </c>
      <c r="AF7" s="1">
        <v>2489675</v>
      </c>
      <c r="AG7" s="1">
        <v>119606</v>
      </c>
      <c r="AH7" s="1">
        <v>2762662</v>
      </c>
      <c r="AI7" s="1">
        <v>8051290</v>
      </c>
      <c r="AJ7" s="1">
        <v>3088993</v>
      </c>
      <c r="AK7" s="1">
        <v>308152</v>
      </c>
      <c r="AL7" s="1">
        <v>358330</v>
      </c>
      <c r="AM7" s="1">
        <v>50178</v>
      </c>
      <c r="AN7" s="1">
        <v>83572063</v>
      </c>
      <c r="AO7" s="1">
        <v>36054262</v>
      </c>
      <c r="AP7" s="1">
        <v>37445420</v>
      </c>
      <c r="AQ7" s="9">
        <v>-1391158</v>
      </c>
      <c r="AR7" s="1">
        <v>0</v>
      </c>
      <c r="AS7" s="45" t="s">
        <v>1</v>
      </c>
      <c r="AT7" s="1">
        <v>4844420</v>
      </c>
      <c r="AU7" s="1">
        <v>4038836</v>
      </c>
      <c r="AV7" s="1">
        <v>805584</v>
      </c>
      <c r="AW7" s="1">
        <v>42673381</v>
      </c>
      <c r="AX7" s="1">
        <v>11274602</v>
      </c>
      <c r="AY7" s="1">
        <v>10198701</v>
      </c>
      <c r="AZ7" s="1">
        <v>21200078</v>
      </c>
      <c r="BA7" s="1">
        <v>311241219</v>
      </c>
      <c r="BB7" s="1">
        <v>125966</v>
      </c>
      <c r="BC7" s="9">
        <v>2470.8351380531253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2410.9486294108738</v>
      </c>
      <c r="C8" s="109">
        <f t="shared" si="1"/>
        <v>1657.6447978191732</v>
      </c>
      <c r="D8" s="109">
        <f t="shared" si="2"/>
        <v>120.71355444494927</v>
      </c>
      <c r="E8" s="109">
        <f t="shared" si="3"/>
        <v>254.12700287747992</v>
      </c>
      <c r="F8" s="109">
        <f t="shared" si="4"/>
        <v>86.623837649553238</v>
      </c>
      <c r="G8" s="109">
        <f t="shared" si="5"/>
        <v>291.8394366197183</v>
      </c>
      <c r="H8" s="108" t="s">
        <v>2</v>
      </c>
      <c r="I8" s="119">
        <f t="shared" ref="I8:I50" si="6">BA8</f>
        <v>79597469</v>
      </c>
      <c r="J8" s="115">
        <f t="shared" ref="J8:J50" si="7">Q8</f>
        <v>54727143</v>
      </c>
      <c r="K8" s="115">
        <f t="shared" ref="K8:K50" si="8">V8</f>
        <v>3985358</v>
      </c>
      <c r="L8" s="115">
        <f t="shared" ref="L8:L50" si="9">AO8</f>
        <v>8390003</v>
      </c>
      <c r="M8" s="115">
        <f t="shared" ref="M8:M50" si="10">AT8</f>
        <v>2859886</v>
      </c>
      <c r="N8" s="120">
        <f t="shared" ref="N8:N50" si="11">AW8</f>
        <v>9635079</v>
      </c>
      <c r="P8" s="45" t="s">
        <v>2</v>
      </c>
      <c r="Q8" s="1">
        <v>54727143</v>
      </c>
      <c r="R8" s="1">
        <v>46530698</v>
      </c>
      <c r="S8" s="1">
        <v>8196445</v>
      </c>
      <c r="T8" s="1">
        <v>7464139</v>
      </c>
      <c r="U8" s="1">
        <v>732306</v>
      </c>
      <c r="V8" s="1">
        <v>3985358</v>
      </c>
      <c r="W8" s="1">
        <v>5092998</v>
      </c>
      <c r="X8" s="1">
        <v>1107640</v>
      </c>
      <c r="Y8" s="1">
        <v>29457</v>
      </c>
      <c r="Z8" s="1">
        <v>1092286</v>
      </c>
      <c r="AA8" s="1">
        <v>1062829</v>
      </c>
      <c r="AB8" s="9">
        <v>3887353</v>
      </c>
      <c r="AC8" s="1"/>
      <c r="AD8" s="45" t="s">
        <v>2</v>
      </c>
      <c r="AE8" s="1">
        <v>854845</v>
      </c>
      <c r="AF8" s="1">
        <v>888494</v>
      </c>
      <c r="AG8" s="1">
        <v>33649</v>
      </c>
      <c r="AH8" s="1">
        <v>795446</v>
      </c>
      <c r="AI8" s="1">
        <v>2132595</v>
      </c>
      <c r="AJ8" s="1">
        <v>104467</v>
      </c>
      <c r="AK8" s="1">
        <v>68548</v>
      </c>
      <c r="AL8" s="1">
        <v>79710</v>
      </c>
      <c r="AM8" s="1">
        <v>11162</v>
      </c>
      <c r="AN8" s="1">
        <v>20884968</v>
      </c>
      <c r="AO8" s="1">
        <v>8390003</v>
      </c>
      <c r="AP8" s="1">
        <v>8872101</v>
      </c>
      <c r="AQ8" s="9">
        <v>-482098</v>
      </c>
      <c r="AR8" s="1">
        <v>0</v>
      </c>
      <c r="AS8" s="45" t="s">
        <v>2</v>
      </c>
      <c r="AT8" s="1">
        <v>2859886</v>
      </c>
      <c r="AU8" s="1">
        <v>2685400</v>
      </c>
      <c r="AV8" s="1">
        <v>174486</v>
      </c>
      <c r="AW8" s="1">
        <v>9635079</v>
      </c>
      <c r="AX8" s="1">
        <v>1959037</v>
      </c>
      <c r="AY8" s="1">
        <v>3013296</v>
      </c>
      <c r="AZ8" s="1">
        <v>4662746</v>
      </c>
      <c r="BA8" s="1">
        <v>79597469</v>
      </c>
      <c r="BB8" s="1">
        <v>33015</v>
      </c>
      <c r="BC8" s="9">
        <v>2410.9486294108738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2165.9703189378911</v>
      </c>
      <c r="C9" s="109">
        <f t="shared" si="1"/>
        <v>1607.7131657256218</v>
      </c>
      <c r="D9" s="109">
        <f t="shared" si="2"/>
        <v>114.52908972989471</v>
      </c>
      <c r="E9" s="109">
        <f t="shared" si="3"/>
        <v>169.54440714176712</v>
      </c>
      <c r="F9" s="109">
        <f t="shared" si="4"/>
        <v>11.73683808942469</v>
      </c>
      <c r="G9" s="109">
        <f t="shared" si="5"/>
        <v>262.44681825118266</v>
      </c>
      <c r="H9" s="108" t="s">
        <v>3</v>
      </c>
      <c r="I9" s="119">
        <f t="shared" si="6"/>
        <v>113548828</v>
      </c>
      <c r="J9" s="115">
        <f t="shared" si="7"/>
        <v>84282755</v>
      </c>
      <c r="K9" s="115">
        <f t="shared" si="8"/>
        <v>6004073</v>
      </c>
      <c r="L9" s="115">
        <f t="shared" si="9"/>
        <v>8888196</v>
      </c>
      <c r="M9" s="115">
        <f t="shared" si="10"/>
        <v>615292</v>
      </c>
      <c r="N9" s="120">
        <f t="shared" si="11"/>
        <v>13758512</v>
      </c>
      <c r="P9" s="45" t="s">
        <v>3</v>
      </c>
      <c r="Q9" s="1">
        <v>84282755</v>
      </c>
      <c r="R9" s="1">
        <v>71666308</v>
      </c>
      <c r="S9" s="1">
        <v>12616447</v>
      </c>
      <c r="T9" s="1">
        <v>11501296</v>
      </c>
      <c r="U9" s="1">
        <v>1115151</v>
      </c>
      <c r="V9" s="1">
        <v>6004073</v>
      </c>
      <c r="W9" s="1">
        <v>6646415</v>
      </c>
      <c r="X9" s="1">
        <v>642342</v>
      </c>
      <c r="Y9" s="1">
        <v>-58774</v>
      </c>
      <c r="Z9" s="1">
        <v>512664</v>
      </c>
      <c r="AA9" s="1">
        <v>571438</v>
      </c>
      <c r="AB9" s="9">
        <v>5940033</v>
      </c>
      <c r="AC9" s="1"/>
      <c r="AD9" s="45" t="s">
        <v>3</v>
      </c>
      <c r="AE9" s="1">
        <v>1057890</v>
      </c>
      <c r="AF9" s="1">
        <v>1108796</v>
      </c>
      <c r="AG9" s="1">
        <v>50906</v>
      </c>
      <c r="AH9" s="1">
        <v>1366059</v>
      </c>
      <c r="AI9" s="1">
        <v>2912334</v>
      </c>
      <c r="AJ9" s="1">
        <v>603750</v>
      </c>
      <c r="AK9" s="1">
        <v>122814</v>
      </c>
      <c r="AL9" s="1">
        <v>142812</v>
      </c>
      <c r="AM9" s="1">
        <v>19998</v>
      </c>
      <c r="AN9" s="1">
        <v>23262000</v>
      </c>
      <c r="AO9" s="1">
        <v>8888196</v>
      </c>
      <c r="AP9" s="1">
        <v>9200697</v>
      </c>
      <c r="AQ9" s="9">
        <v>-312501</v>
      </c>
      <c r="AR9" s="1">
        <v>0</v>
      </c>
      <c r="AS9" s="45" t="s">
        <v>3</v>
      </c>
      <c r="AT9" s="1">
        <v>615292</v>
      </c>
      <c r="AU9" s="1">
        <v>391749</v>
      </c>
      <c r="AV9" s="1">
        <v>223543</v>
      </c>
      <c r="AW9" s="1">
        <v>13758512</v>
      </c>
      <c r="AX9" s="1">
        <v>658573</v>
      </c>
      <c r="AY9" s="1">
        <v>3773395</v>
      </c>
      <c r="AZ9" s="1">
        <v>9326544</v>
      </c>
      <c r="BA9" s="1">
        <v>113548828</v>
      </c>
      <c r="BB9" s="1">
        <v>52424</v>
      </c>
      <c r="BC9" s="9">
        <v>2165.9703189378911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2170.0645671847733</v>
      </c>
      <c r="C10" s="109">
        <f t="shared" si="1"/>
        <v>1577.223895134126</v>
      </c>
      <c r="D10" s="109">
        <f t="shared" si="2"/>
        <v>103.07012702406558</v>
      </c>
      <c r="E10" s="109">
        <f t="shared" si="3"/>
        <v>219.53187776470111</v>
      </c>
      <c r="F10" s="109">
        <f t="shared" si="4"/>
        <v>34.080435047278925</v>
      </c>
      <c r="G10" s="109">
        <f t="shared" si="5"/>
        <v>236.15823221460167</v>
      </c>
      <c r="H10" s="108" t="s">
        <v>4</v>
      </c>
      <c r="I10" s="119">
        <f t="shared" si="6"/>
        <v>53472561</v>
      </c>
      <c r="J10" s="115">
        <f t="shared" si="7"/>
        <v>38864374</v>
      </c>
      <c r="K10" s="115">
        <f t="shared" si="8"/>
        <v>2539751</v>
      </c>
      <c r="L10" s="115">
        <f t="shared" si="9"/>
        <v>5409485</v>
      </c>
      <c r="M10" s="115">
        <f t="shared" si="10"/>
        <v>839776</v>
      </c>
      <c r="N10" s="120">
        <f t="shared" si="11"/>
        <v>5819175</v>
      </c>
      <c r="P10" s="45" t="s">
        <v>4</v>
      </c>
      <c r="Q10" s="1">
        <v>38864374</v>
      </c>
      <c r="R10" s="1">
        <v>33047125</v>
      </c>
      <c r="S10" s="1">
        <v>5817249</v>
      </c>
      <c r="T10" s="1">
        <v>5297618</v>
      </c>
      <c r="U10" s="1">
        <v>519631</v>
      </c>
      <c r="V10" s="1">
        <v>2539751</v>
      </c>
      <c r="W10" s="1">
        <v>3325291</v>
      </c>
      <c r="X10" s="1">
        <v>785540</v>
      </c>
      <c r="Y10" s="1">
        <v>-28007</v>
      </c>
      <c r="Z10" s="1">
        <v>720665</v>
      </c>
      <c r="AA10" s="1">
        <v>748672</v>
      </c>
      <c r="AB10" s="9">
        <v>2497804</v>
      </c>
      <c r="AC10" s="1"/>
      <c r="AD10" s="45" t="s">
        <v>4</v>
      </c>
      <c r="AE10" s="1">
        <v>510913</v>
      </c>
      <c r="AF10" s="1">
        <v>536390</v>
      </c>
      <c r="AG10" s="1">
        <v>25477</v>
      </c>
      <c r="AH10" s="1">
        <v>523732</v>
      </c>
      <c r="AI10" s="1">
        <v>1443539</v>
      </c>
      <c r="AJ10" s="1">
        <v>19620</v>
      </c>
      <c r="AK10" s="1">
        <v>69954</v>
      </c>
      <c r="AL10" s="1">
        <v>81345</v>
      </c>
      <c r="AM10" s="1">
        <v>11391</v>
      </c>
      <c r="AN10" s="1">
        <v>12068436</v>
      </c>
      <c r="AO10" s="1">
        <v>5409485</v>
      </c>
      <c r="AP10" s="1">
        <v>5651885</v>
      </c>
      <c r="AQ10" s="9">
        <v>-242400</v>
      </c>
      <c r="AR10" s="1">
        <v>0</v>
      </c>
      <c r="AS10" s="45" t="s">
        <v>4</v>
      </c>
      <c r="AT10" s="1">
        <v>839776</v>
      </c>
      <c r="AU10" s="1">
        <v>674588</v>
      </c>
      <c r="AV10" s="1">
        <v>165188</v>
      </c>
      <c r="AW10" s="1">
        <v>5819175</v>
      </c>
      <c r="AX10" s="1">
        <v>898396</v>
      </c>
      <c r="AY10" s="1">
        <v>1254075</v>
      </c>
      <c r="AZ10" s="1">
        <v>3666704</v>
      </c>
      <c r="BA10" s="1">
        <v>53472561</v>
      </c>
      <c r="BB10" s="1">
        <v>24641</v>
      </c>
      <c r="BC10" s="9">
        <v>2170.0645671847733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2434.7741935483873</v>
      </c>
      <c r="C11" s="109">
        <f t="shared" si="1"/>
        <v>1683.831652279267</v>
      </c>
      <c r="D11" s="109">
        <f t="shared" si="2"/>
        <v>137.74922005149173</v>
      </c>
      <c r="E11" s="109">
        <f t="shared" si="3"/>
        <v>240.9595032560957</v>
      </c>
      <c r="F11" s="109">
        <f t="shared" si="4"/>
        <v>-2.0628653642283812</v>
      </c>
      <c r="G11" s="109">
        <f t="shared" si="5"/>
        <v>374.29668332576102</v>
      </c>
      <c r="H11" s="108" t="s">
        <v>5</v>
      </c>
      <c r="I11" s="119">
        <f t="shared" si="6"/>
        <v>160768140</v>
      </c>
      <c r="J11" s="115">
        <f t="shared" si="7"/>
        <v>111183404</v>
      </c>
      <c r="K11" s="115">
        <f t="shared" si="8"/>
        <v>9095581</v>
      </c>
      <c r="L11" s="115">
        <f t="shared" si="9"/>
        <v>15910556</v>
      </c>
      <c r="M11" s="115">
        <f t="shared" si="10"/>
        <v>-136211</v>
      </c>
      <c r="N11" s="120">
        <f t="shared" si="11"/>
        <v>24714810</v>
      </c>
      <c r="P11" s="45" t="s">
        <v>5</v>
      </c>
      <c r="Q11" s="1">
        <v>111183404</v>
      </c>
      <c r="R11" s="1">
        <v>94522070</v>
      </c>
      <c r="S11" s="1">
        <v>16661334</v>
      </c>
      <c r="T11" s="1">
        <v>15182339</v>
      </c>
      <c r="U11" s="1">
        <v>1478995</v>
      </c>
      <c r="V11" s="1">
        <v>9095581</v>
      </c>
      <c r="W11" s="1">
        <v>10767651</v>
      </c>
      <c r="X11" s="1">
        <v>1672070</v>
      </c>
      <c r="Y11" s="1">
        <v>-94801</v>
      </c>
      <c r="Z11" s="1">
        <v>1478592</v>
      </c>
      <c r="AA11" s="1">
        <v>1573393</v>
      </c>
      <c r="AB11" s="9">
        <v>8958890</v>
      </c>
      <c r="AC11" s="1"/>
      <c r="AD11" s="45" t="s">
        <v>5</v>
      </c>
      <c r="AE11" s="1">
        <v>1184311</v>
      </c>
      <c r="AF11" s="1">
        <v>1245293</v>
      </c>
      <c r="AG11" s="1">
        <v>60982</v>
      </c>
      <c r="AH11" s="1">
        <v>897294</v>
      </c>
      <c r="AI11" s="1">
        <v>4304826</v>
      </c>
      <c r="AJ11" s="1">
        <v>2572459</v>
      </c>
      <c r="AK11" s="1">
        <v>231492</v>
      </c>
      <c r="AL11" s="1">
        <v>269187</v>
      </c>
      <c r="AM11" s="1">
        <v>37695</v>
      </c>
      <c r="AN11" s="1">
        <v>40489155</v>
      </c>
      <c r="AO11" s="1">
        <v>15910556</v>
      </c>
      <c r="AP11" s="1">
        <v>16574372</v>
      </c>
      <c r="AQ11" s="9">
        <v>-663816</v>
      </c>
      <c r="AR11" s="1">
        <v>0</v>
      </c>
      <c r="AS11" s="45" t="s">
        <v>5</v>
      </c>
      <c r="AT11" s="1">
        <v>-136211</v>
      </c>
      <c r="AU11" s="1">
        <v>-433023</v>
      </c>
      <c r="AV11" s="1">
        <v>296812</v>
      </c>
      <c r="AW11" s="1">
        <v>24714810</v>
      </c>
      <c r="AX11" s="1">
        <v>6804028</v>
      </c>
      <c r="AY11" s="1">
        <v>5836860</v>
      </c>
      <c r="AZ11" s="1">
        <v>12073922</v>
      </c>
      <c r="BA11" s="1">
        <v>160768140</v>
      </c>
      <c r="BB11" s="1">
        <v>66030</v>
      </c>
      <c r="BC11" s="9">
        <v>2434.7741935483873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2265.6421336143803</v>
      </c>
      <c r="C12" s="109">
        <f t="shared" si="1"/>
        <v>1562.2950602103949</v>
      </c>
      <c r="D12" s="109">
        <f t="shared" si="2"/>
        <v>123.14265081874427</v>
      </c>
      <c r="E12" s="109">
        <f t="shared" si="3"/>
        <v>239.6478326209575</v>
      </c>
      <c r="F12" s="109">
        <f t="shared" si="4"/>
        <v>20.20678415988446</v>
      </c>
      <c r="G12" s="109">
        <f t="shared" si="5"/>
        <v>320.34980580439918</v>
      </c>
      <c r="H12" s="108" t="s">
        <v>6</v>
      </c>
      <c r="I12" s="119">
        <f t="shared" si="6"/>
        <v>116084706</v>
      </c>
      <c r="J12" s="115">
        <f t="shared" si="7"/>
        <v>80047312</v>
      </c>
      <c r="K12" s="115">
        <f t="shared" si="8"/>
        <v>6309460</v>
      </c>
      <c r="L12" s="115">
        <f t="shared" si="9"/>
        <v>12278836</v>
      </c>
      <c r="M12" s="115">
        <f t="shared" si="10"/>
        <v>1035335</v>
      </c>
      <c r="N12" s="120">
        <f t="shared" si="11"/>
        <v>16413763</v>
      </c>
      <c r="P12" s="45" t="s">
        <v>6</v>
      </c>
      <c r="Q12" s="1">
        <v>80047312</v>
      </c>
      <c r="R12" s="1">
        <v>68047230</v>
      </c>
      <c r="S12" s="1">
        <v>12000082</v>
      </c>
      <c r="T12" s="1">
        <v>10933833</v>
      </c>
      <c r="U12" s="1">
        <v>1066249</v>
      </c>
      <c r="V12" s="1">
        <v>6309460</v>
      </c>
      <c r="W12" s="1">
        <v>7604008</v>
      </c>
      <c r="X12" s="1">
        <v>1294548</v>
      </c>
      <c r="Y12" s="1">
        <v>-372062</v>
      </c>
      <c r="Z12" s="1">
        <v>852914</v>
      </c>
      <c r="AA12" s="1">
        <v>1224976</v>
      </c>
      <c r="AB12" s="9">
        <v>6545085</v>
      </c>
      <c r="AC12" s="1"/>
      <c r="AD12" s="45" t="s">
        <v>6</v>
      </c>
      <c r="AE12" s="1">
        <v>792300</v>
      </c>
      <c r="AF12" s="1">
        <v>839655</v>
      </c>
      <c r="AG12" s="1">
        <v>47355</v>
      </c>
      <c r="AH12" s="1">
        <v>818878</v>
      </c>
      <c r="AI12" s="1">
        <v>3318041</v>
      </c>
      <c r="AJ12" s="1">
        <v>1615866</v>
      </c>
      <c r="AK12" s="1">
        <v>136437</v>
      </c>
      <c r="AL12" s="1">
        <v>158654</v>
      </c>
      <c r="AM12" s="1">
        <v>22217</v>
      </c>
      <c r="AN12" s="1">
        <v>29727934</v>
      </c>
      <c r="AO12" s="1">
        <v>12278836</v>
      </c>
      <c r="AP12" s="1">
        <v>12778587</v>
      </c>
      <c r="AQ12" s="9">
        <v>-499751</v>
      </c>
      <c r="AR12" s="1">
        <v>0</v>
      </c>
      <c r="AS12" s="45" t="s">
        <v>6</v>
      </c>
      <c r="AT12" s="1">
        <v>1035335</v>
      </c>
      <c r="AU12" s="1">
        <v>775094</v>
      </c>
      <c r="AV12" s="1">
        <v>260241</v>
      </c>
      <c r="AW12" s="1">
        <v>16413763</v>
      </c>
      <c r="AX12" s="1">
        <v>4704525</v>
      </c>
      <c r="AY12" s="1">
        <v>3913056</v>
      </c>
      <c r="AZ12" s="1">
        <v>7796182</v>
      </c>
      <c r="BA12" s="1">
        <v>116084706</v>
      </c>
      <c r="BB12" s="1">
        <v>51237</v>
      </c>
      <c r="BC12" s="9">
        <v>2265.6421336143803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2492.2063344985891</v>
      </c>
      <c r="C13" s="109">
        <f t="shared" si="1"/>
        <v>1642.2459251147707</v>
      </c>
      <c r="D13" s="109">
        <f t="shared" si="2"/>
        <v>119.31217622035969</v>
      </c>
      <c r="E13" s="109">
        <f t="shared" si="3"/>
        <v>329.21103061955102</v>
      </c>
      <c r="F13" s="109">
        <f t="shared" si="4"/>
        <v>4.2480520574485112</v>
      </c>
      <c r="G13" s="109">
        <f t="shared" si="5"/>
        <v>397.18915048645914</v>
      </c>
      <c r="H13" s="108" t="s">
        <v>7</v>
      </c>
      <c r="I13" s="119">
        <f t="shared" si="6"/>
        <v>118344910</v>
      </c>
      <c r="J13" s="115">
        <f t="shared" si="7"/>
        <v>77983690</v>
      </c>
      <c r="K13" s="115">
        <f t="shared" si="8"/>
        <v>5665658</v>
      </c>
      <c r="L13" s="115">
        <f t="shared" si="9"/>
        <v>15632915</v>
      </c>
      <c r="M13" s="115">
        <f t="shared" si="10"/>
        <v>201723</v>
      </c>
      <c r="N13" s="120">
        <f t="shared" si="11"/>
        <v>18860924</v>
      </c>
      <c r="P13" s="45" t="s">
        <v>7</v>
      </c>
      <c r="Q13" s="1">
        <v>77983690</v>
      </c>
      <c r="R13" s="1">
        <v>66296453</v>
      </c>
      <c r="S13" s="1">
        <v>11687237</v>
      </c>
      <c r="T13" s="1">
        <v>10647667</v>
      </c>
      <c r="U13" s="1">
        <v>1039570</v>
      </c>
      <c r="V13" s="1">
        <v>5665658</v>
      </c>
      <c r="W13" s="1">
        <v>7678766</v>
      </c>
      <c r="X13" s="1">
        <v>2013108</v>
      </c>
      <c r="Y13" s="1">
        <v>-792907</v>
      </c>
      <c r="Z13" s="1">
        <v>1159359</v>
      </c>
      <c r="AA13" s="1">
        <v>1952266</v>
      </c>
      <c r="AB13" s="9">
        <v>6343719</v>
      </c>
      <c r="AC13" s="1"/>
      <c r="AD13" s="45" t="s">
        <v>7</v>
      </c>
      <c r="AE13" s="1">
        <v>686172</v>
      </c>
      <c r="AF13" s="1">
        <v>728313</v>
      </c>
      <c r="AG13" s="1">
        <v>42141</v>
      </c>
      <c r="AH13" s="1">
        <v>1000230</v>
      </c>
      <c r="AI13" s="1">
        <v>3047940</v>
      </c>
      <c r="AJ13" s="1">
        <v>1609377</v>
      </c>
      <c r="AK13" s="1">
        <v>114846</v>
      </c>
      <c r="AL13" s="1">
        <v>133547</v>
      </c>
      <c r="AM13" s="1">
        <v>18701</v>
      </c>
      <c r="AN13" s="1">
        <v>34695562</v>
      </c>
      <c r="AO13" s="1">
        <v>15632915</v>
      </c>
      <c r="AP13" s="1">
        <v>16061568</v>
      </c>
      <c r="AQ13" s="9">
        <v>-428653</v>
      </c>
      <c r="AR13" s="1">
        <v>0</v>
      </c>
      <c r="AS13" s="45" t="s">
        <v>7</v>
      </c>
      <c r="AT13" s="1">
        <v>201723</v>
      </c>
      <c r="AU13" s="1">
        <v>6135</v>
      </c>
      <c r="AV13" s="1">
        <v>195588</v>
      </c>
      <c r="AW13" s="1">
        <v>18860924</v>
      </c>
      <c r="AX13" s="1">
        <v>7621605</v>
      </c>
      <c r="AY13" s="1">
        <v>3750148</v>
      </c>
      <c r="AZ13" s="1">
        <v>7489171</v>
      </c>
      <c r="BA13" s="1">
        <v>118344910</v>
      </c>
      <c r="BB13" s="1">
        <v>47486</v>
      </c>
      <c r="BC13" s="9">
        <v>2492.2063344985891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2448.3353578463557</v>
      </c>
      <c r="C14" s="109">
        <f t="shared" si="1"/>
        <v>1770.2484679360909</v>
      </c>
      <c r="D14" s="109">
        <f t="shared" si="2"/>
        <v>96.028862989713289</v>
      </c>
      <c r="E14" s="109">
        <f t="shared" si="3"/>
        <v>251.2934449551324</v>
      </c>
      <c r="F14" s="109">
        <f t="shared" si="4"/>
        <v>4.7667979864302907</v>
      </c>
      <c r="G14" s="109">
        <f t="shared" si="5"/>
        <v>325.99778397898882</v>
      </c>
      <c r="H14" s="108" t="s">
        <v>8</v>
      </c>
      <c r="I14" s="119">
        <f t="shared" si="6"/>
        <v>89491554</v>
      </c>
      <c r="J14" s="115">
        <f t="shared" si="7"/>
        <v>64706122</v>
      </c>
      <c r="K14" s="115">
        <f t="shared" si="8"/>
        <v>3510047</v>
      </c>
      <c r="L14" s="115">
        <f t="shared" si="9"/>
        <v>9185278</v>
      </c>
      <c r="M14" s="115">
        <f t="shared" si="10"/>
        <v>174236</v>
      </c>
      <c r="N14" s="120">
        <f t="shared" si="11"/>
        <v>11915871</v>
      </c>
      <c r="P14" s="45" t="s">
        <v>8</v>
      </c>
      <c r="Q14" s="1">
        <v>64706122</v>
      </c>
      <c r="R14" s="1">
        <v>55010827</v>
      </c>
      <c r="S14" s="1">
        <v>9695295</v>
      </c>
      <c r="T14" s="1">
        <v>8834541</v>
      </c>
      <c r="U14" s="1">
        <v>860754</v>
      </c>
      <c r="V14" s="1">
        <v>3510047</v>
      </c>
      <c r="W14" s="1">
        <v>4065265</v>
      </c>
      <c r="X14" s="1">
        <v>555218</v>
      </c>
      <c r="Y14" s="1">
        <v>-121485</v>
      </c>
      <c r="Z14" s="1">
        <v>393172</v>
      </c>
      <c r="AA14" s="1">
        <v>514657</v>
      </c>
      <c r="AB14" s="9">
        <v>3583674</v>
      </c>
      <c r="AC14" s="1"/>
      <c r="AD14" s="45" t="s">
        <v>8</v>
      </c>
      <c r="AE14" s="1">
        <v>434883</v>
      </c>
      <c r="AF14" s="1">
        <v>467651</v>
      </c>
      <c r="AG14" s="1">
        <v>32768</v>
      </c>
      <c r="AH14" s="1">
        <v>368552</v>
      </c>
      <c r="AI14" s="1">
        <v>2346793</v>
      </c>
      <c r="AJ14" s="1">
        <v>433446</v>
      </c>
      <c r="AK14" s="1">
        <v>47858</v>
      </c>
      <c r="AL14" s="1">
        <v>55651</v>
      </c>
      <c r="AM14" s="1">
        <v>7793</v>
      </c>
      <c r="AN14" s="1">
        <v>21275385</v>
      </c>
      <c r="AO14" s="1">
        <v>9185278</v>
      </c>
      <c r="AP14" s="1">
        <v>9494266</v>
      </c>
      <c r="AQ14" s="9">
        <v>-308988</v>
      </c>
      <c r="AR14" s="1">
        <v>0</v>
      </c>
      <c r="AS14" s="45" t="s">
        <v>8</v>
      </c>
      <c r="AT14" s="1">
        <v>174236</v>
      </c>
      <c r="AU14" s="1">
        <v>51582</v>
      </c>
      <c r="AV14" s="1">
        <v>122654</v>
      </c>
      <c r="AW14" s="1">
        <v>11915871</v>
      </c>
      <c r="AX14" s="1">
        <v>1912825</v>
      </c>
      <c r="AY14" s="1">
        <v>4260365</v>
      </c>
      <c r="AZ14" s="1">
        <v>5742681</v>
      </c>
      <c r="BA14" s="1">
        <v>89491554</v>
      </c>
      <c r="BB14" s="1">
        <v>36552</v>
      </c>
      <c r="BC14" s="9">
        <v>2448.3353578463557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2316.6040224327985</v>
      </c>
      <c r="C15" s="115">
        <f t="shared" si="1"/>
        <v>1525.3394314445948</v>
      </c>
      <c r="D15" s="115">
        <f t="shared" si="2"/>
        <v>96.286366273448081</v>
      </c>
      <c r="E15" s="115">
        <f t="shared" si="3"/>
        <v>270.27054728292399</v>
      </c>
      <c r="F15" s="115">
        <f t="shared" si="4"/>
        <v>14.426725971765617</v>
      </c>
      <c r="G15" s="115">
        <f t="shared" si="5"/>
        <v>410.28095146006575</v>
      </c>
      <c r="H15" s="108" t="s">
        <v>35</v>
      </c>
      <c r="I15" s="119">
        <f t="shared" si="6"/>
        <v>59895797</v>
      </c>
      <c r="J15" s="115">
        <f t="shared" si="7"/>
        <v>39437651</v>
      </c>
      <c r="K15" s="115">
        <f t="shared" si="8"/>
        <v>2489484</v>
      </c>
      <c r="L15" s="115">
        <f t="shared" si="9"/>
        <v>6987845</v>
      </c>
      <c r="M15" s="115">
        <f t="shared" si="10"/>
        <v>373003</v>
      </c>
      <c r="N15" s="120">
        <f t="shared" si="11"/>
        <v>10607814</v>
      </c>
      <c r="P15" s="45" t="s">
        <v>35</v>
      </c>
      <c r="Q15" s="1">
        <v>39437651</v>
      </c>
      <c r="R15" s="1">
        <v>33529101</v>
      </c>
      <c r="S15" s="1">
        <v>5908550</v>
      </c>
      <c r="T15" s="1">
        <v>5385152</v>
      </c>
      <c r="U15" s="1">
        <v>523398</v>
      </c>
      <c r="V15" s="1">
        <v>2489484</v>
      </c>
      <c r="W15" s="1">
        <v>2956875</v>
      </c>
      <c r="X15" s="1">
        <v>467391</v>
      </c>
      <c r="Y15" s="1">
        <v>-306112</v>
      </c>
      <c r="Z15" s="1">
        <v>127160</v>
      </c>
      <c r="AA15" s="1">
        <v>433272</v>
      </c>
      <c r="AB15" s="9">
        <v>2739351</v>
      </c>
      <c r="AC15" s="1"/>
      <c r="AD15" s="45" t="s">
        <v>35</v>
      </c>
      <c r="AE15" s="1">
        <v>515284</v>
      </c>
      <c r="AF15" s="1">
        <v>540244</v>
      </c>
      <c r="AG15" s="1">
        <v>24960</v>
      </c>
      <c r="AH15" s="1">
        <v>258922</v>
      </c>
      <c r="AI15" s="1">
        <v>1766839</v>
      </c>
      <c r="AJ15" s="1">
        <v>198306</v>
      </c>
      <c r="AK15" s="1">
        <v>56245</v>
      </c>
      <c r="AL15" s="1">
        <v>65404</v>
      </c>
      <c r="AM15" s="1">
        <v>9159</v>
      </c>
      <c r="AN15" s="1">
        <v>17968662</v>
      </c>
      <c r="AO15" s="1">
        <v>6987845</v>
      </c>
      <c r="AP15" s="1">
        <v>7231974</v>
      </c>
      <c r="AQ15" s="9">
        <v>-244129</v>
      </c>
      <c r="AR15" s="1">
        <v>0</v>
      </c>
      <c r="AS15" s="45" t="s">
        <v>35</v>
      </c>
      <c r="AT15" s="1">
        <v>373003</v>
      </c>
      <c r="AU15" s="1">
        <v>206730</v>
      </c>
      <c r="AV15" s="1">
        <v>166273</v>
      </c>
      <c r="AW15" s="1">
        <v>10607814</v>
      </c>
      <c r="AX15" s="1">
        <v>3174960</v>
      </c>
      <c r="AY15" s="1">
        <v>2382291</v>
      </c>
      <c r="AZ15" s="1">
        <v>5050563</v>
      </c>
      <c r="BA15" s="1">
        <v>59895797</v>
      </c>
      <c r="BB15" s="1">
        <v>25855</v>
      </c>
      <c r="BC15" s="9">
        <v>2316.6040224327985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2351.7783615954145</v>
      </c>
      <c r="C16" s="109">
        <f t="shared" si="1"/>
        <v>1614.6734791361016</v>
      </c>
      <c r="D16" s="109">
        <f t="shared" si="2"/>
        <v>83.333702958135731</v>
      </c>
      <c r="E16" s="109">
        <f t="shared" si="3"/>
        <v>269.07555699614454</v>
      </c>
      <c r="F16" s="109">
        <f t="shared" si="4"/>
        <v>34.229912313623799</v>
      </c>
      <c r="G16" s="109">
        <f t="shared" si="5"/>
        <v>350.46571019140879</v>
      </c>
      <c r="H16" s="108" t="s">
        <v>36</v>
      </c>
      <c r="I16" s="119">
        <f t="shared" si="6"/>
        <v>137856544</v>
      </c>
      <c r="J16" s="115">
        <f t="shared" si="7"/>
        <v>94648930</v>
      </c>
      <c r="K16" s="115">
        <f t="shared" si="8"/>
        <v>4884855</v>
      </c>
      <c r="L16" s="115">
        <f t="shared" si="9"/>
        <v>15772671</v>
      </c>
      <c r="M16" s="115">
        <f t="shared" si="10"/>
        <v>2006489</v>
      </c>
      <c r="N16" s="120">
        <f t="shared" si="11"/>
        <v>20543599</v>
      </c>
      <c r="P16" s="45" t="s">
        <v>36</v>
      </c>
      <c r="Q16" s="1">
        <v>94648930</v>
      </c>
      <c r="R16" s="1">
        <v>80460141</v>
      </c>
      <c r="S16" s="1">
        <v>14188789</v>
      </c>
      <c r="T16" s="1">
        <v>12923349</v>
      </c>
      <c r="U16" s="1">
        <v>1265440</v>
      </c>
      <c r="V16" s="1">
        <v>4884855</v>
      </c>
      <c r="W16" s="1">
        <v>6209513</v>
      </c>
      <c r="X16" s="1">
        <v>1324658</v>
      </c>
      <c r="Y16" s="1">
        <v>-548419</v>
      </c>
      <c r="Z16" s="1">
        <v>704470</v>
      </c>
      <c r="AA16" s="1">
        <v>1252889</v>
      </c>
      <c r="AB16" s="9">
        <v>5316791</v>
      </c>
      <c r="AC16" s="1"/>
      <c r="AD16" s="45" t="s">
        <v>36</v>
      </c>
      <c r="AE16" s="1">
        <v>694640</v>
      </c>
      <c r="AF16" s="1">
        <v>747442</v>
      </c>
      <c r="AG16" s="1">
        <v>52802</v>
      </c>
      <c r="AH16" s="1">
        <v>734405</v>
      </c>
      <c r="AI16" s="1">
        <v>3714711</v>
      </c>
      <c r="AJ16" s="1">
        <v>173035</v>
      </c>
      <c r="AK16" s="1">
        <v>116483</v>
      </c>
      <c r="AL16" s="1">
        <v>135450</v>
      </c>
      <c r="AM16" s="1">
        <v>18967</v>
      </c>
      <c r="AN16" s="1">
        <v>38322759</v>
      </c>
      <c r="AO16" s="1">
        <v>15772671</v>
      </c>
      <c r="AP16" s="1">
        <v>16136572</v>
      </c>
      <c r="AQ16" s="9">
        <v>-363901</v>
      </c>
      <c r="AR16" s="1">
        <v>0</v>
      </c>
      <c r="AS16" s="45" t="s">
        <v>36</v>
      </c>
      <c r="AT16" s="10">
        <v>2006489</v>
      </c>
      <c r="AU16" s="1">
        <v>1754191</v>
      </c>
      <c r="AV16" s="1">
        <v>252298</v>
      </c>
      <c r="AW16" s="1">
        <v>20543599</v>
      </c>
      <c r="AX16" s="1">
        <v>5281803</v>
      </c>
      <c r="AY16" s="1">
        <v>4973380</v>
      </c>
      <c r="AZ16" s="1">
        <v>10288416</v>
      </c>
      <c r="BA16" s="1">
        <v>137856544</v>
      </c>
      <c r="BB16" s="1">
        <v>58618</v>
      </c>
      <c r="BC16" s="9">
        <v>2351.7783615954145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2427.1767622825755</v>
      </c>
      <c r="C17" s="109">
        <f t="shared" si="1"/>
        <v>1586.4371757705219</v>
      </c>
      <c r="D17" s="109">
        <f t="shared" si="2"/>
        <v>122.64071559353067</v>
      </c>
      <c r="E17" s="109">
        <f t="shared" si="3"/>
        <v>347.76674549893193</v>
      </c>
      <c r="F17" s="109">
        <f t="shared" si="4"/>
        <v>-0.82602227647238324</v>
      </c>
      <c r="G17" s="109">
        <f t="shared" si="5"/>
        <v>371.15814769606345</v>
      </c>
      <c r="H17" s="108" t="s">
        <v>37</v>
      </c>
      <c r="I17" s="119">
        <f t="shared" si="6"/>
        <v>63630866</v>
      </c>
      <c r="J17" s="115">
        <f t="shared" si="7"/>
        <v>41590037</v>
      </c>
      <c r="K17" s="115">
        <f t="shared" si="8"/>
        <v>3215149</v>
      </c>
      <c r="L17" s="115">
        <f t="shared" si="9"/>
        <v>9117053</v>
      </c>
      <c r="M17" s="115">
        <f t="shared" si="10"/>
        <v>-21655</v>
      </c>
      <c r="N17" s="120">
        <f t="shared" si="11"/>
        <v>9730282</v>
      </c>
      <c r="P17" s="45" t="s">
        <v>37</v>
      </c>
      <c r="Q17" s="1">
        <v>41590037</v>
      </c>
      <c r="R17" s="1">
        <v>35365335</v>
      </c>
      <c r="S17" s="1">
        <v>6224702</v>
      </c>
      <c r="T17" s="1">
        <v>5669146</v>
      </c>
      <c r="U17" s="1">
        <v>555556</v>
      </c>
      <c r="V17" s="1">
        <v>3215149</v>
      </c>
      <c r="W17" s="1">
        <v>4145855</v>
      </c>
      <c r="X17" s="1">
        <v>930706</v>
      </c>
      <c r="Y17" s="1">
        <v>-70891</v>
      </c>
      <c r="Z17" s="1">
        <v>825378</v>
      </c>
      <c r="AA17" s="1">
        <v>896269</v>
      </c>
      <c r="AB17" s="9">
        <v>3226759</v>
      </c>
      <c r="AC17" s="1"/>
      <c r="AD17" s="45" t="s">
        <v>37</v>
      </c>
      <c r="AE17" s="1">
        <v>303636</v>
      </c>
      <c r="AF17" s="1">
        <v>328420</v>
      </c>
      <c r="AG17" s="1">
        <v>24784</v>
      </c>
      <c r="AH17" s="1">
        <v>612580</v>
      </c>
      <c r="AI17" s="1">
        <v>1742557</v>
      </c>
      <c r="AJ17" s="1">
        <v>567986</v>
      </c>
      <c r="AK17" s="1">
        <v>59281</v>
      </c>
      <c r="AL17" s="1">
        <v>68934</v>
      </c>
      <c r="AM17" s="1">
        <v>9653</v>
      </c>
      <c r="AN17" s="1">
        <v>18825680</v>
      </c>
      <c r="AO17" s="1">
        <v>9117053</v>
      </c>
      <c r="AP17" s="1">
        <v>9326310</v>
      </c>
      <c r="AQ17" s="9">
        <v>-209257</v>
      </c>
      <c r="AR17" s="1">
        <v>0</v>
      </c>
      <c r="AS17" s="45" t="s">
        <v>37</v>
      </c>
      <c r="AT17" s="1">
        <v>-21655</v>
      </c>
      <c r="AU17" s="1">
        <v>-136345</v>
      </c>
      <c r="AV17" s="1">
        <v>114690</v>
      </c>
      <c r="AW17" s="1">
        <v>9730282</v>
      </c>
      <c r="AX17" s="1">
        <v>3724030</v>
      </c>
      <c r="AY17" s="1">
        <v>1756877</v>
      </c>
      <c r="AZ17" s="1">
        <v>4249375</v>
      </c>
      <c r="BA17" s="1">
        <v>63630866</v>
      </c>
      <c r="BB17" s="1">
        <v>26216</v>
      </c>
      <c r="BC17" s="9">
        <v>2427.1767622825755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2196.7413875357806</v>
      </c>
      <c r="C18" s="109">
        <f t="shared" si="1"/>
        <v>1475.0405137347461</v>
      </c>
      <c r="D18" s="109">
        <f t="shared" si="2"/>
        <v>107.56887460452971</v>
      </c>
      <c r="E18" s="109">
        <f t="shared" si="3"/>
        <v>240.58184351930899</v>
      </c>
      <c r="F18" s="109">
        <f t="shared" si="4"/>
        <v>9.3502360267162157</v>
      </c>
      <c r="G18" s="109">
        <f t="shared" si="5"/>
        <v>364.19991965047961</v>
      </c>
      <c r="H18" s="108" t="s">
        <v>38</v>
      </c>
      <c r="I18" s="119">
        <f t="shared" si="6"/>
        <v>174974845</v>
      </c>
      <c r="J18" s="115">
        <f t="shared" si="7"/>
        <v>117489927</v>
      </c>
      <c r="K18" s="115">
        <f t="shared" si="8"/>
        <v>8568076</v>
      </c>
      <c r="L18" s="115">
        <f t="shared" si="9"/>
        <v>19162825</v>
      </c>
      <c r="M18" s="115">
        <f t="shared" si="10"/>
        <v>744765</v>
      </c>
      <c r="N18" s="120">
        <f t="shared" si="11"/>
        <v>29009252</v>
      </c>
      <c r="P18" s="45" t="s">
        <v>38</v>
      </c>
      <c r="Q18" s="1">
        <v>117489927</v>
      </c>
      <c r="R18" s="1">
        <v>99892487</v>
      </c>
      <c r="S18" s="1">
        <v>17597440</v>
      </c>
      <c r="T18" s="1">
        <v>16028729</v>
      </c>
      <c r="U18" s="1">
        <v>1568711</v>
      </c>
      <c r="V18" s="1">
        <v>8568076</v>
      </c>
      <c r="W18" s="1">
        <v>10354905</v>
      </c>
      <c r="X18" s="1">
        <v>1786829</v>
      </c>
      <c r="Y18" s="1">
        <v>-324964</v>
      </c>
      <c r="Z18" s="1">
        <v>1346505</v>
      </c>
      <c r="AA18" s="1">
        <v>1671469</v>
      </c>
      <c r="AB18" s="9">
        <v>8678045</v>
      </c>
      <c r="AC18" s="1"/>
      <c r="AD18" s="45" t="s">
        <v>38</v>
      </c>
      <c r="AE18" s="1">
        <v>1615915</v>
      </c>
      <c r="AF18" s="1">
        <v>1696267</v>
      </c>
      <c r="AG18" s="1">
        <v>80352</v>
      </c>
      <c r="AH18" s="1">
        <v>1009139</v>
      </c>
      <c r="AI18" s="1">
        <v>4965551</v>
      </c>
      <c r="AJ18" s="1">
        <v>1087440</v>
      </c>
      <c r="AK18" s="1">
        <v>214995</v>
      </c>
      <c r="AL18" s="1">
        <v>250003</v>
      </c>
      <c r="AM18" s="1">
        <v>35008</v>
      </c>
      <c r="AN18" s="1">
        <v>48916842</v>
      </c>
      <c r="AO18" s="1">
        <v>19162825</v>
      </c>
      <c r="AP18" s="1">
        <v>19892764</v>
      </c>
      <c r="AQ18" s="9">
        <v>-729939</v>
      </c>
      <c r="AR18" s="1">
        <v>0</v>
      </c>
      <c r="AS18" s="45" t="s">
        <v>38</v>
      </c>
      <c r="AT18" s="1">
        <v>744765</v>
      </c>
      <c r="AU18" s="1">
        <v>243613</v>
      </c>
      <c r="AV18" s="1">
        <v>501152</v>
      </c>
      <c r="AW18" s="1">
        <v>29009252</v>
      </c>
      <c r="AX18" s="1">
        <v>7987068</v>
      </c>
      <c r="AY18" s="1">
        <v>7226811</v>
      </c>
      <c r="AZ18" s="1">
        <v>13795373</v>
      </c>
      <c r="BA18" s="1">
        <v>174974845</v>
      </c>
      <c r="BB18" s="1">
        <v>79652</v>
      </c>
      <c r="BC18" s="9">
        <v>2196.7413875357806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08" t="s">
        <v>39</v>
      </c>
      <c r="B19" s="109">
        <f t="shared" si="0"/>
        <v>2715.2617617783676</v>
      </c>
      <c r="C19" s="109">
        <f t="shared" si="1"/>
        <v>2027.9345056403452</v>
      </c>
      <c r="D19" s="109">
        <f t="shared" si="2"/>
        <v>125.907100199071</v>
      </c>
      <c r="E19" s="109">
        <f t="shared" si="3"/>
        <v>269.5301924353019</v>
      </c>
      <c r="F19" s="109">
        <f t="shared" si="4"/>
        <v>-28.067949568679495</v>
      </c>
      <c r="G19" s="109">
        <f t="shared" si="5"/>
        <v>319.95791307232912</v>
      </c>
      <c r="H19" s="108" t="s">
        <v>39</v>
      </c>
      <c r="I19" s="119">
        <f t="shared" si="6"/>
        <v>163675979</v>
      </c>
      <c r="J19" s="115">
        <f t="shared" si="7"/>
        <v>122243892</v>
      </c>
      <c r="K19" s="115">
        <f t="shared" si="8"/>
        <v>7589680</v>
      </c>
      <c r="L19" s="115">
        <f t="shared" si="9"/>
        <v>16247280</v>
      </c>
      <c r="M19" s="115">
        <f t="shared" si="10"/>
        <v>-1691936</v>
      </c>
      <c r="N19" s="120">
        <f t="shared" si="11"/>
        <v>19287063</v>
      </c>
      <c r="P19" s="48" t="s">
        <v>39</v>
      </c>
      <c r="Q19" s="12">
        <v>122243892</v>
      </c>
      <c r="R19" s="12">
        <v>103927512</v>
      </c>
      <c r="S19" s="12">
        <v>18316380</v>
      </c>
      <c r="T19" s="12">
        <v>16686134</v>
      </c>
      <c r="U19" s="12">
        <v>1630246</v>
      </c>
      <c r="V19" s="12">
        <v>7589680</v>
      </c>
      <c r="W19" s="12">
        <v>11865692</v>
      </c>
      <c r="X19" s="12">
        <v>4276012</v>
      </c>
      <c r="Y19" s="12">
        <v>1150839</v>
      </c>
      <c r="Z19" s="12">
        <v>5349439</v>
      </c>
      <c r="AA19" s="12">
        <v>4198600</v>
      </c>
      <c r="AB19" s="13">
        <v>6287814</v>
      </c>
      <c r="AC19" s="1"/>
      <c r="AD19" s="48" t="s">
        <v>39</v>
      </c>
      <c r="AE19" s="12">
        <v>848217</v>
      </c>
      <c r="AF19" s="12">
        <v>901037</v>
      </c>
      <c r="AG19" s="12">
        <v>52820</v>
      </c>
      <c r="AH19" s="12">
        <v>724779</v>
      </c>
      <c r="AI19" s="12">
        <v>4032753</v>
      </c>
      <c r="AJ19" s="12">
        <v>682065</v>
      </c>
      <c r="AK19" s="12">
        <v>151027</v>
      </c>
      <c r="AL19" s="12">
        <v>175619</v>
      </c>
      <c r="AM19" s="12">
        <v>24592</v>
      </c>
      <c r="AN19" s="12">
        <v>33842407</v>
      </c>
      <c r="AO19" s="12">
        <v>16247280</v>
      </c>
      <c r="AP19" s="12">
        <v>16436045</v>
      </c>
      <c r="AQ19" s="13">
        <v>-188765</v>
      </c>
      <c r="AR19" s="1">
        <v>0</v>
      </c>
      <c r="AS19" s="48" t="s">
        <v>39</v>
      </c>
      <c r="AT19" s="11">
        <v>-1691936</v>
      </c>
      <c r="AU19" s="12">
        <v>-1825290</v>
      </c>
      <c r="AV19" s="12">
        <v>133354</v>
      </c>
      <c r="AW19" s="12">
        <v>19287063</v>
      </c>
      <c r="AX19" s="12">
        <v>1802836</v>
      </c>
      <c r="AY19" s="12">
        <v>5363394</v>
      </c>
      <c r="AZ19" s="12">
        <v>12120833</v>
      </c>
      <c r="BA19" s="12">
        <v>163675979</v>
      </c>
      <c r="BB19" s="12">
        <v>60280</v>
      </c>
      <c r="BC19" s="13">
        <v>2715.2617617783676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7" t="s">
        <v>40</v>
      </c>
      <c r="B20" s="197">
        <f t="shared" si="0"/>
        <v>1999.3448556323708</v>
      </c>
      <c r="C20" s="197">
        <f t="shared" si="1"/>
        <v>1400.9199877999188</v>
      </c>
      <c r="D20" s="197">
        <f t="shared" si="2"/>
        <v>83.771756811712081</v>
      </c>
      <c r="E20" s="197">
        <f t="shared" si="3"/>
        <v>175.44987799918667</v>
      </c>
      <c r="F20" s="197">
        <f t="shared" si="4"/>
        <v>18.824013826758843</v>
      </c>
      <c r="G20" s="197">
        <f t="shared" si="5"/>
        <v>320.37921919479464</v>
      </c>
      <c r="H20" s="117" t="s">
        <v>40</v>
      </c>
      <c r="I20" s="198">
        <f t="shared" si="6"/>
        <v>19665556</v>
      </c>
      <c r="J20" s="197">
        <f t="shared" si="7"/>
        <v>13779449</v>
      </c>
      <c r="K20" s="197">
        <f t="shared" si="8"/>
        <v>823979</v>
      </c>
      <c r="L20" s="197">
        <f t="shared" si="9"/>
        <v>1725725</v>
      </c>
      <c r="M20" s="197">
        <f t="shared" si="10"/>
        <v>185153</v>
      </c>
      <c r="N20" s="199">
        <f t="shared" si="11"/>
        <v>3151250</v>
      </c>
      <c r="P20" s="48" t="s">
        <v>40</v>
      </c>
      <c r="Q20" s="12">
        <v>13779449</v>
      </c>
      <c r="R20" s="12">
        <v>11713371</v>
      </c>
      <c r="S20" s="12">
        <v>2066078</v>
      </c>
      <c r="T20" s="12">
        <v>1882595</v>
      </c>
      <c r="U20" s="12">
        <v>183483</v>
      </c>
      <c r="V20" s="12">
        <v>823979</v>
      </c>
      <c r="W20" s="12">
        <v>985944</v>
      </c>
      <c r="X20" s="12">
        <v>161965</v>
      </c>
      <c r="Y20" s="12">
        <v>-21649</v>
      </c>
      <c r="Z20" s="12">
        <v>126361</v>
      </c>
      <c r="AA20" s="12">
        <v>148010</v>
      </c>
      <c r="AB20" s="13">
        <v>813482</v>
      </c>
      <c r="AC20" s="1"/>
      <c r="AD20" s="48" t="s">
        <v>40</v>
      </c>
      <c r="AE20" s="12">
        <v>125184</v>
      </c>
      <c r="AF20" s="12">
        <v>133905</v>
      </c>
      <c r="AG20" s="12">
        <v>8721</v>
      </c>
      <c r="AH20" s="12">
        <v>65270</v>
      </c>
      <c r="AI20" s="12">
        <v>580741</v>
      </c>
      <c r="AJ20" s="12">
        <v>42287</v>
      </c>
      <c r="AK20" s="12">
        <v>32146</v>
      </c>
      <c r="AL20" s="12">
        <v>37380</v>
      </c>
      <c r="AM20" s="12">
        <v>5234</v>
      </c>
      <c r="AN20" s="12">
        <v>5062128</v>
      </c>
      <c r="AO20" s="12">
        <v>1725725</v>
      </c>
      <c r="AP20" s="12">
        <v>1763378</v>
      </c>
      <c r="AQ20" s="13">
        <v>-37653</v>
      </c>
      <c r="AR20" s="1">
        <v>0</v>
      </c>
      <c r="AS20" s="48" t="s">
        <v>40</v>
      </c>
      <c r="AT20" s="12">
        <v>185153</v>
      </c>
      <c r="AU20" s="12">
        <v>122657</v>
      </c>
      <c r="AV20" s="12">
        <v>62496</v>
      </c>
      <c r="AW20" s="12">
        <v>3151250</v>
      </c>
      <c r="AX20" s="12">
        <v>488790</v>
      </c>
      <c r="AY20" s="12">
        <v>1067216</v>
      </c>
      <c r="AZ20" s="12">
        <v>1595244</v>
      </c>
      <c r="BA20" s="12">
        <v>19665556</v>
      </c>
      <c r="BB20" s="12">
        <v>9836</v>
      </c>
      <c r="BC20" s="13">
        <v>1999.3448556323708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2291.4373291682937</v>
      </c>
      <c r="C21" s="109">
        <f t="shared" si="1"/>
        <v>1536.1971885982039</v>
      </c>
      <c r="D21" s="109">
        <f t="shared" si="2"/>
        <v>137.07399453338539</v>
      </c>
      <c r="E21" s="109">
        <f t="shared" si="3"/>
        <v>205.8738773916439</v>
      </c>
      <c r="F21" s="109">
        <f t="shared" si="4"/>
        <v>15.823896915267474</v>
      </c>
      <c r="G21" s="109">
        <f t="shared" si="5"/>
        <v>396.46837172979303</v>
      </c>
      <c r="H21" s="108" t="s">
        <v>9</v>
      </c>
      <c r="I21" s="119">
        <f t="shared" si="6"/>
        <v>11736742</v>
      </c>
      <c r="J21" s="115">
        <f t="shared" si="7"/>
        <v>7868402</v>
      </c>
      <c r="K21" s="115">
        <f t="shared" si="8"/>
        <v>702093</v>
      </c>
      <c r="L21" s="115">
        <f t="shared" si="9"/>
        <v>1054486</v>
      </c>
      <c r="M21" s="115">
        <f t="shared" si="10"/>
        <v>81050</v>
      </c>
      <c r="N21" s="120">
        <f t="shared" si="11"/>
        <v>2030711</v>
      </c>
      <c r="P21" s="45" t="s">
        <v>9</v>
      </c>
      <c r="Q21" s="1">
        <v>7868402</v>
      </c>
      <c r="R21" s="1">
        <v>6688537</v>
      </c>
      <c r="S21" s="1">
        <v>1179865</v>
      </c>
      <c r="T21" s="1">
        <v>1075065</v>
      </c>
      <c r="U21" s="1">
        <v>104800</v>
      </c>
      <c r="V21" s="1">
        <v>702093</v>
      </c>
      <c r="W21" s="1">
        <v>755760</v>
      </c>
      <c r="X21" s="1">
        <v>53667</v>
      </c>
      <c r="Y21" s="1">
        <v>-12386</v>
      </c>
      <c r="Z21" s="1">
        <v>35241</v>
      </c>
      <c r="AA21" s="1">
        <v>47627</v>
      </c>
      <c r="AB21" s="9">
        <v>704429</v>
      </c>
      <c r="AC21" s="1"/>
      <c r="AD21" s="45" t="s">
        <v>9</v>
      </c>
      <c r="AE21" s="1">
        <v>86478</v>
      </c>
      <c r="AF21" s="1">
        <v>90881</v>
      </c>
      <c r="AG21" s="1">
        <v>4403</v>
      </c>
      <c r="AH21" s="1">
        <v>72560</v>
      </c>
      <c r="AI21" s="1">
        <v>331183</v>
      </c>
      <c r="AJ21" s="1">
        <v>214208</v>
      </c>
      <c r="AK21" s="1">
        <v>10050</v>
      </c>
      <c r="AL21" s="1">
        <v>11687</v>
      </c>
      <c r="AM21" s="1">
        <v>1637</v>
      </c>
      <c r="AN21" s="1">
        <v>3166247</v>
      </c>
      <c r="AO21" s="1">
        <v>1054486</v>
      </c>
      <c r="AP21" s="1">
        <v>1079543</v>
      </c>
      <c r="AQ21" s="9">
        <v>-25057</v>
      </c>
      <c r="AR21" s="1">
        <v>0</v>
      </c>
      <c r="AS21" s="45" t="s">
        <v>9</v>
      </c>
      <c r="AT21" s="10">
        <v>81050</v>
      </c>
      <c r="AU21" s="1">
        <v>50775</v>
      </c>
      <c r="AV21" s="1">
        <v>30275</v>
      </c>
      <c r="AW21" s="1">
        <v>2030711</v>
      </c>
      <c r="AX21" s="1">
        <v>723924</v>
      </c>
      <c r="AY21" s="1">
        <v>261548</v>
      </c>
      <c r="AZ21" s="1">
        <v>1045239</v>
      </c>
      <c r="BA21" s="1">
        <v>11736742</v>
      </c>
      <c r="BB21" s="1">
        <v>5122</v>
      </c>
      <c r="BC21" s="9">
        <v>2291.4373291682937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2428.9194816231147</v>
      </c>
      <c r="C22" s="109">
        <f t="shared" si="1"/>
        <v>1489.7702358189929</v>
      </c>
      <c r="D22" s="109">
        <f t="shared" si="2"/>
        <v>103.68738049713193</v>
      </c>
      <c r="E22" s="109">
        <f t="shared" si="3"/>
        <v>338.24962821329933</v>
      </c>
      <c r="F22" s="109">
        <f t="shared" si="4"/>
        <v>176.18769917144678</v>
      </c>
      <c r="G22" s="109">
        <f t="shared" si="5"/>
        <v>321.02453792224344</v>
      </c>
      <c r="H22" s="108" t="s">
        <v>10</v>
      </c>
      <c r="I22" s="119">
        <f t="shared" si="6"/>
        <v>22865848</v>
      </c>
      <c r="J22" s="115">
        <f t="shared" si="7"/>
        <v>14024697</v>
      </c>
      <c r="K22" s="115">
        <f t="shared" si="8"/>
        <v>976113</v>
      </c>
      <c r="L22" s="115">
        <f t="shared" si="9"/>
        <v>3184282</v>
      </c>
      <c r="M22" s="115">
        <f t="shared" si="10"/>
        <v>1658631</v>
      </c>
      <c r="N22" s="120">
        <f t="shared" si="11"/>
        <v>3022125</v>
      </c>
      <c r="P22" s="45" t="s">
        <v>10</v>
      </c>
      <c r="Q22" s="1">
        <v>14024697</v>
      </c>
      <c r="R22" s="1">
        <v>11925660</v>
      </c>
      <c r="S22" s="1">
        <v>2099037</v>
      </c>
      <c r="T22" s="1">
        <v>1914094</v>
      </c>
      <c r="U22" s="1">
        <v>184943</v>
      </c>
      <c r="V22" s="1">
        <v>976113</v>
      </c>
      <c r="W22" s="1">
        <v>1092599</v>
      </c>
      <c r="X22" s="1">
        <v>116486</v>
      </c>
      <c r="Y22" s="1">
        <v>-16753</v>
      </c>
      <c r="Z22" s="1">
        <v>87931</v>
      </c>
      <c r="AA22" s="1">
        <v>104684</v>
      </c>
      <c r="AB22" s="9">
        <v>973340</v>
      </c>
      <c r="AC22" s="1"/>
      <c r="AD22" s="45" t="s">
        <v>10</v>
      </c>
      <c r="AE22" s="1">
        <v>182179</v>
      </c>
      <c r="AF22" s="1">
        <v>190802</v>
      </c>
      <c r="AG22" s="1">
        <v>8623</v>
      </c>
      <c r="AH22" s="1">
        <v>83636</v>
      </c>
      <c r="AI22" s="1">
        <v>606014</v>
      </c>
      <c r="AJ22" s="1">
        <v>101511</v>
      </c>
      <c r="AK22" s="1">
        <v>19526</v>
      </c>
      <c r="AL22" s="1">
        <v>22705</v>
      </c>
      <c r="AM22" s="1">
        <v>3179</v>
      </c>
      <c r="AN22" s="1">
        <v>7865038</v>
      </c>
      <c r="AO22" s="1">
        <v>3184282</v>
      </c>
      <c r="AP22" s="1">
        <v>3236249</v>
      </c>
      <c r="AQ22" s="9">
        <v>-51967</v>
      </c>
      <c r="AR22" s="1">
        <v>0</v>
      </c>
      <c r="AS22" s="45" t="s">
        <v>10</v>
      </c>
      <c r="AT22" s="10">
        <v>1658631</v>
      </c>
      <c r="AU22" s="1">
        <v>1620119</v>
      </c>
      <c r="AV22" s="1">
        <v>38512</v>
      </c>
      <c r="AW22" s="1">
        <v>3022125</v>
      </c>
      <c r="AX22" s="1">
        <v>481100</v>
      </c>
      <c r="AY22" s="1">
        <v>954860</v>
      </c>
      <c r="AZ22" s="1">
        <v>1586165</v>
      </c>
      <c r="BA22" s="1">
        <v>22865848</v>
      </c>
      <c r="BB22" s="1">
        <v>9414</v>
      </c>
      <c r="BC22" s="9">
        <v>2428.9194816231147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2400.3242287917737</v>
      </c>
      <c r="C23" s="109">
        <f t="shared" si="1"/>
        <v>1689.2548200514138</v>
      </c>
      <c r="D23" s="109">
        <f t="shared" si="2"/>
        <v>105.00919023136247</v>
      </c>
      <c r="E23" s="109">
        <f t="shared" si="3"/>
        <v>315.25231362467866</v>
      </c>
      <c r="F23" s="109">
        <f t="shared" si="4"/>
        <v>10.477827763496144</v>
      </c>
      <c r="G23" s="109">
        <f t="shared" si="5"/>
        <v>280.33007712082264</v>
      </c>
      <c r="H23" s="108" t="s">
        <v>11</v>
      </c>
      <c r="I23" s="119">
        <f t="shared" si="6"/>
        <v>37349045</v>
      </c>
      <c r="J23" s="115">
        <f t="shared" si="7"/>
        <v>26284805</v>
      </c>
      <c r="K23" s="115">
        <f t="shared" si="8"/>
        <v>1633943</v>
      </c>
      <c r="L23" s="115">
        <f t="shared" si="9"/>
        <v>4905326</v>
      </c>
      <c r="M23" s="115">
        <f t="shared" si="10"/>
        <v>163035</v>
      </c>
      <c r="N23" s="120">
        <f t="shared" si="11"/>
        <v>4361936</v>
      </c>
      <c r="P23" s="45" t="s">
        <v>11</v>
      </c>
      <c r="Q23" s="1">
        <v>26284805</v>
      </c>
      <c r="R23" s="1">
        <v>22373891</v>
      </c>
      <c r="S23" s="1">
        <v>3910914</v>
      </c>
      <c r="T23" s="1">
        <v>3565382</v>
      </c>
      <c r="U23" s="1">
        <v>345532</v>
      </c>
      <c r="V23" s="1">
        <v>1633943</v>
      </c>
      <c r="W23" s="1">
        <v>1897355</v>
      </c>
      <c r="X23" s="1">
        <v>263412</v>
      </c>
      <c r="Y23" s="1">
        <v>-221614</v>
      </c>
      <c r="Z23" s="1">
        <v>21499</v>
      </c>
      <c r="AA23" s="1">
        <v>243113</v>
      </c>
      <c r="AB23" s="9">
        <v>1824299</v>
      </c>
      <c r="AC23" s="1"/>
      <c r="AD23" s="45" t="s">
        <v>11</v>
      </c>
      <c r="AE23" s="1">
        <v>305083</v>
      </c>
      <c r="AF23" s="1">
        <v>320292</v>
      </c>
      <c r="AG23" s="1">
        <v>15209</v>
      </c>
      <c r="AH23" s="1">
        <v>141576</v>
      </c>
      <c r="AI23" s="1">
        <v>909094</v>
      </c>
      <c r="AJ23" s="1">
        <v>468546</v>
      </c>
      <c r="AK23" s="1">
        <v>31258</v>
      </c>
      <c r="AL23" s="1">
        <v>36348</v>
      </c>
      <c r="AM23" s="1">
        <v>5090</v>
      </c>
      <c r="AN23" s="1">
        <v>9430297</v>
      </c>
      <c r="AO23" s="1">
        <v>4905326</v>
      </c>
      <c r="AP23" s="1">
        <v>5022461</v>
      </c>
      <c r="AQ23" s="9">
        <v>-117135</v>
      </c>
      <c r="AR23" s="1">
        <v>0</v>
      </c>
      <c r="AS23" s="45" t="s">
        <v>11</v>
      </c>
      <c r="AT23" s="10">
        <v>163035</v>
      </c>
      <c r="AU23" s="1">
        <v>86463</v>
      </c>
      <c r="AV23" s="1">
        <v>76572</v>
      </c>
      <c r="AW23" s="1">
        <v>4361936</v>
      </c>
      <c r="AX23" s="1">
        <v>314735</v>
      </c>
      <c r="AY23" s="1">
        <v>1122705</v>
      </c>
      <c r="AZ23" s="1">
        <v>2924496</v>
      </c>
      <c r="BA23" s="1">
        <v>37349045</v>
      </c>
      <c r="BB23" s="1">
        <v>15560</v>
      </c>
      <c r="BC23" s="9">
        <v>2400.3242287917737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08" t="s">
        <v>41</v>
      </c>
      <c r="B24" s="109">
        <f t="shared" si="0"/>
        <v>2357.0303184973459</v>
      </c>
      <c r="C24" s="109">
        <f t="shared" si="1"/>
        <v>1434.0175581870151</v>
      </c>
      <c r="D24" s="109">
        <f t="shared" si="2"/>
        <v>186.01337280522662</v>
      </c>
      <c r="E24" s="109">
        <f t="shared" si="3"/>
        <v>232.62709269089424</v>
      </c>
      <c r="F24" s="109">
        <f t="shared" si="4"/>
        <v>111.57074316047367</v>
      </c>
      <c r="G24" s="109">
        <f t="shared" si="5"/>
        <v>392.80155165373623</v>
      </c>
      <c r="H24" s="108" t="s">
        <v>41</v>
      </c>
      <c r="I24" s="119">
        <f t="shared" si="6"/>
        <v>23089469</v>
      </c>
      <c r="J24" s="115">
        <f t="shared" si="7"/>
        <v>14047636</v>
      </c>
      <c r="K24" s="115">
        <f t="shared" si="8"/>
        <v>1822187</v>
      </c>
      <c r="L24" s="115">
        <f t="shared" si="9"/>
        <v>2278815</v>
      </c>
      <c r="M24" s="115">
        <f t="shared" si="10"/>
        <v>1092947</v>
      </c>
      <c r="N24" s="120">
        <f t="shared" si="11"/>
        <v>3847884</v>
      </c>
      <c r="P24" s="48" t="s">
        <v>41</v>
      </c>
      <c r="Q24" s="12">
        <v>14047636</v>
      </c>
      <c r="R24" s="12">
        <v>11947344</v>
      </c>
      <c r="S24" s="12">
        <v>2100292</v>
      </c>
      <c r="T24" s="12">
        <v>1913200</v>
      </c>
      <c r="U24" s="12">
        <v>187092</v>
      </c>
      <c r="V24" s="12">
        <v>1822187</v>
      </c>
      <c r="W24" s="12">
        <v>1939602</v>
      </c>
      <c r="X24" s="12">
        <v>117415</v>
      </c>
      <c r="Y24" s="12">
        <v>-82811</v>
      </c>
      <c r="Z24" s="12">
        <v>22265</v>
      </c>
      <c r="AA24" s="12">
        <v>105076</v>
      </c>
      <c r="AB24" s="13">
        <v>1881966</v>
      </c>
      <c r="AC24" s="1"/>
      <c r="AD24" s="48" t="s">
        <v>41</v>
      </c>
      <c r="AE24" s="12">
        <v>170161</v>
      </c>
      <c r="AF24" s="12">
        <v>178750</v>
      </c>
      <c r="AG24" s="12">
        <v>8589</v>
      </c>
      <c r="AH24" s="12">
        <v>486695</v>
      </c>
      <c r="AI24" s="12">
        <v>622259</v>
      </c>
      <c r="AJ24" s="12">
        <v>602851</v>
      </c>
      <c r="AK24" s="12">
        <v>23032</v>
      </c>
      <c r="AL24" s="12">
        <v>26782</v>
      </c>
      <c r="AM24" s="12">
        <v>3750</v>
      </c>
      <c r="AN24" s="12">
        <v>7219646</v>
      </c>
      <c r="AO24" s="12">
        <v>2278815</v>
      </c>
      <c r="AP24" s="12">
        <v>2321986</v>
      </c>
      <c r="AQ24" s="13">
        <v>-43171</v>
      </c>
      <c r="AR24" s="1">
        <v>0</v>
      </c>
      <c r="AS24" s="48" t="s">
        <v>41</v>
      </c>
      <c r="AT24" s="11">
        <v>1092947</v>
      </c>
      <c r="AU24" s="12">
        <v>1024790</v>
      </c>
      <c r="AV24" s="12">
        <v>68157</v>
      </c>
      <c r="AW24" s="12">
        <v>3847884</v>
      </c>
      <c r="AX24" s="12">
        <v>1152894</v>
      </c>
      <c r="AY24" s="12">
        <v>973205</v>
      </c>
      <c r="AZ24" s="12">
        <v>1721785</v>
      </c>
      <c r="BA24" s="12">
        <v>23089469</v>
      </c>
      <c r="BB24" s="12">
        <v>9796</v>
      </c>
      <c r="BC24" s="13">
        <v>2357.0303184973459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200" t="s">
        <v>12</v>
      </c>
      <c r="B25" s="201">
        <f t="shared" si="0"/>
        <v>2876.5383456870331</v>
      </c>
      <c r="C25" s="201">
        <f t="shared" si="1"/>
        <v>2080.1240882378997</v>
      </c>
      <c r="D25" s="201">
        <f t="shared" si="2"/>
        <v>130.47151758556538</v>
      </c>
      <c r="E25" s="201">
        <f t="shared" si="3"/>
        <v>377.30455068954313</v>
      </c>
      <c r="F25" s="201">
        <f t="shared" si="4"/>
        <v>14.865428343619881</v>
      </c>
      <c r="G25" s="201">
        <f t="shared" si="5"/>
        <v>273.77276083040488</v>
      </c>
      <c r="H25" s="200" t="s">
        <v>12</v>
      </c>
      <c r="I25" s="202">
        <f t="shared" si="6"/>
        <v>97408218</v>
      </c>
      <c r="J25" s="201">
        <f t="shared" si="7"/>
        <v>70439242</v>
      </c>
      <c r="K25" s="201">
        <f t="shared" si="8"/>
        <v>4418157</v>
      </c>
      <c r="L25" s="201">
        <f t="shared" si="9"/>
        <v>12776664</v>
      </c>
      <c r="M25" s="201">
        <f t="shared" si="10"/>
        <v>503388</v>
      </c>
      <c r="N25" s="203">
        <f t="shared" si="11"/>
        <v>9270767</v>
      </c>
      <c r="P25" s="45" t="s">
        <v>12</v>
      </c>
      <c r="Q25" s="1">
        <v>70439242</v>
      </c>
      <c r="R25" s="1">
        <v>59898788</v>
      </c>
      <c r="S25" s="1">
        <v>10540454</v>
      </c>
      <c r="T25" s="1">
        <v>9603668</v>
      </c>
      <c r="U25" s="1">
        <v>936786</v>
      </c>
      <c r="V25" s="1">
        <v>4418157</v>
      </c>
      <c r="W25" s="1">
        <v>4964330</v>
      </c>
      <c r="X25" s="1">
        <v>546173</v>
      </c>
      <c r="Y25" s="1">
        <v>-230039</v>
      </c>
      <c r="Z25" s="1">
        <v>273364</v>
      </c>
      <c r="AA25" s="1">
        <v>503403</v>
      </c>
      <c r="AB25" s="9">
        <v>4582348</v>
      </c>
      <c r="AC25" s="1"/>
      <c r="AD25" s="45" t="s">
        <v>12</v>
      </c>
      <c r="AE25" s="1">
        <v>496424</v>
      </c>
      <c r="AF25" s="1">
        <v>528472</v>
      </c>
      <c r="AG25" s="1">
        <v>32048</v>
      </c>
      <c r="AH25" s="1">
        <v>652476</v>
      </c>
      <c r="AI25" s="1">
        <v>2281455</v>
      </c>
      <c r="AJ25" s="1">
        <v>1151993</v>
      </c>
      <c r="AK25" s="1">
        <v>65848</v>
      </c>
      <c r="AL25" s="1">
        <v>76570</v>
      </c>
      <c r="AM25" s="1">
        <v>10722</v>
      </c>
      <c r="AN25" s="1">
        <v>22550819</v>
      </c>
      <c r="AO25" s="1">
        <v>12776664</v>
      </c>
      <c r="AP25" s="1">
        <v>13026622</v>
      </c>
      <c r="AQ25" s="9">
        <v>-249958</v>
      </c>
      <c r="AR25" s="1">
        <v>0</v>
      </c>
      <c r="AS25" s="45" t="s">
        <v>12</v>
      </c>
      <c r="AT25" s="10">
        <v>503388</v>
      </c>
      <c r="AU25" s="1">
        <v>423201</v>
      </c>
      <c r="AV25" s="1">
        <v>80187</v>
      </c>
      <c r="AW25" s="1">
        <v>9270767</v>
      </c>
      <c r="AX25" s="1">
        <v>1410559</v>
      </c>
      <c r="AY25" s="1">
        <v>2160756</v>
      </c>
      <c r="AZ25" s="1">
        <v>5699452</v>
      </c>
      <c r="BA25" s="1">
        <v>97408218</v>
      </c>
      <c r="BB25" s="1">
        <v>33863</v>
      </c>
      <c r="BC25" s="9">
        <v>2876.5383456870331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204">
        <f t="shared" si="0"/>
        <v>3121.2998230427088</v>
      </c>
      <c r="C26" s="204">
        <f t="shared" si="1"/>
        <v>2300.4616672246402</v>
      </c>
      <c r="D26" s="204">
        <f t="shared" si="2"/>
        <v>96.452938925821414</v>
      </c>
      <c r="E26" s="204">
        <f t="shared" si="3"/>
        <v>434.21521832703621</v>
      </c>
      <c r="F26" s="204">
        <f t="shared" si="4"/>
        <v>8.1969247692381266</v>
      </c>
      <c r="G26" s="204">
        <f t="shared" si="5"/>
        <v>281.97307379597305</v>
      </c>
      <c r="H26" s="116" t="s">
        <v>13</v>
      </c>
      <c r="I26" s="114">
        <f t="shared" si="6"/>
        <v>130526516</v>
      </c>
      <c r="J26" s="204">
        <f t="shared" si="7"/>
        <v>96200706</v>
      </c>
      <c r="K26" s="204">
        <f t="shared" si="8"/>
        <v>4033469</v>
      </c>
      <c r="L26" s="204">
        <f t="shared" si="9"/>
        <v>18158012</v>
      </c>
      <c r="M26" s="204">
        <f t="shared" si="10"/>
        <v>342779</v>
      </c>
      <c r="N26" s="205">
        <f t="shared" si="11"/>
        <v>11791550</v>
      </c>
      <c r="P26" s="48" t="s">
        <v>13</v>
      </c>
      <c r="Q26" s="12">
        <v>96200706</v>
      </c>
      <c r="R26" s="12">
        <v>81869843</v>
      </c>
      <c r="S26" s="12">
        <v>14330863</v>
      </c>
      <c r="T26" s="12">
        <v>13060139</v>
      </c>
      <c r="U26" s="12">
        <v>1270724</v>
      </c>
      <c r="V26" s="12">
        <v>4033469</v>
      </c>
      <c r="W26" s="12">
        <v>4585692</v>
      </c>
      <c r="X26" s="12">
        <v>552223</v>
      </c>
      <c r="Y26" s="12">
        <v>-416948</v>
      </c>
      <c r="Z26" s="12">
        <v>83053</v>
      </c>
      <c r="AA26" s="12">
        <v>500001</v>
      </c>
      <c r="AB26" s="13">
        <v>4377447</v>
      </c>
      <c r="AC26" s="1"/>
      <c r="AD26" s="48" t="s">
        <v>13</v>
      </c>
      <c r="AE26" s="12">
        <v>597091</v>
      </c>
      <c r="AF26" s="12">
        <v>637431</v>
      </c>
      <c r="AG26" s="12">
        <v>40340</v>
      </c>
      <c r="AH26" s="12">
        <v>326295</v>
      </c>
      <c r="AI26" s="12">
        <v>2848626</v>
      </c>
      <c r="AJ26" s="12">
        <v>605435</v>
      </c>
      <c r="AK26" s="12">
        <v>72970</v>
      </c>
      <c r="AL26" s="12">
        <v>84852</v>
      </c>
      <c r="AM26" s="12">
        <v>11882</v>
      </c>
      <c r="AN26" s="12">
        <v>30292341</v>
      </c>
      <c r="AO26" s="12">
        <v>18158012</v>
      </c>
      <c r="AP26" s="12">
        <v>18295273</v>
      </c>
      <c r="AQ26" s="13">
        <v>-137261</v>
      </c>
      <c r="AR26" s="1">
        <v>0</v>
      </c>
      <c r="AS26" s="48" t="s">
        <v>13</v>
      </c>
      <c r="AT26" s="11">
        <v>342779</v>
      </c>
      <c r="AU26" s="12">
        <v>307494</v>
      </c>
      <c r="AV26" s="12">
        <v>35285</v>
      </c>
      <c r="AW26" s="12">
        <v>11791550</v>
      </c>
      <c r="AX26" s="12">
        <v>1264533</v>
      </c>
      <c r="AY26" s="12">
        <v>3617232</v>
      </c>
      <c r="AZ26" s="12">
        <v>6909785</v>
      </c>
      <c r="BA26" s="12">
        <v>130526516</v>
      </c>
      <c r="BB26" s="12">
        <v>41818</v>
      </c>
      <c r="BC26" s="13">
        <v>3121.2998230427088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2385.9429599177802</v>
      </c>
      <c r="C27" s="109">
        <f t="shared" si="1"/>
        <v>1468.3599691675231</v>
      </c>
      <c r="D27" s="109">
        <f t="shared" si="2"/>
        <v>190.67831449126413</v>
      </c>
      <c r="E27" s="109">
        <f t="shared" si="3"/>
        <v>366.96223021582733</v>
      </c>
      <c r="F27" s="109">
        <f t="shared" si="4"/>
        <v>18.453494347379241</v>
      </c>
      <c r="G27" s="109">
        <f t="shared" si="5"/>
        <v>341.48895169578623</v>
      </c>
      <c r="H27" s="108" t="s">
        <v>14</v>
      </c>
      <c r="I27" s="119">
        <f t="shared" si="6"/>
        <v>9286090</v>
      </c>
      <c r="J27" s="115">
        <f t="shared" si="7"/>
        <v>5714857</v>
      </c>
      <c r="K27" s="115">
        <f t="shared" si="8"/>
        <v>742120</v>
      </c>
      <c r="L27" s="115">
        <f t="shared" si="9"/>
        <v>1428217</v>
      </c>
      <c r="M27" s="115">
        <f t="shared" si="10"/>
        <v>71821</v>
      </c>
      <c r="N27" s="120">
        <f t="shared" si="11"/>
        <v>1329075</v>
      </c>
      <c r="P27" s="45" t="s">
        <v>14</v>
      </c>
      <c r="Q27" s="1">
        <v>5714857</v>
      </c>
      <c r="R27" s="1">
        <v>4860317</v>
      </c>
      <c r="S27" s="1">
        <v>854540</v>
      </c>
      <c r="T27" s="1">
        <v>778999</v>
      </c>
      <c r="U27" s="1">
        <v>75541</v>
      </c>
      <c r="V27" s="1">
        <v>742120</v>
      </c>
      <c r="W27" s="1">
        <v>804366</v>
      </c>
      <c r="X27" s="1">
        <v>62246</v>
      </c>
      <c r="Y27" s="1">
        <v>-7265</v>
      </c>
      <c r="Z27" s="1">
        <v>50254</v>
      </c>
      <c r="AA27" s="1">
        <v>57519</v>
      </c>
      <c r="AB27" s="9">
        <v>745029</v>
      </c>
      <c r="AC27" s="1"/>
      <c r="AD27" s="45" t="s">
        <v>14</v>
      </c>
      <c r="AE27" s="1">
        <v>47063</v>
      </c>
      <c r="AF27" s="1">
        <v>51081</v>
      </c>
      <c r="AG27" s="1">
        <v>4018</v>
      </c>
      <c r="AH27" s="1">
        <v>165081</v>
      </c>
      <c r="AI27" s="1">
        <v>299424</v>
      </c>
      <c r="AJ27" s="1">
        <v>233461</v>
      </c>
      <c r="AK27" s="1">
        <v>4356</v>
      </c>
      <c r="AL27" s="1">
        <v>5065</v>
      </c>
      <c r="AM27" s="1">
        <v>709</v>
      </c>
      <c r="AN27" s="1">
        <v>2829113</v>
      </c>
      <c r="AO27" s="1">
        <v>1428217</v>
      </c>
      <c r="AP27" s="1">
        <v>1451722</v>
      </c>
      <c r="AQ27" s="9">
        <v>-23505</v>
      </c>
      <c r="AR27" s="1">
        <v>0</v>
      </c>
      <c r="AS27" s="45" t="s">
        <v>14</v>
      </c>
      <c r="AT27" s="1">
        <v>71821</v>
      </c>
      <c r="AU27" s="1">
        <v>50808</v>
      </c>
      <c r="AV27" s="1">
        <v>21013</v>
      </c>
      <c r="AW27" s="1">
        <v>1329075</v>
      </c>
      <c r="AX27" s="1">
        <v>350492</v>
      </c>
      <c r="AY27" s="1">
        <v>347360</v>
      </c>
      <c r="AZ27" s="1">
        <v>631223</v>
      </c>
      <c r="BA27" s="1">
        <v>9286090</v>
      </c>
      <c r="BB27" s="1">
        <v>3892</v>
      </c>
      <c r="BC27" s="9">
        <v>2385.9429599177802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2342.1225370343736</v>
      </c>
      <c r="C28" s="109">
        <f t="shared" si="1"/>
        <v>1390.6522364447001</v>
      </c>
      <c r="D28" s="109">
        <f t="shared" si="2"/>
        <v>308.47101970372501</v>
      </c>
      <c r="E28" s="109">
        <f t="shared" si="3"/>
        <v>259.94261469869122</v>
      </c>
      <c r="F28" s="109">
        <f t="shared" si="4"/>
        <v>-11.334100388321588</v>
      </c>
      <c r="G28" s="109">
        <f t="shared" si="5"/>
        <v>394.39076657557888</v>
      </c>
      <c r="H28" s="108" t="s">
        <v>15</v>
      </c>
      <c r="I28" s="119">
        <f t="shared" si="6"/>
        <v>16284778</v>
      </c>
      <c r="J28" s="115">
        <f t="shared" si="7"/>
        <v>9669205</v>
      </c>
      <c r="K28" s="115">
        <f t="shared" si="8"/>
        <v>2144799</v>
      </c>
      <c r="L28" s="115">
        <f t="shared" si="9"/>
        <v>1807381</v>
      </c>
      <c r="M28" s="115">
        <f t="shared" si="10"/>
        <v>-78806</v>
      </c>
      <c r="N28" s="120">
        <f t="shared" si="11"/>
        <v>2742199</v>
      </c>
      <c r="P28" s="45" t="s">
        <v>15</v>
      </c>
      <c r="Q28" s="1">
        <v>9669205</v>
      </c>
      <c r="R28" s="1">
        <v>8223319</v>
      </c>
      <c r="S28" s="1">
        <v>1445886</v>
      </c>
      <c r="T28" s="1">
        <v>1317302</v>
      </c>
      <c r="U28" s="1">
        <v>128584</v>
      </c>
      <c r="V28" s="1">
        <v>2144799</v>
      </c>
      <c r="W28" s="1">
        <v>2308114</v>
      </c>
      <c r="X28" s="1">
        <v>163315</v>
      </c>
      <c r="Y28" s="1">
        <v>-40326</v>
      </c>
      <c r="Z28" s="1">
        <v>113903</v>
      </c>
      <c r="AA28" s="1">
        <v>154229</v>
      </c>
      <c r="AB28" s="9">
        <v>2172304</v>
      </c>
      <c r="AC28" s="1"/>
      <c r="AD28" s="45" t="s">
        <v>15</v>
      </c>
      <c r="AE28" s="1">
        <v>82412</v>
      </c>
      <c r="AF28" s="1">
        <v>89410</v>
      </c>
      <c r="AG28" s="1">
        <v>6998</v>
      </c>
      <c r="AH28" s="1">
        <v>1257267</v>
      </c>
      <c r="AI28" s="1">
        <v>454436</v>
      </c>
      <c r="AJ28" s="1">
        <v>378189</v>
      </c>
      <c r="AK28" s="1">
        <v>12821</v>
      </c>
      <c r="AL28" s="1">
        <v>14909</v>
      </c>
      <c r="AM28" s="1">
        <v>2088</v>
      </c>
      <c r="AN28" s="1">
        <v>4470774</v>
      </c>
      <c r="AO28" s="1">
        <v>1807381</v>
      </c>
      <c r="AP28" s="1">
        <v>1861590</v>
      </c>
      <c r="AQ28" s="9">
        <v>-54209</v>
      </c>
      <c r="AR28" s="1">
        <v>0</v>
      </c>
      <c r="AS28" s="45" t="s">
        <v>15</v>
      </c>
      <c r="AT28" s="1">
        <v>-78806</v>
      </c>
      <c r="AU28" s="1">
        <v>-127067</v>
      </c>
      <c r="AV28" s="1">
        <v>48261</v>
      </c>
      <c r="AW28" s="1">
        <v>2742199</v>
      </c>
      <c r="AX28" s="1">
        <v>1142297</v>
      </c>
      <c r="AY28" s="1">
        <v>790666</v>
      </c>
      <c r="AZ28" s="1">
        <v>809236</v>
      </c>
      <c r="BA28" s="1">
        <v>16284778</v>
      </c>
      <c r="BB28" s="1">
        <v>6953</v>
      </c>
      <c r="BC28" s="9">
        <v>2342.1225370343736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2168.6157053509382</v>
      </c>
      <c r="C29" s="109">
        <f t="shared" si="1"/>
        <v>1161.6393328700487</v>
      </c>
      <c r="D29" s="109">
        <f t="shared" si="2"/>
        <v>120.88394718554552</v>
      </c>
      <c r="E29" s="109">
        <f t="shared" si="3"/>
        <v>332.8964558721334</v>
      </c>
      <c r="F29" s="109">
        <f t="shared" si="4"/>
        <v>23.296733842946491</v>
      </c>
      <c r="G29" s="109">
        <f t="shared" si="5"/>
        <v>529.89923558026408</v>
      </c>
      <c r="H29" s="108" t="s">
        <v>16</v>
      </c>
      <c r="I29" s="119">
        <f t="shared" si="6"/>
        <v>3120638</v>
      </c>
      <c r="J29" s="115">
        <f t="shared" si="7"/>
        <v>1671599</v>
      </c>
      <c r="K29" s="115">
        <f t="shared" si="8"/>
        <v>173952</v>
      </c>
      <c r="L29" s="115">
        <f t="shared" si="9"/>
        <v>479038</v>
      </c>
      <c r="M29" s="115">
        <f t="shared" si="10"/>
        <v>33524</v>
      </c>
      <c r="N29" s="120">
        <f t="shared" si="11"/>
        <v>762525</v>
      </c>
      <c r="P29" s="45" t="s">
        <v>16</v>
      </c>
      <c r="Q29" s="1">
        <v>1671599</v>
      </c>
      <c r="R29" s="1">
        <v>1421040</v>
      </c>
      <c r="S29" s="1">
        <v>250559</v>
      </c>
      <c r="T29" s="1">
        <v>228222</v>
      </c>
      <c r="U29" s="1">
        <v>22337</v>
      </c>
      <c r="V29" s="1">
        <v>173952</v>
      </c>
      <c r="W29" s="1">
        <v>221985</v>
      </c>
      <c r="X29" s="1">
        <v>48033</v>
      </c>
      <c r="Y29" s="1">
        <v>-15123</v>
      </c>
      <c r="Z29" s="1">
        <v>30954</v>
      </c>
      <c r="AA29" s="1">
        <v>46077</v>
      </c>
      <c r="AB29" s="9">
        <v>184793</v>
      </c>
      <c r="AC29" s="1"/>
      <c r="AD29" s="45" t="s">
        <v>16</v>
      </c>
      <c r="AE29" s="1">
        <v>16539</v>
      </c>
      <c r="AF29" s="1">
        <v>17798</v>
      </c>
      <c r="AG29" s="1">
        <v>1259</v>
      </c>
      <c r="AH29" s="1">
        <v>2755</v>
      </c>
      <c r="AI29" s="1">
        <v>80453</v>
      </c>
      <c r="AJ29" s="1">
        <v>85046</v>
      </c>
      <c r="AK29" s="1">
        <v>4282</v>
      </c>
      <c r="AL29" s="1">
        <v>4979</v>
      </c>
      <c r="AM29" s="1">
        <v>697</v>
      </c>
      <c r="AN29" s="1">
        <v>1275087</v>
      </c>
      <c r="AO29" s="1">
        <v>479038</v>
      </c>
      <c r="AP29" s="1">
        <v>483953</v>
      </c>
      <c r="AQ29" s="9">
        <v>-4915</v>
      </c>
      <c r="AR29" s="1">
        <v>0</v>
      </c>
      <c r="AS29" s="45" t="s">
        <v>16</v>
      </c>
      <c r="AT29" s="1">
        <v>33524</v>
      </c>
      <c r="AU29" s="1">
        <v>21028</v>
      </c>
      <c r="AV29" s="1">
        <v>12496</v>
      </c>
      <c r="AW29" s="1">
        <v>762525</v>
      </c>
      <c r="AX29" s="1">
        <v>405859</v>
      </c>
      <c r="AY29" s="1">
        <v>147578</v>
      </c>
      <c r="AZ29" s="1">
        <v>209088</v>
      </c>
      <c r="BA29" s="1">
        <v>3120638</v>
      </c>
      <c r="BB29" s="1">
        <v>1439</v>
      </c>
      <c r="BC29" s="9">
        <v>2168.6157053509382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2291.3440948772854</v>
      </c>
      <c r="C30" s="109">
        <f t="shared" si="1"/>
        <v>1433.1582935266019</v>
      </c>
      <c r="D30" s="109">
        <f t="shared" si="2"/>
        <v>187.84137703837919</v>
      </c>
      <c r="E30" s="109">
        <f t="shared" si="3"/>
        <v>253.8229286773184</v>
      </c>
      <c r="F30" s="109">
        <f t="shared" si="4"/>
        <v>11.723604019107231</v>
      </c>
      <c r="G30" s="109">
        <f t="shared" si="5"/>
        <v>404.79789161587877</v>
      </c>
      <c r="H30" s="108" t="s">
        <v>17</v>
      </c>
      <c r="I30" s="119">
        <f t="shared" si="6"/>
        <v>13910750</v>
      </c>
      <c r="J30" s="115">
        <f t="shared" si="7"/>
        <v>8700704</v>
      </c>
      <c r="K30" s="115">
        <f t="shared" si="8"/>
        <v>1140385</v>
      </c>
      <c r="L30" s="115">
        <f t="shared" si="9"/>
        <v>1540959</v>
      </c>
      <c r="M30" s="115">
        <f t="shared" si="10"/>
        <v>71174</v>
      </c>
      <c r="N30" s="120">
        <f t="shared" si="11"/>
        <v>2457528</v>
      </c>
      <c r="P30" s="45" t="s">
        <v>17</v>
      </c>
      <c r="Q30" s="1">
        <v>8700704</v>
      </c>
      <c r="R30" s="1">
        <v>7398156</v>
      </c>
      <c r="S30" s="1">
        <v>1302548</v>
      </c>
      <c r="T30" s="1">
        <v>1186847</v>
      </c>
      <c r="U30" s="1">
        <v>115701</v>
      </c>
      <c r="V30" s="1">
        <v>1140385</v>
      </c>
      <c r="W30" s="1">
        <v>1315070</v>
      </c>
      <c r="X30" s="1">
        <v>174685</v>
      </c>
      <c r="Y30" s="1">
        <v>-61905</v>
      </c>
      <c r="Z30" s="1">
        <v>103572</v>
      </c>
      <c r="AA30" s="1">
        <v>165477</v>
      </c>
      <c r="AB30" s="9">
        <v>1182707</v>
      </c>
      <c r="AC30" s="1"/>
      <c r="AD30" s="45" t="s">
        <v>17</v>
      </c>
      <c r="AE30" s="1">
        <v>76804</v>
      </c>
      <c r="AF30" s="1">
        <v>82823</v>
      </c>
      <c r="AG30" s="1">
        <v>6019</v>
      </c>
      <c r="AH30" s="1">
        <v>193354</v>
      </c>
      <c r="AI30" s="1">
        <v>365551</v>
      </c>
      <c r="AJ30" s="1">
        <v>546998</v>
      </c>
      <c r="AK30" s="1">
        <v>19583</v>
      </c>
      <c r="AL30" s="1">
        <v>22772</v>
      </c>
      <c r="AM30" s="1">
        <v>3189</v>
      </c>
      <c r="AN30" s="1">
        <v>4069661</v>
      </c>
      <c r="AO30" s="1">
        <v>1540959</v>
      </c>
      <c r="AP30" s="1">
        <v>1589170</v>
      </c>
      <c r="AQ30" s="9">
        <v>-48211</v>
      </c>
      <c r="AR30" s="1">
        <v>0</v>
      </c>
      <c r="AS30" s="45" t="s">
        <v>17</v>
      </c>
      <c r="AT30" s="1">
        <v>71174</v>
      </c>
      <c r="AU30" s="1">
        <v>34969</v>
      </c>
      <c r="AV30" s="1">
        <v>36205</v>
      </c>
      <c r="AW30" s="1">
        <v>2457528</v>
      </c>
      <c r="AX30" s="1">
        <v>961937</v>
      </c>
      <c r="AY30" s="1">
        <v>511398</v>
      </c>
      <c r="AZ30" s="1">
        <v>984193</v>
      </c>
      <c r="BA30" s="1">
        <v>13910750</v>
      </c>
      <c r="BB30" s="1">
        <v>6071</v>
      </c>
      <c r="BC30" s="9">
        <v>2291.3440948772854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2574.7392906494701</v>
      </c>
      <c r="C31" s="109">
        <f t="shared" si="1"/>
        <v>1566.1378780899738</v>
      </c>
      <c r="D31" s="109">
        <f t="shared" si="2"/>
        <v>113.46829418086904</v>
      </c>
      <c r="E31" s="109">
        <f t="shared" si="3"/>
        <v>467.60417626285891</v>
      </c>
      <c r="F31" s="109">
        <f t="shared" si="4"/>
        <v>-9.212958697988638</v>
      </c>
      <c r="G31" s="109">
        <f t="shared" si="5"/>
        <v>436.74190081375713</v>
      </c>
      <c r="H31" s="108" t="s">
        <v>18</v>
      </c>
      <c r="I31" s="119">
        <f t="shared" si="6"/>
        <v>16769277</v>
      </c>
      <c r="J31" s="115">
        <f t="shared" si="7"/>
        <v>10200256</v>
      </c>
      <c r="K31" s="115">
        <f t="shared" si="8"/>
        <v>739019</v>
      </c>
      <c r="L31" s="115">
        <f t="shared" si="9"/>
        <v>3045506</v>
      </c>
      <c r="M31" s="115">
        <f t="shared" si="10"/>
        <v>-60004</v>
      </c>
      <c r="N31" s="120">
        <f t="shared" si="11"/>
        <v>2844500</v>
      </c>
      <c r="P31" s="45" t="s">
        <v>18</v>
      </c>
      <c r="Q31" s="1">
        <v>10200256</v>
      </c>
      <c r="R31" s="1">
        <v>8670874</v>
      </c>
      <c r="S31" s="1">
        <v>1529382</v>
      </c>
      <c r="T31" s="1">
        <v>1393259</v>
      </c>
      <c r="U31" s="1">
        <v>136123</v>
      </c>
      <c r="V31" s="1">
        <v>739019</v>
      </c>
      <c r="W31" s="1">
        <v>823347</v>
      </c>
      <c r="X31" s="1">
        <v>84328</v>
      </c>
      <c r="Y31" s="1">
        <v>-67768</v>
      </c>
      <c r="Z31" s="1">
        <v>9566</v>
      </c>
      <c r="AA31" s="1">
        <v>77334</v>
      </c>
      <c r="AB31" s="9">
        <v>797903</v>
      </c>
      <c r="AC31" s="1"/>
      <c r="AD31" s="45" t="s">
        <v>18</v>
      </c>
      <c r="AE31" s="1">
        <v>68376</v>
      </c>
      <c r="AF31" s="1">
        <v>73924</v>
      </c>
      <c r="AG31" s="1">
        <v>5548</v>
      </c>
      <c r="AH31" s="1">
        <v>105352</v>
      </c>
      <c r="AI31" s="1">
        <v>441293</v>
      </c>
      <c r="AJ31" s="1">
        <v>182882</v>
      </c>
      <c r="AK31" s="1">
        <v>8884</v>
      </c>
      <c r="AL31" s="1">
        <v>10330</v>
      </c>
      <c r="AM31" s="1">
        <v>1446</v>
      </c>
      <c r="AN31" s="1">
        <v>5830002</v>
      </c>
      <c r="AO31" s="1">
        <v>3045506</v>
      </c>
      <c r="AP31" s="1">
        <v>3055476</v>
      </c>
      <c r="AQ31" s="9">
        <v>-9970</v>
      </c>
      <c r="AR31" s="1">
        <v>0</v>
      </c>
      <c r="AS31" s="45" t="s">
        <v>18</v>
      </c>
      <c r="AT31" s="1">
        <v>-60004</v>
      </c>
      <c r="AU31" s="1">
        <v>-80093</v>
      </c>
      <c r="AV31" s="1">
        <v>20089</v>
      </c>
      <c r="AW31" s="1">
        <v>2844500</v>
      </c>
      <c r="AX31" s="1">
        <v>689520</v>
      </c>
      <c r="AY31" s="1">
        <v>792043</v>
      </c>
      <c r="AZ31" s="1">
        <v>1362937</v>
      </c>
      <c r="BA31" s="1">
        <v>16769277</v>
      </c>
      <c r="BB31" s="1">
        <v>6513</v>
      </c>
      <c r="BC31" s="9">
        <v>2574.7392906494701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08" t="s">
        <v>42</v>
      </c>
      <c r="B32" s="109">
        <f t="shared" si="0"/>
        <v>2217.3313785720934</v>
      </c>
      <c r="C32" s="109">
        <f t="shared" si="1"/>
        <v>1275.2077631946383</v>
      </c>
      <c r="D32" s="109">
        <f t="shared" si="2"/>
        <v>189.17797635669737</v>
      </c>
      <c r="E32" s="109">
        <f t="shared" si="3"/>
        <v>365.64842222842782</v>
      </c>
      <c r="F32" s="109">
        <f t="shared" si="4"/>
        <v>8.2521641999441488</v>
      </c>
      <c r="G32" s="109">
        <f t="shared" si="5"/>
        <v>379.04505259238573</v>
      </c>
      <c r="H32" s="108" t="s">
        <v>42</v>
      </c>
      <c r="I32" s="119">
        <f t="shared" si="6"/>
        <v>23820791</v>
      </c>
      <c r="J32" s="115">
        <f t="shared" si="7"/>
        <v>13699557</v>
      </c>
      <c r="K32" s="115">
        <f t="shared" si="8"/>
        <v>2032339</v>
      </c>
      <c r="L32" s="115">
        <f t="shared" si="9"/>
        <v>3928161</v>
      </c>
      <c r="M32" s="115">
        <f t="shared" si="10"/>
        <v>88653</v>
      </c>
      <c r="N32" s="120">
        <f t="shared" si="11"/>
        <v>4072081</v>
      </c>
      <c r="P32" s="48" t="s">
        <v>42</v>
      </c>
      <c r="Q32" s="11">
        <v>13699557</v>
      </c>
      <c r="R32" s="12">
        <v>11646190</v>
      </c>
      <c r="S32" s="12">
        <v>2053367</v>
      </c>
      <c r="T32" s="12">
        <v>1870790</v>
      </c>
      <c r="U32" s="12">
        <v>182577</v>
      </c>
      <c r="V32" s="12">
        <v>2032339</v>
      </c>
      <c r="W32" s="12">
        <v>2366704</v>
      </c>
      <c r="X32" s="12">
        <v>334365</v>
      </c>
      <c r="Y32" s="12">
        <v>-29098</v>
      </c>
      <c r="Z32" s="12">
        <v>291122</v>
      </c>
      <c r="AA32" s="12">
        <v>320220</v>
      </c>
      <c r="AB32" s="13">
        <v>2041242</v>
      </c>
      <c r="AC32" s="1"/>
      <c r="AD32" s="48" t="s">
        <v>42</v>
      </c>
      <c r="AE32" s="12">
        <v>120105</v>
      </c>
      <c r="AF32" s="12">
        <v>130962</v>
      </c>
      <c r="AG32" s="12">
        <v>10857</v>
      </c>
      <c r="AH32" s="12">
        <v>177590</v>
      </c>
      <c r="AI32" s="12">
        <v>597305</v>
      </c>
      <c r="AJ32" s="12">
        <v>1146242</v>
      </c>
      <c r="AK32" s="12">
        <v>20195</v>
      </c>
      <c r="AL32" s="12">
        <v>23483</v>
      </c>
      <c r="AM32" s="12">
        <v>3288</v>
      </c>
      <c r="AN32" s="12">
        <v>8088895</v>
      </c>
      <c r="AO32" s="12">
        <v>3928161</v>
      </c>
      <c r="AP32" s="12">
        <v>3958342</v>
      </c>
      <c r="AQ32" s="13">
        <v>-30181</v>
      </c>
      <c r="AR32" s="1">
        <v>0</v>
      </c>
      <c r="AS32" s="48" t="s">
        <v>42</v>
      </c>
      <c r="AT32" s="12">
        <v>88653</v>
      </c>
      <c r="AU32" s="12">
        <v>35968</v>
      </c>
      <c r="AV32" s="12">
        <v>52685</v>
      </c>
      <c r="AW32" s="12">
        <v>4072081</v>
      </c>
      <c r="AX32" s="12">
        <v>1190468</v>
      </c>
      <c r="AY32" s="12">
        <v>788123</v>
      </c>
      <c r="AZ32" s="12">
        <v>2093490</v>
      </c>
      <c r="BA32" s="12">
        <v>23820791</v>
      </c>
      <c r="BB32" s="12">
        <v>10743</v>
      </c>
      <c r="BC32" s="13">
        <v>2217.3313785720934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200" t="s">
        <v>19</v>
      </c>
      <c r="B33" s="201">
        <f t="shared" si="0"/>
        <v>2221.3098498893605</v>
      </c>
      <c r="C33" s="201">
        <f t="shared" si="1"/>
        <v>1536.2479516775313</v>
      </c>
      <c r="D33" s="201">
        <f t="shared" si="2"/>
        <v>104.41510675198852</v>
      </c>
      <c r="E33" s="201">
        <f t="shared" si="3"/>
        <v>242.73021948448059</v>
      </c>
      <c r="F33" s="201">
        <f t="shared" si="4"/>
        <v>34.229950361820464</v>
      </c>
      <c r="G33" s="201">
        <f t="shared" si="5"/>
        <v>303.68662161353984</v>
      </c>
      <c r="H33" s="200" t="s">
        <v>19</v>
      </c>
      <c r="I33" s="202">
        <f t="shared" si="6"/>
        <v>37142522</v>
      </c>
      <c r="J33" s="201">
        <f t="shared" si="7"/>
        <v>25687602</v>
      </c>
      <c r="K33" s="201">
        <f t="shared" si="8"/>
        <v>1745925</v>
      </c>
      <c r="L33" s="201">
        <f t="shared" si="9"/>
        <v>4058692</v>
      </c>
      <c r="M33" s="201">
        <f t="shared" si="10"/>
        <v>572359</v>
      </c>
      <c r="N33" s="203">
        <f t="shared" si="11"/>
        <v>5077944</v>
      </c>
      <c r="P33" s="45" t="s">
        <v>19</v>
      </c>
      <c r="Q33" s="1">
        <v>25687602</v>
      </c>
      <c r="R33" s="1">
        <v>21836740</v>
      </c>
      <c r="S33" s="1">
        <v>3850862</v>
      </c>
      <c r="T33" s="1">
        <v>3507679</v>
      </c>
      <c r="U33" s="1">
        <v>343183</v>
      </c>
      <c r="V33" s="1">
        <v>1745925</v>
      </c>
      <c r="W33" s="1">
        <v>2237723</v>
      </c>
      <c r="X33" s="1">
        <v>491798</v>
      </c>
      <c r="Y33" s="1">
        <v>-239204</v>
      </c>
      <c r="Z33" s="1">
        <v>228610</v>
      </c>
      <c r="AA33" s="1">
        <v>467814</v>
      </c>
      <c r="AB33" s="9">
        <v>1931271</v>
      </c>
      <c r="AC33" s="1"/>
      <c r="AD33" s="45" t="s">
        <v>19</v>
      </c>
      <c r="AE33" s="1">
        <v>405770</v>
      </c>
      <c r="AF33" s="1">
        <v>420984</v>
      </c>
      <c r="AG33" s="1">
        <v>15214</v>
      </c>
      <c r="AH33" s="1">
        <v>167972</v>
      </c>
      <c r="AI33" s="1">
        <v>1045578</v>
      </c>
      <c r="AJ33" s="1">
        <v>311951</v>
      </c>
      <c r="AK33" s="1">
        <v>53858</v>
      </c>
      <c r="AL33" s="1">
        <v>62628</v>
      </c>
      <c r="AM33" s="1">
        <v>8770</v>
      </c>
      <c r="AN33" s="1">
        <v>9708995</v>
      </c>
      <c r="AO33" s="1">
        <v>4058692</v>
      </c>
      <c r="AP33" s="1">
        <v>4171914</v>
      </c>
      <c r="AQ33" s="9">
        <v>-113222</v>
      </c>
      <c r="AR33" s="1">
        <v>0</v>
      </c>
      <c r="AS33" s="45" t="s">
        <v>19</v>
      </c>
      <c r="AT33" s="1">
        <v>572359</v>
      </c>
      <c r="AU33" s="1">
        <v>510290</v>
      </c>
      <c r="AV33" s="1">
        <v>62069</v>
      </c>
      <c r="AW33" s="1">
        <v>5077944</v>
      </c>
      <c r="AX33" s="1">
        <v>729022</v>
      </c>
      <c r="AY33" s="1">
        <v>1714264</v>
      </c>
      <c r="AZ33" s="1">
        <v>2634658</v>
      </c>
      <c r="BA33" s="1">
        <v>37142522</v>
      </c>
      <c r="BB33" s="1">
        <v>16721</v>
      </c>
      <c r="BC33" s="9">
        <v>2221.3098498893605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3111.3462472406181</v>
      </c>
      <c r="C34" s="115">
        <f t="shared" si="1"/>
        <v>1856.2029801324504</v>
      </c>
      <c r="D34" s="115">
        <f t="shared" si="2"/>
        <v>221.45253863134658</v>
      </c>
      <c r="E34" s="115">
        <f t="shared" si="3"/>
        <v>635.53896247240618</v>
      </c>
      <c r="F34" s="115">
        <f t="shared" si="4"/>
        <v>36.294150110375277</v>
      </c>
      <c r="G34" s="115">
        <f t="shared" si="5"/>
        <v>361.85761589403972</v>
      </c>
      <c r="H34" s="108" t="s">
        <v>20</v>
      </c>
      <c r="I34" s="119">
        <f t="shared" si="6"/>
        <v>28188797</v>
      </c>
      <c r="J34" s="115">
        <f t="shared" si="7"/>
        <v>16817199</v>
      </c>
      <c r="K34" s="115">
        <f t="shared" si="8"/>
        <v>2006360</v>
      </c>
      <c r="L34" s="115">
        <f t="shared" si="9"/>
        <v>5757983</v>
      </c>
      <c r="M34" s="115">
        <f t="shared" si="10"/>
        <v>328825</v>
      </c>
      <c r="N34" s="120">
        <f t="shared" si="11"/>
        <v>3278430</v>
      </c>
      <c r="P34" s="45" t="s">
        <v>20</v>
      </c>
      <c r="Q34" s="1">
        <v>16817199</v>
      </c>
      <c r="R34" s="1">
        <v>14295461</v>
      </c>
      <c r="S34" s="1">
        <v>2521738</v>
      </c>
      <c r="T34" s="1">
        <v>2297584</v>
      </c>
      <c r="U34" s="1">
        <v>224154</v>
      </c>
      <c r="V34" s="1">
        <v>2006360</v>
      </c>
      <c r="W34" s="1">
        <v>2144862</v>
      </c>
      <c r="X34" s="1">
        <v>138502</v>
      </c>
      <c r="Y34" s="1">
        <v>-130982</v>
      </c>
      <c r="Z34" s="1">
        <v>-2919</v>
      </c>
      <c r="AA34" s="1">
        <v>128063</v>
      </c>
      <c r="AB34" s="9">
        <v>2121817</v>
      </c>
      <c r="AC34" s="1"/>
      <c r="AD34" s="45" t="s">
        <v>20</v>
      </c>
      <c r="AE34" s="1">
        <v>194172</v>
      </c>
      <c r="AF34" s="1">
        <v>202083</v>
      </c>
      <c r="AG34" s="1">
        <v>7911</v>
      </c>
      <c r="AH34" s="1">
        <v>177373</v>
      </c>
      <c r="AI34" s="1">
        <v>706266</v>
      </c>
      <c r="AJ34" s="1">
        <v>1044006</v>
      </c>
      <c r="AK34" s="1">
        <v>15525</v>
      </c>
      <c r="AL34" s="1">
        <v>18053</v>
      </c>
      <c r="AM34" s="1">
        <v>2528</v>
      </c>
      <c r="AN34" s="1">
        <v>9365238</v>
      </c>
      <c r="AO34" s="1">
        <v>5757983</v>
      </c>
      <c r="AP34" s="1">
        <v>5816072</v>
      </c>
      <c r="AQ34" s="9">
        <v>-58089</v>
      </c>
      <c r="AR34" s="1">
        <v>0</v>
      </c>
      <c r="AS34" s="45" t="s">
        <v>20</v>
      </c>
      <c r="AT34" s="1">
        <v>328825</v>
      </c>
      <c r="AU34" s="1">
        <v>304823</v>
      </c>
      <c r="AV34" s="1">
        <v>24002</v>
      </c>
      <c r="AW34" s="1">
        <v>3278430</v>
      </c>
      <c r="AX34" s="1">
        <v>194511</v>
      </c>
      <c r="AY34" s="1">
        <v>964506</v>
      </c>
      <c r="AZ34" s="1">
        <v>2119413</v>
      </c>
      <c r="BA34" s="1">
        <v>28188797</v>
      </c>
      <c r="BB34" s="1">
        <v>9060</v>
      </c>
      <c r="BC34" s="9">
        <v>3111.3462472406181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15">
        <f t="shared" si="0"/>
        <v>2412.5487986128314</v>
      </c>
      <c r="C35" s="115">
        <f t="shared" si="1"/>
        <v>1554.6674510775329</v>
      </c>
      <c r="D35" s="115">
        <f t="shared" si="2"/>
        <v>142.24526257121624</v>
      </c>
      <c r="E35" s="115">
        <f t="shared" si="3"/>
        <v>381.8482784245727</v>
      </c>
      <c r="F35" s="115">
        <f t="shared" si="4"/>
        <v>24.846018082734705</v>
      </c>
      <c r="G35" s="115">
        <f t="shared" si="5"/>
        <v>308.94178845677482</v>
      </c>
      <c r="H35" s="108" t="s">
        <v>21</v>
      </c>
      <c r="I35" s="119">
        <f t="shared" si="6"/>
        <v>77915676</v>
      </c>
      <c r="J35" s="115">
        <f t="shared" si="7"/>
        <v>50209540</v>
      </c>
      <c r="K35" s="115">
        <f t="shared" si="8"/>
        <v>4593953</v>
      </c>
      <c r="L35" s="115">
        <f t="shared" si="9"/>
        <v>12332172</v>
      </c>
      <c r="M35" s="115">
        <f t="shared" si="10"/>
        <v>802427</v>
      </c>
      <c r="N35" s="120">
        <f t="shared" si="11"/>
        <v>9977584</v>
      </c>
      <c r="P35" s="45" t="s">
        <v>21</v>
      </c>
      <c r="Q35" s="1">
        <v>50209540</v>
      </c>
      <c r="R35" s="1">
        <v>42678072</v>
      </c>
      <c r="S35" s="1">
        <v>7531468</v>
      </c>
      <c r="T35" s="1">
        <v>6858356</v>
      </c>
      <c r="U35" s="1">
        <v>673112</v>
      </c>
      <c r="V35" s="1">
        <v>4593953</v>
      </c>
      <c r="W35" s="1">
        <v>7225512</v>
      </c>
      <c r="X35" s="1">
        <v>2631559</v>
      </c>
      <c r="Y35" s="1">
        <v>759517</v>
      </c>
      <c r="Z35" s="1">
        <v>3355652</v>
      </c>
      <c r="AA35" s="1">
        <v>2596135</v>
      </c>
      <c r="AB35" s="9">
        <v>3784041</v>
      </c>
      <c r="AC35" s="1"/>
      <c r="AD35" s="45" t="s">
        <v>21</v>
      </c>
      <c r="AE35" s="1">
        <v>748462</v>
      </c>
      <c r="AF35" s="1">
        <v>775680</v>
      </c>
      <c r="AG35" s="1">
        <v>27218</v>
      </c>
      <c r="AH35" s="1">
        <v>417156</v>
      </c>
      <c r="AI35" s="1">
        <v>1897888</v>
      </c>
      <c r="AJ35" s="1">
        <v>720535</v>
      </c>
      <c r="AK35" s="1">
        <v>50395</v>
      </c>
      <c r="AL35" s="1">
        <v>58601</v>
      </c>
      <c r="AM35" s="1">
        <v>8206</v>
      </c>
      <c r="AN35" s="1">
        <v>23112183</v>
      </c>
      <c r="AO35" s="1">
        <v>12332172</v>
      </c>
      <c r="AP35" s="1">
        <v>12452578</v>
      </c>
      <c r="AQ35" s="9">
        <v>-120406</v>
      </c>
      <c r="AR35" s="1">
        <v>0</v>
      </c>
      <c r="AS35" s="45" t="s">
        <v>21</v>
      </c>
      <c r="AT35" s="1">
        <v>802427</v>
      </c>
      <c r="AU35" s="1">
        <v>726216</v>
      </c>
      <c r="AV35" s="1">
        <v>76211</v>
      </c>
      <c r="AW35" s="1">
        <v>9977584</v>
      </c>
      <c r="AX35" s="1">
        <v>1686238</v>
      </c>
      <c r="AY35" s="1">
        <v>2884441</v>
      </c>
      <c r="AZ35" s="1">
        <v>5406905</v>
      </c>
      <c r="BA35" s="1">
        <v>77915676</v>
      </c>
      <c r="BB35" s="1">
        <v>32296</v>
      </c>
      <c r="BC35" s="9">
        <v>2412.5487986128314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15">
        <f t="shared" si="0"/>
        <v>2190.360318832229</v>
      </c>
      <c r="C36" s="115">
        <f t="shared" si="1"/>
        <v>1369.2224142898301</v>
      </c>
      <c r="D36" s="115">
        <f t="shared" si="2"/>
        <v>172.22721598002497</v>
      </c>
      <c r="E36" s="115">
        <f t="shared" si="3"/>
        <v>251.08988764044943</v>
      </c>
      <c r="F36" s="115">
        <f t="shared" si="4"/>
        <v>26.462978968596946</v>
      </c>
      <c r="G36" s="115">
        <f t="shared" si="5"/>
        <v>371.35782195332757</v>
      </c>
      <c r="H36" s="108" t="s">
        <v>22</v>
      </c>
      <c r="I36" s="119">
        <f t="shared" si="6"/>
        <v>22808222</v>
      </c>
      <c r="J36" s="115">
        <f t="shared" si="7"/>
        <v>14257713</v>
      </c>
      <c r="K36" s="115">
        <f t="shared" si="8"/>
        <v>1793402</v>
      </c>
      <c r="L36" s="115">
        <f t="shared" si="9"/>
        <v>2614599</v>
      </c>
      <c r="M36" s="115">
        <f t="shared" si="10"/>
        <v>275559</v>
      </c>
      <c r="N36" s="120">
        <f t="shared" si="11"/>
        <v>3866949</v>
      </c>
      <c r="P36" s="45" t="s">
        <v>22</v>
      </c>
      <c r="Q36" s="1">
        <v>14257713</v>
      </c>
      <c r="R36" s="1">
        <v>12120150</v>
      </c>
      <c r="S36" s="1">
        <v>2137563</v>
      </c>
      <c r="T36" s="1">
        <v>1948253</v>
      </c>
      <c r="U36" s="1">
        <v>189310</v>
      </c>
      <c r="V36" s="1">
        <v>1793402</v>
      </c>
      <c r="W36" s="1">
        <v>1940996</v>
      </c>
      <c r="X36" s="1">
        <v>147594</v>
      </c>
      <c r="Y36" s="1">
        <v>-123522</v>
      </c>
      <c r="Z36" s="1">
        <v>11079</v>
      </c>
      <c r="AA36" s="1">
        <v>134601</v>
      </c>
      <c r="AB36" s="9">
        <v>1892730</v>
      </c>
      <c r="AC36" s="1"/>
      <c r="AD36" s="45" t="s">
        <v>22</v>
      </c>
      <c r="AE36" s="1">
        <v>248666</v>
      </c>
      <c r="AF36" s="1">
        <v>257719</v>
      </c>
      <c r="AG36" s="1">
        <v>9053</v>
      </c>
      <c r="AH36" s="1">
        <v>168915</v>
      </c>
      <c r="AI36" s="1">
        <v>626462</v>
      </c>
      <c r="AJ36" s="1">
        <v>848687</v>
      </c>
      <c r="AK36" s="1">
        <v>24194</v>
      </c>
      <c r="AL36" s="1">
        <v>28134</v>
      </c>
      <c r="AM36" s="1">
        <v>3940</v>
      </c>
      <c r="AN36" s="1">
        <v>6757107</v>
      </c>
      <c r="AO36" s="1">
        <v>2614599</v>
      </c>
      <c r="AP36" s="1">
        <v>2727239</v>
      </c>
      <c r="AQ36" s="9">
        <v>-112640</v>
      </c>
      <c r="AR36" s="1">
        <v>0</v>
      </c>
      <c r="AS36" s="45" t="s">
        <v>22</v>
      </c>
      <c r="AT36" s="1">
        <v>275559</v>
      </c>
      <c r="AU36" s="1">
        <v>235973</v>
      </c>
      <c r="AV36" s="1">
        <v>39586</v>
      </c>
      <c r="AW36" s="1">
        <v>3866949</v>
      </c>
      <c r="AX36" s="1">
        <v>859127</v>
      </c>
      <c r="AY36" s="1">
        <v>1097992</v>
      </c>
      <c r="AZ36" s="1">
        <v>1909830</v>
      </c>
      <c r="BA36" s="1">
        <v>22808222</v>
      </c>
      <c r="BB36" s="1">
        <v>10413</v>
      </c>
      <c r="BC36" s="9">
        <v>2190.360318832229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204">
        <f t="shared" si="0"/>
        <v>2089.9240919508297</v>
      </c>
      <c r="C37" s="204">
        <f t="shared" si="1"/>
        <v>1242.7531773039796</v>
      </c>
      <c r="D37" s="204">
        <f t="shared" si="2"/>
        <v>146.30772970345163</v>
      </c>
      <c r="E37" s="204">
        <f t="shared" si="3"/>
        <v>273.16362247378288</v>
      </c>
      <c r="F37" s="204">
        <f t="shared" si="4"/>
        <v>14.693312035558025</v>
      </c>
      <c r="G37" s="204">
        <f t="shared" si="5"/>
        <v>413.0062504340579</v>
      </c>
      <c r="H37" s="116" t="s">
        <v>43</v>
      </c>
      <c r="I37" s="114">
        <f t="shared" si="6"/>
        <v>30092817</v>
      </c>
      <c r="J37" s="204">
        <f t="shared" si="7"/>
        <v>17894403</v>
      </c>
      <c r="K37" s="204">
        <f t="shared" si="8"/>
        <v>2106685</v>
      </c>
      <c r="L37" s="204">
        <f t="shared" si="9"/>
        <v>3933283</v>
      </c>
      <c r="M37" s="204">
        <f t="shared" si="10"/>
        <v>211569</v>
      </c>
      <c r="N37" s="205">
        <f t="shared" si="11"/>
        <v>5946877</v>
      </c>
      <c r="P37" s="48" t="s">
        <v>43</v>
      </c>
      <c r="Q37" s="12">
        <v>17894403</v>
      </c>
      <c r="R37" s="12">
        <v>15217333</v>
      </c>
      <c r="S37" s="12">
        <v>2677070</v>
      </c>
      <c r="T37" s="12">
        <v>2438917</v>
      </c>
      <c r="U37" s="12">
        <v>238153</v>
      </c>
      <c r="V37" s="12">
        <v>2106685</v>
      </c>
      <c r="W37" s="12">
        <v>2333806</v>
      </c>
      <c r="X37" s="12">
        <v>227121</v>
      </c>
      <c r="Y37" s="12">
        <v>-59457</v>
      </c>
      <c r="Z37" s="12">
        <v>147894</v>
      </c>
      <c r="AA37" s="12">
        <v>207351</v>
      </c>
      <c r="AB37" s="13">
        <v>2127019</v>
      </c>
      <c r="AC37" s="1"/>
      <c r="AD37" s="48" t="s">
        <v>43</v>
      </c>
      <c r="AE37" s="12">
        <v>382709</v>
      </c>
      <c r="AF37" s="12">
        <v>396109</v>
      </c>
      <c r="AG37" s="12">
        <v>13400</v>
      </c>
      <c r="AH37" s="12">
        <v>264053</v>
      </c>
      <c r="AI37" s="12">
        <v>812557</v>
      </c>
      <c r="AJ37" s="12">
        <v>667700</v>
      </c>
      <c r="AK37" s="12">
        <v>39123</v>
      </c>
      <c r="AL37" s="12">
        <v>45493</v>
      </c>
      <c r="AM37" s="12">
        <v>6370</v>
      </c>
      <c r="AN37" s="12">
        <v>10091729</v>
      </c>
      <c r="AO37" s="12">
        <v>3933283</v>
      </c>
      <c r="AP37" s="12">
        <v>4014841</v>
      </c>
      <c r="AQ37" s="13">
        <v>-81558</v>
      </c>
      <c r="AR37" s="1">
        <v>0</v>
      </c>
      <c r="AS37" s="48" t="s">
        <v>43</v>
      </c>
      <c r="AT37" s="12">
        <v>211569</v>
      </c>
      <c r="AU37" s="12">
        <v>128028</v>
      </c>
      <c r="AV37" s="12">
        <v>83541</v>
      </c>
      <c r="AW37" s="12">
        <v>5946877</v>
      </c>
      <c r="AX37" s="12">
        <v>2963679</v>
      </c>
      <c r="AY37" s="12">
        <v>1066241</v>
      </c>
      <c r="AZ37" s="12">
        <v>1916957</v>
      </c>
      <c r="BA37" s="12">
        <v>30092817</v>
      </c>
      <c r="BB37" s="12">
        <v>14399</v>
      </c>
      <c r="BC37" s="13">
        <v>2089.9240919508297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08" t="s">
        <v>44</v>
      </c>
      <c r="B38" s="109">
        <f t="shared" si="0"/>
        <v>2324.430869827067</v>
      </c>
      <c r="C38" s="109">
        <f t="shared" si="1"/>
        <v>1413.1945280908544</v>
      </c>
      <c r="D38" s="109">
        <f t="shared" si="2"/>
        <v>148.95543319280736</v>
      </c>
      <c r="E38" s="109">
        <f t="shared" si="3"/>
        <v>231.56852791878174</v>
      </c>
      <c r="F38" s="109">
        <f t="shared" si="4"/>
        <v>87.76064699303106</v>
      </c>
      <c r="G38" s="109">
        <f t="shared" si="5"/>
        <v>442.95173363159256</v>
      </c>
      <c r="H38" s="108" t="s">
        <v>44</v>
      </c>
      <c r="I38" s="119">
        <f t="shared" si="6"/>
        <v>27016860</v>
      </c>
      <c r="J38" s="115">
        <f t="shared" si="7"/>
        <v>16425560</v>
      </c>
      <c r="K38" s="115">
        <f t="shared" si="8"/>
        <v>1731309</v>
      </c>
      <c r="L38" s="115">
        <f t="shared" si="9"/>
        <v>2691521</v>
      </c>
      <c r="M38" s="115">
        <f t="shared" si="10"/>
        <v>1020042</v>
      </c>
      <c r="N38" s="120">
        <f t="shared" si="11"/>
        <v>5148428</v>
      </c>
      <c r="P38" s="50" t="s">
        <v>44</v>
      </c>
      <c r="Q38" s="14">
        <v>16425560</v>
      </c>
      <c r="R38" s="14">
        <v>13962531</v>
      </c>
      <c r="S38" s="14">
        <v>2463029</v>
      </c>
      <c r="T38" s="14">
        <v>2243949</v>
      </c>
      <c r="U38" s="14">
        <v>219080</v>
      </c>
      <c r="V38" s="14">
        <v>1731309</v>
      </c>
      <c r="W38" s="14">
        <v>2048225</v>
      </c>
      <c r="X38" s="14">
        <v>316916</v>
      </c>
      <c r="Y38" s="14">
        <v>-260106</v>
      </c>
      <c r="Z38" s="14">
        <v>42324</v>
      </c>
      <c r="AA38" s="14">
        <v>302430</v>
      </c>
      <c r="AB38" s="15">
        <v>1960763</v>
      </c>
      <c r="AC38" s="1"/>
      <c r="AD38" s="50" t="s">
        <v>44</v>
      </c>
      <c r="AE38" s="12">
        <v>194480</v>
      </c>
      <c r="AF38" s="12">
        <v>203975</v>
      </c>
      <c r="AG38" s="12">
        <v>9495</v>
      </c>
      <c r="AH38" s="12">
        <v>163663</v>
      </c>
      <c r="AI38" s="12">
        <v>716665</v>
      </c>
      <c r="AJ38" s="12">
        <v>885955</v>
      </c>
      <c r="AK38" s="12">
        <v>30652</v>
      </c>
      <c r="AL38" s="12">
        <v>35643</v>
      </c>
      <c r="AM38" s="12">
        <v>4991</v>
      </c>
      <c r="AN38" s="12">
        <v>8859991</v>
      </c>
      <c r="AO38" s="12">
        <v>2691521</v>
      </c>
      <c r="AP38" s="12">
        <v>2740988</v>
      </c>
      <c r="AQ38" s="13">
        <v>-49467</v>
      </c>
      <c r="AR38" s="1">
        <v>0</v>
      </c>
      <c r="AS38" s="50" t="s">
        <v>44</v>
      </c>
      <c r="AT38" s="12">
        <v>1020042</v>
      </c>
      <c r="AU38" s="12">
        <v>957266</v>
      </c>
      <c r="AV38" s="12">
        <v>62776</v>
      </c>
      <c r="AW38" s="12">
        <v>5148428</v>
      </c>
      <c r="AX38" s="12">
        <v>1905992</v>
      </c>
      <c r="AY38" s="12">
        <v>1092399</v>
      </c>
      <c r="AZ38" s="12">
        <v>2150037</v>
      </c>
      <c r="BA38" s="12">
        <v>27016860</v>
      </c>
      <c r="BB38" s="12">
        <v>11623</v>
      </c>
      <c r="BC38" s="13">
        <v>2324.430869827067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200" t="s">
        <v>45</v>
      </c>
      <c r="B39" s="201">
        <f t="shared" si="0"/>
        <v>1952.3617898145421</v>
      </c>
      <c r="C39" s="201">
        <f t="shared" si="1"/>
        <v>1361.5027965852223</v>
      </c>
      <c r="D39" s="201">
        <f t="shared" si="2"/>
        <v>104.41919340594643</v>
      </c>
      <c r="E39" s="201">
        <f t="shared" si="3"/>
        <v>192.35484250809537</v>
      </c>
      <c r="F39" s="201">
        <f t="shared" si="4"/>
        <v>5.4346187812775977</v>
      </c>
      <c r="G39" s="201">
        <f t="shared" si="5"/>
        <v>288.65033853400058</v>
      </c>
      <c r="H39" s="200" t="s">
        <v>45</v>
      </c>
      <c r="I39" s="202">
        <f t="shared" si="6"/>
        <v>33160865</v>
      </c>
      <c r="J39" s="201">
        <f t="shared" si="7"/>
        <v>23125125</v>
      </c>
      <c r="K39" s="201">
        <f t="shared" si="8"/>
        <v>1773560</v>
      </c>
      <c r="L39" s="201">
        <f t="shared" si="9"/>
        <v>3267147</v>
      </c>
      <c r="M39" s="201">
        <f t="shared" si="10"/>
        <v>92307</v>
      </c>
      <c r="N39" s="203">
        <f t="shared" si="11"/>
        <v>4902726</v>
      </c>
      <c r="P39" s="45" t="s">
        <v>45</v>
      </c>
      <c r="Q39" s="1">
        <v>23125125</v>
      </c>
      <c r="R39" s="1">
        <v>19660910</v>
      </c>
      <c r="S39" s="1">
        <v>3464215</v>
      </c>
      <c r="T39" s="1">
        <v>3156248</v>
      </c>
      <c r="U39" s="1">
        <v>307967</v>
      </c>
      <c r="V39" s="1">
        <v>1773560</v>
      </c>
      <c r="W39" s="1">
        <v>2092003</v>
      </c>
      <c r="X39" s="1">
        <v>318443</v>
      </c>
      <c r="Y39" s="1">
        <v>-44457</v>
      </c>
      <c r="Z39" s="1">
        <v>251584</v>
      </c>
      <c r="AA39" s="1">
        <v>296041</v>
      </c>
      <c r="AB39" s="9">
        <v>1776677</v>
      </c>
      <c r="AC39" s="1"/>
      <c r="AD39" s="45" t="s">
        <v>45</v>
      </c>
      <c r="AE39" s="1">
        <v>316744</v>
      </c>
      <c r="AF39" s="1">
        <v>332414</v>
      </c>
      <c r="AG39" s="1">
        <v>15670</v>
      </c>
      <c r="AH39" s="1">
        <v>233863</v>
      </c>
      <c r="AI39" s="1">
        <v>956159</v>
      </c>
      <c r="AJ39" s="1">
        <v>269911</v>
      </c>
      <c r="AK39" s="1">
        <v>41340</v>
      </c>
      <c r="AL39" s="1">
        <v>48072</v>
      </c>
      <c r="AM39" s="1">
        <v>6732</v>
      </c>
      <c r="AN39" s="1">
        <v>8262180</v>
      </c>
      <c r="AO39" s="1">
        <v>3267147</v>
      </c>
      <c r="AP39" s="1">
        <v>3345769</v>
      </c>
      <c r="AQ39" s="9">
        <v>-78622</v>
      </c>
      <c r="AR39" s="1">
        <v>0</v>
      </c>
      <c r="AS39" s="45" t="s">
        <v>45</v>
      </c>
      <c r="AT39" s="1">
        <v>92307</v>
      </c>
      <c r="AU39" s="1">
        <v>14298</v>
      </c>
      <c r="AV39" s="1">
        <v>78009</v>
      </c>
      <c r="AW39" s="1">
        <v>4902726</v>
      </c>
      <c r="AX39" s="1">
        <v>881946</v>
      </c>
      <c r="AY39" s="1">
        <v>1253769</v>
      </c>
      <c r="AZ39" s="1">
        <v>2767011</v>
      </c>
      <c r="BA39" s="1">
        <v>33160865</v>
      </c>
      <c r="BB39" s="1">
        <v>16985</v>
      </c>
      <c r="BC39" s="9">
        <v>1952.3617898145421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204">
        <f t="shared" si="0"/>
        <v>1886.8461538461538</v>
      </c>
      <c r="C40" s="204">
        <f t="shared" si="1"/>
        <v>1284.3121387283236</v>
      </c>
      <c r="D40" s="204">
        <f t="shared" si="2"/>
        <v>93.703868385949306</v>
      </c>
      <c r="E40" s="204">
        <f t="shared" si="3"/>
        <v>186.45709204090707</v>
      </c>
      <c r="F40" s="204">
        <f t="shared" si="4"/>
        <v>5.4381947532236552</v>
      </c>
      <c r="G40" s="204">
        <f t="shared" si="5"/>
        <v>316.9348599377501</v>
      </c>
      <c r="H40" s="116" t="s">
        <v>23</v>
      </c>
      <c r="I40" s="114">
        <f t="shared" si="6"/>
        <v>8487034</v>
      </c>
      <c r="J40" s="204">
        <f t="shared" si="7"/>
        <v>5776836</v>
      </c>
      <c r="K40" s="204">
        <f t="shared" si="8"/>
        <v>421480</v>
      </c>
      <c r="L40" s="204">
        <f t="shared" si="9"/>
        <v>838684</v>
      </c>
      <c r="M40" s="204">
        <f t="shared" si="10"/>
        <v>24461</v>
      </c>
      <c r="N40" s="205">
        <f t="shared" si="11"/>
        <v>1425573</v>
      </c>
      <c r="P40" s="48" t="s">
        <v>23</v>
      </c>
      <c r="Q40" s="12">
        <v>5776836</v>
      </c>
      <c r="R40" s="12">
        <v>4910645</v>
      </c>
      <c r="S40" s="12">
        <v>866191</v>
      </c>
      <c r="T40" s="12">
        <v>789324</v>
      </c>
      <c r="U40" s="12">
        <v>76867</v>
      </c>
      <c r="V40" s="12">
        <v>421480</v>
      </c>
      <c r="W40" s="12">
        <v>481347</v>
      </c>
      <c r="X40" s="12">
        <v>59867</v>
      </c>
      <c r="Y40" s="12">
        <v>21498</v>
      </c>
      <c r="Z40" s="12">
        <v>75674</v>
      </c>
      <c r="AA40" s="12">
        <v>54176</v>
      </c>
      <c r="AB40" s="9">
        <v>390769</v>
      </c>
      <c r="AC40" s="1"/>
      <c r="AD40" s="48" t="s">
        <v>23</v>
      </c>
      <c r="AE40" s="12">
        <v>84238</v>
      </c>
      <c r="AF40" s="12">
        <v>88429</v>
      </c>
      <c r="AG40" s="12">
        <v>4191</v>
      </c>
      <c r="AH40" s="12">
        <v>39333</v>
      </c>
      <c r="AI40" s="12">
        <v>240415</v>
      </c>
      <c r="AJ40" s="12">
        <v>26783</v>
      </c>
      <c r="AK40" s="12">
        <v>9213</v>
      </c>
      <c r="AL40" s="12">
        <v>10713</v>
      </c>
      <c r="AM40" s="12">
        <v>1500</v>
      </c>
      <c r="AN40" s="12">
        <v>2288718</v>
      </c>
      <c r="AO40" s="12">
        <v>838684</v>
      </c>
      <c r="AP40" s="12">
        <v>851625</v>
      </c>
      <c r="AQ40" s="13">
        <v>-12941</v>
      </c>
      <c r="AR40" s="1">
        <v>0</v>
      </c>
      <c r="AS40" s="48" t="s">
        <v>23</v>
      </c>
      <c r="AT40" s="12">
        <v>24461</v>
      </c>
      <c r="AU40" s="12">
        <v>5953</v>
      </c>
      <c r="AV40" s="12">
        <v>18508</v>
      </c>
      <c r="AW40" s="12">
        <v>1425573</v>
      </c>
      <c r="AX40" s="12">
        <v>311210</v>
      </c>
      <c r="AY40" s="12">
        <v>224218</v>
      </c>
      <c r="AZ40" s="12">
        <v>890145</v>
      </c>
      <c r="BA40" s="12">
        <v>8487034</v>
      </c>
      <c r="BB40" s="1">
        <v>4498</v>
      </c>
      <c r="BC40" s="9">
        <v>1886.8461538461538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2394.5402189433603</v>
      </c>
      <c r="C41" s="109">
        <f t="shared" si="1"/>
        <v>1487.0478819609709</v>
      </c>
      <c r="D41" s="109">
        <f t="shared" si="2"/>
        <v>165.21561161351738</v>
      </c>
      <c r="E41" s="109">
        <f t="shared" si="3"/>
        <v>350.51756306520707</v>
      </c>
      <c r="F41" s="109">
        <f t="shared" si="4"/>
        <v>-1.4594954783436458</v>
      </c>
      <c r="G41" s="109">
        <f t="shared" si="5"/>
        <v>393.21865778200856</v>
      </c>
      <c r="H41" s="108" t="s">
        <v>24</v>
      </c>
      <c r="I41" s="119">
        <f t="shared" si="6"/>
        <v>25154645</v>
      </c>
      <c r="J41" s="115">
        <f t="shared" si="7"/>
        <v>15621438</v>
      </c>
      <c r="K41" s="115">
        <f t="shared" si="8"/>
        <v>1735590</v>
      </c>
      <c r="L41" s="115">
        <f t="shared" si="9"/>
        <v>3682187</v>
      </c>
      <c r="M41" s="115">
        <f t="shared" si="10"/>
        <v>-15332</v>
      </c>
      <c r="N41" s="120">
        <f t="shared" si="11"/>
        <v>4130762</v>
      </c>
      <c r="P41" s="45" t="s">
        <v>24</v>
      </c>
      <c r="Q41" s="1">
        <v>15621438</v>
      </c>
      <c r="R41" s="1">
        <v>13280687</v>
      </c>
      <c r="S41" s="1">
        <v>2340751</v>
      </c>
      <c r="T41" s="1">
        <v>2132579</v>
      </c>
      <c r="U41" s="1">
        <v>208172</v>
      </c>
      <c r="V41" s="1">
        <v>1735590</v>
      </c>
      <c r="W41" s="1">
        <v>2166370</v>
      </c>
      <c r="X41" s="1">
        <v>430780</v>
      </c>
      <c r="Y41" s="1">
        <v>19844</v>
      </c>
      <c r="Z41" s="1">
        <v>439250</v>
      </c>
      <c r="AA41" s="1">
        <v>419406</v>
      </c>
      <c r="AB41" s="51">
        <v>1700324</v>
      </c>
      <c r="AC41" s="1"/>
      <c r="AD41" s="45" t="s">
        <v>24</v>
      </c>
      <c r="AE41" s="1">
        <v>207865</v>
      </c>
      <c r="AF41" s="1">
        <v>216728</v>
      </c>
      <c r="AG41" s="1">
        <v>8863</v>
      </c>
      <c r="AH41" s="1">
        <v>13927</v>
      </c>
      <c r="AI41" s="1">
        <v>680387</v>
      </c>
      <c r="AJ41" s="1">
        <v>798145</v>
      </c>
      <c r="AK41" s="1">
        <v>15422</v>
      </c>
      <c r="AL41" s="1">
        <v>17933</v>
      </c>
      <c r="AM41" s="1">
        <v>2511</v>
      </c>
      <c r="AN41" s="1">
        <v>7797617</v>
      </c>
      <c r="AO41" s="1">
        <v>3682187</v>
      </c>
      <c r="AP41" s="1">
        <v>3701356</v>
      </c>
      <c r="AQ41" s="9">
        <v>-19169</v>
      </c>
      <c r="AR41" s="1">
        <v>0</v>
      </c>
      <c r="AS41" s="45" t="s">
        <v>24</v>
      </c>
      <c r="AT41" s="1">
        <v>-15332</v>
      </c>
      <c r="AU41" s="1">
        <v>-46978</v>
      </c>
      <c r="AV41" s="1">
        <v>31646</v>
      </c>
      <c r="AW41" s="1">
        <v>4130762</v>
      </c>
      <c r="AX41" s="1">
        <v>1801090</v>
      </c>
      <c r="AY41" s="1">
        <v>689816</v>
      </c>
      <c r="AZ41" s="1">
        <v>1639856</v>
      </c>
      <c r="BA41" s="1">
        <v>25154645</v>
      </c>
      <c r="BB41" s="23">
        <v>10505</v>
      </c>
      <c r="BC41" s="51">
        <v>2394.5402189433603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2503.5361747469365</v>
      </c>
      <c r="C42" s="109">
        <f t="shared" si="1"/>
        <v>1382.502610548748</v>
      </c>
      <c r="D42" s="109">
        <f t="shared" si="2"/>
        <v>530.55023974427274</v>
      </c>
      <c r="E42" s="109">
        <f t="shared" si="3"/>
        <v>228.3456579648375</v>
      </c>
      <c r="F42" s="109">
        <f t="shared" si="4"/>
        <v>-2.5312733084709644</v>
      </c>
      <c r="G42" s="109">
        <f t="shared" si="5"/>
        <v>364.66893979754929</v>
      </c>
      <c r="H42" s="108" t="s">
        <v>25</v>
      </c>
      <c r="I42" s="119">
        <f t="shared" si="6"/>
        <v>23495687</v>
      </c>
      <c r="J42" s="115">
        <f t="shared" si="7"/>
        <v>12974787</v>
      </c>
      <c r="K42" s="115">
        <f t="shared" si="8"/>
        <v>4979214</v>
      </c>
      <c r="L42" s="115">
        <f t="shared" si="9"/>
        <v>2143024</v>
      </c>
      <c r="M42" s="115">
        <f t="shared" si="10"/>
        <v>-23756</v>
      </c>
      <c r="N42" s="120">
        <f t="shared" si="11"/>
        <v>3422418</v>
      </c>
      <c r="P42" s="45" t="s">
        <v>25</v>
      </c>
      <c r="Q42" s="1">
        <v>12974787</v>
      </c>
      <c r="R42" s="1">
        <v>11032346</v>
      </c>
      <c r="S42" s="1">
        <v>1942441</v>
      </c>
      <c r="T42" s="1">
        <v>1769658</v>
      </c>
      <c r="U42" s="1">
        <v>172783</v>
      </c>
      <c r="V42" s="1">
        <v>4979214</v>
      </c>
      <c r="W42" s="1">
        <v>5208308</v>
      </c>
      <c r="X42" s="1">
        <v>229094</v>
      </c>
      <c r="Y42" s="1">
        <v>-111121</v>
      </c>
      <c r="Z42" s="1">
        <v>106843</v>
      </c>
      <c r="AA42" s="1">
        <v>217964</v>
      </c>
      <c r="AB42" s="9">
        <v>5074512</v>
      </c>
      <c r="AC42" s="1"/>
      <c r="AD42" s="45" t="s">
        <v>25</v>
      </c>
      <c r="AE42" s="1">
        <v>207334</v>
      </c>
      <c r="AF42" s="1">
        <v>215887</v>
      </c>
      <c r="AG42" s="1">
        <v>8553</v>
      </c>
      <c r="AH42" s="1">
        <v>2942532</v>
      </c>
      <c r="AI42" s="1">
        <v>596891</v>
      </c>
      <c r="AJ42" s="1">
        <v>1327755</v>
      </c>
      <c r="AK42" s="1">
        <v>15823</v>
      </c>
      <c r="AL42" s="1">
        <v>18400</v>
      </c>
      <c r="AM42" s="1">
        <v>2577</v>
      </c>
      <c r="AN42" s="1">
        <v>5541686</v>
      </c>
      <c r="AO42" s="1">
        <v>2143024</v>
      </c>
      <c r="AP42" s="1">
        <v>2205832</v>
      </c>
      <c r="AQ42" s="9">
        <v>-62808</v>
      </c>
      <c r="AR42" s="1">
        <v>0</v>
      </c>
      <c r="AS42" s="45" t="s">
        <v>25</v>
      </c>
      <c r="AT42" s="1">
        <v>-23756</v>
      </c>
      <c r="AU42" s="1">
        <v>-61355</v>
      </c>
      <c r="AV42" s="1">
        <v>37599</v>
      </c>
      <c r="AW42" s="1">
        <v>3422418</v>
      </c>
      <c r="AX42" s="1">
        <v>1255813</v>
      </c>
      <c r="AY42" s="1">
        <v>755108</v>
      </c>
      <c r="AZ42" s="1">
        <v>1411497</v>
      </c>
      <c r="BA42" s="1">
        <v>23495687</v>
      </c>
      <c r="BB42" s="1">
        <v>9385</v>
      </c>
      <c r="BC42" s="9">
        <v>2503.5361747469365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1946.5135205408217</v>
      </c>
      <c r="C43" s="109">
        <f t="shared" si="1"/>
        <v>1264.2142485699428</v>
      </c>
      <c r="D43" s="109">
        <f t="shared" si="2"/>
        <v>139.1557462298492</v>
      </c>
      <c r="E43" s="109">
        <f t="shared" si="3"/>
        <v>188.24336973478938</v>
      </c>
      <c r="F43" s="109">
        <f t="shared" si="4"/>
        <v>13.395475819032761</v>
      </c>
      <c r="G43" s="109">
        <f t="shared" si="5"/>
        <v>341.5046801872075</v>
      </c>
      <c r="H43" s="108" t="s">
        <v>26</v>
      </c>
      <c r="I43" s="119">
        <f t="shared" si="6"/>
        <v>7486291</v>
      </c>
      <c r="J43" s="115">
        <f t="shared" si="7"/>
        <v>4862168</v>
      </c>
      <c r="K43" s="115">
        <f t="shared" si="8"/>
        <v>535193</v>
      </c>
      <c r="L43" s="115">
        <f t="shared" si="9"/>
        <v>723984</v>
      </c>
      <c r="M43" s="115">
        <f t="shared" si="10"/>
        <v>51519</v>
      </c>
      <c r="N43" s="120">
        <f t="shared" si="11"/>
        <v>1313427</v>
      </c>
      <c r="P43" s="45" t="s">
        <v>26</v>
      </c>
      <c r="Q43" s="1">
        <v>4862168</v>
      </c>
      <c r="R43" s="1">
        <v>4133462</v>
      </c>
      <c r="S43" s="1">
        <v>728706</v>
      </c>
      <c r="T43" s="1">
        <v>663950</v>
      </c>
      <c r="U43" s="1">
        <v>64756</v>
      </c>
      <c r="V43" s="1">
        <v>535193</v>
      </c>
      <c r="W43" s="1">
        <v>629491</v>
      </c>
      <c r="X43" s="1">
        <v>94298</v>
      </c>
      <c r="Y43" s="1">
        <v>-59340</v>
      </c>
      <c r="Z43" s="1">
        <v>30908</v>
      </c>
      <c r="AA43" s="1">
        <v>90248</v>
      </c>
      <c r="AB43" s="9">
        <v>591786</v>
      </c>
      <c r="AC43" s="1"/>
      <c r="AD43" s="45" t="s">
        <v>26</v>
      </c>
      <c r="AE43" s="1">
        <v>87909</v>
      </c>
      <c r="AF43" s="1">
        <v>91512</v>
      </c>
      <c r="AG43" s="1">
        <v>3603</v>
      </c>
      <c r="AH43" s="1">
        <v>21636</v>
      </c>
      <c r="AI43" s="1">
        <v>221006</v>
      </c>
      <c r="AJ43" s="1">
        <v>261235</v>
      </c>
      <c r="AK43" s="1">
        <v>2747</v>
      </c>
      <c r="AL43" s="1">
        <v>3194</v>
      </c>
      <c r="AM43" s="1">
        <v>447</v>
      </c>
      <c r="AN43" s="1">
        <v>2088930</v>
      </c>
      <c r="AO43" s="1">
        <v>723984</v>
      </c>
      <c r="AP43" s="1">
        <v>741082</v>
      </c>
      <c r="AQ43" s="9">
        <v>-17098</v>
      </c>
      <c r="AR43" s="1">
        <v>0</v>
      </c>
      <c r="AS43" s="45" t="s">
        <v>26</v>
      </c>
      <c r="AT43" s="1">
        <v>51519</v>
      </c>
      <c r="AU43" s="1">
        <v>35203</v>
      </c>
      <c r="AV43" s="1">
        <v>16316</v>
      </c>
      <c r="AW43" s="1">
        <v>1313427</v>
      </c>
      <c r="AX43" s="1">
        <v>507555</v>
      </c>
      <c r="AY43" s="1">
        <v>263918</v>
      </c>
      <c r="AZ43" s="1">
        <v>541954</v>
      </c>
      <c r="BA43" s="1">
        <v>7486291</v>
      </c>
      <c r="BB43" s="1">
        <v>3846</v>
      </c>
      <c r="BC43" s="9">
        <v>1946.5135205408217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1872.5002307337334</v>
      </c>
      <c r="C44" s="109">
        <f t="shared" si="1"/>
        <v>1198.2321181356715</v>
      </c>
      <c r="D44" s="109">
        <f t="shared" si="2"/>
        <v>98.864328564836185</v>
      </c>
      <c r="E44" s="109">
        <f t="shared" si="3"/>
        <v>225.85048454083986</v>
      </c>
      <c r="F44" s="109">
        <f t="shared" si="4"/>
        <v>25.425934471619751</v>
      </c>
      <c r="G44" s="109">
        <f t="shared" si="5"/>
        <v>324.12736502076604</v>
      </c>
      <c r="H44" s="108" t="s">
        <v>27</v>
      </c>
      <c r="I44" s="119">
        <f t="shared" si="6"/>
        <v>4057708</v>
      </c>
      <c r="J44" s="115">
        <f t="shared" si="7"/>
        <v>2596569</v>
      </c>
      <c r="K44" s="115">
        <f t="shared" si="8"/>
        <v>214239</v>
      </c>
      <c r="L44" s="115">
        <f t="shared" si="9"/>
        <v>489418</v>
      </c>
      <c r="M44" s="115">
        <f t="shared" si="10"/>
        <v>55098</v>
      </c>
      <c r="N44" s="120">
        <f t="shared" si="11"/>
        <v>702384</v>
      </c>
      <c r="P44" s="45" t="s">
        <v>27</v>
      </c>
      <c r="Q44" s="1">
        <v>2596569</v>
      </c>
      <c r="R44" s="1">
        <v>2207149</v>
      </c>
      <c r="S44" s="1">
        <v>389420</v>
      </c>
      <c r="T44" s="1">
        <v>354800</v>
      </c>
      <c r="U44" s="1">
        <v>34620</v>
      </c>
      <c r="V44" s="1">
        <v>214239</v>
      </c>
      <c r="W44" s="1">
        <v>298232</v>
      </c>
      <c r="X44" s="1">
        <v>83993</v>
      </c>
      <c r="Y44" s="1">
        <v>-39024</v>
      </c>
      <c r="Z44" s="1">
        <v>41863</v>
      </c>
      <c r="AA44" s="1">
        <v>80887</v>
      </c>
      <c r="AB44" s="9">
        <v>246328</v>
      </c>
      <c r="AC44" s="1"/>
      <c r="AD44" s="45" t="s">
        <v>27</v>
      </c>
      <c r="AE44" s="1">
        <v>49595</v>
      </c>
      <c r="AF44" s="1">
        <v>51572</v>
      </c>
      <c r="AG44" s="1">
        <v>1977</v>
      </c>
      <c r="AH44" s="1">
        <v>45447</v>
      </c>
      <c r="AI44" s="1">
        <v>107604</v>
      </c>
      <c r="AJ44" s="1">
        <v>43682</v>
      </c>
      <c r="AK44" s="1">
        <v>6935</v>
      </c>
      <c r="AL44" s="1">
        <v>8064</v>
      </c>
      <c r="AM44" s="1">
        <v>1129</v>
      </c>
      <c r="AN44" s="1">
        <v>1246900</v>
      </c>
      <c r="AO44" s="1">
        <v>489418</v>
      </c>
      <c r="AP44" s="1">
        <v>495131</v>
      </c>
      <c r="AQ44" s="9">
        <v>-5713</v>
      </c>
      <c r="AR44" s="1">
        <v>0</v>
      </c>
      <c r="AS44" s="45" t="s">
        <v>27</v>
      </c>
      <c r="AT44" s="1">
        <v>55098</v>
      </c>
      <c r="AU44" s="1">
        <v>41532</v>
      </c>
      <c r="AV44" s="1">
        <v>13566</v>
      </c>
      <c r="AW44" s="1">
        <v>702384</v>
      </c>
      <c r="AX44" s="1">
        <v>282401</v>
      </c>
      <c r="AY44" s="1">
        <v>141970</v>
      </c>
      <c r="AZ44" s="1">
        <v>278013</v>
      </c>
      <c r="BA44" s="1">
        <v>4057708</v>
      </c>
      <c r="BB44" s="1">
        <v>2167</v>
      </c>
      <c r="BC44" s="9">
        <v>1872.5002307337334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2053.6259860788864</v>
      </c>
      <c r="C45" s="109">
        <f t="shared" si="1"/>
        <v>1369.5317865429233</v>
      </c>
      <c r="D45" s="109">
        <f t="shared" si="2"/>
        <v>108.47470997679814</v>
      </c>
      <c r="E45" s="109">
        <f t="shared" si="3"/>
        <v>203.35916473317866</v>
      </c>
      <c r="F45" s="109">
        <f t="shared" si="4"/>
        <v>8.4280742459396745</v>
      </c>
      <c r="G45" s="109">
        <f t="shared" si="5"/>
        <v>363.83225058004638</v>
      </c>
      <c r="H45" s="108" t="s">
        <v>28</v>
      </c>
      <c r="I45" s="119">
        <f t="shared" si="6"/>
        <v>8851128</v>
      </c>
      <c r="J45" s="115">
        <f t="shared" si="7"/>
        <v>5902682</v>
      </c>
      <c r="K45" s="115">
        <f t="shared" si="8"/>
        <v>467526</v>
      </c>
      <c r="L45" s="115">
        <f t="shared" si="9"/>
        <v>876478</v>
      </c>
      <c r="M45" s="115">
        <f t="shared" si="10"/>
        <v>36325</v>
      </c>
      <c r="N45" s="120">
        <f t="shared" si="11"/>
        <v>1568117</v>
      </c>
      <c r="P45" s="45" t="s">
        <v>28</v>
      </c>
      <c r="Q45" s="1">
        <v>5902682</v>
      </c>
      <c r="R45" s="1">
        <v>5017738</v>
      </c>
      <c r="S45" s="1">
        <v>884944</v>
      </c>
      <c r="T45" s="1">
        <v>806188</v>
      </c>
      <c r="U45" s="1">
        <v>78756</v>
      </c>
      <c r="V45" s="1">
        <v>467526</v>
      </c>
      <c r="W45" s="1">
        <v>718517</v>
      </c>
      <c r="X45" s="1">
        <v>250991</v>
      </c>
      <c r="Y45" s="1">
        <v>-24471</v>
      </c>
      <c r="Z45" s="1">
        <v>221339</v>
      </c>
      <c r="AA45" s="1">
        <v>245810</v>
      </c>
      <c r="AB45" s="9">
        <v>482721</v>
      </c>
      <c r="AC45" s="1"/>
      <c r="AD45" s="45" t="s">
        <v>28</v>
      </c>
      <c r="AE45" s="1">
        <v>89733</v>
      </c>
      <c r="AF45" s="1">
        <v>93404</v>
      </c>
      <c r="AG45" s="1">
        <v>3671</v>
      </c>
      <c r="AH45" s="1">
        <v>5679</v>
      </c>
      <c r="AI45" s="1">
        <v>266532</v>
      </c>
      <c r="AJ45" s="1">
        <v>120777</v>
      </c>
      <c r="AK45" s="1">
        <v>9276</v>
      </c>
      <c r="AL45" s="1">
        <v>10786</v>
      </c>
      <c r="AM45" s="1">
        <v>1510</v>
      </c>
      <c r="AN45" s="1">
        <v>2480920</v>
      </c>
      <c r="AO45" s="1">
        <v>876478</v>
      </c>
      <c r="AP45" s="1">
        <v>885198</v>
      </c>
      <c r="AQ45" s="9">
        <v>-8720</v>
      </c>
      <c r="AR45" s="1">
        <v>0</v>
      </c>
      <c r="AS45" s="45" t="s">
        <v>28</v>
      </c>
      <c r="AT45" s="1">
        <v>36325</v>
      </c>
      <c r="AU45" s="1">
        <v>20730</v>
      </c>
      <c r="AV45" s="1">
        <v>15595</v>
      </c>
      <c r="AW45" s="1">
        <v>1568117</v>
      </c>
      <c r="AX45" s="1">
        <v>581874</v>
      </c>
      <c r="AY45" s="1">
        <v>289591</v>
      </c>
      <c r="AZ45" s="1">
        <v>696652</v>
      </c>
      <c r="BA45" s="1">
        <v>8851128</v>
      </c>
      <c r="BB45" s="1">
        <v>4310</v>
      </c>
      <c r="BC45" s="9">
        <v>2053.6259860788864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2800.6418511066399</v>
      </c>
      <c r="C46" s="109">
        <f t="shared" si="1"/>
        <v>1721.5241448692152</v>
      </c>
      <c r="D46" s="109">
        <f t="shared" si="2"/>
        <v>71.924547283702211</v>
      </c>
      <c r="E46" s="109">
        <f t="shared" si="3"/>
        <v>443.1901408450704</v>
      </c>
      <c r="F46" s="109">
        <f t="shared" si="4"/>
        <v>10.154929577464788</v>
      </c>
      <c r="G46" s="109">
        <f t="shared" si="5"/>
        <v>553.84808853118716</v>
      </c>
      <c r="H46" s="108" t="s">
        <v>29</v>
      </c>
      <c r="I46" s="119">
        <f t="shared" si="6"/>
        <v>2783838</v>
      </c>
      <c r="J46" s="115">
        <f t="shared" si="7"/>
        <v>1711195</v>
      </c>
      <c r="K46" s="115">
        <f t="shared" si="8"/>
        <v>71493</v>
      </c>
      <c r="L46" s="115">
        <f t="shared" si="9"/>
        <v>440531</v>
      </c>
      <c r="M46" s="115">
        <f t="shared" si="10"/>
        <v>10094</v>
      </c>
      <c r="N46" s="120">
        <f t="shared" si="11"/>
        <v>550525</v>
      </c>
      <c r="P46" s="45" t="s">
        <v>29</v>
      </c>
      <c r="Q46" s="1">
        <v>1711195</v>
      </c>
      <c r="R46" s="1">
        <v>1454904</v>
      </c>
      <c r="S46" s="1">
        <v>256291</v>
      </c>
      <c r="T46" s="1">
        <v>233309</v>
      </c>
      <c r="U46" s="1">
        <v>22982</v>
      </c>
      <c r="V46" s="1">
        <v>71493</v>
      </c>
      <c r="W46" s="1">
        <v>173099</v>
      </c>
      <c r="X46" s="1">
        <v>101606</v>
      </c>
      <c r="Y46" s="1">
        <v>-27539</v>
      </c>
      <c r="Z46" s="1">
        <v>72912</v>
      </c>
      <c r="AA46" s="1">
        <v>100451</v>
      </c>
      <c r="AB46" s="9">
        <v>98743</v>
      </c>
      <c r="AC46" s="1"/>
      <c r="AD46" s="45" t="s">
        <v>29</v>
      </c>
      <c r="AE46" s="1">
        <v>27761</v>
      </c>
      <c r="AF46" s="1">
        <v>28869</v>
      </c>
      <c r="AG46" s="1">
        <v>1108</v>
      </c>
      <c r="AH46" s="1">
        <v>48</v>
      </c>
      <c r="AI46" s="1">
        <v>70934</v>
      </c>
      <c r="AJ46" s="1">
        <v>0</v>
      </c>
      <c r="AK46" s="1">
        <v>289</v>
      </c>
      <c r="AL46" s="1">
        <v>336</v>
      </c>
      <c r="AM46" s="1">
        <v>47</v>
      </c>
      <c r="AN46" s="1">
        <v>1001150</v>
      </c>
      <c r="AO46" s="1">
        <v>440531</v>
      </c>
      <c r="AP46" s="1">
        <v>445789</v>
      </c>
      <c r="AQ46" s="9">
        <v>-5258</v>
      </c>
      <c r="AR46" s="1">
        <v>0</v>
      </c>
      <c r="AS46" s="45" t="s">
        <v>29</v>
      </c>
      <c r="AT46" s="1">
        <v>10094</v>
      </c>
      <c r="AU46" s="1">
        <v>-4710</v>
      </c>
      <c r="AV46" s="1">
        <v>14804</v>
      </c>
      <c r="AW46" s="1">
        <v>550525</v>
      </c>
      <c r="AX46" s="1">
        <v>304080</v>
      </c>
      <c r="AY46" s="1">
        <v>53680</v>
      </c>
      <c r="AZ46" s="1">
        <v>192765</v>
      </c>
      <c r="BA46" s="1">
        <v>2783838</v>
      </c>
      <c r="BB46" s="1">
        <v>994</v>
      </c>
      <c r="BC46" s="9">
        <v>2800.6418511066399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2993.5084185207456</v>
      </c>
      <c r="C47" s="109">
        <f t="shared" si="1"/>
        <v>1389.5484064942875</v>
      </c>
      <c r="D47" s="109">
        <f t="shared" si="2"/>
        <v>90.014431749849663</v>
      </c>
      <c r="E47" s="109">
        <f t="shared" si="3"/>
        <v>331.38755261575466</v>
      </c>
      <c r="F47" s="109">
        <f t="shared" si="4"/>
        <v>930.28863499699344</v>
      </c>
      <c r="G47" s="109">
        <f t="shared" si="5"/>
        <v>252.26939266386049</v>
      </c>
      <c r="H47" s="108" t="s">
        <v>30</v>
      </c>
      <c r="I47" s="119">
        <f t="shared" si="6"/>
        <v>9956409</v>
      </c>
      <c r="J47" s="115">
        <f t="shared" si="7"/>
        <v>4621638</v>
      </c>
      <c r="K47" s="115">
        <f t="shared" si="8"/>
        <v>299388</v>
      </c>
      <c r="L47" s="115">
        <f t="shared" si="9"/>
        <v>1102195</v>
      </c>
      <c r="M47" s="115">
        <f t="shared" si="10"/>
        <v>3094140</v>
      </c>
      <c r="N47" s="120">
        <f t="shared" si="11"/>
        <v>839048</v>
      </c>
      <c r="P47" s="45" t="s">
        <v>30</v>
      </c>
      <c r="Q47" s="1">
        <v>4621638</v>
      </c>
      <c r="R47" s="1">
        <v>3928669</v>
      </c>
      <c r="S47" s="1">
        <v>692969</v>
      </c>
      <c r="T47" s="1">
        <v>631575</v>
      </c>
      <c r="U47" s="1">
        <v>61394</v>
      </c>
      <c r="V47" s="1">
        <v>299388</v>
      </c>
      <c r="W47" s="1">
        <v>422107</v>
      </c>
      <c r="X47" s="1">
        <v>122719</v>
      </c>
      <c r="Y47" s="1">
        <v>-59023</v>
      </c>
      <c r="Z47" s="1">
        <v>60314</v>
      </c>
      <c r="AA47" s="1">
        <v>119337</v>
      </c>
      <c r="AB47" s="9">
        <v>354773</v>
      </c>
      <c r="AC47" s="1"/>
      <c r="AD47" s="45" t="s">
        <v>30</v>
      </c>
      <c r="AE47" s="1">
        <v>66159</v>
      </c>
      <c r="AF47" s="1">
        <v>68949</v>
      </c>
      <c r="AG47" s="1">
        <v>2790</v>
      </c>
      <c r="AH47" s="1">
        <v>14104</v>
      </c>
      <c r="AI47" s="1">
        <v>191521</v>
      </c>
      <c r="AJ47" s="1">
        <v>82989</v>
      </c>
      <c r="AK47" s="1">
        <v>3638</v>
      </c>
      <c r="AL47" s="1">
        <v>4230</v>
      </c>
      <c r="AM47" s="1">
        <v>592</v>
      </c>
      <c r="AN47" s="1">
        <v>5035383</v>
      </c>
      <c r="AO47" s="1">
        <v>1102195</v>
      </c>
      <c r="AP47" s="1">
        <v>1108300</v>
      </c>
      <c r="AQ47" s="9">
        <v>-6105</v>
      </c>
      <c r="AR47" s="1">
        <v>0</v>
      </c>
      <c r="AS47" s="45" t="s">
        <v>30</v>
      </c>
      <c r="AT47" s="1">
        <v>3094140</v>
      </c>
      <c r="AU47" s="1">
        <v>3082897</v>
      </c>
      <c r="AV47" s="1">
        <v>11243</v>
      </c>
      <c r="AW47" s="1">
        <v>839048</v>
      </c>
      <c r="AX47" s="1">
        <v>199858</v>
      </c>
      <c r="AY47" s="1">
        <v>231404</v>
      </c>
      <c r="AZ47" s="1">
        <v>407786</v>
      </c>
      <c r="BA47" s="1">
        <v>9956409</v>
      </c>
      <c r="BB47" s="1">
        <v>3326</v>
      </c>
      <c r="BC47" s="9">
        <v>2993.5084185207456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1862.7979143179257</v>
      </c>
      <c r="C48" s="109">
        <f t="shared" si="1"/>
        <v>1264.4946448703495</v>
      </c>
      <c r="D48" s="109">
        <f t="shared" si="2"/>
        <v>80.610484780157833</v>
      </c>
      <c r="E48" s="109">
        <f t="shared" si="3"/>
        <v>208.20913190529876</v>
      </c>
      <c r="F48" s="109">
        <f t="shared" si="4"/>
        <v>8.1770011273957159</v>
      </c>
      <c r="G48" s="109">
        <f t="shared" si="5"/>
        <v>301.30665163472378</v>
      </c>
      <c r="H48" s="108" t="s">
        <v>31</v>
      </c>
      <c r="I48" s="119">
        <f t="shared" si="6"/>
        <v>6609207</v>
      </c>
      <c r="J48" s="115">
        <f t="shared" si="7"/>
        <v>4486427</v>
      </c>
      <c r="K48" s="115">
        <f t="shared" si="8"/>
        <v>286006</v>
      </c>
      <c r="L48" s="115">
        <f t="shared" si="9"/>
        <v>738726</v>
      </c>
      <c r="M48" s="115">
        <f t="shared" si="10"/>
        <v>29012</v>
      </c>
      <c r="N48" s="120">
        <f t="shared" si="11"/>
        <v>1069036</v>
      </c>
      <c r="P48" s="45" t="s">
        <v>31</v>
      </c>
      <c r="Q48" s="1">
        <v>4486427</v>
      </c>
      <c r="R48" s="1">
        <v>3813780</v>
      </c>
      <c r="S48" s="1">
        <v>672647</v>
      </c>
      <c r="T48" s="1">
        <v>612930</v>
      </c>
      <c r="U48" s="1">
        <v>59717</v>
      </c>
      <c r="V48" s="1">
        <v>286006</v>
      </c>
      <c r="W48" s="1">
        <v>378116</v>
      </c>
      <c r="X48" s="1">
        <v>92110</v>
      </c>
      <c r="Y48" s="1">
        <v>-63883</v>
      </c>
      <c r="Z48" s="1">
        <v>22408</v>
      </c>
      <c r="AA48" s="1">
        <v>86291</v>
      </c>
      <c r="AB48" s="9">
        <v>334287</v>
      </c>
      <c r="AC48" s="1"/>
      <c r="AD48" s="45" t="s">
        <v>31</v>
      </c>
      <c r="AE48" s="1">
        <v>82909</v>
      </c>
      <c r="AF48" s="1">
        <v>86187</v>
      </c>
      <c r="AG48" s="1">
        <v>3278</v>
      </c>
      <c r="AH48" s="1">
        <v>4849</v>
      </c>
      <c r="AI48" s="1">
        <v>196619</v>
      </c>
      <c r="AJ48" s="1">
        <v>49910</v>
      </c>
      <c r="AK48" s="1">
        <v>15602</v>
      </c>
      <c r="AL48" s="1">
        <v>18143</v>
      </c>
      <c r="AM48" s="1">
        <v>2541</v>
      </c>
      <c r="AN48" s="1">
        <v>1836774</v>
      </c>
      <c r="AO48" s="1">
        <v>738726</v>
      </c>
      <c r="AP48" s="1">
        <v>747435</v>
      </c>
      <c r="AQ48" s="9">
        <v>-8709</v>
      </c>
      <c r="AR48" s="1">
        <v>0</v>
      </c>
      <c r="AS48" s="45" t="s">
        <v>31</v>
      </c>
      <c r="AT48" s="1">
        <v>29012</v>
      </c>
      <c r="AU48" s="1">
        <v>8647</v>
      </c>
      <c r="AV48" s="1">
        <v>20365</v>
      </c>
      <c r="AW48" s="1">
        <v>1069036</v>
      </c>
      <c r="AX48" s="1">
        <v>313662</v>
      </c>
      <c r="AY48" s="1">
        <v>187780</v>
      </c>
      <c r="AZ48" s="1">
        <v>567594</v>
      </c>
      <c r="BA48" s="1">
        <v>6609207</v>
      </c>
      <c r="BB48" s="1">
        <v>3548</v>
      </c>
      <c r="BC48" s="9">
        <v>1862.7979143179257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08" t="s">
        <v>46</v>
      </c>
      <c r="B49" s="109">
        <f t="shared" si="0"/>
        <v>2250.0255852291461</v>
      </c>
      <c r="C49" s="109">
        <f t="shared" si="1"/>
        <v>1408.7126937026046</v>
      </c>
      <c r="D49" s="109">
        <f t="shared" si="2"/>
        <v>225.52199142762942</v>
      </c>
      <c r="E49" s="109">
        <f t="shared" si="3"/>
        <v>233.39294427959118</v>
      </c>
      <c r="F49" s="109">
        <f t="shared" si="4"/>
        <v>7.051632047477745</v>
      </c>
      <c r="G49" s="109">
        <f t="shared" si="5"/>
        <v>375.34632377184306</v>
      </c>
      <c r="H49" s="108" t="s">
        <v>46</v>
      </c>
      <c r="I49" s="119">
        <f t="shared" si="6"/>
        <v>34121638</v>
      </c>
      <c r="J49" s="115">
        <f t="shared" si="7"/>
        <v>21363128</v>
      </c>
      <c r="K49" s="115">
        <f t="shared" si="8"/>
        <v>3420041</v>
      </c>
      <c r="L49" s="115">
        <f t="shared" si="9"/>
        <v>3539404</v>
      </c>
      <c r="M49" s="115">
        <f t="shared" si="10"/>
        <v>106938</v>
      </c>
      <c r="N49" s="120">
        <f t="shared" si="11"/>
        <v>5692127</v>
      </c>
      <c r="P49" s="48" t="s">
        <v>46</v>
      </c>
      <c r="Q49" s="12">
        <v>21363128</v>
      </c>
      <c r="R49" s="12">
        <v>18160147</v>
      </c>
      <c r="S49" s="12">
        <v>3202981</v>
      </c>
      <c r="T49" s="12">
        <v>2918751</v>
      </c>
      <c r="U49" s="12">
        <v>284230</v>
      </c>
      <c r="V49" s="12">
        <v>3420041</v>
      </c>
      <c r="W49" s="12">
        <v>3712485</v>
      </c>
      <c r="X49" s="12">
        <v>292444</v>
      </c>
      <c r="Y49" s="12">
        <v>-102534</v>
      </c>
      <c r="Z49" s="12">
        <v>169315</v>
      </c>
      <c r="AA49" s="12">
        <v>271849</v>
      </c>
      <c r="AB49" s="13">
        <v>3475435</v>
      </c>
      <c r="AC49" s="1"/>
      <c r="AD49" s="48" t="s">
        <v>46</v>
      </c>
      <c r="AE49" s="12">
        <v>319706</v>
      </c>
      <c r="AF49" s="12">
        <v>332625</v>
      </c>
      <c r="AG49" s="12">
        <v>12919</v>
      </c>
      <c r="AH49" s="12">
        <v>506704</v>
      </c>
      <c r="AI49" s="12">
        <v>1011563</v>
      </c>
      <c r="AJ49" s="12">
        <v>1637462</v>
      </c>
      <c r="AK49" s="12">
        <v>47140</v>
      </c>
      <c r="AL49" s="12">
        <v>54816</v>
      </c>
      <c r="AM49" s="12">
        <v>7676</v>
      </c>
      <c r="AN49" s="12">
        <v>9338469</v>
      </c>
      <c r="AO49" s="12">
        <v>3539404</v>
      </c>
      <c r="AP49" s="12">
        <v>3632337</v>
      </c>
      <c r="AQ49" s="13">
        <v>-92933</v>
      </c>
      <c r="AR49" s="10">
        <v>0</v>
      </c>
      <c r="AS49" s="48" t="s">
        <v>46</v>
      </c>
      <c r="AT49" s="12">
        <v>106938</v>
      </c>
      <c r="AU49" s="12">
        <v>43474</v>
      </c>
      <c r="AV49" s="12">
        <v>63464</v>
      </c>
      <c r="AW49" s="12">
        <v>5692127</v>
      </c>
      <c r="AX49" s="12">
        <v>2324922</v>
      </c>
      <c r="AY49" s="12">
        <v>1022000</v>
      </c>
      <c r="AZ49" s="12">
        <v>2345205</v>
      </c>
      <c r="BA49" s="12">
        <v>34121638</v>
      </c>
      <c r="BB49" s="12">
        <v>15165</v>
      </c>
      <c r="BC49" s="13">
        <v>2250.0255852291461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97">
        <f t="shared" si="0"/>
        <v>2524.9465463848123</v>
      </c>
      <c r="C50" s="197">
        <f t="shared" si="1"/>
        <v>1402.5540595125892</v>
      </c>
      <c r="D50" s="197">
        <f t="shared" si="2"/>
        <v>112.77797226336341</v>
      </c>
      <c r="E50" s="197">
        <f t="shared" si="3"/>
        <v>642.00107715093577</v>
      </c>
      <c r="F50" s="197">
        <f t="shared" si="4"/>
        <v>24.025716978591625</v>
      </c>
      <c r="G50" s="199">
        <f t="shared" si="5"/>
        <v>343.58772047933218</v>
      </c>
      <c r="H50" s="117" t="s">
        <v>32</v>
      </c>
      <c r="I50" s="198">
        <f t="shared" si="6"/>
        <v>18752778</v>
      </c>
      <c r="J50" s="197">
        <f t="shared" si="7"/>
        <v>10416769</v>
      </c>
      <c r="K50" s="197">
        <f t="shared" si="8"/>
        <v>837602</v>
      </c>
      <c r="L50" s="197">
        <f t="shared" si="9"/>
        <v>4768142</v>
      </c>
      <c r="M50" s="197">
        <f t="shared" si="10"/>
        <v>178439</v>
      </c>
      <c r="N50" s="199">
        <f t="shared" si="11"/>
        <v>2551826</v>
      </c>
      <c r="P50" s="50" t="s">
        <v>32</v>
      </c>
      <c r="Q50" s="14">
        <v>10416769</v>
      </c>
      <c r="R50" s="14">
        <v>8859981</v>
      </c>
      <c r="S50" s="14">
        <v>1556788</v>
      </c>
      <c r="T50" s="14">
        <v>1418633</v>
      </c>
      <c r="U50" s="14">
        <v>138155</v>
      </c>
      <c r="V50" s="14">
        <v>837602</v>
      </c>
      <c r="W50" s="14">
        <v>1021009</v>
      </c>
      <c r="X50" s="14">
        <v>183407</v>
      </c>
      <c r="Y50" s="14">
        <v>-113503</v>
      </c>
      <c r="Z50" s="14">
        <v>57149</v>
      </c>
      <c r="AA50" s="14">
        <v>170652</v>
      </c>
      <c r="AB50" s="15">
        <v>915795</v>
      </c>
      <c r="AC50" s="1"/>
      <c r="AD50" s="50" t="s">
        <v>32</v>
      </c>
      <c r="AE50" s="12">
        <v>138461</v>
      </c>
      <c r="AF50" s="12">
        <v>145466</v>
      </c>
      <c r="AG50" s="12">
        <v>7005</v>
      </c>
      <c r="AH50" s="12">
        <v>53027</v>
      </c>
      <c r="AI50" s="12">
        <v>462167</v>
      </c>
      <c r="AJ50" s="12">
        <v>262140</v>
      </c>
      <c r="AK50" s="12">
        <v>35310</v>
      </c>
      <c r="AL50" s="12">
        <v>41060</v>
      </c>
      <c r="AM50" s="12">
        <v>5750</v>
      </c>
      <c r="AN50" s="12">
        <v>7498407</v>
      </c>
      <c r="AO50" s="12">
        <v>4768142</v>
      </c>
      <c r="AP50" s="12">
        <v>4803194</v>
      </c>
      <c r="AQ50" s="13">
        <v>-35052</v>
      </c>
      <c r="AR50" s="1">
        <v>0</v>
      </c>
      <c r="AS50" s="50" t="s">
        <v>32</v>
      </c>
      <c r="AT50" s="12">
        <v>178439</v>
      </c>
      <c r="AU50" s="12">
        <v>136911</v>
      </c>
      <c r="AV50" s="12">
        <v>41528</v>
      </c>
      <c r="AW50" s="12">
        <v>2551826</v>
      </c>
      <c r="AX50" s="12">
        <v>514621</v>
      </c>
      <c r="AY50" s="12">
        <v>545131</v>
      </c>
      <c r="AZ50" s="12">
        <v>1492074</v>
      </c>
      <c r="BA50" s="12">
        <v>18752778</v>
      </c>
      <c r="BB50" s="12">
        <v>7427</v>
      </c>
      <c r="BC50" s="13">
        <v>2524.9465463848123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3">
        <f t="shared" si="0"/>
        <v>2613.054402164124</v>
      </c>
      <c r="C51" s="123">
        <f t="shared" si="1"/>
        <v>1824.1638595584977</v>
      </c>
      <c r="D51" s="123">
        <f t="shared" si="2"/>
        <v>154.00718259456997</v>
      </c>
      <c r="E51" s="123">
        <f t="shared" si="3"/>
        <v>289.94776773728728</v>
      </c>
      <c r="F51" s="123">
        <f t="shared" si="4"/>
        <v>27.250358251799188</v>
      </c>
      <c r="G51" s="124">
        <f t="shared" si="5"/>
        <v>317.68523402196973</v>
      </c>
      <c r="H51" s="121" t="s">
        <v>33</v>
      </c>
      <c r="I51" s="184">
        <f>SUM(I6:I50)</f>
        <v>4613394582</v>
      </c>
      <c r="J51" s="185">
        <f t="shared" ref="J51:N51" si="12">SUM(J6:J50)</f>
        <v>3220594129</v>
      </c>
      <c r="K51" s="185">
        <f t="shared" si="12"/>
        <v>271902453</v>
      </c>
      <c r="L51" s="185">
        <f t="shared" si="12"/>
        <v>511908003</v>
      </c>
      <c r="M51" s="185">
        <f t="shared" si="12"/>
        <v>48110998</v>
      </c>
      <c r="N51" s="186">
        <f t="shared" si="12"/>
        <v>560878999</v>
      </c>
      <c r="P51" s="52" t="s">
        <v>33</v>
      </c>
      <c r="Q51" s="17">
        <v>3220594129</v>
      </c>
      <c r="R51" s="17">
        <v>2738265997</v>
      </c>
      <c r="S51" s="17">
        <v>482328132</v>
      </c>
      <c r="T51" s="17">
        <v>439370000</v>
      </c>
      <c r="U51" s="17">
        <v>42958132</v>
      </c>
      <c r="V51" s="17">
        <v>271902453</v>
      </c>
      <c r="W51" s="17">
        <v>366265799</v>
      </c>
      <c r="X51" s="17">
        <v>94363346</v>
      </c>
      <c r="Y51" s="17">
        <v>11301450</v>
      </c>
      <c r="Z51" s="17">
        <v>103131796</v>
      </c>
      <c r="AA51" s="17">
        <v>91830346</v>
      </c>
      <c r="AB51" s="18">
        <v>255731003</v>
      </c>
      <c r="AC51" s="1"/>
      <c r="AD51" s="52" t="s">
        <v>33</v>
      </c>
      <c r="AE51" s="17">
        <v>51808998</v>
      </c>
      <c r="AF51" s="17">
        <v>53548999</v>
      </c>
      <c r="AG51" s="17">
        <v>1740001</v>
      </c>
      <c r="AH51" s="17">
        <v>56465003</v>
      </c>
      <c r="AI51" s="17">
        <v>115134000</v>
      </c>
      <c r="AJ51" s="17">
        <v>32323002</v>
      </c>
      <c r="AK51" s="17">
        <v>4870000</v>
      </c>
      <c r="AL51" s="17">
        <v>5662999</v>
      </c>
      <c r="AM51" s="17">
        <v>792999</v>
      </c>
      <c r="AN51" s="17">
        <v>1120898000</v>
      </c>
      <c r="AO51" s="17">
        <v>511908003</v>
      </c>
      <c r="AP51" s="17">
        <v>535299999</v>
      </c>
      <c r="AQ51" s="18">
        <v>-23391996</v>
      </c>
      <c r="AR51" s="1">
        <v>0</v>
      </c>
      <c r="AS51" s="52" t="s">
        <v>33</v>
      </c>
      <c r="AT51" s="17">
        <v>48110998</v>
      </c>
      <c r="AU51" s="17">
        <v>34308996</v>
      </c>
      <c r="AV51" s="17">
        <v>13802002</v>
      </c>
      <c r="AW51" s="17">
        <v>560878999</v>
      </c>
      <c r="AX51" s="17">
        <v>102398998</v>
      </c>
      <c r="AY51" s="17">
        <v>164205999</v>
      </c>
      <c r="AZ51" s="17">
        <v>294274002</v>
      </c>
      <c r="BA51" s="17">
        <v>4613394582</v>
      </c>
      <c r="BB51" s="17">
        <v>1765518</v>
      </c>
      <c r="BC51" s="18">
        <v>2613.054402164124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208" t="s">
        <v>58</v>
      </c>
      <c r="B52" s="206">
        <f>B51</f>
        <v>2613.054402164124</v>
      </c>
      <c r="C52" s="206">
        <f t="shared" ref="C52:G52" si="13">C51</f>
        <v>1824.1638595584977</v>
      </c>
      <c r="D52" s="206">
        <f t="shared" si="13"/>
        <v>154.00718259456997</v>
      </c>
      <c r="E52" s="206">
        <f t="shared" si="13"/>
        <v>289.94776773728728</v>
      </c>
      <c r="F52" s="206">
        <f t="shared" si="13"/>
        <v>27.250358251799188</v>
      </c>
      <c r="G52" s="206">
        <f t="shared" si="13"/>
        <v>317.68523402196973</v>
      </c>
      <c r="H52" s="208" t="s">
        <v>58</v>
      </c>
      <c r="I52" s="206">
        <f>AVERAGE(I6:I50)</f>
        <v>102519879.59999999</v>
      </c>
      <c r="J52" s="206">
        <f t="shared" ref="J52:N52" si="14">AVERAGE(J6:J50)</f>
        <v>71568758.422222227</v>
      </c>
      <c r="K52" s="206">
        <f t="shared" si="14"/>
        <v>6042276.7333333334</v>
      </c>
      <c r="L52" s="206">
        <f t="shared" si="14"/>
        <v>11375733.4</v>
      </c>
      <c r="M52" s="206">
        <f t="shared" si="14"/>
        <v>1069133.2888888889</v>
      </c>
      <c r="N52" s="207">
        <f t="shared" si="14"/>
        <v>12463977.755555555</v>
      </c>
      <c r="P52" s="127" t="s">
        <v>58</v>
      </c>
      <c r="Q52" s="128">
        <f t="shared" ref="Q52:AB52" si="15">AVERAGE(Q6:Q50)</f>
        <v>71568758.422222227</v>
      </c>
      <c r="R52" s="129">
        <f t="shared" si="15"/>
        <v>60850355.48888889</v>
      </c>
      <c r="S52" s="129">
        <f t="shared" si="15"/>
        <v>10718402.933333334</v>
      </c>
      <c r="T52" s="129">
        <f t="shared" si="15"/>
        <v>9763777.777777778</v>
      </c>
      <c r="U52" s="129">
        <f t="shared" si="15"/>
        <v>954625.1555555556</v>
      </c>
      <c r="V52" s="129">
        <f t="shared" si="15"/>
        <v>6042276.7333333334</v>
      </c>
      <c r="W52" s="129">
        <f t="shared" si="15"/>
        <v>8139239.9777777782</v>
      </c>
      <c r="X52" s="129">
        <f t="shared" si="15"/>
        <v>2096963.2444444445</v>
      </c>
      <c r="Y52" s="129">
        <f t="shared" si="15"/>
        <v>251143.33333333334</v>
      </c>
      <c r="Z52" s="129">
        <f t="shared" si="15"/>
        <v>2291817.6888888888</v>
      </c>
      <c r="AA52" s="129">
        <f t="shared" si="15"/>
        <v>2040674.3555555556</v>
      </c>
      <c r="AB52" s="130">
        <f t="shared" si="15"/>
        <v>5682911.1777777774</v>
      </c>
      <c r="AC52" s="125"/>
      <c r="AD52" s="127" t="s">
        <v>58</v>
      </c>
      <c r="AE52" s="130">
        <f t="shared" ref="AE52:AQ52" si="16">AVERAGE(AE6:AE50)</f>
        <v>1151311.0666666667</v>
      </c>
      <c r="AF52" s="129">
        <f t="shared" si="16"/>
        <v>1189977.7555555555</v>
      </c>
      <c r="AG52" s="129">
        <f t="shared" si="16"/>
        <v>38666.688888888886</v>
      </c>
      <c r="AH52" s="129">
        <f t="shared" si="16"/>
        <v>1254777.8444444444</v>
      </c>
      <c r="AI52" s="129">
        <f t="shared" si="16"/>
        <v>2558533.3333333335</v>
      </c>
      <c r="AJ52" s="129">
        <f t="shared" si="16"/>
        <v>718288.93333333335</v>
      </c>
      <c r="AK52" s="129">
        <f t="shared" si="16"/>
        <v>108222.22222222222</v>
      </c>
      <c r="AL52" s="129">
        <f t="shared" si="16"/>
        <v>125844.42222222222</v>
      </c>
      <c r="AM52" s="129">
        <f t="shared" si="16"/>
        <v>17622.2</v>
      </c>
      <c r="AN52" s="129">
        <f t="shared" si="16"/>
        <v>24908844.444444444</v>
      </c>
      <c r="AO52" s="129">
        <f t="shared" si="16"/>
        <v>11375733.4</v>
      </c>
      <c r="AP52" s="129">
        <f t="shared" si="16"/>
        <v>11895555.533333333</v>
      </c>
      <c r="AQ52" s="129">
        <f t="shared" si="16"/>
        <v>-519822.13333333336</v>
      </c>
      <c r="AR52" s="125"/>
      <c r="AS52" s="127" t="s">
        <v>58</v>
      </c>
      <c r="AT52" s="131">
        <f t="shared" ref="AT52:AZ52" si="17">AVERAGE(AT6:AT50)</f>
        <v>1069133.2888888889</v>
      </c>
      <c r="AU52" s="132">
        <f t="shared" si="17"/>
        <v>762422.1333333333</v>
      </c>
      <c r="AV52" s="129">
        <f t="shared" si="17"/>
        <v>306711.15555555554</v>
      </c>
      <c r="AW52" s="129">
        <f t="shared" si="17"/>
        <v>12463977.755555555</v>
      </c>
      <c r="AX52" s="129">
        <f t="shared" si="17"/>
        <v>2275533.2888888889</v>
      </c>
      <c r="AY52" s="129">
        <f t="shared" si="17"/>
        <v>3649022.2</v>
      </c>
      <c r="AZ52" s="129">
        <f t="shared" si="17"/>
        <v>6539422.2666666666</v>
      </c>
      <c r="BA52" s="133">
        <f>AVERAGE(BA6:BA50)</f>
        <v>102519879.59999999</v>
      </c>
      <c r="BB52" s="129">
        <f t="shared" ref="BB52:BC52" si="18">AVERAGE(BB6:BB50)</f>
        <v>39233.73333333333</v>
      </c>
      <c r="BC52" s="129">
        <f t="shared" si="18"/>
        <v>2368.9788382504048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>
      <selection activeCell="I6" sqref="I6"/>
    </sheetView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70</v>
      </c>
      <c r="D1" s="2"/>
      <c r="P1" s="26" t="s">
        <v>71</v>
      </c>
      <c r="Q1" s="8"/>
      <c r="R1" s="59" t="s">
        <v>72</v>
      </c>
      <c r="S1" s="2" t="s">
        <v>73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61" t="s">
        <v>72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61" t="s">
        <v>72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61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61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61"/>
      <c r="CK1" s="1"/>
      <c r="CL1" s="62"/>
      <c r="CM1" s="1"/>
      <c r="CN1" s="62"/>
      <c r="CO1" s="1"/>
      <c r="CP1" s="4"/>
      <c r="CQ1" s="1"/>
      <c r="CR1" s="3"/>
      <c r="CS1" s="1"/>
      <c r="CT1" s="63"/>
      <c r="CU1" s="61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61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61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76</v>
      </c>
      <c r="R2" s="39"/>
      <c r="S2" s="39"/>
      <c r="T2" s="39"/>
      <c r="U2" s="67"/>
      <c r="V2" s="39" t="s">
        <v>77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79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83</v>
      </c>
      <c r="S3" s="41" t="s">
        <v>84</v>
      </c>
      <c r="T3" s="39"/>
      <c r="U3" s="67"/>
      <c r="V3" s="44"/>
      <c r="W3" s="44"/>
      <c r="X3" s="44"/>
      <c r="Y3" s="41" t="s">
        <v>85</v>
      </c>
      <c r="Z3" s="39"/>
      <c r="AA3" s="67"/>
      <c r="AB3" s="37" t="s">
        <v>86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90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105</v>
      </c>
      <c r="AQ5" s="99"/>
      <c r="AR5" s="4"/>
      <c r="AS5" s="99"/>
      <c r="AT5" s="103"/>
      <c r="AU5" s="99" t="s">
        <v>105</v>
      </c>
      <c r="AV5" s="99"/>
      <c r="AW5" s="101"/>
      <c r="AX5" s="99"/>
      <c r="AY5" s="106" t="s">
        <v>106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2771.8546942561311</v>
      </c>
      <c r="C6" s="110">
        <f t="shared" ref="C6:C51" si="1">Q6/$BB6</f>
        <v>2037.2371478868479</v>
      </c>
      <c r="D6" s="109">
        <f t="shared" ref="D6:D51" si="2">V6/$BB6</f>
        <v>146.01998902118154</v>
      </c>
      <c r="E6" s="109">
        <f t="shared" ref="E6:E51" si="3">AO6/$BB6</f>
        <v>282.36879635914255</v>
      </c>
      <c r="F6" s="109">
        <f t="shared" ref="F6:F51" si="4">AT6/$BB6</f>
        <v>31.62667285013913</v>
      </c>
      <c r="G6" s="109">
        <f t="shared" ref="G6:G51" si="5">AW6/$BB6</f>
        <v>274.60208813881985</v>
      </c>
      <c r="H6" s="108" t="s">
        <v>0</v>
      </c>
      <c r="I6" s="187">
        <f>BA6</f>
        <v>2050080363</v>
      </c>
      <c r="J6" s="188">
        <f>Q6</f>
        <v>1506752818</v>
      </c>
      <c r="K6" s="188">
        <f>V6</f>
        <v>107997260</v>
      </c>
      <c r="L6" s="188">
        <f>AO6</f>
        <v>208841656</v>
      </c>
      <c r="M6" s="188">
        <f>AT6</f>
        <v>23391277</v>
      </c>
      <c r="N6" s="189">
        <f>AW6</f>
        <v>203097352</v>
      </c>
      <c r="P6" s="37" t="s">
        <v>0</v>
      </c>
      <c r="Q6" s="1">
        <v>1506752818</v>
      </c>
      <c r="R6" s="1">
        <v>1286904149</v>
      </c>
      <c r="S6" s="1">
        <v>219848669</v>
      </c>
      <c r="T6" s="1">
        <v>197797279</v>
      </c>
      <c r="U6" s="1">
        <v>22051390</v>
      </c>
      <c r="V6" s="1">
        <v>107997260</v>
      </c>
      <c r="W6" s="1">
        <v>182971397</v>
      </c>
      <c r="X6" s="1">
        <v>74974137</v>
      </c>
      <c r="Y6" s="1">
        <v>-9204656</v>
      </c>
      <c r="Z6" s="1">
        <v>64283977</v>
      </c>
      <c r="AA6" s="1">
        <v>73488633</v>
      </c>
      <c r="AB6" s="20">
        <v>115038395</v>
      </c>
      <c r="AC6" s="1"/>
      <c r="AD6" s="37" t="s">
        <v>0</v>
      </c>
      <c r="AE6" s="1">
        <v>33928407</v>
      </c>
      <c r="AF6" s="1">
        <v>35011693</v>
      </c>
      <c r="AG6" s="1">
        <v>1083286</v>
      </c>
      <c r="AH6" s="1">
        <v>27065954</v>
      </c>
      <c r="AI6" s="1">
        <v>49890954</v>
      </c>
      <c r="AJ6" s="1">
        <v>4153080</v>
      </c>
      <c r="AK6" s="1">
        <v>2163521</v>
      </c>
      <c r="AL6" s="1">
        <v>2565739</v>
      </c>
      <c r="AM6" s="1">
        <v>402218</v>
      </c>
      <c r="AN6" s="1">
        <v>435330285</v>
      </c>
      <c r="AO6" s="1">
        <v>208841656</v>
      </c>
      <c r="AP6" s="1">
        <v>205997635</v>
      </c>
      <c r="AQ6" s="20">
        <v>2844021</v>
      </c>
      <c r="AR6" s="1">
        <v>0</v>
      </c>
      <c r="AS6" s="37" t="s">
        <v>0</v>
      </c>
      <c r="AT6" s="1">
        <v>23391277</v>
      </c>
      <c r="AU6" s="21">
        <v>12228394</v>
      </c>
      <c r="AV6" s="1">
        <v>11162883</v>
      </c>
      <c r="AW6" s="1">
        <v>203097352</v>
      </c>
      <c r="AX6" s="1">
        <v>13112034</v>
      </c>
      <c r="AY6" s="1">
        <v>66822015</v>
      </c>
      <c r="AZ6" s="1">
        <v>123163303</v>
      </c>
      <c r="BA6" s="21">
        <v>2050080363</v>
      </c>
      <c r="BB6" s="21">
        <v>739606</v>
      </c>
      <c r="BC6" s="20">
        <v>2771.8546942561311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si="0"/>
        <v>2421.5344909197051</v>
      </c>
      <c r="C7" s="115">
        <f t="shared" si="1"/>
        <v>1684.6450796004985</v>
      </c>
      <c r="D7" s="109">
        <f t="shared" si="2"/>
        <v>116.12635888859086</v>
      </c>
      <c r="E7" s="109">
        <f t="shared" si="3"/>
        <v>254.82718250524621</v>
      </c>
      <c r="F7" s="109">
        <f t="shared" si="4"/>
        <v>38.33701225958125</v>
      </c>
      <c r="G7" s="109">
        <f t="shared" si="5"/>
        <v>327.59885766578833</v>
      </c>
      <c r="H7" s="108" t="s">
        <v>1</v>
      </c>
      <c r="I7" s="119">
        <f>BA7</f>
        <v>306948869</v>
      </c>
      <c r="J7" s="115">
        <f>Q7</f>
        <v>213542241</v>
      </c>
      <c r="K7" s="115">
        <f>V7</f>
        <v>14719945</v>
      </c>
      <c r="L7" s="115">
        <f>AO7</f>
        <v>32301384</v>
      </c>
      <c r="M7" s="115">
        <f>AT7</f>
        <v>4859523</v>
      </c>
      <c r="N7" s="120">
        <f>AW7</f>
        <v>41525776</v>
      </c>
      <c r="P7" s="45" t="s">
        <v>1</v>
      </c>
      <c r="Q7" s="1">
        <v>213542241</v>
      </c>
      <c r="R7" s="1">
        <v>182375690</v>
      </c>
      <c r="S7" s="1">
        <v>31166551</v>
      </c>
      <c r="T7" s="1">
        <v>28053430</v>
      </c>
      <c r="U7" s="1">
        <v>3113121</v>
      </c>
      <c r="V7" s="1">
        <v>14719945</v>
      </c>
      <c r="W7" s="1">
        <v>19947954</v>
      </c>
      <c r="X7" s="1">
        <v>5228009</v>
      </c>
      <c r="Y7" s="1">
        <v>-2164346</v>
      </c>
      <c r="Z7" s="1">
        <v>2846502</v>
      </c>
      <c r="AA7" s="1">
        <v>5010848</v>
      </c>
      <c r="AB7" s="9">
        <v>16607672</v>
      </c>
      <c r="AC7" s="1"/>
      <c r="AD7" s="45" t="s">
        <v>1</v>
      </c>
      <c r="AE7" s="1">
        <v>2985697</v>
      </c>
      <c r="AF7" s="1">
        <v>3151432</v>
      </c>
      <c r="AG7" s="1">
        <v>165735</v>
      </c>
      <c r="AH7" s="1">
        <v>2647756</v>
      </c>
      <c r="AI7" s="1">
        <v>8230116</v>
      </c>
      <c r="AJ7" s="1">
        <v>2744103</v>
      </c>
      <c r="AK7" s="1">
        <v>276619</v>
      </c>
      <c r="AL7" s="1">
        <v>328045</v>
      </c>
      <c r="AM7" s="1">
        <v>51426</v>
      </c>
      <c r="AN7" s="1">
        <v>78686683</v>
      </c>
      <c r="AO7" s="1">
        <v>32301384</v>
      </c>
      <c r="AP7" s="1">
        <v>32045509</v>
      </c>
      <c r="AQ7" s="9">
        <v>255875</v>
      </c>
      <c r="AR7" s="1">
        <v>0</v>
      </c>
      <c r="AS7" s="45" t="s">
        <v>1</v>
      </c>
      <c r="AT7" s="1">
        <v>4859523</v>
      </c>
      <c r="AU7" s="1">
        <v>3917788</v>
      </c>
      <c r="AV7" s="1">
        <v>941735</v>
      </c>
      <c r="AW7" s="1">
        <v>41525776</v>
      </c>
      <c r="AX7" s="1">
        <v>9600527</v>
      </c>
      <c r="AY7" s="1">
        <v>9164836</v>
      </c>
      <c r="AZ7" s="1">
        <v>22760413</v>
      </c>
      <c r="BA7" s="1">
        <v>306948869</v>
      </c>
      <c r="BB7" s="1">
        <v>126758</v>
      </c>
      <c r="BC7" s="9">
        <v>2421.5344909197051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2373.2955754857999</v>
      </c>
      <c r="C8" s="109">
        <f t="shared" si="1"/>
        <v>1659.296860986547</v>
      </c>
      <c r="D8" s="109">
        <f t="shared" si="2"/>
        <v>104.75390134529148</v>
      </c>
      <c r="E8" s="109">
        <f t="shared" si="3"/>
        <v>252.95862481315396</v>
      </c>
      <c r="F8" s="109">
        <f t="shared" si="4"/>
        <v>75.748340807174884</v>
      </c>
      <c r="G8" s="109">
        <f t="shared" si="5"/>
        <v>280.53784753363226</v>
      </c>
      <c r="H8" s="108" t="s">
        <v>2</v>
      </c>
      <c r="I8" s="119">
        <f t="shared" ref="I8:I50" si="6">BA8</f>
        <v>79386737</v>
      </c>
      <c r="J8" s="115">
        <f t="shared" ref="J8:J50" si="7">Q8</f>
        <v>55503480</v>
      </c>
      <c r="K8" s="115">
        <f t="shared" ref="K8:K50" si="8">V8</f>
        <v>3504018</v>
      </c>
      <c r="L8" s="115">
        <f t="shared" ref="L8:L50" si="9">AO8</f>
        <v>8461466</v>
      </c>
      <c r="M8" s="115">
        <f t="shared" ref="M8:M50" si="10">AT8</f>
        <v>2533782</v>
      </c>
      <c r="N8" s="120">
        <f t="shared" ref="N8:N50" si="11">AW8</f>
        <v>9383991</v>
      </c>
      <c r="P8" s="45" t="s">
        <v>2</v>
      </c>
      <c r="Q8" s="1">
        <v>55503480</v>
      </c>
      <c r="R8" s="1">
        <v>47405981</v>
      </c>
      <c r="S8" s="1">
        <v>8097499</v>
      </c>
      <c r="T8" s="1">
        <v>7284674</v>
      </c>
      <c r="U8" s="1">
        <v>812825</v>
      </c>
      <c r="V8" s="1">
        <v>3504018</v>
      </c>
      <c r="W8" s="1">
        <v>4948496</v>
      </c>
      <c r="X8" s="1">
        <v>1444478</v>
      </c>
      <c r="Y8" s="1">
        <v>-428352</v>
      </c>
      <c r="Z8" s="1">
        <v>957167</v>
      </c>
      <c r="AA8" s="1">
        <v>1385519</v>
      </c>
      <c r="AB8" s="9">
        <v>3869297</v>
      </c>
      <c r="AC8" s="1"/>
      <c r="AD8" s="45" t="s">
        <v>2</v>
      </c>
      <c r="AE8" s="1">
        <v>939183</v>
      </c>
      <c r="AF8" s="1">
        <v>986416</v>
      </c>
      <c r="AG8" s="1">
        <v>47233</v>
      </c>
      <c r="AH8" s="1">
        <v>648989</v>
      </c>
      <c r="AI8" s="1">
        <v>2204019</v>
      </c>
      <c r="AJ8" s="1">
        <v>77106</v>
      </c>
      <c r="AK8" s="1">
        <v>63073</v>
      </c>
      <c r="AL8" s="1">
        <v>74799</v>
      </c>
      <c r="AM8" s="1">
        <v>11726</v>
      </c>
      <c r="AN8" s="1">
        <v>20379239</v>
      </c>
      <c r="AO8" s="1">
        <v>8461466</v>
      </c>
      <c r="AP8" s="1">
        <v>8374046</v>
      </c>
      <c r="AQ8" s="9">
        <v>87420</v>
      </c>
      <c r="AR8" s="1">
        <v>0</v>
      </c>
      <c r="AS8" s="45" t="s">
        <v>2</v>
      </c>
      <c r="AT8" s="1">
        <v>2533782</v>
      </c>
      <c r="AU8" s="1">
        <v>2340003</v>
      </c>
      <c r="AV8" s="1">
        <v>193779</v>
      </c>
      <c r="AW8" s="1">
        <v>9383991</v>
      </c>
      <c r="AX8" s="1">
        <v>1494985</v>
      </c>
      <c r="AY8" s="1">
        <v>2875541</v>
      </c>
      <c r="AZ8" s="1">
        <v>5013465</v>
      </c>
      <c r="BA8" s="1">
        <v>79386737</v>
      </c>
      <c r="BB8" s="1">
        <v>33450</v>
      </c>
      <c r="BC8" s="9">
        <v>2373.2955754857999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2178.3871089546319</v>
      </c>
      <c r="C9" s="109">
        <f t="shared" si="1"/>
        <v>1618.9156644703305</v>
      </c>
      <c r="D9" s="109">
        <f t="shared" si="2"/>
        <v>110.92389601072365</v>
      </c>
      <c r="E9" s="109">
        <f t="shared" si="3"/>
        <v>166.70317367417448</v>
      </c>
      <c r="F9" s="109">
        <f t="shared" si="4"/>
        <v>14.934204315894803</v>
      </c>
      <c r="G9" s="109">
        <f t="shared" si="5"/>
        <v>266.91017048350858</v>
      </c>
      <c r="H9" s="108" t="s">
        <v>3</v>
      </c>
      <c r="I9" s="119">
        <f t="shared" si="6"/>
        <v>115382630</v>
      </c>
      <c r="J9" s="115">
        <f t="shared" si="7"/>
        <v>85749106</v>
      </c>
      <c r="K9" s="115">
        <f t="shared" si="8"/>
        <v>5875306</v>
      </c>
      <c r="L9" s="115">
        <f t="shared" si="9"/>
        <v>8829767</v>
      </c>
      <c r="M9" s="115">
        <f t="shared" si="10"/>
        <v>791020</v>
      </c>
      <c r="N9" s="120">
        <f t="shared" si="11"/>
        <v>14137431</v>
      </c>
      <c r="P9" s="45" t="s">
        <v>3</v>
      </c>
      <c r="Q9" s="1">
        <v>85749106</v>
      </c>
      <c r="R9" s="1">
        <v>73242665</v>
      </c>
      <c r="S9" s="1">
        <v>12506441</v>
      </c>
      <c r="T9" s="1">
        <v>11261454</v>
      </c>
      <c r="U9" s="1">
        <v>1244987</v>
      </c>
      <c r="V9" s="1">
        <v>5875306</v>
      </c>
      <c r="W9" s="1">
        <v>6757329</v>
      </c>
      <c r="X9" s="1">
        <v>882023</v>
      </c>
      <c r="Y9" s="1">
        <v>-302287</v>
      </c>
      <c r="Z9" s="1">
        <v>488011</v>
      </c>
      <c r="AA9" s="1">
        <v>790298</v>
      </c>
      <c r="AB9" s="9">
        <v>6067289</v>
      </c>
      <c r="AC9" s="1"/>
      <c r="AD9" s="45" t="s">
        <v>3</v>
      </c>
      <c r="AE9" s="1">
        <v>1077660</v>
      </c>
      <c r="AF9" s="1">
        <v>1148878</v>
      </c>
      <c r="AG9" s="1">
        <v>71218</v>
      </c>
      <c r="AH9" s="1">
        <v>1441520</v>
      </c>
      <c r="AI9" s="1">
        <v>2976550</v>
      </c>
      <c r="AJ9" s="1">
        <v>571559</v>
      </c>
      <c r="AK9" s="1">
        <v>110304</v>
      </c>
      <c r="AL9" s="1">
        <v>130811</v>
      </c>
      <c r="AM9" s="1">
        <v>20507</v>
      </c>
      <c r="AN9" s="1">
        <v>23758218</v>
      </c>
      <c r="AO9" s="1">
        <v>8829767</v>
      </c>
      <c r="AP9" s="1">
        <v>8772870</v>
      </c>
      <c r="AQ9" s="9">
        <v>56897</v>
      </c>
      <c r="AR9" s="1">
        <v>0</v>
      </c>
      <c r="AS9" s="45" t="s">
        <v>3</v>
      </c>
      <c r="AT9" s="1">
        <v>791020</v>
      </c>
      <c r="AU9" s="1">
        <v>542870</v>
      </c>
      <c r="AV9" s="1">
        <v>248150</v>
      </c>
      <c r="AW9" s="1">
        <v>14137431</v>
      </c>
      <c r="AX9" s="1">
        <v>518732</v>
      </c>
      <c r="AY9" s="1">
        <v>3559537</v>
      </c>
      <c r="AZ9" s="1">
        <v>10059162</v>
      </c>
      <c r="BA9" s="1">
        <v>115382630</v>
      </c>
      <c r="BB9" s="1">
        <v>52967</v>
      </c>
      <c r="BC9" s="9">
        <v>2178.3871089546319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2166.6603826448927</v>
      </c>
      <c r="C10" s="109">
        <f t="shared" si="1"/>
        <v>1599.372878642331</v>
      </c>
      <c r="D10" s="109">
        <f t="shared" si="2"/>
        <v>91.302753762407946</v>
      </c>
      <c r="E10" s="109">
        <f t="shared" si="3"/>
        <v>199.80435478706372</v>
      </c>
      <c r="F10" s="109">
        <f t="shared" si="4"/>
        <v>43.778338136407299</v>
      </c>
      <c r="G10" s="109">
        <f t="shared" si="5"/>
        <v>232.40205731668269</v>
      </c>
      <c r="H10" s="108" t="s">
        <v>4</v>
      </c>
      <c r="I10" s="119">
        <f t="shared" si="6"/>
        <v>54131843</v>
      </c>
      <c r="J10" s="115">
        <f t="shared" si="7"/>
        <v>39958732</v>
      </c>
      <c r="K10" s="115">
        <f t="shared" si="8"/>
        <v>2281108</v>
      </c>
      <c r="L10" s="115">
        <f t="shared" si="9"/>
        <v>4991912</v>
      </c>
      <c r="M10" s="115">
        <f t="shared" si="10"/>
        <v>1093758</v>
      </c>
      <c r="N10" s="120">
        <f t="shared" si="11"/>
        <v>5806333</v>
      </c>
      <c r="P10" s="45" t="s">
        <v>4</v>
      </c>
      <c r="Q10" s="1">
        <v>39958732</v>
      </c>
      <c r="R10" s="1">
        <v>34131954</v>
      </c>
      <c r="S10" s="1">
        <v>5826778</v>
      </c>
      <c r="T10" s="1">
        <v>5241748</v>
      </c>
      <c r="U10" s="1">
        <v>585030</v>
      </c>
      <c r="V10" s="1">
        <v>2281108</v>
      </c>
      <c r="W10" s="1">
        <v>3311482</v>
      </c>
      <c r="X10" s="1">
        <v>1030374</v>
      </c>
      <c r="Y10" s="1">
        <v>-326340</v>
      </c>
      <c r="Z10" s="1">
        <v>656357</v>
      </c>
      <c r="AA10" s="1">
        <v>982697</v>
      </c>
      <c r="AB10" s="9">
        <v>2543989</v>
      </c>
      <c r="AC10" s="1"/>
      <c r="AD10" s="45" t="s">
        <v>4</v>
      </c>
      <c r="AE10" s="1">
        <v>643085</v>
      </c>
      <c r="AF10" s="1">
        <v>678965</v>
      </c>
      <c r="AG10" s="1">
        <v>35880</v>
      </c>
      <c r="AH10" s="1">
        <v>395736</v>
      </c>
      <c r="AI10" s="1">
        <v>1483826</v>
      </c>
      <c r="AJ10" s="1">
        <v>21342</v>
      </c>
      <c r="AK10" s="1">
        <v>63459</v>
      </c>
      <c r="AL10" s="1">
        <v>75256</v>
      </c>
      <c r="AM10" s="1">
        <v>11797</v>
      </c>
      <c r="AN10" s="1">
        <v>11892003</v>
      </c>
      <c r="AO10" s="1">
        <v>4991912</v>
      </c>
      <c r="AP10" s="1">
        <v>4947910</v>
      </c>
      <c r="AQ10" s="9">
        <v>44002</v>
      </c>
      <c r="AR10" s="1">
        <v>0</v>
      </c>
      <c r="AS10" s="45" t="s">
        <v>4</v>
      </c>
      <c r="AT10" s="1">
        <v>1093758</v>
      </c>
      <c r="AU10" s="1">
        <v>910354</v>
      </c>
      <c r="AV10" s="1">
        <v>183404</v>
      </c>
      <c r="AW10" s="1">
        <v>5806333</v>
      </c>
      <c r="AX10" s="1">
        <v>592180</v>
      </c>
      <c r="AY10" s="1">
        <v>1234664</v>
      </c>
      <c r="AZ10" s="1">
        <v>3979489</v>
      </c>
      <c r="BA10" s="1">
        <v>54131843</v>
      </c>
      <c r="BB10" s="1">
        <v>24984</v>
      </c>
      <c r="BC10" s="9">
        <v>2166.6603826448927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2407.1828494809947</v>
      </c>
      <c r="C11" s="109">
        <f t="shared" si="1"/>
        <v>1698.4185787245583</v>
      </c>
      <c r="D11" s="109">
        <f t="shared" si="2"/>
        <v>127.36862166111756</v>
      </c>
      <c r="E11" s="109">
        <f t="shared" si="3"/>
        <v>212.19755336938999</v>
      </c>
      <c r="F11" s="109">
        <f t="shared" si="4"/>
        <v>9.6458562453862022</v>
      </c>
      <c r="G11" s="109">
        <f t="shared" si="5"/>
        <v>359.55223948054294</v>
      </c>
      <c r="H11" s="108" t="s">
        <v>5</v>
      </c>
      <c r="I11" s="119">
        <f t="shared" si="6"/>
        <v>159781576</v>
      </c>
      <c r="J11" s="115">
        <f t="shared" si="7"/>
        <v>112735930</v>
      </c>
      <c r="K11" s="115">
        <f t="shared" si="8"/>
        <v>8454347</v>
      </c>
      <c r="L11" s="115">
        <f t="shared" si="9"/>
        <v>14085037</v>
      </c>
      <c r="M11" s="115">
        <f t="shared" si="10"/>
        <v>640263</v>
      </c>
      <c r="N11" s="120">
        <f t="shared" si="11"/>
        <v>23865999</v>
      </c>
      <c r="P11" s="45" t="s">
        <v>5</v>
      </c>
      <c r="Q11" s="1">
        <v>112735930</v>
      </c>
      <c r="R11" s="1">
        <v>96277104</v>
      </c>
      <c r="S11" s="1">
        <v>16458826</v>
      </c>
      <c r="T11" s="1">
        <v>14815398</v>
      </c>
      <c r="U11" s="1">
        <v>1643428</v>
      </c>
      <c r="V11" s="1">
        <v>8454347</v>
      </c>
      <c r="W11" s="1">
        <v>10543627</v>
      </c>
      <c r="X11" s="1">
        <v>2089280</v>
      </c>
      <c r="Y11" s="1">
        <v>-721755</v>
      </c>
      <c r="Z11" s="1">
        <v>1244333</v>
      </c>
      <c r="AA11" s="1">
        <v>1966088</v>
      </c>
      <c r="AB11" s="9">
        <v>8966410</v>
      </c>
      <c r="AC11" s="1"/>
      <c r="AD11" s="45" t="s">
        <v>5</v>
      </c>
      <c r="AE11" s="1">
        <v>1206046</v>
      </c>
      <c r="AF11" s="1">
        <v>1290254</v>
      </c>
      <c r="AG11" s="1">
        <v>84208</v>
      </c>
      <c r="AH11" s="1">
        <v>838739</v>
      </c>
      <c r="AI11" s="1">
        <v>4421951</v>
      </c>
      <c r="AJ11" s="1">
        <v>2499674</v>
      </c>
      <c r="AK11" s="1">
        <v>209692</v>
      </c>
      <c r="AL11" s="1">
        <v>248676</v>
      </c>
      <c r="AM11" s="1">
        <v>38984</v>
      </c>
      <c r="AN11" s="1">
        <v>38591299</v>
      </c>
      <c r="AO11" s="1">
        <v>14085037</v>
      </c>
      <c r="AP11" s="1">
        <v>13963684</v>
      </c>
      <c r="AQ11" s="9">
        <v>121353</v>
      </c>
      <c r="AR11" s="1">
        <v>0</v>
      </c>
      <c r="AS11" s="45" t="s">
        <v>5</v>
      </c>
      <c r="AT11" s="1">
        <v>640263</v>
      </c>
      <c r="AU11" s="1">
        <v>310865</v>
      </c>
      <c r="AV11" s="1">
        <v>329398</v>
      </c>
      <c r="AW11" s="1">
        <v>23865999</v>
      </c>
      <c r="AX11" s="1">
        <v>5849401</v>
      </c>
      <c r="AY11" s="1">
        <v>5064940</v>
      </c>
      <c r="AZ11" s="1">
        <v>12951658</v>
      </c>
      <c r="BA11" s="1">
        <v>159781576</v>
      </c>
      <c r="BB11" s="1">
        <v>66377</v>
      </c>
      <c r="BC11" s="9">
        <v>2407.1828494809947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2225.6756709755955</v>
      </c>
      <c r="C12" s="109">
        <f t="shared" si="1"/>
        <v>1568.7117655015168</v>
      </c>
      <c r="D12" s="109">
        <f t="shared" si="2"/>
        <v>111.83015477363631</v>
      </c>
      <c r="E12" s="109">
        <f t="shared" si="3"/>
        <v>215.29408923154213</v>
      </c>
      <c r="F12" s="109">
        <f t="shared" si="4"/>
        <v>21.342801383494677</v>
      </c>
      <c r="G12" s="109">
        <f t="shared" si="5"/>
        <v>308.49686008540567</v>
      </c>
      <c r="H12" s="108" t="s">
        <v>6</v>
      </c>
      <c r="I12" s="119">
        <f t="shared" si="6"/>
        <v>115185393</v>
      </c>
      <c r="J12" s="115">
        <f t="shared" si="7"/>
        <v>81185540</v>
      </c>
      <c r="K12" s="115">
        <f t="shared" si="8"/>
        <v>5787546</v>
      </c>
      <c r="L12" s="115">
        <f t="shared" si="9"/>
        <v>11142115</v>
      </c>
      <c r="M12" s="115">
        <f t="shared" si="10"/>
        <v>1104554</v>
      </c>
      <c r="N12" s="120">
        <f t="shared" si="11"/>
        <v>15965638</v>
      </c>
      <c r="P12" s="45" t="s">
        <v>6</v>
      </c>
      <c r="Q12" s="1">
        <v>81185540</v>
      </c>
      <c r="R12" s="1">
        <v>69328930</v>
      </c>
      <c r="S12" s="1">
        <v>11856610</v>
      </c>
      <c r="T12" s="1">
        <v>10672249</v>
      </c>
      <c r="U12" s="1">
        <v>1184361</v>
      </c>
      <c r="V12" s="1">
        <v>5787546</v>
      </c>
      <c r="W12" s="1">
        <v>7549656</v>
      </c>
      <c r="X12" s="1">
        <v>1762110</v>
      </c>
      <c r="Y12" s="1">
        <v>-884305</v>
      </c>
      <c r="Z12" s="1">
        <v>789891</v>
      </c>
      <c r="AA12" s="1">
        <v>1674196</v>
      </c>
      <c r="AB12" s="9">
        <v>6552037</v>
      </c>
      <c r="AC12" s="1"/>
      <c r="AD12" s="45" t="s">
        <v>6</v>
      </c>
      <c r="AE12" s="1">
        <v>897148</v>
      </c>
      <c r="AF12" s="1">
        <v>962787</v>
      </c>
      <c r="AG12" s="1">
        <v>65639</v>
      </c>
      <c r="AH12" s="1">
        <v>789234</v>
      </c>
      <c r="AI12" s="1">
        <v>3416022</v>
      </c>
      <c r="AJ12" s="1">
        <v>1449633</v>
      </c>
      <c r="AK12" s="1">
        <v>119814</v>
      </c>
      <c r="AL12" s="1">
        <v>142089</v>
      </c>
      <c r="AM12" s="1">
        <v>22275</v>
      </c>
      <c r="AN12" s="1">
        <v>28212307</v>
      </c>
      <c r="AO12" s="1">
        <v>11142115</v>
      </c>
      <c r="AP12" s="1">
        <v>11051407</v>
      </c>
      <c r="AQ12" s="9">
        <v>90708</v>
      </c>
      <c r="AR12" s="1">
        <v>0</v>
      </c>
      <c r="AS12" s="45" t="s">
        <v>6</v>
      </c>
      <c r="AT12" s="1">
        <v>1104554</v>
      </c>
      <c r="AU12" s="1">
        <v>815737</v>
      </c>
      <c r="AV12" s="1">
        <v>288817</v>
      </c>
      <c r="AW12" s="1">
        <v>15965638</v>
      </c>
      <c r="AX12" s="1">
        <v>3966895</v>
      </c>
      <c r="AY12" s="1">
        <v>3497544</v>
      </c>
      <c r="AZ12" s="1">
        <v>8501199</v>
      </c>
      <c r="BA12" s="1">
        <v>115185393</v>
      </c>
      <c r="BB12" s="1">
        <v>51753</v>
      </c>
      <c r="BC12" s="9">
        <v>2225.6756709755955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2457.6846939202478</v>
      </c>
      <c r="C13" s="109">
        <f t="shared" si="1"/>
        <v>1637.2660780785807</v>
      </c>
      <c r="D13" s="109">
        <f t="shared" si="2"/>
        <v>160.70297920415081</v>
      </c>
      <c r="E13" s="109">
        <f t="shared" si="3"/>
        <v>280.31239800828484</v>
      </c>
      <c r="F13" s="109">
        <f t="shared" si="4"/>
        <v>4.9699987447173521</v>
      </c>
      <c r="G13" s="109">
        <f t="shared" si="5"/>
        <v>374.43323988451402</v>
      </c>
      <c r="H13" s="108" t="s">
        <v>7</v>
      </c>
      <c r="I13" s="119">
        <f t="shared" si="6"/>
        <v>117472413</v>
      </c>
      <c r="J13" s="115">
        <f t="shared" si="7"/>
        <v>78258044</v>
      </c>
      <c r="K13" s="115">
        <f t="shared" si="8"/>
        <v>7681281</v>
      </c>
      <c r="L13" s="115">
        <f t="shared" si="9"/>
        <v>13398372</v>
      </c>
      <c r="M13" s="115">
        <f t="shared" si="10"/>
        <v>237556</v>
      </c>
      <c r="N13" s="120">
        <f t="shared" si="11"/>
        <v>17897160</v>
      </c>
      <c r="P13" s="45" t="s">
        <v>7</v>
      </c>
      <c r="Q13" s="1">
        <v>78258044</v>
      </c>
      <c r="R13" s="1">
        <v>66831183</v>
      </c>
      <c r="S13" s="1">
        <v>11426861</v>
      </c>
      <c r="T13" s="1">
        <v>10283323</v>
      </c>
      <c r="U13" s="1">
        <v>1143538</v>
      </c>
      <c r="V13" s="1">
        <v>7681281</v>
      </c>
      <c r="W13" s="1">
        <v>9447388</v>
      </c>
      <c r="X13" s="1">
        <v>1766107</v>
      </c>
      <c r="Y13" s="1">
        <v>-667484</v>
      </c>
      <c r="Z13" s="1">
        <v>1021018</v>
      </c>
      <c r="AA13" s="1">
        <v>1688502</v>
      </c>
      <c r="AB13" s="9">
        <v>8245396</v>
      </c>
      <c r="AC13" s="1"/>
      <c r="AD13" s="45" t="s">
        <v>7</v>
      </c>
      <c r="AE13" s="1">
        <v>811420</v>
      </c>
      <c r="AF13" s="1">
        <v>869808</v>
      </c>
      <c r="AG13" s="1">
        <v>58388</v>
      </c>
      <c r="AH13" s="1">
        <v>2462279</v>
      </c>
      <c r="AI13" s="1">
        <v>3143256</v>
      </c>
      <c r="AJ13" s="1">
        <v>1828441</v>
      </c>
      <c r="AK13" s="1">
        <v>103369</v>
      </c>
      <c r="AL13" s="1">
        <v>122586</v>
      </c>
      <c r="AM13" s="1">
        <v>19217</v>
      </c>
      <c r="AN13" s="1">
        <v>31533088</v>
      </c>
      <c r="AO13" s="1">
        <v>13398372</v>
      </c>
      <c r="AP13" s="1">
        <v>13320386</v>
      </c>
      <c r="AQ13" s="9">
        <v>77986</v>
      </c>
      <c r="AR13" s="1">
        <v>0</v>
      </c>
      <c r="AS13" s="45" t="s">
        <v>7</v>
      </c>
      <c r="AT13" s="1">
        <v>237556</v>
      </c>
      <c r="AU13" s="1">
        <v>20459</v>
      </c>
      <c r="AV13" s="1">
        <v>217097</v>
      </c>
      <c r="AW13" s="1">
        <v>17897160</v>
      </c>
      <c r="AX13" s="1">
        <v>6434509</v>
      </c>
      <c r="AY13" s="1">
        <v>3397754</v>
      </c>
      <c r="AZ13" s="1">
        <v>8064897</v>
      </c>
      <c r="BA13" s="1">
        <v>117472413</v>
      </c>
      <c r="BB13" s="1">
        <v>47798</v>
      </c>
      <c r="BC13" s="9">
        <v>2457.6846939202478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2358.4374252798607</v>
      </c>
      <c r="C14" s="109">
        <f t="shared" si="1"/>
        <v>1740.5173622432344</v>
      </c>
      <c r="D14" s="109">
        <f t="shared" si="2"/>
        <v>87.732664927725253</v>
      </c>
      <c r="E14" s="109">
        <f t="shared" si="3"/>
        <v>217.98641452016085</v>
      </c>
      <c r="F14" s="109">
        <f t="shared" si="4"/>
        <v>6.1348494728833822</v>
      </c>
      <c r="G14" s="109">
        <f t="shared" si="5"/>
        <v>306.06613411585698</v>
      </c>
      <c r="H14" s="108" t="s">
        <v>8</v>
      </c>
      <c r="I14" s="119">
        <f t="shared" si="6"/>
        <v>86799931</v>
      </c>
      <c r="J14" s="115">
        <f t="shared" si="7"/>
        <v>64058001</v>
      </c>
      <c r="K14" s="115">
        <f t="shared" si="8"/>
        <v>3228913</v>
      </c>
      <c r="L14" s="115">
        <f t="shared" si="9"/>
        <v>8022772</v>
      </c>
      <c r="M14" s="115">
        <f t="shared" si="10"/>
        <v>225787</v>
      </c>
      <c r="N14" s="120">
        <f t="shared" si="11"/>
        <v>11264458</v>
      </c>
      <c r="P14" s="45" t="s">
        <v>8</v>
      </c>
      <c r="Q14" s="1">
        <v>64058001</v>
      </c>
      <c r="R14" s="1">
        <v>54706101</v>
      </c>
      <c r="S14" s="1">
        <v>9351900</v>
      </c>
      <c r="T14" s="1">
        <v>8416942</v>
      </c>
      <c r="U14" s="1">
        <v>934958</v>
      </c>
      <c r="V14" s="1">
        <v>3228913</v>
      </c>
      <c r="W14" s="1">
        <v>4040395</v>
      </c>
      <c r="X14" s="1">
        <v>811482</v>
      </c>
      <c r="Y14" s="1">
        <v>-373116</v>
      </c>
      <c r="Z14" s="1">
        <v>384701</v>
      </c>
      <c r="AA14" s="1">
        <v>757817</v>
      </c>
      <c r="AB14" s="9">
        <v>3557829</v>
      </c>
      <c r="AC14" s="1"/>
      <c r="AD14" s="45" t="s">
        <v>8</v>
      </c>
      <c r="AE14" s="1">
        <v>502985</v>
      </c>
      <c r="AF14" s="1">
        <v>548433</v>
      </c>
      <c r="AG14" s="1">
        <v>45448</v>
      </c>
      <c r="AH14" s="1">
        <v>346601</v>
      </c>
      <c r="AI14" s="1">
        <v>2311453</v>
      </c>
      <c r="AJ14" s="1">
        <v>396790</v>
      </c>
      <c r="AK14" s="1">
        <v>44200</v>
      </c>
      <c r="AL14" s="1">
        <v>52417</v>
      </c>
      <c r="AM14" s="1">
        <v>8217</v>
      </c>
      <c r="AN14" s="1">
        <v>19513017</v>
      </c>
      <c r="AO14" s="1">
        <v>8022772</v>
      </c>
      <c r="AP14" s="1">
        <v>7966988</v>
      </c>
      <c r="AQ14" s="9">
        <v>55784</v>
      </c>
      <c r="AR14" s="1">
        <v>0</v>
      </c>
      <c r="AS14" s="45" t="s">
        <v>8</v>
      </c>
      <c r="AT14" s="1">
        <v>225787</v>
      </c>
      <c r="AU14" s="1">
        <v>89619</v>
      </c>
      <c r="AV14" s="1">
        <v>136168</v>
      </c>
      <c r="AW14" s="1">
        <v>11264458</v>
      </c>
      <c r="AX14" s="1">
        <v>1604671</v>
      </c>
      <c r="AY14" s="1">
        <v>3559114</v>
      </c>
      <c r="AZ14" s="1">
        <v>6100673</v>
      </c>
      <c r="BA14" s="1">
        <v>86799931</v>
      </c>
      <c r="BB14" s="1">
        <v>36804</v>
      </c>
      <c r="BC14" s="9">
        <v>2358.4374252798607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2261.8924731182797</v>
      </c>
      <c r="C15" s="115">
        <f t="shared" si="1"/>
        <v>1524.7333409056489</v>
      </c>
      <c r="D15" s="115">
        <f t="shared" si="2"/>
        <v>91.057284567620783</v>
      </c>
      <c r="E15" s="115">
        <f t="shared" si="3"/>
        <v>236.83340905648947</v>
      </c>
      <c r="F15" s="115">
        <f t="shared" si="4"/>
        <v>22.776086627290624</v>
      </c>
      <c r="G15" s="115">
        <f t="shared" si="5"/>
        <v>386.49235196122976</v>
      </c>
      <c r="H15" s="108" t="s">
        <v>35</v>
      </c>
      <c r="I15" s="119">
        <f t="shared" si="6"/>
        <v>59741104</v>
      </c>
      <c r="J15" s="115">
        <f t="shared" si="7"/>
        <v>40271257</v>
      </c>
      <c r="K15" s="115">
        <f t="shared" si="8"/>
        <v>2405005</v>
      </c>
      <c r="L15" s="115">
        <f t="shared" si="9"/>
        <v>6255244</v>
      </c>
      <c r="M15" s="115">
        <f t="shared" si="10"/>
        <v>601562</v>
      </c>
      <c r="N15" s="120">
        <f t="shared" si="11"/>
        <v>10208036</v>
      </c>
      <c r="P15" s="45" t="s">
        <v>35</v>
      </c>
      <c r="Q15" s="1">
        <v>40271257</v>
      </c>
      <c r="R15" s="1">
        <v>34393078</v>
      </c>
      <c r="S15" s="1">
        <v>5878179</v>
      </c>
      <c r="T15" s="1">
        <v>5292055</v>
      </c>
      <c r="U15" s="1">
        <v>586124</v>
      </c>
      <c r="V15" s="1">
        <v>2405005</v>
      </c>
      <c r="W15" s="1">
        <v>3098571</v>
      </c>
      <c r="X15" s="1">
        <v>693566</v>
      </c>
      <c r="Y15" s="1">
        <v>-514751</v>
      </c>
      <c r="Z15" s="1">
        <v>134132</v>
      </c>
      <c r="AA15" s="1">
        <v>648883</v>
      </c>
      <c r="AB15" s="9">
        <v>2869379</v>
      </c>
      <c r="AC15" s="1"/>
      <c r="AD15" s="45" t="s">
        <v>35</v>
      </c>
      <c r="AE15" s="1">
        <v>604823</v>
      </c>
      <c r="AF15" s="1">
        <v>640140</v>
      </c>
      <c r="AG15" s="1">
        <v>35317</v>
      </c>
      <c r="AH15" s="1">
        <v>217081</v>
      </c>
      <c r="AI15" s="1">
        <v>1833919</v>
      </c>
      <c r="AJ15" s="1">
        <v>213556</v>
      </c>
      <c r="AK15" s="1">
        <v>50377</v>
      </c>
      <c r="AL15" s="1">
        <v>59743</v>
      </c>
      <c r="AM15" s="1">
        <v>9366</v>
      </c>
      <c r="AN15" s="1">
        <v>17064842</v>
      </c>
      <c r="AO15" s="1">
        <v>6255244</v>
      </c>
      <c r="AP15" s="1">
        <v>6211014</v>
      </c>
      <c r="AQ15" s="9">
        <v>44230</v>
      </c>
      <c r="AR15" s="1">
        <v>0</v>
      </c>
      <c r="AS15" s="45" t="s">
        <v>35</v>
      </c>
      <c r="AT15" s="1">
        <v>601562</v>
      </c>
      <c r="AU15" s="1">
        <v>416928</v>
      </c>
      <c r="AV15" s="1">
        <v>184634</v>
      </c>
      <c r="AW15" s="1">
        <v>10208036</v>
      </c>
      <c r="AX15" s="1">
        <v>2540801</v>
      </c>
      <c r="AY15" s="1">
        <v>2207059</v>
      </c>
      <c r="AZ15" s="1">
        <v>5460176</v>
      </c>
      <c r="BA15" s="1">
        <v>59741104</v>
      </c>
      <c r="BB15" s="1">
        <v>26412</v>
      </c>
      <c r="BC15" s="9">
        <v>2261.8924731182797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2252.1634253079433</v>
      </c>
      <c r="C16" s="109">
        <f t="shared" si="1"/>
        <v>1588.4625314701857</v>
      </c>
      <c r="D16" s="109">
        <f t="shared" si="2"/>
        <v>73.810976124900733</v>
      </c>
      <c r="E16" s="109">
        <f t="shared" si="3"/>
        <v>227.48693036851799</v>
      </c>
      <c r="F16" s="109">
        <f t="shared" si="4"/>
        <v>29.429785580318672</v>
      </c>
      <c r="G16" s="109">
        <f t="shared" si="5"/>
        <v>332.97320176402008</v>
      </c>
      <c r="H16" s="108" t="s">
        <v>36</v>
      </c>
      <c r="I16" s="119">
        <f t="shared" si="6"/>
        <v>133289788</v>
      </c>
      <c r="J16" s="115">
        <f t="shared" si="7"/>
        <v>94009978</v>
      </c>
      <c r="K16" s="115">
        <f t="shared" si="8"/>
        <v>4368355</v>
      </c>
      <c r="L16" s="115">
        <f t="shared" si="9"/>
        <v>13463359</v>
      </c>
      <c r="M16" s="115">
        <f t="shared" si="10"/>
        <v>1741743</v>
      </c>
      <c r="N16" s="120">
        <f t="shared" si="11"/>
        <v>19706353</v>
      </c>
      <c r="P16" s="45" t="s">
        <v>36</v>
      </c>
      <c r="Q16" s="1">
        <v>94009978</v>
      </c>
      <c r="R16" s="1">
        <v>80279754</v>
      </c>
      <c r="S16" s="1">
        <v>13730224</v>
      </c>
      <c r="T16" s="1">
        <v>12353306</v>
      </c>
      <c r="U16" s="1">
        <v>1376918</v>
      </c>
      <c r="V16" s="1">
        <v>4368355</v>
      </c>
      <c r="W16" s="1">
        <v>6375468</v>
      </c>
      <c r="X16" s="1">
        <v>2007113</v>
      </c>
      <c r="Y16" s="1">
        <v>-1246515</v>
      </c>
      <c r="Z16" s="1">
        <v>667321</v>
      </c>
      <c r="AA16" s="1">
        <v>1913836</v>
      </c>
      <c r="AB16" s="9">
        <v>5508550</v>
      </c>
      <c r="AC16" s="1"/>
      <c r="AD16" s="45" t="s">
        <v>36</v>
      </c>
      <c r="AE16" s="1">
        <v>803058</v>
      </c>
      <c r="AF16" s="1">
        <v>876569</v>
      </c>
      <c r="AG16" s="1">
        <v>73511</v>
      </c>
      <c r="AH16" s="1">
        <v>712415</v>
      </c>
      <c r="AI16" s="1">
        <v>3755688</v>
      </c>
      <c r="AJ16" s="1">
        <v>237389</v>
      </c>
      <c r="AK16" s="1">
        <v>106320</v>
      </c>
      <c r="AL16" s="1">
        <v>126086</v>
      </c>
      <c r="AM16" s="1">
        <v>19766</v>
      </c>
      <c r="AN16" s="1">
        <v>34911455</v>
      </c>
      <c r="AO16" s="1">
        <v>13463359</v>
      </c>
      <c r="AP16" s="1">
        <v>13396574</v>
      </c>
      <c r="AQ16" s="9">
        <v>66785</v>
      </c>
      <c r="AR16" s="1">
        <v>0</v>
      </c>
      <c r="AS16" s="45" t="s">
        <v>36</v>
      </c>
      <c r="AT16" s="10">
        <v>1741743</v>
      </c>
      <c r="AU16" s="1">
        <v>1461714</v>
      </c>
      <c r="AV16" s="1">
        <v>280029</v>
      </c>
      <c r="AW16" s="1">
        <v>19706353</v>
      </c>
      <c r="AX16" s="1">
        <v>4590359</v>
      </c>
      <c r="AY16" s="1">
        <v>4261202</v>
      </c>
      <c r="AZ16" s="1">
        <v>10854792</v>
      </c>
      <c r="BA16" s="1">
        <v>133289788</v>
      </c>
      <c r="BB16" s="1">
        <v>59183</v>
      </c>
      <c r="BC16" s="9">
        <v>2252.1634253079433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2208.6711686362783</v>
      </c>
      <c r="C17" s="109">
        <f t="shared" si="1"/>
        <v>1536.7832301631963</v>
      </c>
      <c r="D17" s="109">
        <f t="shared" si="2"/>
        <v>100.16492215344213</v>
      </c>
      <c r="E17" s="109">
        <f t="shared" si="3"/>
        <v>239.87165634965297</v>
      </c>
      <c r="F17" s="109">
        <f t="shared" si="4"/>
        <v>0.63976739823672857</v>
      </c>
      <c r="G17" s="109">
        <f t="shared" si="5"/>
        <v>331.21159257175015</v>
      </c>
      <c r="H17" s="108" t="s">
        <v>37</v>
      </c>
      <c r="I17" s="119">
        <f t="shared" si="6"/>
        <v>58872130</v>
      </c>
      <c r="J17" s="115">
        <f t="shared" si="7"/>
        <v>40962957</v>
      </c>
      <c r="K17" s="115">
        <f t="shared" si="8"/>
        <v>2669896</v>
      </c>
      <c r="L17" s="115">
        <f t="shared" si="9"/>
        <v>6393779</v>
      </c>
      <c r="M17" s="115">
        <f t="shared" si="10"/>
        <v>17053</v>
      </c>
      <c r="N17" s="120">
        <f t="shared" si="11"/>
        <v>8828445</v>
      </c>
      <c r="P17" s="45" t="s">
        <v>37</v>
      </c>
      <c r="Q17" s="1">
        <v>40962957</v>
      </c>
      <c r="R17" s="1">
        <v>34989876</v>
      </c>
      <c r="S17" s="1">
        <v>5973081</v>
      </c>
      <c r="T17" s="1">
        <v>5373820</v>
      </c>
      <c r="U17" s="1">
        <v>599261</v>
      </c>
      <c r="V17" s="1">
        <v>2669896</v>
      </c>
      <c r="W17" s="1">
        <v>3769047</v>
      </c>
      <c r="X17" s="1">
        <v>1099151</v>
      </c>
      <c r="Y17" s="1">
        <v>-453727</v>
      </c>
      <c r="Z17" s="1">
        <v>601051</v>
      </c>
      <c r="AA17" s="1">
        <v>1054778</v>
      </c>
      <c r="AB17" s="9">
        <v>3070686</v>
      </c>
      <c r="AC17" s="1"/>
      <c r="AD17" s="45" t="s">
        <v>37</v>
      </c>
      <c r="AE17" s="1">
        <v>324463</v>
      </c>
      <c r="AF17" s="1">
        <v>358995</v>
      </c>
      <c r="AG17" s="1">
        <v>34532</v>
      </c>
      <c r="AH17" s="1">
        <v>228319</v>
      </c>
      <c r="AI17" s="1">
        <v>1740538</v>
      </c>
      <c r="AJ17" s="1">
        <v>777366</v>
      </c>
      <c r="AK17" s="1">
        <v>52937</v>
      </c>
      <c r="AL17" s="1">
        <v>62778</v>
      </c>
      <c r="AM17" s="1">
        <v>9841</v>
      </c>
      <c r="AN17" s="1">
        <v>15239277</v>
      </c>
      <c r="AO17" s="1">
        <v>6393779</v>
      </c>
      <c r="AP17" s="1">
        <v>6355957</v>
      </c>
      <c r="AQ17" s="9">
        <v>37822</v>
      </c>
      <c r="AR17" s="1">
        <v>0</v>
      </c>
      <c r="AS17" s="45" t="s">
        <v>37</v>
      </c>
      <c r="AT17" s="1">
        <v>17053</v>
      </c>
      <c r="AU17" s="1">
        <v>-110270</v>
      </c>
      <c r="AV17" s="1">
        <v>127323</v>
      </c>
      <c r="AW17" s="1">
        <v>8828445</v>
      </c>
      <c r="AX17" s="1">
        <v>2927344</v>
      </c>
      <c r="AY17" s="1">
        <v>1514355</v>
      </c>
      <c r="AZ17" s="1">
        <v>4386746</v>
      </c>
      <c r="BA17" s="1">
        <v>58872130</v>
      </c>
      <c r="BB17" s="1">
        <v>26655</v>
      </c>
      <c r="BC17" s="9">
        <v>2208.6711686362783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2145.0465778764337</v>
      </c>
      <c r="C18" s="109">
        <f t="shared" si="1"/>
        <v>1482.5474781107412</v>
      </c>
      <c r="D18" s="109">
        <f t="shared" si="2"/>
        <v>98.860365026513747</v>
      </c>
      <c r="E18" s="109">
        <f t="shared" si="3"/>
        <v>208.50712788259958</v>
      </c>
      <c r="F18" s="109">
        <f t="shared" si="4"/>
        <v>13.095412504624491</v>
      </c>
      <c r="G18" s="109">
        <f t="shared" si="5"/>
        <v>342.03619435195463</v>
      </c>
      <c r="H18" s="108" t="s">
        <v>38</v>
      </c>
      <c r="I18" s="119">
        <f t="shared" si="6"/>
        <v>173941827</v>
      </c>
      <c r="J18" s="115">
        <f t="shared" si="7"/>
        <v>120219775</v>
      </c>
      <c r="K18" s="115">
        <f t="shared" si="8"/>
        <v>8016587</v>
      </c>
      <c r="L18" s="115">
        <f t="shared" si="9"/>
        <v>16907843</v>
      </c>
      <c r="M18" s="115">
        <f t="shared" si="10"/>
        <v>1061907</v>
      </c>
      <c r="N18" s="120">
        <f t="shared" si="11"/>
        <v>27735715</v>
      </c>
      <c r="P18" s="45" t="s">
        <v>38</v>
      </c>
      <c r="Q18" s="1">
        <v>120219775</v>
      </c>
      <c r="R18" s="1">
        <v>102677932</v>
      </c>
      <c r="S18" s="1">
        <v>17541843</v>
      </c>
      <c r="T18" s="1">
        <v>15783475</v>
      </c>
      <c r="U18" s="1">
        <v>1758368</v>
      </c>
      <c r="V18" s="1">
        <v>8016587</v>
      </c>
      <c r="W18" s="1">
        <v>10483065</v>
      </c>
      <c r="X18" s="1">
        <v>2466478</v>
      </c>
      <c r="Y18" s="1">
        <v>-977513</v>
      </c>
      <c r="Z18" s="1">
        <v>1340199</v>
      </c>
      <c r="AA18" s="1">
        <v>2317712</v>
      </c>
      <c r="AB18" s="9">
        <v>8801263</v>
      </c>
      <c r="AC18" s="1"/>
      <c r="AD18" s="45" t="s">
        <v>38</v>
      </c>
      <c r="AE18" s="1">
        <v>1897001</v>
      </c>
      <c r="AF18" s="1">
        <v>2009917</v>
      </c>
      <c r="AG18" s="1">
        <v>112916</v>
      </c>
      <c r="AH18" s="1">
        <v>776776</v>
      </c>
      <c r="AI18" s="1">
        <v>5122318</v>
      </c>
      <c r="AJ18" s="1">
        <v>1005168</v>
      </c>
      <c r="AK18" s="1">
        <v>192837</v>
      </c>
      <c r="AL18" s="1">
        <v>228687</v>
      </c>
      <c r="AM18" s="1">
        <v>35850</v>
      </c>
      <c r="AN18" s="1">
        <v>45705465</v>
      </c>
      <c r="AO18" s="1">
        <v>16907843</v>
      </c>
      <c r="AP18" s="1">
        <v>16776356</v>
      </c>
      <c r="AQ18" s="9">
        <v>131487</v>
      </c>
      <c r="AR18" s="1">
        <v>0</v>
      </c>
      <c r="AS18" s="45" t="s">
        <v>38</v>
      </c>
      <c r="AT18" s="1">
        <v>1061907</v>
      </c>
      <c r="AU18" s="1">
        <v>505629</v>
      </c>
      <c r="AV18" s="1">
        <v>556278</v>
      </c>
      <c r="AW18" s="1">
        <v>27735715</v>
      </c>
      <c r="AX18" s="1">
        <v>6214666</v>
      </c>
      <c r="AY18" s="1">
        <v>6539077</v>
      </c>
      <c r="AZ18" s="1">
        <v>14981972</v>
      </c>
      <c r="BA18" s="1">
        <v>173941827</v>
      </c>
      <c r="BB18" s="1">
        <v>81090</v>
      </c>
      <c r="BC18" s="9">
        <v>2145.0465778764337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2669.4142303152926</v>
      </c>
      <c r="C19" s="109">
        <f t="shared" si="1"/>
        <v>2027.775316135559</v>
      </c>
      <c r="D19" s="109">
        <f t="shared" si="2"/>
        <v>103.27145506659923</v>
      </c>
      <c r="E19" s="109">
        <f t="shared" si="3"/>
        <v>235.0738492665655</v>
      </c>
      <c r="F19" s="109">
        <f t="shared" si="4"/>
        <v>-13.512223908278537</v>
      </c>
      <c r="G19" s="109">
        <f t="shared" si="5"/>
        <v>316.80583375484741</v>
      </c>
      <c r="H19" s="116" t="s">
        <v>39</v>
      </c>
      <c r="I19" s="119">
        <f t="shared" si="6"/>
        <v>158322958</v>
      </c>
      <c r="J19" s="115">
        <f t="shared" si="7"/>
        <v>120267354</v>
      </c>
      <c r="K19" s="115">
        <f t="shared" si="8"/>
        <v>6125030</v>
      </c>
      <c r="L19" s="115">
        <f t="shared" si="9"/>
        <v>13942230</v>
      </c>
      <c r="M19" s="115">
        <f t="shared" si="10"/>
        <v>-801410</v>
      </c>
      <c r="N19" s="120">
        <f t="shared" si="11"/>
        <v>18789754</v>
      </c>
      <c r="P19" s="48" t="s">
        <v>39</v>
      </c>
      <c r="Q19" s="12">
        <v>120267354</v>
      </c>
      <c r="R19" s="12">
        <v>102711555</v>
      </c>
      <c r="S19" s="12">
        <v>17555799</v>
      </c>
      <c r="T19" s="12">
        <v>15798728</v>
      </c>
      <c r="U19" s="12">
        <v>1757071</v>
      </c>
      <c r="V19" s="12">
        <v>6125030</v>
      </c>
      <c r="W19" s="12">
        <v>11142339</v>
      </c>
      <c r="X19" s="12">
        <v>5017309</v>
      </c>
      <c r="Y19" s="12">
        <v>-458458</v>
      </c>
      <c r="Z19" s="12">
        <v>4461122</v>
      </c>
      <c r="AA19" s="12">
        <v>4919580</v>
      </c>
      <c r="AB19" s="13">
        <v>6445330</v>
      </c>
      <c r="AC19" s="1"/>
      <c r="AD19" s="48" t="s">
        <v>39</v>
      </c>
      <c r="AE19" s="12">
        <v>1004071</v>
      </c>
      <c r="AF19" s="12">
        <v>1076115</v>
      </c>
      <c r="AG19" s="12">
        <v>72044</v>
      </c>
      <c r="AH19" s="12">
        <v>737862</v>
      </c>
      <c r="AI19" s="12">
        <v>3992455</v>
      </c>
      <c r="AJ19" s="12">
        <v>710942</v>
      </c>
      <c r="AK19" s="12">
        <v>138158</v>
      </c>
      <c r="AL19" s="12">
        <v>163843</v>
      </c>
      <c r="AM19" s="12">
        <v>25685</v>
      </c>
      <c r="AN19" s="12">
        <v>31930574</v>
      </c>
      <c r="AO19" s="12">
        <v>13942230</v>
      </c>
      <c r="AP19" s="12">
        <v>13907247</v>
      </c>
      <c r="AQ19" s="13">
        <v>34983</v>
      </c>
      <c r="AR19" s="1">
        <v>0</v>
      </c>
      <c r="AS19" s="48" t="s">
        <v>39</v>
      </c>
      <c r="AT19" s="11">
        <v>-801410</v>
      </c>
      <c r="AU19" s="12">
        <v>-949630</v>
      </c>
      <c r="AV19" s="12">
        <v>148220</v>
      </c>
      <c r="AW19" s="12">
        <v>18789754</v>
      </c>
      <c r="AX19" s="12">
        <v>1496460</v>
      </c>
      <c r="AY19" s="12">
        <v>4572505</v>
      </c>
      <c r="AZ19" s="12">
        <v>12720789</v>
      </c>
      <c r="BA19" s="12">
        <v>158322958</v>
      </c>
      <c r="BB19" s="12">
        <v>59310</v>
      </c>
      <c r="BC19" s="13">
        <v>2669.4142303152926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 t="shared" si="0"/>
        <v>1895.1403874813711</v>
      </c>
      <c r="C20" s="109">
        <f t="shared" si="1"/>
        <v>1371.1818181818182</v>
      </c>
      <c r="D20" s="109">
        <f t="shared" si="2"/>
        <v>86.56065573770492</v>
      </c>
      <c r="E20" s="109">
        <f t="shared" si="3"/>
        <v>119.41937406855439</v>
      </c>
      <c r="F20" s="109">
        <f t="shared" si="4"/>
        <v>18.259612518628913</v>
      </c>
      <c r="G20" s="109">
        <f t="shared" si="5"/>
        <v>299.71892697466467</v>
      </c>
      <c r="H20" s="116" t="s">
        <v>40</v>
      </c>
      <c r="I20" s="180">
        <f t="shared" si="6"/>
        <v>19074588</v>
      </c>
      <c r="J20" s="181">
        <f t="shared" si="7"/>
        <v>13800945</v>
      </c>
      <c r="K20" s="181">
        <f t="shared" si="8"/>
        <v>871233</v>
      </c>
      <c r="L20" s="181">
        <f t="shared" si="9"/>
        <v>1201956</v>
      </c>
      <c r="M20" s="181">
        <f t="shared" si="10"/>
        <v>183783</v>
      </c>
      <c r="N20" s="182">
        <f t="shared" si="11"/>
        <v>3016671</v>
      </c>
      <c r="P20" s="48" t="s">
        <v>40</v>
      </c>
      <c r="Q20" s="12">
        <v>13800945</v>
      </c>
      <c r="R20" s="12">
        <v>11784932</v>
      </c>
      <c r="S20" s="12">
        <v>2016013</v>
      </c>
      <c r="T20" s="12">
        <v>1814660</v>
      </c>
      <c r="U20" s="12">
        <v>201353</v>
      </c>
      <c r="V20" s="12">
        <v>871233</v>
      </c>
      <c r="W20" s="12">
        <v>1074982</v>
      </c>
      <c r="X20" s="12">
        <v>203749</v>
      </c>
      <c r="Y20" s="12">
        <v>-71570</v>
      </c>
      <c r="Z20" s="12">
        <v>114817</v>
      </c>
      <c r="AA20" s="12">
        <v>186387</v>
      </c>
      <c r="AB20" s="13">
        <v>915086</v>
      </c>
      <c r="AC20" s="1"/>
      <c r="AD20" s="48" t="s">
        <v>40</v>
      </c>
      <c r="AE20" s="12">
        <v>144763</v>
      </c>
      <c r="AF20" s="12">
        <v>156972</v>
      </c>
      <c r="AG20" s="12">
        <v>12209</v>
      </c>
      <c r="AH20" s="12">
        <v>127972</v>
      </c>
      <c r="AI20" s="12">
        <v>600094</v>
      </c>
      <c r="AJ20" s="12">
        <v>42257</v>
      </c>
      <c r="AK20" s="12">
        <v>27717</v>
      </c>
      <c r="AL20" s="12">
        <v>32870</v>
      </c>
      <c r="AM20" s="12">
        <v>5153</v>
      </c>
      <c r="AN20" s="12">
        <v>4402410</v>
      </c>
      <c r="AO20" s="12">
        <v>1201956</v>
      </c>
      <c r="AP20" s="12">
        <v>1195048</v>
      </c>
      <c r="AQ20" s="13">
        <v>6908</v>
      </c>
      <c r="AR20" s="1">
        <v>0</v>
      </c>
      <c r="AS20" s="48" t="s">
        <v>40</v>
      </c>
      <c r="AT20" s="12">
        <v>183783</v>
      </c>
      <c r="AU20" s="12">
        <v>114423</v>
      </c>
      <c r="AV20" s="12">
        <v>69360</v>
      </c>
      <c r="AW20" s="12">
        <v>3016671</v>
      </c>
      <c r="AX20" s="12">
        <v>411361</v>
      </c>
      <c r="AY20" s="12">
        <v>888480</v>
      </c>
      <c r="AZ20" s="12">
        <v>1716830</v>
      </c>
      <c r="BA20" s="12">
        <v>19074588</v>
      </c>
      <c r="BB20" s="12">
        <v>10065</v>
      </c>
      <c r="BC20" s="13">
        <v>1895.1403874813711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2176.8293666026871</v>
      </c>
      <c r="C21" s="109">
        <f t="shared" si="1"/>
        <v>1518.3808061420345</v>
      </c>
      <c r="D21" s="109">
        <f t="shared" si="2"/>
        <v>117.37543186180422</v>
      </c>
      <c r="E21" s="109">
        <f t="shared" si="3"/>
        <v>155.68982725527832</v>
      </c>
      <c r="F21" s="109">
        <f t="shared" si="4"/>
        <v>10.279654510556622</v>
      </c>
      <c r="G21" s="109">
        <f t="shared" si="5"/>
        <v>375.10364683301344</v>
      </c>
      <c r="H21" s="108" t="s">
        <v>9</v>
      </c>
      <c r="I21" s="119">
        <f t="shared" si="6"/>
        <v>11341281</v>
      </c>
      <c r="J21" s="115">
        <f t="shared" si="7"/>
        <v>7910764</v>
      </c>
      <c r="K21" s="115">
        <f t="shared" si="8"/>
        <v>611526</v>
      </c>
      <c r="L21" s="115">
        <f t="shared" si="9"/>
        <v>811144</v>
      </c>
      <c r="M21" s="115">
        <f t="shared" si="10"/>
        <v>53557</v>
      </c>
      <c r="N21" s="120">
        <f t="shared" si="11"/>
        <v>1954290</v>
      </c>
      <c r="P21" s="45" t="s">
        <v>9</v>
      </c>
      <c r="Q21" s="1">
        <v>7910764</v>
      </c>
      <c r="R21" s="1">
        <v>6754992</v>
      </c>
      <c r="S21" s="1">
        <v>1155772</v>
      </c>
      <c r="T21" s="1">
        <v>1040198</v>
      </c>
      <c r="U21" s="1">
        <v>115574</v>
      </c>
      <c r="V21" s="1">
        <v>611526</v>
      </c>
      <c r="W21" s="1">
        <v>700280</v>
      </c>
      <c r="X21" s="1">
        <v>88754</v>
      </c>
      <c r="Y21" s="1">
        <v>-34677</v>
      </c>
      <c r="Z21" s="1">
        <v>46141</v>
      </c>
      <c r="AA21" s="1">
        <v>80818</v>
      </c>
      <c r="AB21" s="9">
        <v>636991</v>
      </c>
      <c r="AC21" s="1"/>
      <c r="AD21" s="45" t="s">
        <v>9</v>
      </c>
      <c r="AE21" s="1">
        <v>87959</v>
      </c>
      <c r="AF21" s="1">
        <v>94183</v>
      </c>
      <c r="AG21" s="1">
        <v>6224</v>
      </c>
      <c r="AH21" s="1">
        <v>20593</v>
      </c>
      <c r="AI21" s="1">
        <v>331585</v>
      </c>
      <c r="AJ21" s="1">
        <v>196854</v>
      </c>
      <c r="AK21" s="1">
        <v>9212</v>
      </c>
      <c r="AL21" s="1">
        <v>10924</v>
      </c>
      <c r="AM21" s="1">
        <v>1712</v>
      </c>
      <c r="AN21" s="1">
        <v>2818991</v>
      </c>
      <c r="AO21" s="1">
        <v>811144</v>
      </c>
      <c r="AP21" s="1">
        <v>806542</v>
      </c>
      <c r="AQ21" s="9">
        <v>4602</v>
      </c>
      <c r="AR21" s="1">
        <v>0</v>
      </c>
      <c r="AS21" s="45" t="s">
        <v>9</v>
      </c>
      <c r="AT21" s="10">
        <v>53557</v>
      </c>
      <c r="AU21" s="1">
        <v>19950</v>
      </c>
      <c r="AV21" s="1">
        <v>33607</v>
      </c>
      <c r="AW21" s="1">
        <v>1954290</v>
      </c>
      <c r="AX21" s="1">
        <v>626542</v>
      </c>
      <c r="AY21" s="1">
        <v>204843</v>
      </c>
      <c r="AZ21" s="1">
        <v>1122905</v>
      </c>
      <c r="BA21" s="1">
        <v>11341281</v>
      </c>
      <c r="BB21" s="1">
        <v>5210</v>
      </c>
      <c r="BC21" s="9">
        <v>2176.8293666026871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2338.9228678929767</v>
      </c>
      <c r="C22" s="109">
        <f t="shared" si="1"/>
        <v>1493.8614130434783</v>
      </c>
      <c r="D22" s="109">
        <f t="shared" si="2"/>
        <v>107.17265886287625</v>
      </c>
      <c r="E22" s="109">
        <f t="shared" si="3"/>
        <v>263.72732023411373</v>
      </c>
      <c r="F22" s="109">
        <f t="shared" si="4"/>
        <v>149.00229933110367</v>
      </c>
      <c r="G22" s="109">
        <f t="shared" si="5"/>
        <v>325.15917642140471</v>
      </c>
      <c r="H22" s="108" t="s">
        <v>10</v>
      </c>
      <c r="I22" s="119">
        <f t="shared" si="6"/>
        <v>22378814</v>
      </c>
      <c r="J22" s="115">
        <f t="shared" si="7"/>
        <v>14293266</v>
      </c>
      <c r="K22" s="115">
        <f t="shared" si="8"/>
        <v>1025428</v>
      </c>
      <c r="L22" s="115">
        <f t="shared" si="9"/>
        <v>2523343</v>
      </c>
      <c r="M22" s="115">
        <f t="shared" si="10"/>
        <v>1425654</v>
      </c>
      <c r="N22" s="120">
        <f t="shared" si="11"/>
        <v>3111123</v>
      </c>
      <c r="P22" s="45" t="s">
        <v>10</v>
      </c>
      <c r="Q22" s="1">
        <v>14293266</v>
      </c>
      <c r="R22" s="1">
        <v>12208688</v>
      </c>
      <c r="S22" s="1">
        <v>2084578</v>
      </c>
      <c r="T22" s="1">
        <v>1877612</v>
      </c>
      <c r="U22" s="1">
        <v>206966</v>
      </c>
      <c r="V22" s="1">
        <v>1025428</v>
      </c>
      <c r="W22" s="1">
        <v>1190291</v>
      </c>
      <c r="X22" s="1">
        <v>164863</v>
      </c>
      <c r="Y22" s="1">
        <v>-49891</v>
      </c>
      <c r="Z22" s="1">
        <v>99639</v>
      </c>
      <c r="AA22" s="1">
        <v>149530</v>
      </c>
      <c r="AB22" s="9">
        <v>1057656</v>
      </c>
      <c r="AC22" s="1"/>
      <c r="AD22" s="45" t="s">
        <v>10</v>
      </c>
      <c r="AE22" s="1">
        <v>185689</v>
      </c>
      <c r="AF22" s="1">
        <v>197738</v>
      </c>
      <c r="AG22" s="1">
        <v>12049</v>
      </c>
      <c r="AH22" s="1">
        <v>170470</v>
      </c>
      <c r="AI22" s="1">
        <v>602796</v>
      </c>
      <c r="AJ22" s="1">
        <v>98701</v>
      </c>
      <c r="AK22" s="1">
        <v>17663</v>
      </c>
      <c r="AL22" s="1">
        <v>20947</v>
      </c>
      <c r="AM22" s="1">
        <v>3284</v>
      </c>
      <c r="AN22" s="1">
        <v>7060120</v>
      </c>
      <c r="AO22" s="1">
        <v>2523343</v>
      </c>
      <c r="AP22" s="1">
        <v>2513615</v>
      </c>
      <c r="AQ22" s="9">
        <v>9728</v>
      </c>
      <c r="AR22" s="1">
        <v>0</v>
      </c>
      <c r="AS22" s="45" t="s">
        <v>10</v>
      </c>
      <c r="AT22" s="10">
        <v>1425654</v>
      </c>
      <c r="AU22" s="1">
        <v>1382867</v>
      </c>
      <c r="AV22" s="1">
        <v>42787</v>
      </c>
      <c r="AW22" s="1">
        <v>3111123</v>
      </c>
      <c r="AX22" s="1">
        <v>462401</v>
      </c>
      <c r="AY22" s="1">
        <v>936086</v>
      </c>
      <c r="AZ22" s="1">
        <v>1712636</v>
      </c>
      <c r="BA22" s="1">
        <v>22378814</v>
      </c>
      <c r="BB22" s="1">
        <v>9568</v>
      </c>
      <c r="BC22" s="9">
        <v>2338.9228678929767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2456.9852689059621</v>
      </c>
      <c r="C23" s="109">
        <f t="shared" si="1"/>
        <v>1720.0118102736681</v>
      </c>
      <c r="D23" s="109">
        <f t="shared" si="2"/>
        <v>106.29659025969903</v>
      </c>
      <c r="E23" s="109">
        <f t="shared" si="3"/>
        <v>323.10553050987363</v>
      </c>
      <c r="F23" s="109">
        <f t="shared" si="4"/>
        <v>15.505174931741697</v>
      </c>
      <c r="G23" s="109">
        <f t="shared" si="5"/>
        <v>292.06616293097977</v>
      </c>
      <c r="H23" s="108" t="s">
        <v>11</v>
      </c>
      <c r="I23" s="119">
        <f t="shared" si="6"/>
        <v>38695061</v>
      </c>
      <c r="J23" s="115">
        <f t="shared" si="7"/>
        <v>27088466</v>
      </c>
      <c r="K23" s="115">
        <f t="shared" si="8"/>
        <v>1674065</v>
      </c>
      <c r="L23" s="115">
        <f t="shared" si="9"/>
        <v>5088589</v>
      </c>
      <c r="M23" s="115">
        <f t="shared" si="10"/>
        <v>244191</v>
      </c>
      <c r="N23" s="120">
        <f t="shared" si="11"/>
        <v>4599750</v>
      </c>
      <c r="P23" s="45" t="s">
        <v>11</v>
      </c>
      <c r="Q23" s="1">
        <v>27088466</v>
      </c>
      <c r="R23" s="1">
        <v>23158698</v>
      </c>
      <c r="S23" s="1">
        <v>3929768</v>
      </c>
      <c r="T23" s="1">
        <v>3538678</v>
      </c>
      <c r="U23" s="1">
        <v>391090</v>
      </c>
      <c r="V23" s="1">
        <v>1674065</v>
      </c>
      <c r="W23" s="1">
        <v>1986145</v>
      </c>
      <c r="X23" s="1">
        <v>312080</v>
      </c>
      <c r="Y23" s="1">
        <v>-259015</v>
      </c>
      <c r="Z23" s="1">
        <v>26874</v>
      </c>
      <c r="AA23" s="1">
        <v>285889</v>
      </c>
      <c r="AB23" s="9">
        <v>1905229</v>
      </c>
      <c r="AC23" s="1"/>
      <c r="AD23" s="45" t="s">
        <v>11</v>
      </c>
      <c r="AE23" s="1">
        <v>310805</v>
      </c>
      <c r="AF23" s="1">
        <v>331818</v>
      </c>
      <c r="AG23" s="1">
        <v>21013</v>
      </c>
      <c r="AH23" s="1">
        <v>155488</v>
      </c>
      <c r="AI23" s="1">
        <v>958507</v>
      </c>
      <c r="AJ23" s="1">
        <v>480429</v>
      </c>
      <c r="AK23" s="1">
        <v>27851</v>
      </c>
      <c r="AL23" s="1">
        <v>33029</v>
      </c>
      <c r="AM23" s="1">
        <v>5178</v>
      </c>
      <c r="AN23" s="1">
        <v>9932530</v>
      </c>
      <c r="AO23" s="1">
        <v>5088589</v>
      </c>
      <c r="AP23" s="1">
        <v>5067124</v>
      </c>
      <c r="AQ23" s="9">
        <v>21465</v>
      </c>
      <c r="AR23" s="1">
        <v>0</v>
      </c>
      <c r="AS23" s="45" t="s">
        <v>11</v>
      </c>
      <c r="AT23" s="10">
        <v>244191</v>
      </c>
      <c r="AU23" s="1">
        <v>159173</v>
      </c>
      <c r="AV23" s="1">
        <v>85018</v>
      </c>
      <c r="AW23" s="1">
        <v>4599750</v>
      </c>
      <c r="AX23" s="1">
        <v>263157</v>
      </c>
      <c r="AY23" s="1">
        <v>1149782</v>
      </c>
      <c r="AZ23" s="1">
        <v>3186811</v>
      </c>
      <c r="BA23" s="1">
        <v>38695061</v>
      </c>
      <c r="BB23" s="1">
        <v>15749</v>
      </c>
      <c r="BC23" s="9">
        <v>2456.9852689059621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2268.6765439489177</v>
      </c>
      <c r="C24" s="109">
        <f t="shared" si="1"/>
        <v>1441.2885363663574</v>
      </c>
      <c r="D24" s="109">
        <f t="shared" si="2"/>
        <v>161.88217100668462</v>
      </c>
      <c r="E24" s="109">
        <f t="shared" si="3"/>
        <v>197.8829691709069</v>
      </c>
      <c r="F24" s="109">
        <f t="shared" si="4"/>
        <v>94.497954704180387</v>
      </c>
      <c r="G24" s="109">
        <f t="shared" si="5"/>
        <v>373.12491270078817</v>
      </c>
      <c r="H24" s="116" t="s">
        <v>41</v>
      </c>
      <c r="I24" s="119">
        <f t="shared" si="6"/>
        <v>22738945</v>
      </c>
      <c r="J24" s="115">
        <f t="shared" si="7"/>
        <v>14446035</v>
      </c>
      <c r="K24" s="115">
        <f t="shared" si="8"/>
        <v>1622545</v>
      </c>
      <c r="L24" s="115">
        <f t="shared" si="9"/>
        <v>1983381</v>
      </c>
      <c r="M24" s="115">
        <f t="shared" si="10"/>
        <v>947153</v>
      </c>
      <c r="N24" s="120">
        <f t="shared" si="11"/>
        <v>3739831</v>
      </c>
      <c r="P24" s="48" t="s">
        <v>41</v>
      </c>
      <c r="Q24" s="12">
        <v>14446035</v>
      </c>
      <c r="R24" s="12">
        <v>12340522</v>
      </c>
      <c r="S24" s="12">
        <v>2105513</v>
      </c>
      <c r="T24" s="12">
        <v>1894608</v>
      </c>
      <c r="U24" s="12">
        <v>210905</v>
      </c>
      <c r="V24" s="12">
        <v>1622545</v>
      </c>
      <c r="W24" s="12">
        <v>1790336</v>
      </c>
      <c r="X24" s="12">
        <v>167791</v>
      </c>
      <c r="Y24" s="12">
        <v>-119100</v>
      </c>
      <c r="Z24" s="12">
        <v>32784</v>
      </c>
      <c r="AA24" s="12">
        <v>151884</v>
      </c>
      <c r="AB24" s="13">
        <v>1720542</v>
      </c>
      <c r="AC24" s="1"/>
      <c r="AD24" s="48" t="s">
        <v>41</v>
      </c>
      <c r="AE24" s="12">
        <v>173237</v>
      </c>
      <c r="AF24" s="12">
        <v>185221</v>
      </c>
      <c r="AG24" s="12">
        <v>11984</v>
      </c>
      <c r="AH24" s="12">
        <v>299822</v>
      </c>
      <c r="AI24" s="12">
        <v>649804</v>
      </c>
      <c r="AJ24" s="12">
        <v>597679</v>
      </c>
      <c r="AK24" s="12">
        <v>21103</v>
      </c>
      <c r="AL24" s="12">
        <v>25026</v>
      </c>
      <c r="AM24" s="12">
        <v>3923</v>
      </c>
      <c r="AN24" s="12">
        <v>6670365</v>
      </c>
      <c r="AO24" s="12">
        <v>1983381</v>
      </c>
      <c r="AP24" s="12">
        <v>1975235</v>
      </c>
      <c r="AQ24" s="13">
        <v>8146</v>
      </c>
      <c r="AR24" s="1">
        <v>0</v>
      </c>
      <c r="AS24" s="48" t="s">
        <v>41</v>
      </c>
      <c r="AT24" s="11">
        <v>947153</v>
      </c>
      <c r="AU24" s="12">
        <v>871474</v>
      </c>
      <c r="AV24" s="12">
        <v>75679</v>
      </c>
      <c r="AW24" s="12">
        <v>3739831</v>
      </c>
      <c r="AX24" s="12">
        <v>977628</v>
      </c>
      <c r="AY24" s="12">
        <v>862426</v>
      </c>
      <c r="AZ24" s="12">
        <v>1899777</v>
      </c>
      <c r="BA24" s="12">
        <v>22738945</v>
      </c>
      <c r="BB24" s="12">
        <v>10023</v>
      </c>
      <c r="BC24" s="13">
        <v>2268.6765439489177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108" t="s">
        <v>12</v>
      </c>
      <c r="B25" s="115">
        <f t="shared" si="0"/>
        <v>2741.4696283133421</v>
      </c>
      <c r="C25" s="115">
        <f t="shared" si="1"/>
        <v>2046.7463645787057</v>
      </c>
      <c r="D25" s="115">
        <f t="shared" si="2"/>
        <v>118.74615726343848</v>
      </c>
      <c r="E25" s="115">
        <f t="shared" si="3"/>
        <v>296.39348437731377</v>
      </c>
      <c r="F25" s="115">
        <f t="shared" si="4"/>
        <v>12.414038205242115</v>
      </c>
      <c r="G25" s="115">
        <f t="shared" si="5"/>
        <v>267.16958388864208</v>
      </c>
      <c r="H25" s="108" t="s">
        <v>12</v>
      </c>
      <c r="I25" s="180">
        <f t="shared" si="6"/>
        <v>92565722</v>
      </c>
      <c r="J25" s="181">
        <f t="shared" si="7"/>
        <v>69108391</v>
      </c>
      <c r="K25" s="181">
        <f t="shared" si="8"/>
        <v>4009464</v>
      </c>
      <c r="L25" s="181">
        <f t="shared" si="9"/>
        <v>10007726</v>
      </c>
      <c r="M25" s="181">
        <f t="shared" si="10"/>
        <v>419160</v>
      </c>
      <c r="N25" s="182">
        <f t="shared" si="11"/>
        <v>9020981</v>
      </c>
      <c r="P25" s="45" t="s">
        <v>12</v>
      </c>
      <c r="Q25" s="1">
        <v>69108391</v>
      </c>
      <c r="R25" s="1">
        <v>59032709</v>
      </c>
      <c r="S25" s="1">
        <v>10075682</v>
      </c>
      <c r="T25" s="1">
        <v>9068582</v>
      </c>
      <c r="U25" s="1">
        <v>1007100</v>
      </c>
      <c r="V25" s="1">
        <v>4009464</v>
      </c>
      <c r="W25" s="1">
        <v>4870800</v>
      </c>
      <c r="X25" s="1">
        <v>861336</v>
      </c>
      <c r="Y25" s="1">
        <v>-517594</v>
      </c>
      <c r="Z25" s="1">
        <v>288537</v>
      </c>
      <c r="AA25" s="1">
        <v>806131</v>
      </c>
      <c r="AB25" s="9">
        <v>4467349</v>
      </c>
      <c r="AC25" s="1"/>
      <c r="AD25" s="45" t="s">
        <v>12</v>
      </c>
      <c r="AE25" s="1">
        <v>587066</v>
      </c>
      <c r="AF25" s="1">
        <v>631170</v>
      </c>
      <c r="AG25" s="1">
        <v>44104</v>
      </c>
      <c r="AH25" s="1">
        <v>518442</v>
      </c>
      <c r="AI25" s="1">
        <v>2269043</v>
      </c>
      <c r="AJ25" s="1">
        <v>1092798</v>
      </c>
      <c r="AK25" s="1">
        <v>59709</v>
      </c>
      <c r="AL25" s="1">
        <v>70810</v>
      </c>
      <c r="AM25" s="1">
        <v>11101</v>
      </c>
      <c r="AN25" s="1">
        <v>19447867</v>
      </c>
      <c r="AO25" s="1">
        <v>10007726</v>
      </c>
      <c r="AP25" s="1">
        <v>9962236</v>
      </c>
      <c r="AQ25" s="9">
        <v>45490</v>
      </c>
      <c r="AR25" s="1">
        <v>0</v>
      </c>
      <c r="AS25" s="45" t="s">
        <v>12</v>
      </c>
      <c r="AT25" s="10">
        <v>419160</v>
      </c>
      <c r="AU25" s="1">
        <v>329989</v>
      </c>
      <c r="AV25" s="1">
        <v>89171</v>
      </c>
      <c r="AW25" s="1">
        <v>9020981</v>
      </c>
      <c r="AX25" s="1">
        <v>1165379</v>
      </c>
      <c r="AY25" s="1">
        <v>1886548</v>
      </c>
      <c r="AZ25" s="1">
        <v>5969054</v>
      </c>
      <c r="BA25" s="1">
        <v>92565722</v>
      </c>
      <c r="BB25" s="1">
        <v>33765</v>
      </c>
      <c r="BC25" s="9">
        <v>2741.4696283133421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0"/>
        <v>3157.5338534747216</v>
      </c>
      <c r="C26" s="109">
        <f t="shared" si="1"/>
        <v>2278.2482185560038</v>
      </c>
      <c r="D26" s="109">
        <f t="shared" si="2"/>
        <v>97.240199038624127</v>
      </c>
      <c r="E26" s="109">
        <f t="shared" si="3"/>
        <v>492.2710693495012</v>
      </c>
      <c r="F26" s="109">
        <f t="shared" si="4"/>
        <v>6.6523345974540451</v>
      </c>
      <c r="G26" s="109">
        <f t="shared" si="5"/>
        <v>283.12203193313849</v>
      </c>
      <c r="H26" s="116" t="s">
        <v>13</v>
      </c>
      <c r="I26" s="119">
        <f t="shared" si="6"/>
        <v>130718744</v>
      </c>
      <c r="J26" s="115">
        <f t="shared" si="7"/>
        <v>94317198</v>
      </c>
      <c r="K26" s="115">
        <f t="shared" si="8"/>
        <v>4025647</v>
      </c>
      <c r="L26" s="115">
        <f t="shared" si="9"/>
        <v>20379530</v>
      </c>
      <c r="M26" s="115">
        <f t="shared" si="10"/>
        <v>275400</v>
      </c>
      <c r="N26" s="120">
        <f t="shared" si="11"/>
        <v>11720969</v>
      </c>
      <c r="P26" s="48" t="s">
        <v>13</v>
      </c>
      <c r="Q26" s="12">
        <v>94317198</v>
      </c>
      <c r="R26" s="12">
        <v>80614560</v>
      </c>
      <c r="S26" s="12">
        <v>13702638</v>
      </c>
      <c r="T26" s="12">
        <v>12334198</v>
      </c>
      <c r="U26" s="12">
        <v>1368440</v>
      </c>
      <c r="V26" s="12">
        <v>4025647</v>
      </c>
      <c r="W26" s="12">
        <v>4754546</v>
      </c>
      <c r="X26" s="12">
        <v>728899</v>
      </c>
      <c r="Y26" s="12">
        <v>-564059</v>
      </c>
      <c r="Z26" s="12">
        <v>96826</v>
      </c>
      <c r="AA26" s="12">
        <v>660885</v>
      </c>
      <c r="AB26" s="13">
        <v>4521442</v>
      </c>
      <c r="AC26" s="1"/>
      <c r="AD26" s="48" t="s">
        <v>13</v>
      </c>
      <c r="AE26" s="12">
        <v>705910</v>
      </c>
      <c r="AF26" s="12">
        <v>761233</v>
      </c>
      <c r="AG26" s="12">
        <v>55323</v>
      </c>
      <c r="AH26" s="12">
        <v>379408</v>
      </c>
      <c r="AI26" s="12">
        <v>2860389</v>
      </c>
      <c r="AJ26" s="12">
        <v>575735</v>
      </c>
      <c r="AK26" s="12">
        <v>68264</v>
      </c>
      <c r="AL26" s="12">
        <v>80955</v>
      </c>
      <c r="AM26" s="12">
        <v>12691</v>
      </c>
      <c r="AN26" s="12">
        <v>32375899</v>
      </c>
      <c r="AO26" s="12">
        <v>20379530</v>
      </c>
      <c r="AP26" s="12">
        <v>20354553</v>
      </c>
      <c r="AQ26" s="13">
        <v>24977</v>
      </c>
      <c r="AR26" s="1">
        <v>0</v>
      </c>
      <c r="AS26" s="48" t="s">
        <v>13</v>
      </c>
      <c r="AT26" s="11">
        <v>275400</v>
      </c>
      <c r="AU26" s="12">
        <v>236176</v>
      </c>
      <c r="AV26" s="12">
        <v>39224</v>
      </c>
      <c r="AW26" s="12">
        <v>11720969</v>
      </c>
      <c r="AX26" s="12">
        <v>993590</v>
      </c>
      <c r="AY26" s="12">
        <v>3474437</v>
      </c>
      <c r="AZ26" s="12">
        <v>7252942</v>
      </c>
      <c r="BA26" s="12">
        <v>130718744</v>
      </c>
      <c r="BB26" s="12">
        <v>41399</v>
      </c>
      <c r="BC26" s="13">
        <v>3157.5338534747216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2319.2649723200807</v>
      </c>
      <c r="C27" s="109">
        <f t="shared" si="1"/>
        <v>1439.8142929038752</v>
      </c>
      <c r="D27" s="109">
        <f t="shared" si="2"/>
        <v>189.91318570709612</v>
      </c>
      <c r="E27" s="109">
        <f t="shared" si="3"/>
        <v>293.0888273779567</v>
      </c>
      <c r="F27" s="109">
        <f t="shared" si="4"/>
        <v>19.349773527931553</v>
      </c>
      <c r="G27" s="109">
        <f t="shared" si="5"/>
        <v>377.09889280322096</v>
      </c>
      <c r="H27" s="108" t="s">
        <v>14</v>
      </c>
      <c r="I27" s="119">
        <f t="shared" si="6"/>
        <v>9216759</v>
      </c>
      <c r="J27" s="115">
        <f t="shared" si="7"/>
        <v>5721822</v>
      </c>
      <c r="K27" s="115">
        <f t="shared" si="8"/>
        <v>754715</v>
      </c>
      <c r="L27" s="115">
        <f t="shared" si="9"/>
        <v>1164735</v>
      </c>
      <c r="M27" s="115">
        <f t="shared" si="10"/>
        <v>76896</v>
      </c>
      <c r="N27" s="120">
        <f t="shared" si="11"/>
        <v>1498591</v>
      </c>
      <c r="P27" s="45" t="s">
        <v>14</v>
      </c>
      <c r="Q27" s="1">
        <v>5721822</v>
      </c>
      <c r="R27" s="1">
        <v>4888234</v>
      </c>
      <c r="S27" s="1">
        <v>833588</v>
      </c>
      <c r="T27" s="1">
        <v>750595</v>
      </c>
      <c r="U27" s="1">
        <v>82993</v>
      </c>
      <c r="V27" s="1">
        <v>754715</v>
      </c>
      <c r="W27" s="1">
        <v>847238</v>
      </c>
      <c r="X27" s="1">
        <v>92523</v>
      </c>
      <c r="Y27" s="1">
        <v>-28568</v>
      </c>
      <c r="Z27" s="1">
        <v>57601</v>
      </c>
      <c r="AA27" s="1">
        <v>86169</v>
      </c>
      <c r="AB27" s="9">
        <v>779139</v>
      </c>
      <c r="AC27" s="1"/>
      <c r="AD27" s="45" t="s">
        <v>14</v>
      </c>
      <c r="AE27" s="1">
        <v>50244</v>
      </c>
      <c r="AF27" s="1">
        <v>55827</v>
      </c>
      <c r="AG27" s="1">
        <v>5583</v>
      </c>
      <c r="AH27" s="1">
        <v>185519</v>
      </c>
      <c r="AI27" s="1">
        <v>302369</v>
      </c>
      <c r="AJ27" s="1">
        <v>241007</v>
      </c>
      <c r="AK27" s="1">
        <v>4144</v>
      </c>
      <c r="AL27" s="1">
        <v>4915</v>
      </c>
      <c r="AM27" s="1">
        <v>771</v>
      </c>
      <c r="AN27" s="1">
        <v>2740222</v>
      </c>
      <c r="AO27" s="1">
        <v>1164735</v>
      </c>
      <c r="AP27" s="1">
        <v>1160464</v>
      </c>
      <c r="AQ27" s="9">
        <v>4271</v>
      </c>
      <c r="AR27" s="1">
        <v>0</v>
      </c>
      <c r="AS27" s="45" t="s">
        <v>14</v>
      </c>
      <c r="AT27" s="1">
        <v>76896</v>
      </c>
      <c r="AU27" s="1">
        <v>53548</v>
      </c>
      <c r="AV27" s="1">
        <v>23348</v>
      </c>
      <c r="AW27" s="1">
        <v>1498591</v>
      </c>
      <c r="AX27" s="1">
        <v>524184</v>
      </c>
      <c r="AY27" s="1">
        <v>279174</v>
      </c>
      <c r="AZ27" s="1">
        <v>695233</v>
      </c>
      <c r="BA27" s="1">
        <v>9216759</v>
      </c>
      <c r="BB27" s="1">
        <v>3974</v>
      </c>
      <c r="BC27" s="9">
        <v>2319.2649723200807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2126.0818143281053</v>
      </c>
      <c r="C28" s="109">
        <f t="shared" si="1"/>
        <v>1359.6861664547125</v>
      </c>
      <c r="D28" s="109">
        <f t="shared" si="2"/>
        <v>181.29602939098487</v>
      </c>
      <c r="E28" s="109">
        <f t="shared" si="3"/>
        <v>233.19641090857709</v>
      </c>
      <c r="F28" s="109">
        <f t="shared" si="4"/>
        <v>-10.817436766991664</v>
      </c>
      <c r="G28" s="109">
        <f t="shared" si="5"/>
        <v>362.72064434082239</v>
      </c>
      <c r="H28" s="108" t="s">
        <v>15</v>
      </c>
      <c r="I28" s="119">
        <f t="shared" si="6"/>
        <v>15046281</v>
      </c>
      <c r="J28" s="115">
        <f t="shared" si="7"/>
        <v>9622499</v>
      </c>
      <c r="K28" s="115">
        <f t="shared" si="8"/>
        <v>1283032</v>
      </c>
      <c r="L28" s="115">
        <f t="shared" si="9"/>
        <v>1650331</v>
      </c>
      <c r="M28" s="115">
        <f t="shared" si="10"/>
        <v>-76555</v>
      </c>
      <c r="N28" s="120">
        <f t="shared" si="11"/>
        <v>2566974</v>
      </c>
      <c r="P28" s="45" t="s">
        <v>15</v>
      </c>
      <c r="Q28" s="1">
        <v>9622499</v>
      </c>
      <c r="R28" s="1">
        <v>8220842</v>
      </c>
      <c r="S28" s="1">
        <v>1401657</v>
      </c>
      <c r="T28" s="1">
        <v>1261453</v>
      </c>
      <c r="U28" s="1">
        <v>140204</v>
      </c>
      <c r="V28" s="1">
        <v>1283032</v>
      </c>
      <c r="W28" s="1">
        <v>1519858</v>
      </c>
      <c r="X28" s="1">
        <v>236826</v>
      </c>
      <c r="Y28" s="1">
        <v>-113690</v>
      </c>
      <c r="Z28" s="1">
        <v>111550</v>
      </c>
      <c r="AA28" s="1">
        <v>225240</v>
      </c>
      <c r="AB28" s="9">
        <v>1385923</v>
      </c>
      <c r="AC28" s="1"/>
      <c r="AD28" s="45" t="s">
        <v>15</v>
      </c>
      <c r="AE28" s="1">
        <v>88153</v>
      </c>
      <c r="AF28" s="1">
        <v>97731</v>
      </c>
      <c r="AG28" s="1">
        <v>9578</v>
      </c>
      <c r="AH28" s="1">
        <v>476054</v>
      </c>
      <c r="AI28" s="1">
        <v>463555</v>
      </c>
      <c r="AJ28" s="1">
        <v>358161</v>
      </c>
      <c r="AK28" s="1">
        <v>10799</v>
      </c>
      <c r="AL28" s="1">
        <v>12807</v>
      </c>
      <c r="AM28" s="1">
        <v>2008</v>
      </c>
      <c r="AN28" s="1">
        <v>4140750</v>
      </c>
      <c r="AO28" s="1">
        <v>1650331</v>
      </c>
      <c r="AP28" s="1">
        <v>1640353</v>
      </c>
      <c r="AQ28" s="9">
        <v>9978</v>
      </c>
      <c r="AR28" s="1">
        <v>0</v>
      </c>
      <c r="AS28" s="45" t="s">
        <v>15</v>
      </c>
      <c r="AT28" s="1">
        <v>-76555</v>
      </c>
      <c r="AU28" s="1">
        <v>-130130</v>
      </c>
      <c r="AV28" s="1">
        <v>53575</v>
      </c>
      <c r="AW28" s="1">
        <v>2566974</v>
      </c>
      <c r="AX28" s="1">
        <v>1006416</v>
      </c>
      <c r="AY28" s="1">
        <v>681248</v>
      </c>
      <c r="AZ28" s="1">
        <v>879310</v>
      </c>
      <c r="BA28" s="1">
        <v>15046281</v>
      </c>
      <c r="BB28" s="1">
        <v>7077</v>
      </c>
      <c r="BC28" s="9">
        <v>2126.0818143281053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1763.6858887381275</v>
      </c>
      <c r="C29" s="109">
        <f t="shared" si="1"/>
        <v>1097.6675712347353</v>
      </c>
      <c r="D29" s="109">
        <f t="shared" si="2"/>
        <v>111.93080054274084</v>
      </c>
      <c r="E29" s="109">
        <f t="shared" si="3"/>
        <v>78.286295793758484</v>
      </c>
      <c r="F29" s="109">
        <f t="shared" si="4"/>
        <v>20.688602442333785</v>
      </c>
      <c r="G29" s="109">
        <f t="shared" si="5"/>
        <v>455.11261872455901</v>
      </c>
      <c r="H29" s="108" t="s">
        <v>16</v>
      </c>
      <c r="I29" s="119">
        <f t="shared" si="6"/>
        <v>2599673</v>
      </c>
      <c r="J29" s="115">
        <f t="shared" si="7"/>
        <v>1617962</v>
      </c>
      <c r="K29" s="115">
        <f t="shared" si="8"/>
        <v>164986</v>
      </c>
      <c r="L29" s="115">
        <f t="shared" si="9"/>
        <v>115394</v>
      </c>
      <c r="M29" s="115">
        <f t="shared" si="10"/>
        <v>30495</v>
      </c>
      <c r="N29" s="120">
        <f t="shared" si="11"/>
        <v>670836</v>
      </c>
      <c r="P29" s="45" t="s">
        <v>16</v>
      </c>
      <c r="Q29" s="1">
        <v>1617962</v>
      </c>
      <c r="R29" s="1">
        <v>1381678</v>
      </c>
      <c r="S29" s="1">
        <v>236284</v>
      </c>
      <c r="T29" s="1">
        <v>212552</v>
      </c>
      <c r="U29" s="1">
        <v>23732</v>
      </c>
      <c r="V29" s="1">
        <v>164986</v>
      </c>
      <c r="W29" s="1">
        <v>227337</v>
      </c>
      <c r="X29" s="1">
        <v>62351</v>
      </c>
      <c r="Y29" s="1">
        <v>-21977</v>
      </c>
      <c r="Z29" s="1">
        <v>37851</v>
      </c>
      <c r="AA29" s="1">
        <v>59828</v>
      </c>
      <c r="AB29" s="9">
        <v>182936</v>
      </c>
      <c r="AC29" s="1"/>
      <c r="AD29" s="45" t="s">
        <v>16</v>
      </c>
      <c r="AE29" s="1">
        <v>17705</v>
      </c>
      <c r="AF29" s="1">
        <v>19479</v>
      </c>
      <c r="AG29" s="1">
        <v>1774</v>
      </c>
      <c r="AH29" s="1">
        <v>1455</v>
      </c>
      <c r="AI29" s="1">
        <v>81276</v>
      </c>
      <c r="AJ29" s="1">
        <v>82500</v>
      </c>
      <c r="AK29" s="1">
        <v>4027</v>
      </c>
      <c r="AL29" s="1">
        <v>4776</v>
      </c>
      <c r="AM29" s="1">
        <v>749</v>
      </c>
      <c r="AN29" s="1">
        <v>816725</v>
      </c>
      <c r="AO29" s="1">
        <v>115394</v>
      </c>
      <c r="AP29" s="1">
        <v>114505</v>
      </c>
      <c r="AQ29" s="9">
        <v>889</v>
      </c>
      <c r="AR29" s="1">
        <v>0</v>
      </c>
      <c r="AS29" s="45" t="s">
        <v>16</v>
      </c>
      <c r="AT29" s="1">
        <v>30495</v>
      </c>
      <c r="AU29" s="1">
        <v>16624</v>
      </c>
      <c r="AV29" s="1">
        <v>13871</v>
      </c>
      <c r="AW29" s="1">
        <v>670836</v>
      </c>
      <c r="AX29" s="1">
        <v>299821</v>
      </c>
      <c r="AY29" s="1">
        <v>148454</v>
      </c>
      <c r="AZ29" s="1">
        <v>222561</v>
      </c>
      <c r="BA29" s="1">
        <v>2599673</v>
      </c>
      <c r="BB29" s="1">
        <v>1474</v>
      </c>
      <c r="BC29" s="9">
        <v>1763.6858887381275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2171.978503313399</v>
      </c>
      <c r="C30" s="109">
        <f t="shared" si="1"/>
        <v>1399.0758041053823</v>
      </c>
      <c r="D30" s="109">
        <f t="shared" si="2"/>
        <v>154.16954905446906</v>
      </c>
      <c r="E30" s="109">
        <f t="shared" si="3"/>
        <v>204.67819621787621</v>
      </c>
      <c r="F30" s="109">
        <f t="shared" si="4"/>
        <v>12.308388556651042</v>
      </c>
      <c r="G30" s="109">
        <f t="shared" si="5"/>
        <v>401.74656537902052</v>
      </c>
      <c r="H30" s="108" t="s">
        <v>17</v>
      </c>
      <c r="I30" s="119">
        <f t="shared" si="6"/>
        <v>13438031</v>
      </c>
      <c r="J30" s="115">
        <f t="shared" si="7"/>
        <v>8656082</v>
      </c>
      <c r="K30" s="115">
        <f t="shared" si="8"/>
        <v>953847</v>
      </c>
      <c r="L30" s="115">
        <f t="shared" si="9"/>
        <v>1266344</v>
      </c>
      <c r="M30" s="115">
        <f t="shared" si="10"/>
        <v>76152</v>
      </c>
      <c r="N30" s="120">
        <f t="shared" si="11"/>
        <v>2485606</v>
      </c>
      <c r="P30" s="45" t="s">
        <v>17</v>
      </c>
      <c r="Q30" s="1">
        <v>8656082</v>
      </c>
      <c r="R30" s="1">
        <v>7393464</v>
      </c>
      <c r="S30" s="1">
        <v>1262618</v>
      </c>
      <c r="T30" s="1">
        <v>1136326</v>
      </c>
      <c r="U30" s="1">
        <v>126292</v>
      </c>
      <c r="V30" s="1">
        <v>953847</v>
      </c>
      <c r="W30" s="1">
        <v>1199836</v>
      </c>
      <c r="X30" s="1">
        <v>245989</v>
      </c>
      <c r="Y30" s="1">
        <v>-143388</v>
      </c>
      <c r="Z30" s="1">
        <v>91074</v>
      </c>
      <c r="AA30" s="1">
        <v>234462</v>
      </c>
      <c r="AB30" s="9">
        <v>1080440</v>
      </c>
      <c r="AC30" s="1"/>
      <c r="AD30" s="45" t="s">
        <v>17</v>
      </c>
      <c r="AE30" s="1">
        <v>82165</v>
      </c>
      <c r="AF30" s="1">
        <v>90569</v>
      </c>
      <c r="AG30" s="1">
        <v>8404</v>
      </c>
      <c r="AH30" s="1">
        <v>115851</v>
      </c>
      <c r="AI30" s="1">
        <v>383597</v>
      </c>
      <c r="AJ30" s="1">
        <v>498827</v>
      </c>
      <c r="AK30" s="1">
        <v>16795</v>
      </c>
      <c r="AL30" s="1">
        <v>19918</v>
      </c>
      <c r="AM30" s="1">
        <v>3123</v>
      </c>
      <c r="AN30" s="1">
        <v>3828102</v>
      </c>
      <c r="AO30" s="1">
        <v>1266344</v>
      </c>
      <c r="AP30" s="1">
        <v>1257620</v>
      </c>
      <c r="AQ30" s="9">
        <v>8724</v>
      </c>
      <c r="AR30" s="1">
        <v>0</v>
      </c>
      <c r="AS30" s="45" t="s">
        <v>17</v>
      </c>
      <c r="AT30" s="1">
        <v>76152</v>
      </c>
      <c r="AU30" s="1">
        <v>35956</v>
      </c>
      <c r="AV30" s="1">
        <v>40196</v>
      </c>
      <c r="AW30" s="1">
        <v>2485606</v>
      </c>
      <c r="AX30" s="1">
        <v>1003662</v>
      </c>
      <c r="AY30" s="1">
        <v>436383</v>
      </c>
      <c r="AZ30" s="1">
        <v>1045561</v>
      </c>
      <c r="BA30" s="1">
        <v>13438031</v>
      </c>
      <c r="BB30" s="1">
        <v>6187</v>
      </c>
      <c r="BC30" s="9">
        <v>2171.978503313399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2058.8670380966723</v>
      </c>
      <c r="C31" s="109">
        <f t="shared" si="1"/>
        <v>1359.485770215329</v>
      </c>
      <c r="D31" s="109">
        <f t="shared" si="2"/>
        <v>94.975455503689204</v>
      </c>
      <c r="E31" s="109">
        <f t="shared" si="3"/>
        <v>231.09305827435628</v>
      </c>
      <c r="F31" s="109">
        <f t="shared" si="4"/>
        <v>1.8134317120915524</v>
      </c>
      <c r="G31" s="109">
        <f t="shared" si="5"/>
        <v>371.49932239120614</v>
      </c>
      <c r="H31" s="108" t="s">
        <v>18</v>
      </c>
      <c r="I31" s="119">
        <f t="shared" si="6"/>
        <v>13672936</v>
      </c>
      <c r="J31" s="115">
        <f t="shared" si="7"/>
        <v>9028345</v>
      </c>
      <c r="K31" s="115">
        <f t="shared" si="8"/>
        <v>630732</v>
      </c>
      <c r="L31" s="115">
        <f t="shared" si="9"/>
        <v>1534689</v>
      </c>
      <c r="M31" s="115">
        <f t="shared" si="10"/>
        <v>12043</v>
      </c>
      <c r="N31" s="120">
        <f t="shared" si="11"/>
        <v>2467127</v>
      </c>
      <c r="P31" s="45" t="s">
        <v>18</v>
      </c>
      <c r="Q31" s="1">
        <v>9028345</v>
      </c>
      <c r="R31" s="1">
        <v>7709323</v>
      </c>
      <c r="S31" s="1">
        <v>1319022</v>
      </c>
      <c r="T31" s="1">
        <v>1186723</v>
      </c>
      <c r="U31" s="1">
        <v>132299</v>
      </c>
      <c r="V31" s="1">
        <v>630732</v>
      </c>
      <c r="W31" s="1">
        <v>874501</v>
      </c>
      <c r="X31" s="1">
        <v>243769</v>
      </c>
      <c r="Y31" s="1">
        <v>-204490</v>
      </c>
      <c r="Z31" s="1">
        <v>29943</v>
      </c>
      <c r="AA31" s="1">
        <v>234433</v>
      </c>
      <c r="AB31" s="9">
        <v>826957</v>
      </c>
      <c r="AC31" s="1"/>
      <c r="AD31" s="45" t="s">
        <v>18</v>
      </c>
      <c r="AE31" s="1">
        <v>72996</v>
      </c>
      <c r="AF31" s="1">
        <v>80796</v>
      </c>
      <c r="AG31" s="1">
        <v>7800</v>
      </c>
      <c r="AH31" s="1">
        <v>196362</v>
      </c>
      <c r="AI31" s="1">
        <v>382963</v>
      </c>
      <c r="AJ31" s="1">
        <v>174636</v>
      </c>
      <c r="AK31" s="1">
        <v>8265</v>
      </c>
      <c r="AL31" s="1">
        <v>9801</v>
      </c>
      <c r="AM31" s="1">
        <v>1536</v>
      </c>
      <c r="AN31" s="1">
        <v>4013859</v>
      </c>
      <c r="AO31" s="1">
        <v>1534689</v>
      </c>
      <c r="AP31" s="1">
        <v>1532879</v>
      </c>
      <c r="AQ31" s="9">
        <v>1810</v>
      </c>
      <c r="AR31" s="1">
        <v>0</v>
      </c>
      <c r="AS31" s="45" t="s">
        <v>18</v>
      </c>
      <c r="AT31" s="1">
        <v>12043</v>
      </c>
      <c r="AU31" s="1">
        <v>-10297</v>
      </c>
      <c r="AV31" s="1">
        <v>22340</v>
      </c>
      <c r="AW31" s="1">
        <v>2467127</v>
      </c>
      <c r="AX31" s="1">
        <v>581957</v>
      </c>
      <c r="AY31" s="1">
        <v>508672</v>
      </c>
      <c r="AZ31" s="1">
        <v>1376498</v>
      </c>
      <c r="BA31" s="1">
        <v>13672936</v>
      </c>
      <c r="BB31" s="1">
        <v>6641</v>
      </c>
      <c r="BC31" s="9">
        <v>2058.8670380966723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1850.680960548885</v>
      </c>
      <c r="C32" s="109">
        <f t="shared" si="1"/>
        <v>1178.4956215581835</v>
      </c>
      <c r="D32" s="109">
        <f t="shared" si="2"/>
        <v>165.2977340435136</v>
      </c>
      <c r="E32" s="109">
        <f t="shared" si="3"/>
        <v>160.0824230387289</v>
      </c>
      <c r="F32" s="109">
        <f t="shared" si="4"/>
        <v>4.6310372844633028</v>
      </c>
      <c r="G32" s="109">
        <f t="shared" si="5"/>
        <v>342.17414462399569</v>
      </c>
      <c r="H32" s="116" t="s">
        <v>42</v>
      </c>
      <c r="I32" s="119">
        <f t="shared" si="6"/>
        <v>20499993</v>
      </c>
      <c r="J32" s="115">
        <f t="shared" si="7"/>
        <v>13054196</v>
      </c>
      <c r="K32" s="115">
        <f t="shared" si="8"/>
        <v>1831003</v>
      </c>
      <c r="L32" s="115">
        <f t="shared" si="9"/>
        <v>1773233</v>
      </c>
      <c r="M32" s="115">
        <f t="shared" si="10"/>
        <v>51298</v>
      </c>
      <c r="N32" s="120">
        <f t="shared" si="11"/>
        <v>3790263</v>
      </c>
      <c r="P32" s="48" t="s">
        <v>42</v>
      </c>
      <c r="Q32" s="11">
        <v>13054196</v>
      </c>
      <c r="R32" s="12">
        <v>11147641</v>
      </c>
      <c r="S32" s="12">
        <v>1906555</v>
      </c>
      <c r="T32" s="12">
        <v>1715533</v>
      </c>
      <c r="U32" s="12">
        <v>191022</v>
      </c>
      <c r="V32" s="12">
        <v>1831003</v>
      </c>
      <c r="W32" s="12">
        <v>2120392</v>
      </c>
      <c r="X32" s="12">
        <v>289389</v>
      </c>
      <c r="Y32" s="12">
        <v>-132063</v>
      </c>
      <c r="Z32" s="12">
        <v>134504</v>
      </c>
      <c r="AA32" s="12">
        <v>266567</v>
      </c>
      <c r="AB32" s="13">
        <v>1922831</v>
      </c>
      <c r="AC32" s="1"/>
      <c r="AD32" s="48" t="s">
        <v>42</v>
      </c>
      <c r="AE32" s="12">
        <v>127841</v>
      </c>
      <c r="AF32" s="12">
        <v>143183</v>
      </c>
      <c r="AG32" s="12">
        <v>15342</v>
      </c>
      <c r="AH32" s="12">
        <v>194343</v>
      </c>
      <c r="AI32" s="12">
        <v>577673</v>
      </c>
      <c r="AJ32" s="12">
        <v>1022974</v>
      </c>
      <c r="AK32" s="12">
        <v>40235</v>
      </c>
      <c r="AL32" s="12">
        <v>47715</v>
      </c>
      <c r="AM32" s="12">
        <v>7480</v>
      </c>
      <c r="AN32" s="12">
        <v>5614794</v>
      </c>
      <c r="AO32" s="12">
        <v>1773233</v>
      </c>
      <c r="AP32" s="12">
        <v>1767779</v>
      </c>
      <c r="AQ32" s="13">
        <v>5454</v>
      </c>
      <c r="AR32" s="1">
        <v>0</v>
      </c>
      <c r="AS32" s="48" t="s">
        <v>42</v>
      </c>
      <c r="AT32" s="12">
        <v>51298</v>
      </c>
      <c r="AU32" s="12">
        <v>-7286</v>
      </c>
      <c r="AV32" s="12">
        <v>58584</v>
      </c>
      <c r="AW32" s="12">
        <v>3790263</v>
      </c>
      <c r="AX32" s="12">
        <v>980893</v>
      </c>
      <c r="AY32" s="12">
        <v>539232</v>
      </c>
      <c r="AZ32" s="12">
        <v>2270138</v>
      </c>
      <c r="BA32" s="12">
        <v>20499993</v>
      </c>
      <c r="BB32" s="12">
        <v>11077</v>
      </c>
      <c r="BC32" s="13">
        <v>1850.680960548885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0"/>
        <v>1963.8786031370228</v>
      </c>
      <c r="C33" s="109">
        <f t="shared" si="1"/>
        <v>1444.3406925125778</v>
      </c>
      <c r="D33" s="109">
        <f t="shared" si="2"/>
        <v>82.595205682154486</v>
      </c>
      <c r="E33" s="109">
        <f t="shared" si="3"/>
        <v>134.79810594850548</v>
      </c>
      <c r="F33" s="109">
        <f t="shared" si="4"/>
        <v>27.621130511985793</v>
      </c>
      <c r="G33" s="109">
        <f t="shared" si="5"/>
        <v>274.52346848179934</v>
      </c>
      <c r="H33" s="108" t="s">
        <v>19</v>
      </c>
      <c r="I33" s="119">
        <f t="shared" si="6"/>
        <v>33179729</v>
      </c>
      <c r="J33" s="115">
        <f t="shared" si="7"/>
        <v>24402136</v>
      </c>
      <c r="K33" s="115">
        <f t="shared" si="8"/>
        <v>1395446</v>
      </c>
      <c r="L33" s="115">
        <f t="shared" si="9"/>
        <v>2277414</v>
      </c>
      <c r="M33" s="115">
        <f t="shared" si="10"/>
        <v>466659</v>
      </c>
      <c r="N33" s="120">
        <f t="shared" si="11"/>
        <v>4638074</v>
      </c>
      <c r="P33" s="45" t="s">
        <v>19</v>
      </c>
      <c r="Q33" s="1">
        <v>24402136</v>
      </c>
      <c r="R33" s="1">
        <v>20837986</v>
      </c>
      <c r="S33" s="1">
        <v>3564150</v>
      </c>
      <c r="T33" s="1">
        <v>3206647</v>
      </c>
      <c r="U33" s="1">
        <v>357503</v>
      </c>
      <c r="V33" s="1">
        <v>1395446</v>
      </c>
      <c r="W33" s="1">
        <v>2083115</v>
      </c>
      <c r="X33" s="1">
        <v>687669</v>
      </c>
      <c r="Y33" s="1">
        <v>-433231</v>
      </c>
      <c r="Z33" s="1">
        <v>224073</v>
      </c>
      <c r="AA33" s="1">
        <v>657304</v>
      </c>
      <c r="AB33" s="9">
        <v>1779696</v>
      </c>
      <c r="AC33" s="1"/>
      <c r="AD33" s="45" t="s">
        <v>19</v>
      </c>
      <c r="AE33" s="1">
        <v>361232</v>
      </c>
      <c r="AF33" s="1">
        <v>382491</v>
      </c>
      <c r="AG33" s="1">
        <v>21259</v>
      </c>
      <c r="AH33" s="1">
        <v>106967</v>
      </c>
      <c r="AI33" s="1">
        <v>998329</v>
      </c>
      <c r="AJ33" s="1">
        <v>313168</v>
      </c>
      <c r="AK33" s="1">
        <v>48981</v>
      </c>
      <c r="AL33" s="1">
        <v>58087</v>
      </c>
      <c r="AM33" s="1">
        <v>9106</v>
      </c>
      <c r="AN33" s="1">
        <v>7382147</v>
      </c>
      <c r="AO33" s="1">
        <v>2277414</v>
      </c>
      <c r="AP33" s="1">
        <v>2257275</v>
      </c>
      <c r="AQ33" s="9">
        <v>20139</v>
      </c>
      <c r="AR33" s="1">
        <v>0</v>
      </c>
      <c r="AS33" s="45" t="s">
        <v>19</v>
      </c>
      <c r="AT33" s="1">
        <v>466659</v>
      </c>
      <c r="AU33" s="1">
        <v>397808</v>
      </c>
      <c r="AV33" s="1">
        <v>68851</v>
      </c>
      <c r="AW33" s="1">
        <v>4638074</v>
      </c>
      <c r="AX33" s="1">
        <v>607888</v>
      </c>
      <c r="AY33" s="1">
        <v>1352749</v>
      </c>
      <c r="AZ33" s="1">
        <v>2677437</v>
      </c>
      <c r="BA33" s="1">
        <v>33179729</v>
      </c>
      <c r="BB33" s="1">
        <v>16895</v>
      </c>
      <c r="BC33" s="9">
        <v>1963.8786031370228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2769.9923059768066</v>
      </c>
      <c r="C34" s="115">
        <f t="shared" si="1"/>
        <v>1752.797167707404</v>
      </c>
      <c r="D34" s="115">
        <f t="shared" si="2"/>
        <v>207.21587867975023</v>
      </c>
      <c r="E34" s="115">
        <f t="shared" si="3"/>
        <v>454.9319803746655</v>
      </c>
      <c r="F34" s="115">
        <f t="shared" si="4"/>
        <v>32.120316681534341</v>
      </c>
      <c r="G34" s="115">
        <f t="shared" si="5"/>
        <v>322.9269625334523</v>
      </c>
      <c r="H34" s="108" t="s">
        <v>20</v>
      </c>
      <c r="I34" s="119">
        <f t="shared" si="6"/>
        <v>24841291</v>
      </c>
      <c r="J34" s="115">
        <f t="shared" si="7"/>
        <v>15719085</v>
      </c>
      <c r="K34" s="115">
        <f t="shared" si="8"/>
        <v>1858312</v>
      </c>
      <c r="L34" s="115">
        <f t="shared" si="9"/>
        <v>4079830</v>
      </c>
      <c r="M34" s="115">
        <f t="shared" si="10"/>
        <v>288055</v>
      </c>
      <c r="N34" s="120">
        <f t="shared" si="11"/>
        <v>2896009</v>
      </c>
      <c r="P34" s="45" t="s">
        <v>20</v>
      </c>
      <c r="Q34" s="1">
        <v>15719085</v>
      </c>
      <c r="R34" s="1">
        <v>13422400</v>
      </c>
      <c r="S34" s="1">
        <v>2296685</v>
      </c>
      <c r="T34" s="1">
        <v>2066759</v>
      </c>
      <c r="U34" s="1">
        <v>229926</v>
      </c>
      <c r="V34" s="1">
        <v>1858312</v>
      </c>
      <c r="W34" s="1">
        <v>2063631</v>
      </c>
      <c r="X34" s="1">
        <v>205319</v>
      </c>
      <c r="Y34" s="1">
        <v>-185162</v>
      </c>
      <c r="Z34" s="1">
        <v>6692</v>
      </c>
      <c r="AA34" s="1">
        <v>191854</v>
      </c>
      <c r="AB34" s="9">
        <v>2029100</v>
      </c>
      <c r="AC34" s="1"/>
      <c r="AD34" s="45" t="s">
        <v>20</v>
      </c>
      <c r="AE34" s="1">
        <v>172821</v>
      </c>
      <c r="AF34" s="1">
        <v>183614</v>
      </c>
      <c r="AG34" s="1">
        <v>10793</v>
      </c>
      <c r="AH34" s="1">
        <v>147589</v>
      </c>
      <c r="AI34" s="1">
        <v>654028</v>
      </c>
      <c r="AJ34" s="1">
        <v>1054662</v>
      </c>
      <c r="AK34" s="1">
        <v>14374</v>
      </c>
      <c r="AL34" s="1">
        <v>17046</v>
      </c>
      <c r="AM34" s="1">
        <v>2672</v>
      </c>
      <c r="AN34" s="1">
        <v>7263894</v>
      </c>
      <c r="AO34" s="1">
        <v>4079830</v>
      </c>
      <c r="AP34" s="1">
        <v>4069373</v>
      </c>
      <c r="AQ34" s="9">
        <v>10457</v>
      </c>
      <c r="AR34" s="1">
        <v>0</v>
      </c>
      <c r="AS34" s="45" t="s">
        <v>20</v>
      </c>
      <c r="AT34" s="1">
        <v>288055</v>
      </c>
      <c r="AU34" s="1">
        <v>261301</v>
      </c>
      <c r="AV34" s="1">
        <v>26754</v>
      </c>
      <c r="AW34" s="1">
        <v>2896009</v>
      </c>
      <c r="AX34" s="1">
        <v>139259</v>
      </c>
      <c r="AY34" s="1">
        <v>736181</v>
      </c>
      <c r="AZ34" s="1">
        <v>2020569</v>
      </c>
      <c r="BA34" s="1">
        <v>24841291</v>
      </c>
      <c r="BB34" s="1">
        <v>8968</v>
      </c>
      <c r="BC34" s="9">
        <v>2769.9923059768066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0"/>
        <v>2018.6947076923077</v>
      </c>
      <c r="C35" s="109">
        <f t="shared" si="1"/>
        <v>1372.0154769230769</v>
      </c>
      <c r="D35" s="109">
        <f t="shared" si="2"/>
        <v>91.395876923076926</v>
      </c>
      <c r="E35" s="109">
        <f t="shared" si="3"/>
        <v>275.10304615384615</v>
      </c>
      <c r="F35" s="109">
        <f t="shared" si="4"/>
        <v>19.963261538461538</v>
      </c>
      <c r="G35" s="109">
        <f t="shared" si="5"/>
        <v>260.21704615384613</v>
      </c>
      <c r="H35" s="108" t="s">
        <v>21</v>
      </c>
      <c r="I35" s="119">
        <f t="shared" si="6"/>
        <v>65607578</v>
      </c>
      <c r="J35" s="115">
        <f t="shared" si="7"/>
        <v>44590503</v>
      </c>
      <c r="K35" s="115">
        <f t="shared" si="8"/>
        <v>2970366</v>
      </c>
      <c r="L35" s="115">
        <f t="shared" si="9"/>
        <v>8940849</v>
      </c>
      <c r="M35" s="115">
        <f t="shared" si="10"/>
        <v>648806</v>
      </c>
      <c r="N35" s="120">
        <f t="shared" si="11"/>
        <v>8457054</v>
      </c>
      <c r="P35" s="45" t="s">
        <v>21</v>
      </c>
      <c r="Q35" s="1">
        <v>44590503</v>
      </c>
      <c r="R35" s="1">
        <v>38072464</v>
      </c>
      <c r="S35" s="1">
        <v>6518039</v>
      </c>
      <c r="T35" s="1">
        <v>5861358</v>
      </c>
      <c r="U35" s="1">
        <v>656681</v>
      </c>
      <c r="V35" s="1">
        <v>2970366</v>
      </c>
      <c r="W35" s="1">
        <v>6149523</v>
      </c>
      <c r="X35" s="1">
        <v>3179157</v>
      </c>
      <c r="Y35" s="1">
        <v>-382262</v>
      </c>
      <c r="Z35" s="1">
        <v>2750478</v>
      </c>
      <c r="AA35" s="1">
        <v>3132740</v>
      </c>
      <c r="AB35" s="9">
        <v>3306906</v>
      </c>
      <c r="AC35" s="1"/>
      <c r="AD35" s="45" t="s">
        <v>21</v>
      </c>
      <c r="AE35" s="1">
        <v>666819</v>
      </c>
      <c r="AF35" s="1">
        <v>704736</v>
      </c>
      <c r="AG35" s="1">
        <v>37917</v>
      </c>
      <c r="AH35" s="1">
        <v>244143</v>
      </c>
      <c r="AI35" s="1">
        <v>1684845</v>
      </c>
      <c r="AJ35" s="1">
        <v>711099</v>
      </c>
      <c r="AK35" s="1">
        <v>45722</v>
      </c>
      <c r="AL35" s="1">
        <v>54222</v>
      </c>
      <c r="AM35" s="1">
        <v>8500</v>
      </c>
      <c r="AN35" s="1">
        <v>18046709</v>
      </c>
      <c r="AO35" s="1">
        <v>8940849</v>
      </c>
      <c r="AP35" s="1">
        <v>8918484</v>
      </c>
      <c r="AQ35" s="9">
        <v>22365</v>
      </c>
      <c r="AR35" s="1">
        <v>0</v>
      </c>
      <c r="AS35" s="45" t="s">
        <v>21</v>
      </c>
      <c r="AT35" s="1">
        <v>648806</v>
      </c>
      <c r="AU35" s="1">
        <v>564007</v>
      </c>
      <c r="AV35" s="1">
        <v>84799</v>
      </c>
      <c r="AW35" s="1">
        <v>8457054</v>
      </c>
      <c r="AX35" s="1">
        <v>1432133</v>
      </c>
      <c r="AY35" s="1">
        <v>2041370</v>
      </c>
      <c r="AZ35" s="1">
        <v>4983551</v>
      </c>
      <c r="BA35" s="1">
        <v>65607578</v>
      </c>
      <c r="BB35" s="1">
        <v>32500</v>
      </c>
      <c r="BC35" s="9">
        <v>2018.6947076923077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0"/>
        <v>1979.3520045493319</v>
      </c>
      <c r="C36" s="109">
        <f t="shared" si="1"/>
        <v>1267.966733011089</v>
      </c>
      <c r="D36" s="109">
        <f t="shared" si="2"/>
        <v>151.68429532745711</v>
      </c>
      <c r="E36" s="109">
        <f t="shared" si="3"/>
        <v>194.52544782485072</v>
      </c>
      <c r="F36" s="109">
        <f t="shared" si="4"/>
        <v>23.371813098284523</v>
      </c>
      <c r="G36" s="109">
        <f t="shared" si="5"/>
        <v>341.80371528765045</v>
      </c>
      <c r="H36" s="108" t="s">
        <v>22</v>
      </c>
      <c r="I36" s="119">
        <f t="shared" si="6"/>
        <v>20884143</v>
      </c>
      <c r="J36" s="115">
        <f t="shared" si="7"/>
        <v>13378317</v>
      </c>
      <c r="K36" s="115">
        <f t="shared" si="8"/>
        <v>1600421</v>
      </c>
      <c r="L36" s="115">
        <f t="shared" si="9"/>
        <v>2052438</v>
      </c>
      <c r="M36" s="115">
        <f t="shared" si="10"/>
        <v>246596</v>
      </c>
      <c r="N36" s="120">
        <f t="shared" si="11"/>
        <v>3606371</v>
      </c>
      <c r="P36" s="45" t="s">
        <v>22</v>
      </c>
      <c r="Q36" s="1">
        <v>13378317</v>
      </c>
      <c r="R36" s="1">
        <v>11424023</v>
      </c>
      <c r="S36" s="1">
        <v>1954294</v>
      </c>
      <c r="T36" s="1">
        <v>1759322</v>
      </c>
      <c r="U36" s="1">
        <v>194972</v>
      </c>
      <c r="V36" s="1">
        <v>1600421</v>
      </c>
      <c r="W36" s="1">
        <v>1834462</v>
      </c>
      <c r="X36" s="1">
        <v>234041</v>
      </c>
      <c r="Y36" s="1">
        <v>-187180</v>
      </c>
      <c r="Z36" s="1">
        <v>30047</v>
      </c>
      <c r="AA36" s="1">
        <v>217227</v>
      </c>
      <c r="AB36" s="9">
        <v>1765401</v>
      </c>
      <c r="AC36" s="1"/>
      <c r="AD36" s="45" t="s">
        <v>22</v>
      </c>
      <c r="AE36" s="1">
        <v>221466</v>
      </c>
      <c r="AF36" s="1">
        <v>234153</v>
      </c>
      <c r="AG36" s="1">
        <v>12687</v>
      </c>
      <c r="AH36" s="1">
        <v>132246</v>
      </c>
      <c r="AI36" s="1">
        <v>608571</v>
      </c>
      <c r="AJ36" s="1">
        <v>803118</v>
      </c>
      <c r="AK36" s="1">
        <v>22200</v>
      </c>
      <c r="AL36" s="1">
        <v>26327</v>
      </c>
      <c r="AM36" s="1">
        <v>4127</v>
      </c>
      <c r="AN36" s="1">
        <v>5905405</v>
      </c>
      <c r="AO36" s="1">
        <v>2052438</v>
      </c>
      <c r="AP36" s="1">
        <v>2032312</v>
      </c>
      <c r="AQ36" s="9">
        <v>20126</v>
      </c>
      <c r="AR36" s="1">
        <v>0</v>
      </c>
      <c r="AS36" s="45" t="s">
        <v>22</v>
      </c>
      <c r="AT36" s="1">
        <v>246596</v>
      </c>
      <c r="AU36" s="1">
        <v>202601</v>
      </c>
      <c r="AV36" s="1">
        <v>43995</v>
      </c>
      <c r="AW36" s="1">
        <v>3606371</v>
      </c>
      <c r="AX36" s="1">
        <v>687101</v>
      </c>
      <c r="AY36" s="1">
        <v>892429</v>
      </c>
      <c r="AZ36" s="1">
        <v>2026841</v>
      </c>
      <c r="BA36" s="1">
        <v>20884143</v>
      </c>
      <c r="BB36" s="1">
        <v>10551</v>
      </c>
      <c r="BC36" s="9">
        <v>1979.3520045493319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0"/>
        <v>1971.5976079464829</v>
      </c>
      <c r="C37" s="109">
        <f t="shared" si="1"/>
        <v>1227.487262652882</v>
      </c>
      <c r="D37" s="109">
        <f t="shared" si="2"/>
        <v>156.02567741063586</v>
      </c>
      <c r="E37" s="109">
        <f t="shared" si="3"/>
        <v>189.74376647070747</v>
      </c>
      <c r="F37" s="109">
        <f t="shared" si="4"/>
        <v>8.2502871815663212</v>
      </c>
      <c r="G37" s="109">
        <f t="shared" si="5"/>
        <v>390.09061423069124</v>
      </c>
      <c r="H37" s="116" t="s">
        <v>43</v>
      </c>
      <c r="I37" s="119">
        <f t="shared" si="6"/>
        <v>29177673</v>
      </c>
      <c r="J37" s="115">
        <f t="shared" si="7"/>
        <v>18165584</v>
      </c>
      <c r="K37" s="115">
        <f t="shared" si="8"/>
        <v>2309024</v>
      </c>
      <c r="L37" s="115">
        <f t="shared" si="9"/>
        <v>2808018</v>
      </c>
      <c r="M37" s="115">
        <f t="shared" si="10"/>
        <v>122096</v>
      </c>
      <c r="N37" s="120">
        <f t="shared" si="11"/>
        <v>5772951</v>
      </c>
      <c r="P37" s="48" t="s">
        <v>43</v>
      </c>
      <c r="Q37" s="12">
        <v>18165584</v>
      </c>
      <c r="R37" s="12">
        <v>15517635</v>
      </c>
      <c r="S37" s="12">
        <v>2647949</v>
      </c>
      <c r="T37" s="12">
        <v>2382881</v>
      </c>
      <c r="U37" s="12">
        <v>265068</v>
      </c>
      <c r="V37" s="12">
        <v>2309024</v>
      </c>
      <c r="W37" s="12">
        <v>2694384</v>
      </c>
      <c r="X37" s="12">
        <v>385360</v>
      </c>
      <c r="Y37" s="12">
        <v>-209930</v>
      </c>
      <c r="Z37" s="12">
        <v>149905</v>
      </c>
      <c r="AA37" s="12">
        <v>359835</v>
      </c>
      <c r="AB37" s="13">
        <v>2483559</v>
      </c>
      <c r="AC37" s="1"/>
      <c r="AD37" s="48" t="s">
        <v>43</v>
      </c>
      <c r="AE37" s="12">
        <v>340987</v>
      </c>
      <c r="AF37" s="12">
        <v>359932</v>
      </c>
      <c r="AG37" s="12">
        <v>18945</v>
      </c>
      <c r="AH37" s="12">
        <v>716209</v>
      </c>
      <c r="AI37" s="12">
        <v>844281</v>
      </c>
      <c r="AJ37" s="12">
        <v>582082</v>
      </c>
      <c r="AK37" s="12">
        <v>35395</v>
      </c>
      <c r="AL37" s="12">
        <v>41975</v>
      </c>
      <c r="AM37" s="12">
        <v>6580</v>
      </c>
      <c r="AN37" s="12">
        <v>8703065</v>
      </c>
      <c r="AO37" s="12">
        <v>2808018</v>
      </c>
      <c r="AP37" s="12">
        <v>2793057</v>
      </c>
      <c r="AQ37" s="13">
        <v>14961</v>
      </c>
      <c r="AR37" s="1">
        <v>0</v>
      </c>
      <c r="AS37" s="48" t="s">
        <v>43</v>
      </c>
      <c r="AT37" s="12">
        <v>122096</v>
      </c>
      <c r="AU37" s="12">
        <v>29359</v>
      </c>
      <c r="AV37" s="12">
        <v>92737</v>
      </c>
      <c r="AW37" s="12">
        <v>5772951</v>
      </c>
      <c r="AX37" s="12">
        <v>2819714</v>
      </c>
      <c r="AY37" s="12">
        <v>935865</v>
      </c>
      <c r="AZ37" s="12">
        <v>2017372</v>
      </c>
      <c r="BA37" s="12">
        <v>29177673</v>
      </c>
      <c r="BB37" s="12">
        <v>14799</v>
      </c>
      <c r="BC37" s="13">
        <v>1971.5976079464829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0"/>
        <v>2193.2620933760322</v>
      </c>
      <c r="C38" s="109">
        <f t="shared" si="1"/>
        <v>1404.4388167874599</v>
      </c>
      <c r="D38" s="109">
        <f t="shared" si="2"/>
        <v>127.75358166189112</v>
      </c>
      <c r="E38" s="109">
        <f t="shared" si="3"/>
        <v>180.66416652620933</v>
      </c>
      <c r="F38" s="109">
        <f t="shared" si="4"/>
        <v>76.827237485251985</v>
      </c>
      <c r="G38" s="109">
        <f t="shared" si="5"/>
        <v>403.57829091521995</v>
      </c>
      <c r="H38" s="117" t="s">
        <v>44</v>
      </c>
      <c r="I38" s="119">
        <f t="shared" si="6"/>
        <v>26025248</v>
      </c>
      <c r="J38" s="115">
        <f t="shared" si="7"/>
        <v>16665071</v>
      </c>
      <c r="K38" s="115">
        <f t="shared" si="8"/>
        <v>1515924</v>
      </c>
      <c r="L38" s="115">
        <f t="shared" si="9"/>
        <v>2143761</v>
      </c>
      <c r="M38" s="115">
        <f t="shared" si="10"/>
        <v>911632</v>
      </c>
      <c r="N38" s="120">
        <f t="shared" si="11"/>
        <v>4788860</v>
      </c>
      <c r="P38" s="50" t="s">
        <v>44</v>
      </c>
      <c r="Q38" s="14">
        <v>16665071</v>
      </c>
      <c r="R38" s="14">
        <v>14230460</v>
      </c>
      <c r="S38" s="14">
        <v>2434611</v>
      </c>
      <c r="T38" s="14">
        <v>2191062</v>
      </c>
      <c r="U38" s="14">
        <v>243549</v>
      </c>
      <c r="V38" s="14">
        <v>1515924</v>
      </c>
      <c r="W38" s="14">
        <v>1904280</v>
      </c>
      <c r="X38" s="14">
        <v>388356</v>
      </c>
      <c r="Y38" s="14">
        <v>-315927</v>
      </c>
      <c r="Z38" s="14">
        <v>53263</v>
      </c>
      <c r="AA38" s="14">
        <v>369190</v>
      </c>
      <c r="AB38" s="15">
        <v>1800327</v>
      </c>
      <c r="AC38" s="1"/>
      <c r="AD38" s="50" t="s">
        <v>44</v>
      </c>
      <c r="AE38" s="12">
        <v>244880</v>
      </c>
      <c r="AF38" s="12">
        <v>258185</v>
      </c>
      <c r="AG38" s="12">
        <v>13305</v>
      </c>
      <c r="AH38" s="12">
        <v>43154</v>
      </c>
      <c r="AI38" s="12">
        <v>724159</v>
      </c>
      <c r="AJ38" s="12">
        <v>788134</v>
      </c>
      <c r="AK38" s="12">
        <v>31524</v>
      </c>
      <c r="AL38" s="12">
        <v>37385</v>
      </c>
      <c r="AM38" s="12">
        <v>5861</v>
      </c>
      <c r="AN38" s="12">
        <v>7844253</v>
      </c>
      <c r="AO38" s="12">
        <v>2143761</v>
      </c>
      <c r="AP38" s="12">
        <v>2134560</v>
      </c>
      <c r="AQ38" s="13">
        <v>9201</v>
      </c>
      <c r="AR38" s="1">
        <v>0</v>
      </c>
      <c r="AS38" s="50" t="s">
        <v>44</v>
      </c>
      <c r="AT38" s="12">
        <v>911632</v>
      </c>
      <c r="AU38" s="12">
        <v>841959</v>
      </c>
      <c r="AV38" s="12">
        <v>69673</v>
      </c>
      <c r="AW38" s="12">
        <v>4788860</v>
      </c>
      <c r="AX38" s="12">
        <v>1562924</v>
      </c>
      <c r="AY38" s="12">
        <v>945249</v>
      </c>
      <c r="AZ38" s="12">
        <v>2280687</v>
      </c>
      <c r="BA38" s="12">
        <v>26025248</v>
      </c>
      <c r="BB38" s="12">
        <v>11866</v>
      </c>
      <c r="BC38" s="13">
        <v>2193.2620933760322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0"/>
        <v>1928.4233189033189</v>
      </c>
      <c r="C39" s="109">
        <f t="shared" si="1"/>
        <v>1367.8276479076478</v>
      </c>
      <c r="D39" s="109">
        <f t="shared" si="2"/>
        <v>110.18528138528139</v>
      </c>
      <c r="E39" s="109">
        <f t="shared" si="3"/>
        <v>159.57529581529582</v>
      </c>
      <c r="F39" s="109">
        <f t="shared" si="4"/>
        <v>5.5922655122655121</v>
      </c>
      <c r="G39" s="109">
        <f t="shared" si="5"/>
        <v>285.24282828282827</v>
      </c>
      <c r="H39" s="108" t="s">
        <v>45</v>
      </c>
      <c r="I39" s="119">
        <f t="shared" si="6"/>
        <v>33409934</v>
      </c>
      <c r="J39" s="115">
        <f t="shared" si="7"/>
        <v>23697614</v>
      </c>
      <c r="K39" s="115">
        <f t="shared" si="8"/>
        <v>1908960</v>
      </c>
      <c r="L39" s="115">
        <f t="shared" si="9"/>
        <v>2764642</v>
      </c>
      <c r="M39" s="115">
        <f t="shared" si="10"/>
        <v>96886</v>
      </c>
      <c r="N39" s="120">
        <f t="shared" si="11"/>
        <v>4941832</v>
      </c>
      <c r="P39" s="45" t="s">
        <v>45</v>
      </c>
      <c r="Q39" s="1">
        <v>23697614</v>
      </c>
      <c r="R39" s="1">
        <v>20239009</v>
      </c>
      <c r="S39" s="1">
        <v>3458605</v>
      </c>
      <c r="T39" s="1">
        <v>3112758</v>
      </c>
      <c r="U39" s="1">
        <v>345847</v>
      </c>
      <c r="V39" s="1">
        <v>1908960</v>
      </c>
      <c r="W39" s="1">
        <v>2421325</v>
      </c>
      <c r="X39" s="1">
        <v>512365</v>
      </c>
      <c r="Y39" s="1">
        <v>-105257</v>
      </c>
      <c r="Z39" s="1">
        <v>378147</v>
      </c>
      <c r="AA39" s="1">
        <v>483404</v>
      </c>
      <c r="AB39" s="9">
        <v>1976847</v>
      </c>
      <c r="AC39" s="1"/>
      <c r="AD39" s="45" t="s">
        <v>45</v>
      </c>
      <c r="AE39" s="1">
        <v>398767</v>
      </c>
      <c r="AF39" s="1">
        <v>420780</v>
      </c>
      <c r="AG39" s="1">
        <v>22013</v>
      </c>
      <c r="AH39" s="1">
        <v>326093</v>
      </c>
      <c r="AI39" s="1">
        <v>1006641</v>
      </c>
      <c r="AJ39" s="1">
        <v>245346</v>
      </c>
      <c r="AK39" s="1">
        <v>37370</v>
      </c>
      <c r="AL39" s="1">
        <v>44318</v>
      </c>
      <c r="AM39" s="1">
        <v>6948</v>
      </c>
      <c r="AN39" s="1">
        <v>7803360</v>
      </c>
      <c r="AO39" s="1">
        <v>2764642</v>
      </c>
      <c r="AP39" s="1">
        <v>2750061</v>
      </c>
      <c r="AQ39" s="9">
        <v>14581</v>
      </c>
      <c r="AR39" s="1">
        <v>0</v>
      </c>
      <c r="AS39" s="45" t="s">
        <v>45</v>
      </c>
      <c r="AT39" s="1">
        <v>96886</v>
      </c>
      <c r="AU39" s="1">
        <v>10298</v>
      </c>
      <c r="AV39" s="1">
        <v>86588</v>
      </c>
      <c r="AW39" s="1">
        <v>4941832</v>
      </c>
      <c r="AX39" s="1">
        <v>800182</v>
      </c>
      <c r="AY39" s="1">
        <v>1118981</v>
      </c>
      <c r="AZ39" s="1">
        <v>3022669</v>
      </c>
      <c r="BA39" s="1">
        <v>33409934</v>
      </c>
      <c r="BB39" s="1">
        <v>17325</v>
      </c>
      <c r="BC39" s="9">
        <v>1928.4233189033189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0"/>
        <v>1798.3020354563362</v>
      </c>
      <c r="C40" s="109">
        <f t="shared" si="1"/>
        <v>1286.8028014882907</v>
      </c>
      <c r="D40" s="109">
        <f t="shared" si="2"/>
        <v>93.295250601882245</v>
      </c>
      <c r="E40" s="109">
        <f t="shared" si="3"/>
        <v>101.80083169183629</v>
      </c>
      <c r="F40" s="109">
        <f t="shared" si="4"/>
        <v>8.0045961917268542</v>
      </c>
      <c r="G40" s="109">
        <f t="shared" si="5"/>
        <v>308.39855548260016</v>
      </c>
      <c r="H40" s="116" t="s">
        <v>23</v>
      </c>
      <c r="I40" s="119">
        <f t="shared" si="6"/>
        <v>8216442</v>
      </c>
      <c r="J40" s="115">
        <f t="shared" si="7"/>
        <v>5879402</v>
      </c>
      <c r="K40" s="115">
        <f t="shared" si="8"/>
        <v>426266</v>
      </c>
      <c r="L40" s="115">
        <f t="shared" si="9"/>
        <v>465128</v>
      </c>
      <c r="M40" s="115">
        <f t="shared" si="10"/>
        <v>36573</v>
      </c>
      <c r="N40" s="120">
        <f t="shared" si="11"/>
        <v>1409073</v>
      </c>
      <c r="P40" s="48" t="s">
        <v>23</v>
      </c>
      <c r="Q40" s="12">
        <v>5879402</v>
      </c>
      <c r="R40" s="12">
        <v>5020468</v>
      </c>
      <c r="S40" s="12">
        <v>858934</v>
      </c>
      <c r="T40" s="12">
        <v>773141</v>
      </c>
      <c r="U40" s="12">
        <v>85793</v>
      </c>
      <c r="V40" s="12">
        <v>426266</v>
      </c>
      <c r="W40" s="12">
        <v>509515</v>
      </c>
      <c r="X40" s="12">
        <v>83249</v>
      </c>
      <c r="Y40" s="12">
        <v>98</v>
      </c>
      <c r="Z40" s="12">
        <v>75889</v>
      </c>
      <c r="AA40" s="12">
        <v>75791</v>
      </c>
      <c r="AB40" s="9">
        <v>417660</v>
      </c>
      <c r="AC40" s="1"/>
      <c r="AD40" s="48" t="s">
        <v>23</v>
      </c>
      <c r="AE40" s="12">
        <v>106113</v>
      </c>
      <c r="AF40" s="12">
        <v>111989</v>
      </c>
      <c r="AG40" s="12">
        <v>5876</v>
      </c>
      <c r="AH40" s="12">
        <v>27238</v>
      </c>
      <c r="AI40" s="12">
        <v>256647</v>
      </c>
      <c r="AJ40" s="12">
        <v>27662</v>
      </c>
      <c r="AK40" s="12">
        <v>8508</v>
      </c>
      <c r="AL40" s="12">
        <v>10090</v>
      </c>
      <c r="AM40" s="12">
        <v>1582</v>
      </c>
      <c r="AN40" s="12">
        <v>1910774</v>
      </c>
      <c r="AO40" s="12">
        <v>465128</v>
      </c>
      <c r="AP40" s="12">
        <v>462713</v>
      </c>
      <c r="AQ40" s="13">
        <v>2415</v>
      </c>
      <c r="AR40" s="1">
        <v>0</v>
      </c>
      <c r="AS40" s="48" t="s">
        <v>23</v>
      </c>
      <c r="AT40" s="12">
        <v>36573</v>
      </c>
      <c r="AU40" s="12">
        <v>16021</v>
      </c>
      <c r="AV40" s="12">
        <v>20552</v>
      </c>
      <c r="AW40" s="12">
        <v>1409073</v>
      </c>
      <c r="AX40" s="12">
        <v>257861</v>
      </c>
      <c r="AY40" s="12">
        <v>175880</v>
      </c>
      <c r="AZ40" s="12">
        <v>975332</v>
      </c>
      <c r="BA40" s="12">
        <v>8216442</v>
      </c>
      <c r="BB40" s="1">
        <v>4569</v>
      </c>
      <c r="BC40" s="9">
        <v>1798.3020354563362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2338.9595940612667</v>
      </c>
      <c r="C41" s="109">
        <f t="shared" si="1"/>
        <v>1504.5885171960158</v>
      </c>
      <c r="D41" s="109">
        <f t="shared" si="2"/>
        <v>175.99943619620373</v>
      </c>
      <c r="E41" s="109">
        <f t="shared" si="3"/>
        <v>292.47660214245445</v>
      </c>
      <c r="F41" s="109">
        <f t="shared" si="4"/>
        <v>6.019733132869761</v>
      </c>
      <c r="G41" s="109">
        <f t="shared" si="5"/>
        <v>359.87530539372301</v>
      </c>
      <c r="H41" s="108" t="s">
        <v>24</v>
      </c>
      <c r="I41" s="119">
        <f t="shared" si="6"/>
        <v>24891208</v>
      </c>
      <c r="J41" s="115">
        <f t="shared" si="7"/>
        <v>16011831</v>
      </c>
      <c r="K41" s="115">
        <f t="shared" si="8"/>
        <v>1872986</v>
      </c>
      <c r="L41" s="115">
        <f t="shared" si="9"/>
        <v>3112536</v>
      </c>
      <c r="M41" s="115">
        <f t="shared" si="10"/>
        <v>64062</v>
      </c>
      <c r="N41" s="120">
        <f t="shared" si="11"/>
        <v>3829793</v>
      </c>
      <c r="P41" s="45" t="s">
        <v>24</v>
      </c>
      <c r="Q41" s="1">
        <v>16011831</v>
      </c>
      <c r="R41" s="1">
        <v>13674283</v>
      </c>
      <c r="S41" s="1">
        <v>2337548</v>
      </c>
      <c r="T41" s="1">
        <v>2103648</v>
      </c>
      <c r="U41" s="1">
        <v>233900</v>
      </c>
      <c r="V41" s="1">
        <v>1872986</v>
      </c>
      <c r="W41" s="1">
        <v>2375606</v>
      </c>
      <c r="X41" s="1">
        <v>502620</v>
      </c>
      <c r="Y41" s="1">
        <v>-110381</v>
      </c>
      <c r="Z41" s="1">
        <v>375792</v>
      </c>
      <c r="AA41" s="1">
        <v>486173</v>
      </c>
      <c r="AB41" s="51">
        <v>1961764</v>
      </c>
      <c r="AC41" s="1"/>
      <c r="AD41" s="45" t="s">
        <v>24</v>
      </c>
      <c r="AE41" s="1">
        <v>228216</v>
      </c>
      <c r="AF41" s="1">
        <v>240647</v>
      </c>
      <c r="AG41" s="1">
        <v>12431</v>
      </c>
      <c r="AH41" s="1">
        <v>75826</v>
      </c>
      <c r="AI41" s="1">
        <v>716558</v>
      </c>
      <c r="AJ41" s="1">
        <v>941164</v>
      </c>
      <c r="AK41" s="1">
        <v>21603</v>
      </c>
      <c r="AL41" s="1">
        <v>25619</v>
      </c>
      <c r="AM41" s="1">
        <v>4016</v>
      </c>
      <c r="AN41" s="1">
        <v>7006391</v>
      </c>
      <c r="AO41" s="1">
        <v>3112536</v>
      </c>
      <c r="AP41" s="1">
        <v>3109043</v>
      </c>
      <c r="AQ41" s="9">
        <v>3493</v>
      </c>
      <c r="AR41" s="1">
        <v>0</v>
      </c>
      <c r="AS41" s="45" t="s">
        <v>24</v>
      </c>
      <c r="AT41" s="1">
        <v>64062</v>
      </c>
      <c r="AU41" s="1">
        <v>28918</v>
      </c>
      <c r="AV41" s="1">
        <v>35144</v>
      </c>
      <c r="AW41" s="1">
        <v>3829793</v>
      </c>
      <c r="AX41" s="1">
        <v>1446126</v>
      </c>
      <c r="AY41" s="1">
        <v>588617</v>
      </c>
      <c r="AZ41" s="1">
        <v>1795050</v>
      </c>
      <c r="BA41" s="1">
        <v>24891208</v>
      </c>
      <c r="BB41" s="23">
        <v>10642</v>
      </c>
      <c r="BC41" s="51">
        <v>2338.9595940612667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2454.6164426383243</v>
      </c>
      <c r="C42" s="109">
        <f t="shared" si="1"/>
        <v>1391.5114098155673</v>
      </c>
      <c r="D42" s="109">
        <f t="shared" si="2"/>
        <v>525.23351047202254</v>
      </c>
      <c r="E42" s="109">
        <f t="shared" si="3"/>
        <v>192.42919662394499</v>
      </c>
      <c r="F42" s="109">
        <f t="shared" si="4"/>
        <v>25.546733354173178</v>
      </c>
      <c r="G42" s="109">
        <f t="shared" si="5"/>
        <v>319.89559237261642</v>
      </c>
      <c r="H42" s="108" t="s">
        <v>25</v>
      </c>
      <c r="I42" s="119">
        <f t="shared" si="6"/>
        <v>23556954</v>
      </c>
      <c r="J42" s="115">
        <f t="shared" si="7"/>
        <v>13354335</v>
      </c>
      <c r="K42" s="115">
        <f t="shared" si="8"/>
        <v>5040666</v>
      </c>
      <c r="L42" s="115">
        <f t="shared" si="9"/>
        <v>1846743</v>
      </c>
      <c r="M42" s="115">
        <f t="shared" si="10"/>
        <v>245172</v>
      </c>
      <c r="N42" s="120">
        <f t="shared" si="11"/>
        <v>3070038</v>
      </c>
      <c r="P42" s="45" t="s">
        <v>25</v>
      </c>
      <c r="Q42" s="1">
        <v>13354335</v>
      </c>
      <c r="R42" s="1">
        <v>11406557</v>
      </c>
      <c r="S42" s="1">
        <v>1947778</v>
      </c>
      <c r="T42" s="1">
        <v>1752868</v>
      </c>
      <c r="U42" s="1">
        <v>194910</v>
      </c>
      <c r="V42" s="1">
        <v>5040666</v>
      </c>
      <c r="W42" s="1">
        <v>5380849</v>
      </c>
      <c r="X42" s="1">
        <v>340183</v>
      </c>
      <c r="Y42" s="1">
        <v>-212277</v>
      </c>
      <c r="Z42" s="1">
        <v>113253</v>
      </c>
      <c r="AA42" s="1">
        <v>325530</v>
      </c>
      <c r="AB42" s="9">
        <v>5238756</v>
      </c>
      <c r="AC42" s="1"/>
      <c r="AD42" s="45" t="s">
        <v>25</v>
      </c>
      <c r="AE42" s="1">
        <v>227694</v>
      </c>
      <c r="AF42" s="1">
        <v>239709</v>
      </c>
      <c r="AG42" s="1">
        <v>12015</v>
      </c>
      <c r="AH42" s="1">
        <v>3007740</v>
      </c>
      <c r="AI42" s="1">
        <v>630667</v>
      </c>
      <c r="AJ42" s="1">
        <v>1372655</v>
      </c>
      <c r="AK42" s="1">
        <v>14187</v>
      </c>
      <c r="AL42" s="1">
        <v>16825</v>
      </c>
      <c r="AM42" s="1">
        <v>2638</v>
      </c>
      <c r="AN42" s="1">
        <v>5161953</v>
      </c>
      <c r="AO42" s="1">
        <v>1846743</v>
      </c>
      <c r="AP42" s="1">
        <v>1835038</v>
      </c>
      <c r="AQ42" s="9">
        <v>11705</v>
      </c>
      <c r="AR42" s="1">
        <v>0</v>
      </c>
      <c r="AS42" s="45" t="s">
        <v>25</v>
      </c>
      <c r="AT42" s="1">
        <v>245172</v>
      </c>
      <c r="AU42" s="1">
        <v>203434</v>
      </c>
      <c r="AV42" s="1">
        <v>41738</v>
      </c>
      <c r="AW42" s="1">
        <v>3070038</v>
      </c>
      <c r="AX42" s="1">
        <v>863212</v>
      </c>
      <c r="AY42" s="1">
        <v>671111</v>
      </c>
      <c r="AZ42" s="1">
        <v>1535715</v>
      </c>
      <c r="BA42" s="1">
        <v>23556954</v>
      </c>
      <c r="BB42" s="1">
        <v>9597</v>
      </c>
      <c r="BC42" s="9">
        <v>2454.6164426383243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1876.5738332058149</v>
      </c>
      <c r="C43" s="109">
        <f t="shared" si="1"/>
        <v>1236.0306044376434</v>
      </c>
      <c r="D43" s="109">
        <f t="shared" si="2"/>
        <v>128.39607243050241</v>
      </c>
      <c r="E43" s="109">
        <f t="shared" si="3"/>
        <v>145.98520785513901</v>
      </c>
      <c r="F43" s="109">
        <f t="shared" si="4"/>
        <v>13.120377454730937</v>
      </c>
      <c r="G43" s="109">
        <f t="shared" si="5"/>
        <v>353.04157102779902</v>
      </c>
      <c r="H43" s="108" t="s">
        <v>26</v>
      </c>
      <c r="I43" s="119">
        <f t="shared" si="6"/>
        <v>7358046</v>
      </c>
      <c r="J43" s="115">
        <f t="shared" si="7"/>
        <v>4846476</v>
      </c>
      <c r="K43" s="115">
        <f t="shared" si="8"/>
        <v>503441</v>
      </c>
      <c r="L43" s="115">
        <f t="shared" si="9"/>
        <v>572408</v>
      </c>
      <c r="M43" s="115">
        <f t="shared" si="10"/>
        <v>51445</v>
      </c>
      <c r="N43" s="120">
        <f t="shared" si="11"/>
        <v>1384276</v>
      </c>
      <c r="P43" s="45" t="s">
        <v>26</v>
      </c>
      <c r="Q43" s="1">
        <v>4846476</v>
      </c>
      <c r="R43" s="1">
        <v>4138769</v>
      </c>
      <c r="S43" s="1">
        <v>707707</v>
      </c>
      <c r="T43" s="1">
        <v>636905</v>
      </c>
      <c r="U43" s="1">
        <v>70802</v>
      </c>
      <c r="V43" s="1">
        <v>503441</v>
      </c>
      <c r="W43" s="1">
        <v>616669</v>
      </c>
      <c r="X43" s="1">
        <v>113228</v>
      </c>
      <c r="Y43" s="1">
        <v>-76614</v>
      </c>
      <c r="Z43" s="1">
        <v>31154</v>
      </c>
      <c r="AA43" s="1">
        <v>107768</v>
      </c>
      <c r="AB43" s="9">
        <v>577888</v>
      </c>
      <c r="AC43" s="1"/>
      <c r="AD43" s="45" t="s">
        <v>26</v>
      </c>
      <c r="AE43" s="1">
        <v>96557</v>
      </c>
      <c r="AF43" s="1">
        <v>101614</v>
      </c>
      <c r="AG43" s="1">
        <v>5057</v>
      </c>
      <c r="AH43" s="1">
        <v>19844</v>
      </c>
      <c r="AI43" s="1">
        <v>223560</v>
      </c>
      <c r="AJ43" s="1">
        <v>237927</v>
      </c>
      <c r="AK43" s="1">
        <v>2167</v>
      </c>
      <c r="AL43" s="1">
        <v>2570</v>
      </c>
      <c r="AM43" s="1">
        <v>403</v>
      </c>
      <c r="AN43" s="1">
        <v>2008129</v>
      </c>
      <c r="AO43" s="1">
        <v>572408</v>
      </c>
      <c r="AP43" s="1">
        <v>569034</v>
      </c>
      <c r="AQ43" s="9">
        <v>3374</v>
      </c>
      <c r="AR43" s="1">
        <v>0</v>
      </c>
      <c r="AS43" s="45" t="s">
        <v>26</v>
      </c>
      <c r="AT43" s="1">
        <v>51445</v>
      </c>
      <c r="AU43" s="1">
        <v>33329</v>
      </c>
      <c r="AV43" s="1">
        <v>18116</v>
      </c>
      <c r="AW43" s="1">
        <v>1384276</v>
      </c>
      <c r="AX43" s="1">
        <v>541616</v>
      </c>
      <c r="AY43" s="1">
        <v>248199</v>
      </c>
      <c r="AZ43" s="1">
        <v>594461</v>
      </c>
      <c r="BA43" s="1">
        <v>7358046</v>
      </c>
      <c r="BB43" s="1">
        <v>3921</v>
      </c>
      <c r="BC43" s="9">
        <v>1876.5738332058149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1755.1572727272728</v>
      </c>
      <c r="C44" s="109">
        <f t="shared" si="1"/>
        <v>1190.6300000000001</v>
      </c>
      <c r="D44" s="109">
        <f t="shared" si="2"/>
        <v>93.413181818181812</v>
      </c>
      <c r="E44" s="109">
        <f t="shared" si="3"/>
        <v>98.984090909090909</v>
      </c>
      <c r="F44" s="109">
        <f t="shared" si="4"/>
        <v>27.21590909090909</v>
      </c>
      <c r="G44" s="109">
        <f t="shared" si="5"/>
        <v>344.91409090909093</v>
      </c>
      <c r="H44" s="108" t="s">
        <v>27</v>
      </c>
      <c r="I44" s="119">
        <f t="shared" si="6"/>
        <v>3861346</v>
      </c>
      <c r="J44" s="115">
        <f t="shared" si="7"/>
        <v>2619386</v>
      </c>
      <c r="K44" s="115">
        <f t="shared" si="8"/>
        <v>205509</v>
      </c>
      <c r="L44" s="115">
        <f t="shared" si="9"/>
        <v>217765</v>
      </c>
      <c r="M44" s="115">
        <f t="shared" si="10"/>
        <v>59875</v>
      </c>
      <c r="N44" s="120">
        <f t="shared" si="11"/>
        <v>758811</v>
      </c>
      <c r="P44" s="45" t="s">
        <v>27</v>
      </c>
      <c r="Q44" s="1">
        <v>2619386</v>
      </c>
      <c r="R44" s="1">
        <v>2236599</v>
      </c>
      <c r="S44" s="1">
        <v>382787</v>
      </c>
      <c r="T44" s="1">
        <v>344453</v>
      </c>
      <c r="U44" s="1">
        <v>38334</v>
      </c>
      <c r="V44" s="1">
        <v>205509</v>
      </c>
      <c r="W44" s="1">
        <v>312200</v>
      </c>
      <c r="X44" s="1">
        <v>106691</v>
      </c>
      <c r="Y44" s="1">
        <v>-56030</v>
      </c>
      <c r="Z44" s="1">
        <v>46679</v>
      </c>
      <c r="AA44" s="1">
        <v>102709</v>
      </c>
      <c r="AB44" s="9">
        <v>255082</v>
      </c>
      <c r="AC44" s="1"/>
      <c r="AD44" s="45" t="s">
        <v>27</v>
      </c>
      <c r="AE44" s="1">
        <v>54452</v>
      </c>
      <c r="AF44" s="1">
        <v>57233</v>
      </c>
      <c r="AG44" s="1">
        <v>2781</v>
      </c>
      <c r="AH44" s="1">
        <v>38796</v>
      </c>
      <c r="AI44" s="1">
        <v>110271</v>
      </c>
      <c r="AJ44" s="1">
        <v>51563</v>
      </c>
      <c r="AK44" s="1">
        <v>6457</v>
      </c>
      <c r="AL44" s="1">
        <v>7658</v>
      </c>
      <c r="AM44" s="1">
        <v>1201</v>
      </c>
      <c r="AN44" s="1">
        <v>1036451</v>
      </c>
      <c r="AO44" s="1">
        <v>217765</v>
      </c>
      <c r="AP44" s="1">
        <v>216729</v>
      </c>
      <c r="AQ44" s="9">
        <v>1036</v>
      </c>
      <c r="AR44" s="1">
        <v>0</v>
      </c>
      <c r="AS44" s="45" t="s">
        <v>27</v>
      </c>
      <c r="AT44" s="1">
        <v>59875</v>
      </c>
      <c r="AU44" s="1">
        <v>44812</v>
      </c>
      <c r="AV44" s="1">
        <v>15063</v>
      </c>
      <c r="AW44" s="1">
        <v>758811</v>
      </c>
      <c r="AX44" s="1">
        <v>320819</v>
      </c>
      <c r="AY44" s="1">
        <v>130508</v>
      </c>
      <c r="AZ44" s="1">
        <v>307484</v>
      </c>
      <c r="BA44" s="1">
        <v>3861346</v>
      </c>
      <c r="BB44" s="1">
        <v>2200</v>
      </c>
      <c r="BC44" s="9">
        <v>1755.1572727272728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1961.9809437386571</v>
      </c>
      <c r="C45" s="109">
        <f t="shared" si="1"/>
        <v>1332.0043103448277</v>
      </c>
      <c r="D45" s="109">
        <f t="shared" si="2"/>
        <v>88.775181488203273</v>
      </c>
      <c r="E45" s="109">
        <f t="shared" si="3"/>
        <v>160.38248638838476</v>
      </c>
      <c r="F45" s="109">
        <f t="shared" si="4"/>
        <v>8.4475952813067146</v>
      </c>
      <c r="G45" s="109">
        <f t="shared" si="5"/>
        <v>372.37137023593465</v>
      </c>
      <c r="H45" s="108" t="s">
        <v>28</v>
      </c>
      <c r="I45" s="119">
        <f t="shared" si="6"/>
        <v>8648412</v>
      </c>
      <c r="J45" s="115">
        <f t="shared" si="7"/>
        <v>5871475</v>
      </c>
      <c r="K45" s="115">
        <f t="shared" si="8"/>
        <v>391321</v>
      </c>
      <c r="L45" s="115">
        <f t="shared" si="9"/>
        <v>706966</v>
      </c>
      <c r="M45" s="115">
        <f t="shared" si="10"/>
        <v>37237</v>
      </c>
      <c r="N45" s="120">
        <f t="shared" si="11"/>
        <v>1641413</v>
      </c>
      <c r="P45" s="45" t="s">
        <v>28</v>
      </c>
      <c r="Q45" s="1">
        <v>5871475</v>
      </c>
      <c r="R45" s="1">
        <v>5013729</v>
      </c>
      <c r="S45" s="1">
        <v>857746</v>
      </c>
      <c r="T45" s="1">
        <v>771760</v>
      </c>
      <c r="U45" s="1">
        <v>85986</v>
      </c>
      <c r="V45" s="1">
        <v>391321</v>
      </c>
      <c r="W45" s="1">
        <v>677149</v>
      </c>
      <c r="X45" s="1">
        <v>285828</v>
      </c>
      <c r="Y45" s="1">
        <v>-91531</v>
      </c>
      <c r="Z45" s="1">
        <v>187571</v>
      </c>
      <c r="AA45" s="1">
        <v>279102</v>
      </c>
      <c r="AB45" s="9">
        <v>474260</v>
      </c>
      <c r="AC45" s="1"/>
      <c r="AD45" s="45" t="s">
        <v>28</v>
      </c>
      <c r="AE45" s="1">
        <v>98560</v>
      </c>
      <c r="AF45" s="1">
        <v>103689</v>
      </c>
      <c r="AG45" s="1">
        <v>5129</v>
      </c>
      <c r="AH45" s="1">
        <v>5678</v>
      </c>
      <c r="AI45" s="1">
        <v>270463</v>
      </c>
      <c r="AJ45" s="1">
        <v>99559</v>
      </c>
      <c r="AK45" s="1">
        <v>8592</v>
      </c>
      <c r="AL45" s="1">
        <v>10189</v>
      </c>
      <c r="AM45" s="1">
        <v>1597</v>
      </c>
      <c r="AN45" s="1">
        <v>2385616</v>
      </c>
      <c r="AO45" s="1">
        <v>706966</v>
      </c>
      <c r="AP45" s="1">
        <v>705375</v>
      </c>
      <c r="AQ45" s="9">
        <v>1591</v>
      </c>
      <c r="AR45" s="1">
        <v>0</v>
      </c>
      <c r="AS45" s="45" t="s">
        <v>28</v>
      </c>
      <c r="AT45" s="1">
        <v>37237</v>
      </c>
      <c r="AU45" s="1">
        <v>19918</v>
      </c>
      <c r="AV45" s="1">
        <v>17319</v>
      </c>
      <c r="AW45" s="1">
        <v>1641413</v>
      </c>
      <c r="AX45" s="1">
        <v>704439</v>
      </c>
      <c r="AY45" s="1">
        <v>203054</v>
      </c>
      <c r="AZ45" s="1">
        <v>733920</v>
      </c>
      <c r="BA45" s="1">
        <v>8648412</v>
      </c>
      <c r="BB45" s="1">
        <v>4408</v>
      </c>
      <c r="BC45" s="9">
        <v>1961.9809437386571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2286.3272377285853</v>
      </c>
      <c r="C46" s="109">
        <f t="shared" si="1"/>
        <v>1748.0904716073148</v>
      </c>
      <c r="D46" s="109">
        <f t="shared" si="2"/>
        <v>41.342637151106835</v>
      </c>
      <c r="E46" s="109">
        <f t="shared" si="3"/>
        <v>19.877767083734359</v>
      </c>
      <c r="F46" s="109">
        <f t="shared" si="4"/>
        <v>18.173243503368624</v>
      </c>
      <c r="G46" s="109">
        <f t="shared" si="5"/>
        <v>458.84311838306064</v>
      </c>
      <c r="H46" s="108" t="s">
        <v>29</v>
      </c>
      <c r="I46" s="119">
        <f t="shared" si="6"/>
        <v>2375494</v>
      </c>
      <c r="J46" s="115">
        <f t="shared" si="7"/>
        <v>1816266</v>
      </c>
      <c r="K46" s="115">
        <f t="shared" si="8"/>
        <v>42955</v>
      </c>
      <c r="L46" s="115">
        <f t="shared" si="9"/>
        <v>20653</v>
      </c>
      <c r="M46" s="115">
        <f t="shared" si="10"/>
        <v>18882</v>
      </c>
      <c r="N46" s="120">
        <f t="shared" si="11"/>
        <v>476738</v>
      </c>
      <c r="P46" s="45" t="s">
        <v>29</v>
      </c>
      <c r="Q46" s="1">
        <v>1816266</v>
      </c>
      <c r="R46" s="1">
        <v>1551215</v>
      </c>
      <c r="S46" s="1">
        <v>265051</v>
      </c>
      <c r="T46" s="1">
        <v>238332</v>
      </c>
      <c r="U46" s="1">
        <v>26719</v>
      </c>
      <c r="V46" s="1">
        <v>42955</v>
      </c>
      <c r="W46" s="1">
        <v>167557</v>
      </c>
      <c r="X46" s="1">
        <v>124602</v>
      </c>
      <c r="Y46" s="1">
        <v>-62839</v>
      </c>
      <c r="Z46" s="1">
        <v>60151</v>
      </c>
      <c r="AA46" s="1">
        <v>122990</v>
      </c>
      <c r="AB46" s="9">
        <v>105565</v>
      </c>
      <c r="AC46" s="1"/>
      <c r="AD46" s="45" t="s">
        <v>29</v>
      </c>
      <c r="AE46" s="1">
        <v>30427</v>
      </c>
      <c r="AF46" s="1">
        <v>31997</v>
      </c>
      <c r="AG46" s="1">
        <v>1570</v>
      </c>
      <c r="AH46" s="1">
        <v>67</v>
      </c>
      <c r="AI46" s="1">
        <v>74870</v>
      </c>
      <c r="AJ46" s="1">
        <v>201</v>
      </c>
      <c r="AK46" s="1">
        <v>229</v>
      </c>
      <c r="AL46" s="1">
        <v>271</v>
      </c>
      <c r="AM46" s="1">
        <v>42</v>
      </c>
      <c r="AN46" s="1">
        <v>516273</v>
      </c>
      <c r="AO46" s="1">
        <v>20653</v>
      </c>
      <c r="AP46" s="1">
        <v>19718</v>
      </c>
      <c r="AQ46" s="9">
        <v>935</v>
      </c>
      <c r="AR46" s="1">
        <v>0</v>
      </c>
      <c r="AS46" s="45" t="s">
        <v>29</v>
      </c>
      <c r="AT46" s="1">
        <v>18882</v>
      </c>
      <c r="AU46" s="1">
        <v>2453</v>
      </c>
      <c r="AV46" s="1">
        <v>16429</v>
      </c>
      <c r="AW46" s="1">
        <v>476738</v>
      </c>
      <c r="AX46" s="1">
        <v>221375</v>
      </c>
      <c r="AY46" s="1">
        <v>35066</v>
      </c>
      <c r="AZ46" s="1">
        <v>220297</v>
      </c>
      <c r="BA46" s="1">
        <v>2375494</v>
      </c>
      <c r="BB46" s="1">
        <v>1039</v>
      </c>
      <c r="BC46" s="9">
        <v>2286.3272377285853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2740.445457218465</v>
      </c>
      <c r="C47" s="109">
        <f t="shared" si="1"/>
        <v>1366.1652455160247</v>
      </c>
      <c r="D47" s="109">
        <f t="shared" si="2"/>
        <v>82.467509556012942</v>
      </c>
      <c r="E47" s="109">
        <f t="shared" si="3"/>
        <v>258.70214642752131</v>
      </c>
      <c r="F47" s="109">
        <f t="shared" si="4"/>
        <v>781.91590708615115</v>
      </c>
      <c r="G47" s="109">
        <f t="shared" si="5"/>
        <v>251.19464863275508</v>
      </c>
      <c r="H47" s="108" t="s">
        <v>30</v>
      </c>
      <c r="I47" s="119">
        <f t="shared" si="6"/>
        <v>9320255</v>
      </c>
      <c r="J47" s="115">
        <f t="shared" si="7"/>
        <v>4646328</v>
      </c>
      <c r="K47" s="115">
        <f t="shared" si="8"/>
        <v>280472</v>
      </c>
      <c r="L47" s="115">
        <f t="shared" si="9"/>
        <v>879846</v>
      </c>
      <c r="M47" s="115">
        <f t="shared" si="10"/>
        <v>2659296</v>
      </c>
      <c r="N47" s="120">
        <f t="shared" si="11"/>
        <v>854313</v>
      </c>
      <c r="P47" s="45" t="s">
        <v>30</v>
      </c>
      <c r="Q47" s="1">
        <v>4646328</v>
      </c>
      <c r="R47" s="1">
        <v>3967490</v>
      </c>
      <c r="S47" s="1">
        <v>678838</v>
      </c>
      <c r="T47" s="1">
        <v>611075</v>
      </c>
      <c r="U47" s="1">
        <v>67763</v>
      </c>
      <c r="V47" s="1">
        <v>280472</v>
      </c>
      <c r="W47" s="1">
        <v>438664</v>
      </c>
      <c r="X47" s="1">
        <v>158192</v>
      </c>
      <c r="Y47" s="1">
        <v>-88170</v>
      </c>
      <c r="Z47" s="1">
        <v>65472</v>
      </c>
      <c r="AA47" s="1">
        <v>153642</v>
      </c>
      <c r="AB47" s="9">
        <v>365274</v>
      </c>
      <c r="AC47" s="1"/>
      <c r="AD47" s="45" t="s">
        <v>30</v>
      </c>
      <c r="AE47" s="1">
        <v>72654</v>
      </c>
      <c r="AF47" s="1">
        <v>76578</v>
      </c>
      <c r="AG47" s="1">
        <v>3924</v>
      </c>
      <c r="AH47" s="1">
        <v>900</v>
      </c>
      <c r="AI47" s="1">
        <v>197338</v>
      </c>
      <c r="AJ47" s="1">
        <v>94382</v>
      </c>
      <c r="AK47" s="1">
        <v>3368</v>
      </c>
      <c r="AL47" s="1">
        <v>3994</v>
      </c>
      <c r="AM47" s="1">
        <v>626</v>
      </c>
      <c r="AN47" s="1">
        <v>4393455</v>
      </c>
      <c r="AO47" s="1">
        <v>879846</v>
      </c>
      <c r="AP47" s="1">
        <v>878729</v>
      </c>
      <c r="AQ47" s="9">
        <v>1117</v>
      </c>
      <c r="AR47" s="1">
        <v>0</v>
      </c>
      <c r="AS47" s="45" t="s">
        <v>30</v>
      </c>
      <c r="AT47" s="1">
        <v>2659296</v>
      </c>
      <c r="AU47" s="1">
        <v>2646811</v>
      </c>
      <c r="AV47" s="1">
        <v>12485</v>
      </c>
      <c r="AW47" s="1">
        <v>854313</v>
      </c>
      <c r="AX47" s="1">
        <v>142083</v>
      </c>
      <c r="AY47" s="1">
        <v>270465</v>
      </c>
      <c r="AZ47" s="1">
        <v>441765</v>
      </c>
      <c r="BA47" s="1">
        <v>9320255</v>
      </c>
      <c r="BB47" s="1">
        <v>3401</v>
      </c>
      <c r="BC47" s="9">
        <v>2740.445457218465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1742.7163100861351</v>
      </c>
      <c r="C48" s="109">
        <f t="shared" si="1"/>
        <v>1261.6079466518477</v>
      </c>
      <c r="D48" s="109">
        <f t="shared" si="2"/>
        <v>69.484579049736041</v>
      </c>
      <c r="E48" s="109">
        <f t="shared" si="3"/>
        <v>100.46818560711309</v>
      </c>
      <c r="F48" s="109">
        <f t="shared" si="4"/>
        <v>10.673242567379829</v>
      </c>
      <c r="G48" s="109">
        <f t="shared" si="5"/>
        <v>300.48235621005836</v>
      </c>
      <c r="H48" s="108" t="s">
        <v>31</v>
      </c>
      <c r="I48" s="119">
        <f t="shared" si="6"/>
        <v>6272036</v>
      </c>
      <c r="J48" s="115">
        <f t="shared" si="7"/>
        <v>4540527</v>
      </c>
      <c r="K48" s="115">
        <f t="shared" si="8"/>
        <v>250075</v>
      </c>
      <c r="L48" s="115">
        <f t="shared" si="9"/>
        <v>361585</v>
      </c>
      <c r="M48" s="115">
        <f t="shared" si="10"/>
        <v>38413</v>
      </c>
      <c r="N48" s="120">
        <f t="shared" si="11"/>
        <v>1081436</v>
      </c>
      <c r="P48" s="45" t="s">
        <v>31</v>
      </c>
      <c r="Q48" s="1">
        <v>4540527</v>
      </c>
      <c r="R48" s="1">
        <v>3877293</v>
      </c>
      <c r="S48" s="1">
        <v>663234</v>
      </c>
      <c r="T48" s="1">
        <v>597000</v>
      </c>
      <c r="U48" s="1">
        <v>66234</v>
      </c>
      <c r="V48" s="1">
        <v>250075</v>
      </c>
      <c r="W48" s="1">
        <v>372436</v>
      </c>
      <c r="X48" s="1">
        <v>122361</v>
      </c>
      <c r="Y48" s="1">
        <v>-90979</v>
      </c>
      <c r="Z48" s="1">
        <v>24205</v>
      </c>
      <c r="AA48" s="1">
        <v>115184</v>
      </c>
      <c r="AB48" s="9">
        <v>327480</v>
      </c>
      <c r="AC48" s="1"/>
      <c r="AD48" s="45" t="s">
        <v>31</v>
      </c>
      <c r="AE48" s="1">
        <v>91002</v>
      </c>
      <c r="AF48" s="1">
        <v>95656</v>
      </c>
      <c r="AG48" s="1">
        <v>4654</v>
      </c>
      <c r="AH48" s="1">
        <v>3541</v>
      </c>
      <c r="AI48" s="1">
        <v>198321</v>
      </c>
      <c r="AJ48" s="1">
        <v>34616</v>
      </c>
      <c r="AK48" s="1">
        <v>13574</v>
      </c>
      <c r="AL48" s="1">
        <v>16097</v>
      </c>
      <c r="AM48" s="1">
        <v>2523</v>
      </c>
      <c r="AN48" s="1">
        <v>1481434</v>
      </c>
      <c r="AO48" s="1">
        <v>361585</v>
      </c>
      <c r="AP48" s="1">
        <v>359995</v>
      </c>
      <c r="AQ48" s="9">
        <v>1590</v>
      </c>
      <c r="AR48" s="1">
        <v>0</v>
      </c>
      <c r="AS48" s="45" t="s">
        <v>31</v>
      </c>
      <c r="AT48" s="1">
        <v>38413</v>
      </c>
      <c r="AU48" s="1">
        <v>15805</v>
      </c>
      <c r="AV48" s="1">
        <v>22608</v>
      </c>
      <c r="AW48" s="1">
        <v>1081436</v>
      </c>
      <c r="AX48" s="1">
        <v>279541</v>
      </c>
      <c r="AY48" s="1">
        <v>175904</v>
      </c>
      <c r="AZ48" s="1">
        <v>625991</v>
      </c>
      <c r="BA48" s="1">
        <v>6272036</v>
      </c>
      <c r="BB48" s="1">
        <v>3599</v>
      </c>
      <c r="BC48" s="9">
        <v>1742.7163100861351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0"/>
        <v>2155.6334661354581</v>
      </c>
      <c r="C49" s="109">
        <f t="shared" si="1"/>
        <v>1396.1338906668409</v>
      </c>
      <c r="D49" s="109">
        <f t="shared" si="2"/>
        <v>209.53830579322056</v>
      </c>
      <c r="E49" s="109">
        <f t="shared" si="3"/>
        <v>198.51400953562799</v>
      </c>
      <c r="F49" s="109">
        <f t="shared" si="4"/>
        <v>7.9012474691398342</v>
      </c>
      <c r="G49" s="109">
        <f t="shared" si="5"/>
        <v>343.54601267062895</v>
      </c>
      <c r="H49" s="116" t="s">
        <v>46</v>
      </c>
      <c r="I49" s="119">
        <f t="shared" si="6"/>
        <v>33004904</v>
      </c>
      <c r="J49" s="115">
        <f t="shared" si="7"/>
        <v>21376206</v>
      </c>
      <c r="K49" s="115">
        <f t="shared" si="8"/>
        <v>3208241</v>
      </c>
      <c r="L49" s="115">
        <f t="shared" si="9"/>
        <v>3039448</v>
      </c>
      <c r="M49" s="115">
        <f t="shared" si="10"/>
        <v>120976</v>
      </c>
      <c r="N49" s="120">
        <f t="shared" si="11"/>
        <v>5260033</v>
      </c>
      <c r="P49" s="48" t="s">
        <v>46</v>
      </c>
      <c r="Q49" s="12">
        <v>21376206</v>
      </c>
      <c r="R49" s="12">
        <v>18253809</v>
      </c>
      <c r="S49" s="12">
        <v>3122397</v>
      </c>
      <c r="T49" s="12">
        <v>2810683</v>
      </c>
      <c r="U49" s="12">
        <v>311714</v>
      </c>
      <c r="V49" s="12">
        <v>3208241</v>
      </c>
      <c r="W49" s="12">
        <v>3612731</v>
      </c>
      <c r="X49" s="12">
        <v>404490</v>
      </c>
      <c r="Y49" s="12">
        <v>20611</v>
      </c>
      <c r="Z49" s="12">
        <v>399150</v>
      </c>
      <c r="AA49" s="12">
        <v>378539</v>
      </c>
      <c r="AB49" s="13">
        <v>3144988</v>
      </c>
      <c r="AC49" s="1"/>
      <c r="AD49" s="48" t="s">
        <v>46</v>
      </c>
      <c r="AE49" s="12">
        <v>351280</v>
      </c>
      <c r="AF49" s="12">
        <v>369304</v>
      </c>
      <c r="AG49" s="12">
        <v>18024</v>
      </c>
      <c r="AH49" s="12">
        <v>218898</v>
      </c>
      <c r="AI49" s="12">
        <v>1043168</v>
      </c>
      <c r="AJ49" s="12">
        <v>1531642</v>
      </c>
      <c r="AK49" s="12">
        <v>42642</v>
      </c>
      <c r="AL49" s="12">
        <v>50569</v>
      </c>
      <c r="AM49" s="12">
        <v>7927</v>
      </c>
      <c r="AN49" s="12">
        <v>8420457</v>
      </c>
      <c r="AO49" s="12">
        <v>3039448</v>
      </c>
      <c r="AP49" s="12">
        <v>3022880</v>
      </c>
      <c r="AQ49" s="13">
        <v>16568</v>
      </c>
      <c r="AR49" s="10">
        <v>0</v>
      </c>
      <c r="AS49" s="48" t="s">
        <v>46</v>
      </c>
      <c r="AT49" s="12">
        <v>120976</v>
      </c>
      <c r="AU49" s="12">
        <v>50618</v>
      </c>
      <c r="AV49" s="12">
        <v>70358</v>
      </c>
      <c r="AW49" s="12">
        <v>5260033</v>
      </c>
      <c r="AX49" s="12">
        <v>1768572</v>
      </c>
      <c r="AY49" s="12">
        <v>942263</v>
      </c>
      <c r="AZ49" s="12">
        <v>2549198</v>
      </c>
      <c r="BA49" s="12">
        <v>33004904</v>
      </c>
      <c r="BB49" s="12">
        <v>15311</v>
      </c>
      <c r="BC49" s="13">
        <v>2155.6334661354581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0"/>
        <v>2457.294691081544</v>
      </c>
      <c r="C50" s="115">
        <f t="shared" si="1"/>
        <v>1402.8774864971676</v>
      </c>
      <c r="D50" s="115">
        <f t="shared" si="2"/>
        <v>126.23356606507707</v>
      </c>
      <c r="E50" s="115">
        <f t="shared" si="3"/>
        <v>566.41325253589775</v>
      </c>
      <c r="F50" s="115">
        <f t="shared" si="4"/>
        <v>26.048610196285075</v>
      </c>
      <c r="G50" s="120">
        <f t="shared" si="5"/>
        <v>335.72177578711631</v>
      </c>
      <c r="H50" s="117" t="s">
        <v>32</v>
      </c>
      <c r="I50" s="119">
        <f t="shared" si="6"/>
        <v>18653324</v>
      </c>
      <c r="J50" s="115">
        <f t="shared" si="7"/>
        <v>10649243</v>
      </c>
      <c r="K50" s="115">
        <f t="shared" si="8"/>
        <v>958239</v>
      </c>
      <c r="L50" s="115">
        <f t="shared" si="9"/>
        <v>4299643</v>
      </c>
      <c r="M50" s="115">
        <f t="shared" si="10"/>
        <v>197735</v>
      </c>
      <c r="N50" s="120">
        <f t="shared" si="11"/>
        <v>2548464</v>
      </c>
      <c r="P50" s="50" t="s">
        <v>32</v>
      </c>
      <c r="Q50" s="14">
        <v>10649243</v>
      </c>
      <c r="R50" s="14">
        <v>9098580</v>
      </c>
      <c r="S50" s="14">
        <v>1550663</v>
      </c>
      <c r="T50" s="14">
        <v>1395748</v>
      </c>
      <c r="U50" s="14">
        <v>154915</v>
      </c>
      <c r="V50" s="14">
        <v>958239</v>
      </c>
      <c r="W50" s="14">
        <v>1244305</v>
      </c>
      <c r="X50" s="14">
        <v>286066</v>
      </c>
      <c r="Y50" s="14">
        <v>-210804</v>
      </c>
      <c r="Z50" s="14">
        <v>59315</v>
      </c>
      <c r="AA50" s="14">
        <v>270119</v>
      </c>
      <c r="AB50" s="15">
        <v>1136403</v>
      </c>
      <c r="AC50" s="1"/>
      <c r="AD50" s="50" t="s">
        <v>32</v>
      </c>
      <c r="AE50" s="12">
        <v>162490</v>
      </c>
      <c r="AF50" s="12">
        <v>172369</v>
      </c>
      <c r="AG50" s="12">
        <v>9879</v>
      </c>
      <c r="AH50" s="12">
        <v>240029</v>
      </c>
      <c r="AI50" s="12">
        <v>477569</v>
      </c>
      <c r="AJ50" s="12">
        <v>256315</v>
      </c>
      <c r="AK50" s="12">
        <v>32640</v>
      </c>
      <c r="AL50" s="12">
        <v>38708</v>
      </c>
      <c r="AM50" s="12">
        <v>6068</v>
      </c>
      <c r="AN50" s="12">
        <v>7045842</v>
      </c>
      <c r="AO50" s="12">
        <v>4299643</v>
      </c>
      <c r="AP50" s="12">
        <v>4293090</v>
      </c>
      <c r="AQ50" s="13">
        <v>6553</v>
      </c>
      <c r="AR50" s="1">
        <v>0</v>
      </c>
      <c r="AS50" s="50" t="s">
        <v>32</v>
      </c>
      <c r="AT50" s="12">
        <v>197735</v>
      </c>
      <c r="AU50" s="12">
        <v>151620</v>
      </c>
      <c r="AV50" s="12">
        <v>46115</v>
      </c>
      <c r="AW50" s="12">
        <v>2548464</v>
      </c>
      <c r="AX50" s="12">
        <v>402600</v>
      </c>
      <c r="AY50" s="12">
        <v>531193</v>
      </c>
      <c r="AZ50" s="12">
        <v>1614671</v>
      </c>
      <c r="BA50" s="12">
        <v>18653324</v>
      </c>
      <c r="BB50" s="12">
        <v>7591</v>
      </c>
      <c r="BC50" s="13">
        <v>2457.294691081544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0"/>
        <v>2513.6730839238157</v>
      </c>
      <c r="C51" s="123">
        <f t="shared" si="1"/>
        <v>1797.8600452624853</v>
      </c>
      <c r="D51" s="123">
        <f t="shared" si="2"/>
        <v>129.22318034327807</v>
      </c>
      <c r="E51" s="123">
        <f t="shared" si="3"/>
        <v>257.6033897273544</v>
      </c>
      <c r="F51" s="123">
        <f t="shared" si="4"/>
        <v>26.783308106109871</v>
      </c>
      <c r="G51" s="124">
        <f t="shared" si="5"/>
        <v>302.20316048458812</v>
      </c>
      <c r="H51" s="121" t="s">
        <v>33</v>
      </c>
      <c r="I51" s="184">
        <f>SUM(I6:I50)</f>
        <v>4460608407</v>
      </c>
      <c r="J51" s="185">
        <f t="shared" ref="J51:N51" si="12">SUM(J6:J50)</f>
        <v>3190370969</v>
      </c>
      <c r="K51" s="185">
        <f t="shared" si="12"/>
        <v>229311444</v>
      </c>
      <c r="L51" s="185">
        <f t="shared" si="12"/>
        <v>457127004</v>
      </c>
      <c r="M51" s="185">
        <f t="shared" si="12"/>
        <v>47527998</v>
      </c>
      <c r="N51" s="186">
        <f t="shared" si="12"/>
        <v>536270992</v>
      </c>
      <c r="P51" s="52" t="s">
        <v>33</v>
      </c>
      <c r="Q51" s="17">
        <v>3190370969</v>
      </c>
      <c r="R51" s="17">
        <v>2724875004</v>
      </c>
      <c r="S51" s="17">
        <v>465495965</v>
      </c>
      <c r="T51" s="17">
        <v>418875999</v>
      </c>
      <c r="U51" s="17">
        <v>46619966</v>
      </c>
      <c r="V51" s="17">
        <v>229311444</v>
      </c>
      <c r="W51" s="17">
        <v>342401157</v>
      </c>
      <c r="X51" s="17">
        <v>113089713</v>
      </c>
      <c r="Y51" s="17">
        <v>-23781552</v>
      </c>
      <c r="Z51" s="17">
        <v>86075159</v>
      </c>
      <c r="AA51" s="17">
        <v>109856711</v>
      </c>
      <c r="AB51" s="18">
        <v>248692999</v>
      </c>
      <c r="AC51" s="1"/>
      <c r="AD51" s="52" t="s">
        <v>33</v>
      </c>
      <c r="AE51" s="17">
        <v>54185997</v>
      </c>
      <c r="AF51" s="17">
        <v>56600998</v>
      </c>
      <c r="AG51" s="17">
        <v>2415001</v>
      </c>
      <c r="AH51" s="17">
        <v>47505998</v>
      </c>
      <c r="AI51" s="17">
        <v>115707002</v>
      </c>
      <c r="AJ51" s="17">
        <v>31294002</v>
      </c>
      <c r="AK51" s="17">
        <v>4399997</v>
      </c>
      <c r="AL51" s="17">
        <v>5217998</v>
      </c>
      <c r="AM51" s="17">
        <v>818001</v>
      </c>
      <c r="AN51" s="17">
        <v>1040925994</v>
      </c>
      <c r="AO51" s="17">
        <v>457127004</v>
      </c>
      <c r="AP51" s="17">
        <v>452863002</v>
      </c>
      <c r="AQ51" s="18">
        <v>4264002</v>
      </c>
      <c r="AR51" s="1">
        <v>0</v>
      </c>
      <c r="AS51" s="52" t="s">
        <v>33</v>
      </c>
      <c r="AT51" s="17">
        <v>47527998</v>
      </c>
      <c r="AU51" s="17">
        <v>31093999</v>
      </c>
      <c r="AV51" s="17">
        <v>16433999</v>
      </c>
      <c r="AW51" s="17">
        <v>536270992</v>
      </c>
      <c r="AX51" s="17">
        <v>85238000</v>
      </c>
      <c r="AY51" s="17">
        <v>142260992</v>
      </c>
      <c r="AZ51" s="17">
        <v>308772000</v>
      </c>
      <c r="BA51" s="17">
        <v>4460608407</v>
      </c>
      <c r="BB51" s="17">
        <v>1774538</v>
      </c>
      <c r="BC51" s="18">
        <v>2513.6730839238157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127" t="s">
        <v>58</v>
      </c>
      <c r="B52" s="109">
        <f>B51</f>
        <v>2513.6730839238157</v>
      </c>
      <c r="C52" s="109">
        <f t="shared" ref="C52:G52" si="13">C51</f>
        <v>1797.8600452624853</v>
      </c>
      <c r="D52" s="109">
        <f t="shared" si="13"/>
        <v>129.22318034327807</v>
      </c>
      <c r="E52" s="109">
        <f t="shared" si="13"/>
        <v>257.6033897273544</v>
      </c>
      <c r="F52" s="109">
        <f t="shared" si="13"/>
        <v>26.783308106109871</v>
      </c>
      <c r="G52" s="109">
        <f t="shared" si="13"/>
        <v>302.20316048458812</v>
      </c>
      <c r="H52" s="127" t="s">
        <v>58</v>
      </c>
      <c r="I52" s="109">
        <f>AVERAGE(I6:I50)</f>
        <v>99124631.266666666</v>
      </c>
      <c r="J52" s="109">
        <f t="shared" ref="J52:N52" si="14">AVERAGE(J6:J50)</f>
        <v>70897132.644444451</v>
      </c>
      <c r="K52" s="109">
        <f t="shared" si="14"/>
        <v>5095809.8666666662</v>
      </c>
      <c r="L52" s="109">
        <f t="shared" si="14"/>
        <v>10158377.866666667</v>
      </c>
      <c r="M52" s="109">
        <f t="shared" si="14"/>
        <v>1056177.7333333334</v>
      </c>
      <c r="N52" s="109">
        <f t="shared" si="14"/>
        <v>11917133.155555556</v>
      </c>
      <c r="P52" s="127" t="s">
        <v>58</v>
      </c>
      <c r="Q52" s="128">
        <f t="shared" ref="Q52:AB52" si="15">AVERAGE(Q6:Q50)</f>
        <v>70897132.644444451</v>
      </c>
      <c r="R52" s="129">
        <f t="shared" si="15"/>
        <v>60552777.866666667</v>
      </c>
      <c r="S52" s="129">
        <f t="shared" si="15"/>
        <v>10344354.777777778</v>
      </c>
      <c r="T52" s="129">
        <f t="shared" si="15"/>
        <v>9308355.5333333332</v>
      </c>
      <c r="U52" s="129">
        <f t="shared" si="15"/>
        <v>1035999.2444444444</v>
      </c>
      <c r="V52" s="129">
        <f t="shared" si="15"/>
        <v>5095809.8666666662</v>
      </c>
      <c r="W52" s="129">
        <f t="shared" si="15"/>
        <v>7608914.5999999996</v>
      </c>
      <c r="X52" s="129">
        <f t="shared" si="15"/>
        <v>2513104.7333333334</v>
      </c>
      <c r="Y52" s="129">
        <f t="shared" si="15"/>
        <v>-528478.93333333335</v>
      </c>
      <c r="Z52" s="129">
        <f t="shared" si="15"/>
        <v>1912781.3111111112</v>
      </c>
      <c r="AA52" s="129">
        <f t="shared" si="15"/>
        <v>2441260.2444444443</v>
      </c>
      <c r="AB52" s="130">
        <f t="shared" si="15"/>
        <v>5526511.0888888892</v>
      </c>
      <c r="AC52" s="125"/>
      <c r="AD52" s="127" t="s">
        <v>58</v>
      </c>
      <c r="AE52" s="130">
        <f t="shared" ref="AE52:AQ52" si="16">AVERAGE(AE6:AE50)</f>
        <v>1204133.2666666666</v>
      </c>
      <c r="AF52" s="129">
        <f t="shared" si="16"/>
        <v>1257799.9555555556</v>
      </c>
      <c r="AG52" s="129">
        <f t="shared" si="16"/>
        <v>53666.688888888886</v>
      </c>
      <c r="AH52" s="129">
        <f t="shared" si="16"/>
        <v>1055688.8444444444</v>
      </c>
      <c r="AI52" s="129">
        <f t="shared" si="16"/>
        <v>2571266.7111111111</v>
      </c>
      <c r="AJ52" s="129">
        <f t="shared" si="16"/>
        <v>695422.26666666672</v>
      </c>
      <c r="AK52" s="129">
        <f t="shared" si="16"/>
        <v>97777.711111111115</v>
      </c>
      <c r="AL52" s="129">
        <f t="shared" si="16"/>
        <v>115955.51111111112</v>
      </c>
      <c r="AM52" s="129">
        <f t="shared" si="16"/>
        <v>18177.8</v>
      </c>
      <c r="AN52" s="129">
        <f t="shared" si="16"/>
        <v>23131688.755555555</v>
      </c>
      <c r="AO52" s="129">
        <f t="shared" si="16"/>
        <v>10158377.866666667</v>
      </c>
      <c r="AP52" s="129">
        <f t="shared" si="16"/>
        <v>10063622.266666668</v>
      </c>
      <c r="AQ52" s="129">
        <f t="shared" si="16"/>
        <v>94755.6</v>
      </c>
      <c r="AR52" s="125"/>
      <c r="AS52" s="127" t="s">
        <v>58</v>
      </c>
      <c r="AT52" s="131">
        <f t="shared" ref="AT52:AZ52" si="17">AVERAGE(AT6:AT50)</f>
        <v>1056177.7333333334</v>
      </c>
      <c r="AU52" s="132">
        <f t="shared" si="17"/>
        <v>690977.75555555557</v>
      </c>
      <c r="AV52" s="129">
        <f t="shared" si="17"/>
        <v>365199.97777777776</v>
      </c>
      <c r="AW52" s="129">
        <f t="shared" si="17"/>
        <v>11917133.155555556</v>
      </c>
      <c r="AX52" s="129">
        <f t="shared" si="17"/>
        <v>1894177.7777777778</v>
      </c>
      <c r="AY52" s="129">
        <f t="shared" si="17"/>
        <v>3161355.3777777776</v>
      </c>
      <c r="AZ52" s="129">
        <f t="shared" si="17"/>
        <v>6861600</v>
      </c>
      <c r="BA52" s="133">
        <f>AVERAGE(BA6:BA50)</f>
        <v>99124631.266666666</v>
      </c>
      <c r="BB52" s="129">
        <f t="shared" ref="BB52:BC52" si="18">AVERAGE(BB6:BB50)</f>
        <v>39434.177777777775</v>
      </c>
      <c r="BC52" s="129">
        <f t="shared" si="18"/>
        <v>2235.9383508176998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126</v>
      </c>
      <c r="D1" s="2"/>
      <c r="P1" s="26" t="s">
        <v>127</v>
      </c>
      <c r="Q1" s="8"/>
      <c r="R1" s="62" t="s">
        <v>128</v>
      </c>
      <c r="S1" s="2" t="s">
        <v>129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128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128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130</v>
      </c>
      <c r="R2" s="39"/>
      <c r="S2" s="39"/>
      <c r="T2" s="39"/>
      <c r="U2" s="67"/>
      <c r="V2" s="39" t="s">
        <v>131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132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133</v>
      </c>
      <c r="S3" s="41" t="s">
        <v>134</v>
      </c>
      <c r="T3" s="39"/>
      <c r="U3" s="67"/>
      <c r="V3" s="44"/>
      <c r="W3" s="44"/>
      <c r="X3" s="44"/>
      <c r="Y3" s="41" t="s">
        <v>135</v>
      </c>
      <c r="Z3" s="39"/>
      <c r="AA3" s="67"/>
      <c r="AB3" s="37" t="s">
        <v>136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137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138</v>
      </c>
      <c r="AQ5" s="99"/>
      <c r="AR5" s="4"/>
      <c r="AS5" s="99"/>
      <c r="AT5" s="103"/>
      <c r="AU5" s="99" t="s">
        <v>138</v>
      </c>
      <c r="AV5" s="99"/>
      <c r="AW5" s="101"/>
      <c r="AX5" s="99"/>
      <c r="AY5" s="106" t="s">
        <v>139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2691.2321907286769</v>
      </c>
      <c r="C6" s="110">
        <f t="shared" ref="C6:C51" si="1">Q6/$BB6</f>
        <v>2005.9194907818612</v>
      </c>
      <c r="D6" s="109">
        <f t="shared" ref="D6:D51" si="2">V6/$BB6</f>
        <v>173.9433413154577</v>
      </c>
      <c r="E6" s="109">
        <f t="shared" ref="E6:E51" si="3">AO6/$BB6</f>
        <v>191.70982908174975</v>
      </c>
      <c r="F6" s="109">
        <f t="shared" ref="F6:F51" si="4">AT6/$BB6</f>
        <v>38.508474370361569</v>
      </c>
      <c r="G6" s="109">
        <f t="shared" ref="G6:G51" si="5">AW6/$BB6</f>
        <v>281.15105517924684</v>
      </c>
      <c r="H6" s="108" t="s">
        <v>0</v>
      </c>
      <c r="I6" s="187">
        <f>BA6</f>
        <v>1993724014</v>
      </c>
      <c r="J6" s="188">
        <f>Q6</f>
        <v>1486029289</v>
      </c>
      <c r="K6" s="188">
        <f>V6</f>
        <v>128861054</v>
      </c>
      <c r="L6" s="188">
        <f>AO6</f>
        <v>142022859</v>
      </c>
      <c r="M6" s="188">
        <f>AT6</f>
        <v>28527925</v>
      </c>
      <c r="N6" s="189">
        <f>AW6</f>
        <v>208282887</v>
      </c>
      <c r="P6" s="37" t="s">
        <v>0</v>
      </c>
      <c r="Q6" s="1">
        <v>1486029289</v>
      </c>
      <c r="R6" s="1">
        <v>1263490858</v>
      </c>
      <c r="S6" s="1">
        <v>222538431</v>
      </c>
      <c r="T6" s="1">
        <v>200902005</v>
      </c>
      <c r="U6" s="1">
        <v>21636426</v>
      </c>
      <c r="V6" s="1">
        <v>128861054</v>
      </c>
      <c r="W6" s="1">
        <v>191512564</v>
      </c>
      <c r="X6" s="1">
        <v>62651510</v>
      </c>
      <c r="Y6" s="1">
        <v>15701135</v>
      </c>
      <c r="Z6" s="1">
        <v>76544686</v>
      </c>
      <c r="AA6" s="1">
        <v>60843551</v>
      </c>
      <c r="AB6" s="20">
        <v>110743299</v>
      </c>
      <c r="AC6" s="1"/>
      <c r="AD6" s="37" t="s">
        <v>0</v>
      </c>
      <c r="AE6" s="1">
        <v>31437321</v>
      </c>
      <c r="AF6" s="1">
        <v>32850926</v>
      </c>
      <c r="AG6" s="1">
        <v>1413605</v>
      </c>
      <c r="AH6" s="1">
        <v>23765540</v>
      </c>
      <c r="AI6" s="1">
        <v>51805354</v>
      </c>
      <c r="AJ6" s="1">
        <v>3735084</v>
      </c>
      <c r="AK6" s="1">
        <v>2416620</v>
      </c>
      <c r="AL6" s="1">
        <v>2810974</v>
      </c>
      <c r="AM6" s="1">
        <v>394354</v>
      </c>
      <c r="AN6" s="1">
        <v>378833671</v>
      </c>
      <c r="AO6" s="1">
        <v>142022859</v>
      </c>
      <c r="AP6" s="1">
        <v>159899811</v>
      </c>
      <c r="AQ6" s="20">
        <v>-17876952</v>
      </c>
      <c r="AR6" s="1">
        <v>0</v>
      </c>
      <c r="AS6" s="37" t="s">
        <v>0</v>
      </c>
      <c r="AT6" s="1">
        <v>28527925</v>
      </c>
      <c r="AU6" s="21">
        <v>17186957</v>
      </c>
      <c r="AV6" s="1">
        <v>11340968</v>
      </c>
      <c r="AW6" s="1">
        <v>208282887</v>
      </c>
      <c r="AX6" s="1">
        <v>10829601</v>
      </c>
      <c r="AY6" s="1">
        <v>70567313</v>
      </c>
      <c r="AZ6" s="1">
        <v>126885973</v>
      </c>
      <c r="BA6" s="21">
        <v>1993724014</v>
      </c>
      <c r="BB6" s="21">
        <v>740822</v>
      </c>
      <c r="BC6" s="20">
        <v>2691.2321907286769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si="0"/>
        <v>2260.5080566712691</v>
      </c>
      <c r="C7" s="115">
        <f t="shared" si="1"/>
        <v>1613.6512096774193</v>
      </c>
      <c r="D7" s="109">
        <f t="shared" si="2"/>
        <v>121.54844985565458</v>
      </c>
      <c r="E7" s="109">
        <f t="shared" si="3"/>
        <v>165.134539349818</v>
      </c>
      <c r="F7" s="109">
        <f t="shared" si="4"/>
        <v>34.247395506464166</v>
      </c>
      <c r="G7" s="109">
        <f t="shared" si="5"/>
        <v>325.9264622819129</v>
      </c>
      <c r="H7" s="108" t="s">
        <v>1</v>
      </c>
      <c r="I7" s="119">
        <f>BA7</f>
        <v>288151483</v>
      </c>
      <c r="J7" s="115">
        <f>Q7</f>
        <v>205695347</v>
      </c>
      <c r="K7" s="115">
        <f>V7</f>
        <v>15494024</v>
      </c>
      <c r="L7" s="115">
        <f>AO7</f>
        <v>21050030</v>
      </c>
      <c r="M7" s="115">
        <f>AT7</f>
        <v>4365584</v>
      </c>
      <c r="N7" s="120">
        <f>AW7</f>
        <v>41546498</v>
      </c>
      <c r="P7" s="45" t="s">
        <v>1</v>
      </c>
      <c r="Q7" s="1">
        <v>205695347</v>
      </c>
      <c r="R7" s="1">
        <v>174883949</v>
      </c>
      <c r="S7" s="1">
        <v>30811398</v>
      </c>
      <c r="T7" s="1">
        <v>27828976</v>
      </c>
      <c r="U7" s="1">
        <v>2982422</v>
      </c>
      <c r="V7" s="1">
        <v>15494024</v>
      </c>
      <c r="W7" s="1">
        <v>19505343</v>
      </c>
      <c r="X7" s="1">
        <v>4011319</v>
      </c>
      <c r="Y7" s="1">
        <v>-500357</v>
      </c>
      <c r="Z7" s="1">
        <v>3247228</v>
      </c>
      <c r="AA7" s="1">
        <v>3747585</v>
      </c>
      <c r="AB7" s="9">
        <v>15695550</v>
      </c>
      <c r="AC7" s="1"/>
      <c r="AD7" s="45" t="s">
        <v>1</v>
      </c>
      <c r="AE7" s="1">
        <v>1892124</v>
      </c>
      <c r="AF7" s="1">
        <v>2107094</v>
      </c>
      <c r="AG7" s="1">
        <v>214970</v>
      </c>
      <c r="AH7" s="1">
        <v>3046599</v>
      </c>
      <c r="AI7" s="1">
        <v>8395185</v>
      </c>
      <c r="AJ7" s="1">
        <v>2361642</v>
      </c>
      <c r="AK7" s="1">
        <v>298831</v>
      </c>
      <c r="AL7" s="1">
        <v>347595</v>
      </c>
      <c r="AM7" s="1">
        <v>48764</v>
      </c>
      <c r="AN7" s="1">
        <v>66962112</v>
      </c>
      <c r="AO7" s="1">
        <v>21050030</v>
      </c>
      <c r="AP7" s="1">
        <v>22795298</v>
      </c>
      <c r="AQ7" s="9">
        <v>-1745268</v>
      </c>
      <c r="AR7" s="1">
        <v>0</v>
      </c>
      <c r="AS7" s="45" t="s">
        <v>1</v>
      </c>
      <c r="AT7" s="1">
        <v>4365584</v>
      </c>
      <c r="AU7" s="1">
        <v>3477095</v>
      </c>
      <c r="AV7" s="1">
        <v>888489</v>
      </c>
      <c r="AW7" s="1">
        <v>41546498</v>
      </c>
      <c r="AX7" s="1">
        <v>8229437</v>
      </c>
      <c r="AY7" s="1">
        <v>10052984</v>
      </c>
      <c r="AZ7" s="1">
        <v>23264077</v>
      </c>
      <c r="BA7" s="1">
        <v>288151483</v>
      </c>
      <c r="BB7" s="1">
        <v>127472</v>
      </c>
      <c r="BC7" s="9">
        <v>2260.5080566712691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2238.7897579693035</v>
      </c>
      <c r="C8" s="109">
        <f t="shared" si="1"/>
        <v>1595.1166174734356</v>
      </c>
      <c r="D8" s="109">
        <f t="shared" si="2"/>
        <v>110.67290436835891</v>
      </c>
      <c r="E8" s="109">
        <f t="shared" si="3"/>
        <v>159.49955726092091</v>
      </c>
      <c r="F8" s="109">
        <f t="shared" si="4"/>
        <v>79.789757969303423</v>
      </c>
      <c r="G8" s="109">
        <f t="shared" si="5"/>
        <v>293.71092089728455</v>
      </c>
      <c r="H8" s="108" t="s">
        <v>2</v>
      </c>
      <c r="I8" s="119">
        <f t="shared" ref="I8:I50" si="6">BA8</f>
        <v>75850197</v>
      </c>
      <c r="J8" s="115">
        <f t="shared" ref="J8:J50" si="7">Q8</f>
        <v>54042551</v>
      </c>
      <c r="K8" s="115">
        <f t="shared" ref="K8:K50" si="8">V8</f>
        <v>3749598</v>
      </c>
      <c r="L8" s="115">
        <f t="shared" ref="L8:L50" si="9">AO8</f>
        <v>5403845</v>
      </c>
      <c r="M8" s="115">
        <f t="shared" ref="M8:M50" si="10">AT8</f>
        <v>2703277</v>
      </c>
      <c r="N8" s="120">
        <f t="shared" ref="N8:N50" si="11">AW8</f>
        <v>9950926</v>
      </c>
      <c r="P8" s="45" t="s">
        <v>2</v>
      </c>
      <c r="Q8" s="1">
        <v>54042551</v>
      </c>
      <c r="R8" s="1">
        <v>45952069</v>
      </c>
      <c r="S8" s="1">
        <v>8090482</v>
      </c>
      <c r="T8" s="1">
        <v>7303944</v>
      </c>
      <c r="U8" s="1">
        <v>786538</v>
      </c>
      <c r="V8" s="1">
        <v>3749598</v>
      </c>
      <c r="W8" s="1">
        <v>4880809</v>
      </c>
      <c r="X8" s="1">
        <v>1131211</v>
      </c>
      <c r="Y8" s="1">
        <v>16779</v>
      </c>
      <c r="Z8" s="1">
        <v>1074574</v>
      </c>
      <c r="AA8" s="1">
        <v>1057795</v>
      </c>
      <c r="AB8" s="9">
        <v>3663221</v>
      </c>
      <c r="AC8" s="1"/>
      <c r="AD8" s="45" t="s">
        <v>2</v>
      </c>
      <c r="AE8" s="1">
        <v>584129</v>
      </c>
      <c r="AF8" s="1">
        <v>646188</v>
      </c>
      <c r="AG8" s="1">
        <v>62059</v>
      </c>
      <c r="AH8" s="1">
        <v>722722</v>
      </c>
      <c r="AI8" s="1">
        <v>2268699</v>
      </c>
      <c r="AJ8" s="1">
        <v>87671</v>
      </c>
      <c r="AK8" s="1">
        <v>69598</v>
      </c>
      <c r="AL8" s="1">
        <v>80955</v>
      </c>
      <c r="AM8" s="1">
        <v>11357</v>
      </c>
      <c r="AN8" s="1">
        <v>18058048</v>
      </c>
      <c r="AO8" s="1">
        <v>5403845</v>
      </c>
      <c r="AP8" s="1">
        <v>6019119</v>
      </c>
      <c r="AQ8" s="9">
        <v>-615274</v>
      </c>
      <c r="AR8" s="1">
        <v>0</v>
      </c>
      <c r="AS8" s="45" t="s">
        <v>2</v>
      </c>
      <c r="AT8" s="1">
        <v>2703277</v>
      </c>
      <c r="AU8" s="1">
        <v>2517955</v>
      </c>
      <c r="AV8" s="1">
        <v>185322</v>
      </c>
      <c r="AW8" s="1">
        <v>9950926</v>
      </c>
      <c r="AX8" s="1">
        <v>1511136</v>
      </c>
      <c r="AY8" s="1">
        <v>3265799</v>
      </c>
      <c r="AZ8" s="1">
        <v>5173991</v>
      </c>
      <c r="BA8" s="1">
        <v>75850197</v>
      </c>
      <c r="BB8" s="1">
        <v>33880</v>
      </c>
      <c r="BC8" s="9">
        <v>2238.7897579693035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2079.3078435411089</v>
      </c>
      <c r="C9" s="109">
        <f t="shared" si="1"/>
        <v>1567.9148613477635</v>
      </c>
      <c r="D9" s="109">
        <f t="shared" si="2"/>
        <v>115.69571404497538</v>
      </c>
      <c r="E9" s="109">
        <f t="shared" si="3"/>
        <v>114.37916378002883</v>
      </c>
      <c r="F9" s="109">
        <f t="shared" si="4"/>
        <v>10.282790645421013</v>
      </c>
      <c r="G9" s="109">
        <f t="shared" si="5"/>
        <v>271.03531372292019</v>
      </c>
      <c r="H9" s="108" t="s">
        <v>3</v>
      </c>
      <c r="I9" s="119">
        <f t="shared" si="6"/>
        <v>111049594</v>
      </c>
      <c r="J9" s="115">
        <f t="shared" si="7"/>
        <v>83737629</v>
      </c>
      <c r="K9" s="115">
        <f t="shared" si="8"/>
        <v>6178961</v>
      </c>
      <c r="L9" s="115">
        <f t="shared" si="9"/>
        <v>6108648</v>
      </c>
      <c r="M9" s="115">
        <f t="shared" si="10"/>
        <v>549173</v>
      </c>
      <c r="N9" s="120">
        <f t="shared" si="11"/>
        <v>14475183</v>
      </c>
      <c r="P9" s="45" t="s">
        <v>3</v>
      </c>
      <c r="Q9" s="1">
        <v>83737629</v>
      </c>
      <c r="R9" s="1">
        <v>71202105</v>
      </c>
      <c r="S9" s="1">
        <v>12535524</v>
      </c>
      <c r="T9" s="1">
        <v>11326062</v>
      </c>
      <c r="U9" s="1">
        <v>1209462</v>
      </c>
      <c r="V9" s="1">
        <v>6178961</v>
      </c>
      <c r="W9" s="1">
        <v>6862239</v>
      </c>
      <c r="X9" s="1">
        <v>683278</v>
      </c>
      <c r="Y9" s="1">
        <v>-46952</v>
      </c>
      <c r="Z9" s="1">
        <v>523147</v>
      </c>
      <c r="AA9" s="1">
        <v>570099</v>
      </c>
      <c r="AB9" s="9">
        <v>6106553</v>
      </c>
      <c r="AC9" s="1"/>
      <c r="AD9" s="45" t="s">
        <v>3</v>
      </c>
      <c r="AE9" s="1">
        <v>841958</v>
      </c>
      <c r="AF9" s="1">
        <v>935659</v>
      </c>
      <c r="AG9" s="1">
        <v>93701</v>
      </c>
      <c r="AH9" s="1">
        <v>1730906</v>
      </c>
      <c r="AI9" s="1">
        <v>3009855</v>
      </c>
      <c r="AJ9" s="1">
        <v>523834</v>
      </c>
      <c r="AK9" s="1">
        <v>119360</v>
      </c>
      <c r="AL9" s="1">
        <v>138838</v>
      </c>
      <c r="AM9" s="1">
        <v>19478</v>
      </c>
      <c r="AN9" s="1">
        <v>21133004</v>
      </c>
      <c r="AO9" s="1">
        <v>6108648</v>
      </c>
      <c r="AP9" s="1">
        <v>6525794</v>
      </c>
      <c r="AQ9" s="9">
        <v>-417146</v>
      </c>
      <c r="AR9" s="1">
        <v>0</v>
      </c>
      <c r="AS9" s="45" t="s">
        <v>3</v>
      </c>
      <c r="AT9" s="1">
        <v>549173</v>
      </c>
      <c r="AU9" s="1">
        <v>311828</v>
      </c>
      <c r="AV9" s="1">
        <v>237345</v>
      </c>
      <c r="AW9" s="1">
        <v>14475183</v>
      </c>
      <c r="AX9" s="1">
        <v>421161</v>
      </c>
      <c r="AY9" s="1">
        <v>3748493</v>
      </c>
      <c r="AZ9" s="1">
        <v>10305529</v>
      </c>
      <c r="BA9" s="1">
        <v>111049594</v>
      </c>
      <c r="BB9" s="1">
        <v>53407</v>
      </c>
      <c r="BC9" s="9">
        <v>2079.3078435411089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2018.4367006414545</v>
      </c>
      <c r="C10" s="109">
        <f t="shared" si="1"/>
        <v>1552.2979418362127</v>
      </c>
      <c r="D10" s="109">
        <f t="shared" si="2"/>
        <v>97.231513911298251</v>
      </c>
      <c r="E10" s="109">
        <f t="shared" si="3"/>
        <v>115.6134744795561</v>
      </c>
      <c r="F10" s="109">
        <f t="shared" si="4"/>
        <v>24.136869859509662</v>
      </c>
      <c r="G10" s="109">
        <f t="shared" si="5"/>
        <v>229.15690055487781</v>
      </c>
      <c r="H10" s="108" t="s">
        <v>4</v>
      </c>
      <c r="I10" s="119">
        <f t="shared" si="6"/>
        <v>51290495</v>
      </c>
      <c r="J10" s="115">
        <f t="shared" si="7"/>
        <v>39445443</v>
      </c>
      <c r="K10" s="115">
        <f t="shared" si="8"/>
        <v>2470750</v>
      </c>
      <c r="L10" s="115">
        <f t="shared" si="9"/>
        <v>2937854</v>
      </c>
      <c r="M10" s="115">
        <f t="shared" si="10"/>
        <v>613342</v>
      </c>
      <c r="N10" s="120">
        <f t="shared" si="11"/>
        <v>5823106</v>
      </c>
      <c r="P10" s="45" t="s">
        <v>4</v>
      </c>
      <c r="Q10" s="1">
        <v>39445443</v>
      </c>
      <c r="R10" s="1">
        <v>33542244</v>
      </c>
      <c r="S10" s="1">
        <v>5903199</v>
      </c>
      <c r="T10" s="1">
        <v>5328522</v>
      </c>
      <c r="U10" s="1">
        <v>574677</v>
      </c>
      <c r="V10" s="1">
        <v>2470750</v>
      </c>
      <c r="W10" s="1">
        <v>3282179</v>
      </c>
      <c r="X10" s="1">
        <v>811429</v>
      </c>
      <c r="Y10" s="1">
        <v>-58090</v>
      </c>
      <c r="Z10" s="1">
        <v>694094</v>
      </c>
      <c r="AA10" s="1">
        <v>752184</v>
      </c>
      <c r="AB10" s="9">
        <v>2457935</v>
      </c>
      <c r="AC10" s="1"/>
      <c r="AD10" s="45" t="s">
        <v>4</v>
      </c>
      <c r="AE10" s="1">
        <v>415332</v>
      </c>
      <c r="AF10" s="1">
        <v>463007</v>
      </c>
      <c r="AG10" s="1">
        <v>47675</v>
      </c>
      <c r="AH10" s="1">
        <v>487571</v>
      </c>
      <c r="AI10" s="1">
        <v>1540265</v>
      </c>
      <c r="AJ10" s="1">
        <v>14767</v>
      </c>
      <c r="AK10" s="1">
        <v>70905</v>
      </c>
      <c r="AL10" s="1">
        <v>82475</v>
      </c>
      <c r="AM10" s="1">
        <v>11570</v>
      </c>
      <c r="AN10" s="1">
        <v>9374302</v>
      </c>
      <c r="AO10" s="1">
        <v>2937854</v>
      </c>
      <c r="AP10" s="1">
        <v>3266775</v>
      </c>
      <c r="AQ10" s="9">
        <v>-328921</v>
      </c>
      <c r="AR10" s="1">
        <v>0</v>
      </c>
      <c r="AS10" s="45" t="s">
        <v>4</v>
      </c>
      <c r="AT10" s="1">
        <v>613342</v>
      </c>
      <c r="AU10" s="1">
        <v>437887</v>
      </c>
      <c r="AV10" s="1">
        <v>175455</v>
      </c>
      <c r="AW10" s="1">
        <v>5823106</v>
      </c>
      <c r="AX10" s="1">
        <v>388746</v>
      </c>
      <c r="AY10" s="1">
        <v>1333768</v>
      </c>
      <c r="AZ10" s="1">
        <v>4100592</v>
      </c>
      <c r="BA10" s="1">
        <v>51290495</v>
      </c>
      <c r="BB10" s="1">
        <v>25411</v>
      </c>
      <c r="BC10" s="9">
        <v>2018.4367006414545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2248.651987062382</v>
      </c>
      <c r="C11" s="109">
        <f t="shared" si="1"/>
        <v>1629.4465275074122</v>
      </c>
      <c r="D11" s="109">
        <f t="shared" si="2"/>
        <v>132.25539816118115</v>
      </c>
      <c r="E11" s="109">
        <f t="shared" si="3"/>
        <v>137.02548590937678</v>
      </c>
      <c r="F11" s="109">
        <f t="shared" si="4"/>
        <v>7.0591027522386272</v>
      </c>
      <c r="G11" s="109">
        <f t="shared" si="5"/>
        <v>342.86547273217332</v>
      </c>
      <c r="H11" s="108" t="s">
        <v>5</v>
      </c>
      <c r="I11" s="119">
        <f t="shared" si="6"/>
        <v>150169477</v>
      </c>
      <c r="J11" s="115">
        <f t="shared" si="7"/>
        <v>108817698</v>
      </c>
      <c r="K11" s="115">
        <f t="shared" si="8"/>
        <v>8832280</v>
      </c>
      <c r="L11" s="115">
        <f t="shared" si="9"/>
        <v>9150836</v>
      </c>
      <c r="M11" s="115">
        <f t="shared" si="10"/>
        <v>471421</v>
      </c>
      <c r="N11" s="120">
        <f t="shared" si="11"/>
        <v>22897242</v>
      </c>
      <c r="P11" s="45" t="s">
        <v>5</v>
      </c>
      <c r="Q11" s="1">
        <v>108817698</v>
      </c>
      <c r="R11" s="1">
        <v>92511849</v>
      </c>
      <c r="S11" s="1">
        <v>16305849</v>
      </c>
      <c r="T11" s="1">
        <v>14727920</v>
      </c>
      <c r="U11" s="1">
        <v>1577929</v>
      </c>
      <c r="V11" s="1">
        <v>8832280</v>
      </c>
      <c r="W11" s="1">
        <v>10503749</v>
      </c>
      <c r="X11" s="1">
        <v>1671469</v>
      </c>
      <c r="Y11" s="1">
        <v>-143218</v>
      </c>
      <c r="Z11" s="1">
        <v>1381960</v>
      </c>
      <c r="AA11" s="1">
        <v>1525178</v>
      </c>
      <c r="AB11" s="9">
        <v>8751094</v>
      </c>
      <c r="AC11" s="1"/>
      <c r="AD11" s="45" t="s">
        <v>5</v>
      </c>
      <c r="AE11" s="1">
        <v>929062</v>
      </c>
      <c r="AF11" s="1">
        <v>1038734</v>
      </c>
      <c r="AG11" s="1">
        <v>109672</v>
      </c>
      <c r="AH11" s="1">
        <v>1079958</v>
      </c>
      <c r="AI11" s="1">
        <v>4378561</v>
      </c>
      <c r="AJ11" s="1">
        <v>2363513</v>
      </c>
      <c r="AK11" s="1">
        <v>224404</v>
      </c>
      <c r="AL11" s="1">
        <v>261023</v>
      </c>
      <c r="AM11" s="1">
        <v>36619</v>
      </c>
      <c r="AN11" s="1">
        <v>32519499</v>
      </c>
      <c r="AO11" s="1">
        <v>9150836</v>
      </c>
      <c r="AP11" s="1">
        <v>10005219</v>
      </c>
      <c r="AQ11" s="9">
        <v>-854383</v>
      </c>
      <c r="AR11" s="1">
        <v>0</v>
      </c>
      <c r="AS11" s="45" t="s">
        <v>5</v>
      </c>
      <c r="AT11" s="1">
        <v>471421</v>
      </c>
      <c r="AU11" s="1">
        <v>157648</v>
      </c>
      <c r="AV11" s="1">
        <v>313773</v>
      </c>
      <c r="AW11" s="1">
        <v>22897242</v>
      </c>
      <c r="AX11" s="1">
        <v>4738251</v>
      </c>
      <c r="AY11" s="1">
        <v>4967763</v>
      </c>
      <c r="AZ11" s="1">
        <v>13191228</v>
      </c>
      <c r="BA11" s="1">
        <v>150169477</v>
      </c>
      <c r="BB11" s="1">
        <v>66782</v>
      </c>
      <c r="BC11" s="9">
        <v>2248.651987062382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2075.3002449104547</v>
      </c>
      <c r="C12" s="109">
        <f t="shared" si="1"/>
        <v>1498.2222753711924</v>
      </c>
      <c r="D12" s="109">
        <f t="shared" si="2"/>
        <v>116.92564671666922</v>
      </c>
      <c r="E12" s="109">
        <f t="shared" si="3"/>
        <v>134.931080667381</v>
      </c>
      <c r="F12" s="109">
        <f t="shared" si="4"/>
        <v>17.403356038573396</v>
      </c>
      <c r="G12" s="109">
        <f t="shared" si="5"/>
        <v>307.81788611663859</v>
      </c>
      <c r="H12" s="108" t="s">
        <v>6</v>
      </c>
      <c r="I12" s="119">
        <f t="shared" si="6"/>
        <v>108463492</v>
      </c>
      <c r="J12" s="115">
        <f t="shared" si="7"/>
        <v>78303089</v>
      </c>
      <c r="K12" s="115">
        <f t="shared" si="8"/>
        <v>6111002</v>
      </c>
      <c r="L12" s="115">
        <f t="shared" si="9"/>
        <v>7052038</v>
      </c>
      <c r="M12" s="115">
        <f t="shared" si="10"/>
        <v>909569</v>
      </c>
      <c r="N12" s="120">
        <f t="shared" si="11"/>
        <v>16087794</v>
      </c>
      <c r="P12" s="45" t="s">
        <v>6</v>
      </c>
      <c r="Q12" s="1">
        <v>78303089</v>
      </c>
      <c r="R12" s="1">
        <v>66566341</v>
      </c>
      <c r="S12" s="1">
        <v>11736748</v>
      </c>
      <c r="T12" s="1">
        <v>10601095</v>
      </c>
      <c r="U12" s="1">
        <v>1135653</v>
      </c>
      <c r="V12" s="1">
        <v>6111002</v>
      </c>
      <c r="W12" s="1">
        <v>7454035</v>
      </c>
      <c r="X12" s="1">
        <v>1343033</v>
      </c>
      <c r="Y12" s="1">
        <v>-384514</v>
      </c>
      <c r="Z12" s="1">
        <v>851352</v>
      </c>
      <c r="AA12" s="1">
        <v>1235866</v>
      </c>
      <c r="AB12" s="9">
        <v>6364531</v>
      </c>
      <c r="AC12" s="1"/>
      <c r="AD12" s="45" t="s">
        <v>6</v>
      </c>
      <c r="AE12" s="1">
        <v>621120</v>
      </c>
      <c r="AF12" s="1">
        <v>706912</v>
      </c>
      <c r="AG12" s="1">
        <v>85792</v>
      </c>
      <c r="AH12" s="1">
        <v>757750</v>
      </c>
      <c r="AI12" s="1">
        <v>3430620</v>
      </c>
      <c r="AJ12" s="1">
        <v>1555041</v>
      </c>
      <c r="AK12" s="1">
        <v>130985</v>
      </c>
      <c r="AL12" s="1">
        <v>152360</v>
      </c>
      <c r="AM12" s="1">
        <v>21375</v>
      </c>
      <c r="AN12" s="1">
        <v>24049401</v>
      </c>
      <c r="AO12" s="1">
        <v>7052038</v>
      </c>
      <c r="AP12" s="1">
        <v>7698535</v>
      </c>
      <c r="AQ12" s="9">
        <v>-646497</v>
      </c>
      <c r="AR12" s="1">
        <v>0</v>
      </c>
      <c r="AS12" s="45" t="s">
        <v>6</v>
      </c>
      <c r="AT12" s="1">
        <v>909569</v>
      </c>
      <c r="AU12" s="1">
        <v>635674</v>
      </c>
      <c r="AV12" s="1">
        <v>273895</v>
      </c>
      <c r="AW12" s="1">
        <v>16087794</v>
      </c>
      <c r="AX12" s="1">
        <v>3505598</v>
      </c>
      <c r="AY12" s="1">
        <v>3843869</v>
      </c>
      <c r="AZ12" s="1">
        <v>8738327</v>
      </c>
      <c r="BA12" s="1">
        <v>108463492</v>
      </c>
      <c r="BB12" s="1">
        <v>52264</v>
      </c>
      <c r="BC12" s="9">
        <v>2075.3002449104547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2281.4379139244711</v>
      </c>
      <c r="C13" s="109">
        <f t="shared" si="1"/>
        <v>1565.7072061785041</v>
      </c>
      <c r="D13" s="109">
        <f t="shared" si="2"/>
        <v>174.80800132871053</v>
      </c>
      <c r="E13" s="109">
        <f t="shared" si="3"/>
        <v>181.69701247742231</v>
      </c>
      <c r="F13" s="109">
        <f t="shared" si="4"/>
        <v>5.088587622230988</v>
      </c>
      <c r="G13" s="109">
        <f t="shared" si="5"/>
        <v>354.13710631760335</v>
      </c>
      <c r="H13" s="108" t="s">
        <v>7</v>
      </c>
      <c r="I13" s="119">
        <f t="shared" si="6"/>
        <v>109890020</v>
      </c>
      <c r="J13" s="115">
        <f t="shared" si="7"/>
        <v>75415419</v>
      </c>
      <c r="K13" s="115">
        <f t="shared" si="8"/>
        <v>8419977</v>
      </c>
      <c r="L13" s="115">
        <f t="shared" si="9"/>
        <v>8751800</v>
      </c>
      <c r="M13" s="115">
        <f t="shared" si="10"/>
        <v>245102</v>
      </c>
      <c r="N13" s="120">
        <f t="shared" si="11"/>
        <v>17057722</v>
      </c>
      <c r="P13" s="45" t="s">
        <v>7</v>
      </c>
      <c r="Q13" s="1">
        <v>75415419</v>
      </c>
      <c r="R13" s="1">
        <v>64112866</v>
      </c>
      <c r="S13" s="1">
        <v>11302553</v>
      </c>
      <c r="T13" s="1">
        <v>10206136</v>
      </c>
      <c r="U13" s="1">
        <v>1096417</v>
      </c>
      <c r="V13" s="1">
        <v>8419977</v>
      </c>
      <c r="W13" s="1">
        <v>9773302</v>
      </c>
      <c r="X13" s="1">
        <v>1353325</v>
      </c>
      <c r="Y13" s="1">
        <v>-115904</v>
      </c>
      <c r="Z13" s="1">
        <v>1144822</v>
      </c>
      <c r="AA13" s="1">
        <v>1260726</v>
      </c>
      <c r="AB13" s="9">
        <v>8433862</v>
      </c>
      <c r="AC13" s="1"/>
      <c r="AD13" s="45" t="s">
        <v>7</v>
      </c>
      <c r="AE13" s="1">
        <v>558065</v>
      </c>
      <c r="AF13" s="1">
        <v>634016</v>
      </c>
      <c r="AG13" s="1">
        <v>75951</v>
      </c>
      <c r="AH13" s="1">
        <v>1383013</v>
      </c>
      <c r="AI13" s="1">
        <v>3152897</v>
      </c>
      <c r="AJ13" s="1">
        <v>3339887</v>
      </c>
      <c r="AK13" s="1">
        <v>102019</v>
      </c>
      <c r="AL13" s="1">
        <v>118667</v>
      </c>
      <c r="AM13" s="1">
        <v>16648</v>
      </c>
      <c r="AN13" s="1">
        <v>26054624</v>
      </c>
      <c r="AO13" s="1">
        <v>8751800</v>
      </c>
      <c r="AP13" s="1">
        <v>9311948</v>
      </c>
      <c r="AQ13" s="9">
        <v>-560148</v>
      </c>
      <c r="AR13" s="1">
        <v>0</v>
      </c>
      <c r="AS13" s="45" t="s">
        <v>7</v>
      </c>
      <c r="AT13" s="1">
        <v>245102</v>
      </c>
      <c r="AU13" s="1">
        <v>39336</v>
      </c>
      <c r="AV13" s="1">
        <v>205766</v>
      </c>
      <c r="AW13" s="1">
        <v>17057722</v>
      </c>
      <c r="AX13" s="1">
        <v>5359946</v>
      </c>
      <c r="AY13" s="1">
        <v>3433407</v>
      </c>
      <c r="AZ13" s="1">
        <v>8264369</v>
      </c>
      <c r="BA13" s="1">
        <v>109890020</v>
      </c>
      <c r="BB13" s="1">
        <v>48167</v>
      </c>
      <c r="BC13" s="9">
        <v>2281.4379139244711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2230.1477880408361</v>
      </c>
      <c r="C14" s="109">
        <f t="shared" si="1"/>
        <v>1699.54569761789</v>
      </c>
      <c r="D14" s="109">
        <f t="shared" si="2"/>
        <v>88.300626586722842</v>
      </c>
      <c r="E14" s="109">
        <f t="shared" si="3"/>
        <v>149.80870199319398</v>
      </c>
      <c r="F14" s="109">
        <f t="shared" si="4"/>
        <v>4.2922000756225351</v>
      </c>
      <c r="G14" s="109">
        <f t="shared" si="5"/>
        <v>288.20056176740667</v>
      </c>
      <c r="H14" s="108" t="s">
        <v>8</v>
      </c>
      <c r="I14" s="119">
        <f t="shared" si="6"/>
        <v>82573452</v>
      </c>
      <c r="J14" s="115">
        <f t="shared" si="7"/>
        <v>62927379</v>
      </c>
      <c r="K14" s="115">
        <f t="shared" si="8"/>
        <v>3269419</v>
      </c>
      <c r="L14" s="115">
        <f t="shared" si="9"/>
        <v>5546817</v>
      </c>
      <c r="M14" s="115">
        <f t="shared" si="10"/>
        <v>158923</v>
      </c>
      <c r="N14" s="120">
        <f t="shared" si="11"/>
        <v>10670914</v>
      </c>
      <c r="P14" s="45" t="s">
        <v>8</v>
      </c>
      <c r="Q14" s="1">
        <v>62927379</v>
      </c>
      <c r="R14" s="1">
        <v>53498227</v>
      </c>
      <c r="S14" s="1">
        <v>9429152</v>
      </c>
      <c r="T14" s="1">
        <v>8515812</v>
      </c>
      <c r="U14" s="1">
        <v>913340</v>
      </c>
      <c r="V14" s="1">
        <v>3269419</v>
      </c>
      <c r="W14" s="1">
        <v>3873483</v>
      </c>
      <c r="X14" s="1">
        <v>604064</v>
      </c>
      <c r="Y14" s="1">
        <v>-120773</v>
      </c>
      <c r="Z14" s="1">
        <v>415971</v>
      </c>
      <c r="AA14" s="1">
        <v>536744</v>
      </c>
      <c r="AB14" s="9">
        <v>3342470</v>
      </c>
      <c r="AC14" s="1"/>
      <c r="AD14" s="45" t="s">
        <v>8</v>
      </c>
      <c r="AE14" s="1">
        <v>409538</v>
      </c>
      <c r="AF14" s="1">
        <v>469070</v>
      </c>
      <c r="AG14" s="1">
        <v>59532</v>
      </c>
      <c r="AH14" s="1">
        <v>300671</v>
      </c>
      <c r="AI14" s="1">
        <v>2321339</v>
      </c>
      <c r="AJ14" s="1">
        <v>310922</v>
      </c>
      <c r="AK14" s="1">
        <v>47722</v>
      </c>
      <c r="AL14" s="1">
        <v>55510</v>
      </c>
      <c r="AM14" s="1">
        <v>7788</v>
      </c>
      <c r="AN14" s="1">
        <v>16376654</v>
      </c>
      <c r="AO14" s="1">
        <v>5546817</v>
      </c>
      <c r="AP14" s="1">
        <v>5921594</v>
      </c>
      <c r="AQ14" s="9">
        <v>-374777</v>
      </c>
      <c r="AR14" s="1">
        <v>0</v>
      </c>
      <c r="AS14" s="45" t="s">
        <v>8</v>
      </c>
      <c r="AT14" s="1">
        <v>158923</v>
      </c>
      <c r="AU14" s="1">
        <v>28707</v>
      </c>
      <c r="AV14" s="1">
        <v>130216</v>
      </c>
      <c r="AW14" s="1">
        <v>10670914</v>
      </c>
      <c r="AX14" s="1">
        <v>1257272</v>
      </c>
      <c r="AY14" s="1">
        <v>3081618</v>
      </c>
      <c r="AZ14" s="1">
        <v>6332024</v>
      </c>
      <c r="BA14" s="1">
        <v>82573452</v>
      </c>
      <c r="BB14" s="1">
        <v>37026</v>
      </c>
      <c r="BC14" s="9">
        <v>2230.1477880408361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2102.0680219210544</v>
      </c>
      <c r="C15" s="115">
        <f t="shared" si="1"/>
        <v>1454.5561727023623</v>
      </c>
      <c r="D15" s="115">
        <f t="shared" si="2"/>
        <v>99.409205361771456</v>
      </c>
      <c r="E15" s="115">
        <f t="shared" si="3"/>
        <v>158.71795156631859</v>
      </c>
      <c r="F15" s="115">
        <f t="shared" si="4"/>
        <v>14.263793231133823</v>
      </c>
      <c r="G15" s="115">
        <f t="shared" si="5"/>
        <v>375.12089905946829</v>
      </c>
      <c r="H15" s="108" t="s">
        <v>35</v>
      </c>
      <c r="I15" s="119">
        <f t="shared" si="6"/>
        <v>56768449</v>
      </c>
      <c r="J15" s="115">
        <f t="shared" si="7"/>
        <v>39281744</v>
      </c>
      <c r="K15" s="115">
        <f t="shared" si="8"/>
        <v>2684645</v>
      </c>
      <c r="L15" s="115">
        <f t="shared" si="9"/>
        <v>4286337</v>
      </c>
      <c r="M15" s="115">
        <f t="shared" si="10"/>
        <v>385208</v>
      </c>
      <c r="N15" s="120">
        <f t="shared" si="11"/>
        <v>10130515</v>
      </c>
      <c r="P15" s="45" t="s">
        <v>35</v>
      </c>
      <c r="Q15" s="1">
        <v>39281744</v>
      </c>
      <c r="R15" s="1">
        <v>33396845</v>
      </c>
      <c r="S15" s="1">
        <v>5884899</v>
      </c>
      <c r="T15" s="1">
        <v>5316226</v>
      </c>
      <c r="U15" s="1">
        <v>568673</v>
      </c>
      <c r="V15" s="1">
        <v>2684645</v>
      </c>
      <c r="W15" s="1">
        <v>3141501</v>
      </c>
      <c r="X15" s="1">
        <v>456856</v>
      </c>
      <c r="Y15" s="1">
        <v>-265380</v>
      </c>
      <c r="Z15" s="1">
        <v>135808</v>
      </c>
      <c r="AA15" s="1">
        <v>401188</v>
      </c>
      <c r="AB15" s="9">
        <v>2896597</v>
      </c>
      <c r="AC15" s="1"/>
      <c r="AD15" s="45" t="s">
        <v>35</v>
      </c>
      <c r="AE15" s="1">
        <v>538975</v>
      </c>
      <c r="AF15" s="1">
        <v>585924</v>
      </c>
      <c r="AG15" s="1">
        <v>46949</v>
      </c>
      <c r="AH15" s="1">
        <v>264501</v>
      </c>
      <c r="AI15" s="1">
        <v>1894926</v>
      </c>
      <c r="AJ15" s="1">
        <v>198195</v>
      </c>
      <c r="AK15" s="1">
        <v>53428</v>
      </c>
      <c r="AL15" s="1">
        <v>62147</v>
      </c>
      <c r="AM15" s="1">
        <v>8719</v>
      </c>
      <c r="AN15" s="1">
        <v>14802060</v>
      </c>
      <c r="AO15" s="1">
        <v>4286337</v>
      </c>
      <c r="AP15" s="1">
        <v>4619694</v>
      </c>
      <c r="AQ15" s="9">
        <v>-333357</v>
      </c>
      <c r="AR15" s="1">
        <v>0</v>
      </c>
      <c r="AS15" s="45" t="s">
        <v>35</v>
      </c>
      <c r="AT15" s="1">
        <v>385208</v>
      </c>
      <c r="AU15" s="1">
        <v>208540</v>
      </c>
      <c r="AV15" s="1">
        <v>176668</v>
      </c>
      <c r="AW15" s="1">
        <v>10130515</v>
      </c>
      <c r="AX15" s="1">
        <v>2130201</v>
      </c>
      <c r="AY15" s="1">
        <v>2385318</v>
      </c>
      <c r="AZ15" s="1">
        <v>5614996</v>
      </c>
      <c r="BA15" s="1">
        <v>56768449</v>
      </c>
      <c r="BB15" s="1">
        <v>27006</v>
      </c>
      <c r="BC15" s="9">
        <v>2102.0680219210544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2146.3141943905216</v>
      </c>
      <c r="C16" s="109">
        <f t="shared" si="1"/>
        <v>1539.4943771336771</v>
      </c>
      <c r="D16" s="109">
        <f t="shared" si="2"/>
        <v>83.963819532766578</v>
      </c>
      <c r="E16" s="109">
        <f t="shared" si="3"/>
        <v>161.08594952808087</v>
      </c>
      <c r="F16" s="109">
        <f t="shared" si="4"/>
        <v>31.180534172300689</v>
      </c>
      <c r="G16" s="109">
        <f t="shared" si="5"/>
        <v>330.58951402369638</v>
      </c>
      <c r="H16" s="108" t="s">
        <v>36</v>
      </c>
      <c r="I16" s="119">
        <f t="shared" si="6"/>
        <v>128255151</v>
      </c>
      <c r="J16" s="115">
        <f t="shared" si="7"/>
        <v>91994026</v>
      </c>
      <c r="K16" s="115">
        <f t="shared" si="8"/>
        <v>5017342</v>
      </c>
      <c r="L16" s="115">
        <f t="shared" si="9"/>
        <v>9625852</v>
      </c>
      <c r="M16" s="115">
        <f t="shared" si="10"/>
        <v>1863224</v>
      </c>
      <c r="N16" s="120">
        <f t="shared" si="11"/>
        <v>19754707</v>
      </c>
      <c r="P16" s="45" t="s">
        <v>36</v>
      </c>
      <c r="Q16" s="1">
        <v>91994026</v>
      </c>
      <c r="R16" s="1">
        <v>78203901</v>
      </c>
      <c r="S16" s="1">
        <v>13790125</v>
      </c>
      <c r="T16" s="1">
        <v>12450056</v>
      </c>
      <c r="U16" s="1">
        <v>1340069</v>
      </c>
      <c r="V16" s="1">
        <v>5017342</v>
      </c>
      <c r="W16" s="1">
        <v>6405336</v>
      </c>
      <c r="X16" s="1">
        <v>1387994</v>
      </c>
      <c r="Y16" s="1">
        <v>-524782</v>
      </c>
      <c r="Z16" s="1">
        <v>748850</v>
      </c>
      <c r="AA16" s="1">
        <v>1273632</v>
      </c>
      <c r="AB16" s="9">
        <v>5429847</v>
      </c>
      <c r="AC16" s="1"/>
      <c r="AD16" s="45" t="s">
        <v>36</v>
      </c>
      <c r="AE16" s="1">
        <v>649456</v>
      </c>
      <c r="AF16" s="1">
        <v>745496</v>
      </c>
      <c r="AG16" s="1">
        <v>96040</v>
      </c>
      <c r="AH16" s="1">
        <v>723974</v>
      </c>
      <c r="AI16" s="1">
        <v>3872197</v>
      </c>
      <c r="AJ16" s="1">
        <v>184220</v>
      </c>
      <c r="AK16" s="1">
        <v>112277</v>
      </c>
      <c r="AL16" s="1">
        <v>130599</v>
      </c>
      <c r="AM16" s="1">
        <v>18322</v>
      </c>
      <c r="AN16" s="1">
        <v>31243783</v>
      </c>
      <c r="AO16" s="1">
        <v>9625852</v>
      </c>
      <c r="AP16" s="1">
        <v>10118722</v>
      </c>
      <c r="AQ16" s="9">
        <v>-492870</v>
      </c>
      <c r="AR16" s="1">
        <v>0</v>
      </c>
      <c r="AS16" s="45" t="s">
        <v>36</v>
      </c>
      <c r="AT16" s="10">
        <v>1863224</v>
      </c>
      <c r="AU16" s="1">
        <v>1597136</v>
      </c>
      <c r="AV16" s="1">
        <v>266088</v>
      </c>
      <c r="AW16" s="1">
        <v>19754707</v>
      </c>
      <c r="AX16" s="1">
        <v>3958708</v>
      </c>
      <c r="AY16" s="1">
        <v>4539370</v>
      </c>
      <c r="AZ16" s="1">
        <v>11256629</v>
      </c>
      <c r="BA16" s="1">
        <v>128255151</v>
      </c>
      <c r="BB16" s="1">
        <v>59756</v>
      </c>
      <c r="BC16" s="9">
        <v>2146.3141943905216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2086.4186838404025</v>
      </c>
      <c r="C17" s="109">
        <f t="shared" si="1"/>
        <v>1514.5752461322081</v>
      </c>
      <c r="D17" s="109">
        <f t="shared" si="2"/>
        <v>113.21444962617514</v>
      </c>
      <c r="E17" s="109">
        <f t="shared" si="3"/>
        <v>130.45702864756828</v>
      </c>
      <c r="F17" s="109">
        <f t="shared" si="4"/>
        <v>2.8748982160041452</v>
      </c>
      <c r="G17" s="109">
        <f t="shared" si="5"/>
        <v>325.29706121844697</v>
      </c>
      <c r="H17" s="108" t="s">
        <v>37</v>
      </c>
      <c r="I17" s="119">
        <f t="shared" si="6"/>
        <v>56370860</v>
      </c>
      <c r="J17" s="115">
        <f t="shared" si="7"/>
        <v>40920794</v>
      </c>
      <c r="K17" s="115">
        <f t="shared" si="8"/>
        <v>3058828</v>
      </c>
      <c r="L17" s="115">
        <f t="shared" si="9"/>
        <v>3524688</v>
      </c>
      <c r="M17" s="115">
        <f t="shared" si="10"/>
        <v>77674</v>
      </c>
      <c r="N17" s="120">
        <f t="shared" si="11"/>
        <v>8788876</v>
      </c>
      <c r="P17" s="45" t="s">
        <v>37</v>
      </c>
      <c r="Q17" s="1">
        <v>40920794</v>
      </c>
      <c r="R17" s="1">
        <v>34796701</v>
      </c>
      <c r="S17" s="1">
        <v>6124093</v>
      </c>
      <c r="T17" s="1">
        <v>5529476</v>
      </c>
      <c r="U17" s="1">
        <v>594617</v>
      </c>
      <c r="V17" s="1">
        <v>3058828</v>
      </c>
      <c r="W17" s="1">
        <v>3860162</v>
      </c>
      <c r="X17" s="1">
        <v>801334</v>
      </c>
      <c r="Y17" s="1">
        <v>-77126</v>
      </c>
      <c r="Z17" s="1">
        <v>669686</v>
      </c>
      <c r="AA17" s="1">
        <v>746812</v>
      </c>
      <c r="AB17" s="9">
        <v>3078591</v>
      </c>
      <c r="AC17" s="1"/>
      <c r="AD17" s="45" t="s">
        <v>37</v>
      </c>
      <c r="AE17" s="1">
        <v>304712</v>
      </c>
      <c r="AF17" s="1">
        <v>349873</v>
      </c>
      <c r="AG17" s="1">
        <v>45161</v>
      </c>
      <c r="AH17" s="1">
        <v>250675</v>
      </c>
      <c r="AI17" s="1">
        <v>1811400</v>
      </c>
      <c r="AJ17" s="1">
        <v>711804</v>
      </c>
      <c r="AK17" s="1">
        <v>57363</v>
      </c>
      <c r="AL17" s="1">
        <v>66724</v>
      </c>
      <c r="AM17" s="1">
        <v>9361</v>
      </c>
      <c r="AN17" s="1">
        <v>12391238</v>
      </c>
      <c r="AO17" s="1">
        <v>3524688</v>
      </c>
      <c r="AP17" s="1">
        <v>3789678</v>
      </c>
      <c r="AQ17" s="9">
        <v>-264990</v>
      </c>
      <c r="AR17" s="1">
        <v>0</v>
      </c>
      <c r="AS17" s="45" t="s">
        <v>37</v>
      </c>
      <c r="AT17" s="1">
        <v>77674</v>
      </c>
      <c r="AU17" s="1">
        <v>-42913</v>
      </c>
      <c r="AV17" s="1">
        <v>120587</v>
      </c>
      <c r="AW17" s="1">
        <v>8788876</v>
      </c>
      <c r="AX17" s="1">
        <v>2689328</v>
      </c>
      <c r="AY17" s="1">
        <v>1622484</v>
      </c>
      <c r="AZ17" s="1">
        <v>4477064</v>
      </c>
      <c r="BA17" s="1">
        <v>56370860</v>
      </c>
      <c r="BB17" s="1">
        <v>27018</v>
      </c>
      <c r="BC17" s="9">
        <v>2086.4186838404025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2013.9227571036633</v>
      </c>
      <c r="C18" s="109">
        <f t="shared" si="1"/>
        <v>1411.3443841477417</v>
      </c>
      <c r="D18" s="109">
        <f t="shared" si="2"/>
        <v>117.42612311002067</v>
      </c>
      <c r="E18" s="109">
        <f t="shared" si="3"/>
        <v>136.48700129322327</v>
      </c>
      <c r="F18" s="109">
        <f t="shared" si="4"/>
        <v>13.969554865299315</v>
      </c>
      <c r="G18" s="109">
        <f t="shared" si="5"/>
        <v>334.69569368737837</v>
      </c>
      <c r="H18" s="108" t="s">
        <v>38</v>
      </c>
      <c r="I18" s="119">
        <f t="shared" si="6"/>
        <v>166629955</v>
      </c>
      <c r="J18" s="115">
        <f t="shared" si="7"/>
        <v>116773223</v>
      </c>
      <c r="K18" s="115">
        <f t="shared" si="8"/>
        <v>9715720</v>
      </c>
      <c r="L18" s="115">
        <f t="shared" si="9"/>
        <v>11292798</v>
      </c>
      <c r="M18" s="115">
        <f t="shared" si="10"/>
        <v>1155827</v>
      </c>
      <c r="N18" s="120">
        <f t="shared" si="11"/>
        <v>27692387</v>
      </c>
      <c r="P18" s="45" t="s">
        <v>38</v>
      </c>
      <c r="Q18" s="1">
        <v>116773223</v>
      </c>
      <c r="R18" s="1">
        <v>99287098</v>
      </c>
      <c r="S18" s="1">
        <v>17486125</v>
      </c>
      <c r="T18" s="1">
        <v>15787581</v>
      </c>
      <c r="U18" s="1">
        <v>1698544</v>
      </c>
      <c r="V18" s="1">
        <v>9715720</v>
      </c>
      <c r="W18" s="1">
        <v>11476972</v>
      </c>
      <c r="X18" s="1">
        <v>1761252</v>
      </c>
      <c r="Y18" s="1">
        <v>-220637</v>
      </c>
      <c r="Z18" s="1">
        <v>1359153</v>
      </c>
      <c r="AA18" s="1">
        <v>1579790</v>
      </c>
      <c r="AB18" s="9">
        <v>9736703</v>
      </c>
      <c r="AC18" s="1"/>
      <c r="AD18" s="45" t="s">
        <v>38</v>
      </c>
      <c r="AE18" s="1">
        <v>1676504</v>
      </c>
      <c r="AF18" s="1">
        <v>1825386</v>
      </c>
      <c r="AG18" s="1">
        <v>148882</v>
      </c>
      <c r="AH18" s="1">
        <v>1924189</v>
      </c>
      <c r="AI18" s="1">
        <v>5214852</v>
      </c>
      <c r="AJ18" s="1">
        <v>921158</v>
      </c>
      <c r="AK18" s="1">
        <v>199654</v>
      </c>
      <c r="AL18" s="1">
        <v>232234</v>
      </c>
      <c r="AM18" s="1">
        <v>32580</v>
      </c>
      <c r="AN18" s="1">
        <v>40141012</v>
      </c>
      <c r="AO18" s="1">
        <v>11292798</v>
      </c>
      <c r="AP18" s="1">
        <v>12261514</v>
      </c>
      <c r="AQ18" s="9">
        <v>-968716</v>
      </c>
      <c r="AR18" s="1">
        <v>0</v>
      </c>
      <c r="AS18" s="45" t="s">
        <v>38</v>
      </c>
      <c r="AT18" s="1">
        <v>1155827</v>
      </c>
      <c r="AU18" s="1">
        <v>625289</v>
      </c>
      <c r="AV18" s="1">
        <v>530538</v>
      </c>
      <c r="AW18" s="1">
        <v>27692387</v>
      </c>
      <c r="AX18" s="1">
        <v>4824476</v>
      </c>
      <c r="AY18" s="1">
        <v>7435482</v>
      </c>
      <c r="AZ18" s="1">
        <v>15432429</v>
      </c>
      <c r="BA18" s="1">
        <v>166629955</v>
      </c>
      <c r="BB18" s="1">
        <v>82739</v>
      </c>
      <c r="BC18" s="9">
        <v>2013.9227571036633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2671.266763748501</v>
      </c>
      <c r="C19" s="109">
        <f t="shared" si="1"/>
        <v>1957.8848209696762</v>
      </c>
      <c r="D19" s="109">
        <f t="shared" si="2"/>
        <v>139.39014904916908</v>
      </c>
      <c r="E19" s="109">
        <f t="shared" si="3"/>
        <v>155.45012849066302</v>
      </c>
      <c r="F19" s="109">
        <f t="shared" si="4"/>
        <v>98.266301182114105</v>
      </c>
      <c r="G19" s="109">
        <f t="shared" si="5"/>
        <v>320.27536405687852</v>
      </c>
      <c r="H19" s="116" t="s">
        <v>39</v>
      </c>
      <c r="I19" s="119">
        <f t="shared" si="6"/>
        <v>155921841</v>
      </c>
      <c r="J19" s="115">
        <f t="shared" si="7"/>
        <v>114281737</v>
      </c>
      <c r="K19" s="115">
        <f t="shared" si="8"/>
        <v>8136203</v>
      </c>
      <c r="L19" s="115">
        <f t="shared" si="9"/>
        <v>9073624</v>
      </c>
      <c r="M19" s="115">
        <f t="shared" si="10"/>
        <v>5735804</v>
      </c>
      <c r="N19" s="120">
        <f t="shared" si="11"/>
        <v>18694473</v>
      </c>
      <c r="P19" s="48" t="s">
        <v>39</v>
      </c>
      <c r="Q19" s="12">
        <v>114281737</v>
      </c>
      <c r="R19" s="12">
        <v>97159979</v>
      </c>
      <c r="S19" s="12">
        <v>17121758</v>
      </c>
      <c r="T19" s="12">
        <v>15460905</v>
      </c>
      <c r="U19" s="12">
        <v>1660853</v>
      </c>
      <c r="V19" s="12">
        <v>8136203</v>
      </c>
      <c r="W19" s="12">
        <v>12468213</v>
      </c>
      <c r="X19" s="12">
        <v>4332010</v>
      </c>
      <c r="Y19" s="12">
        <v>950950</v>
      </c>
      <c r="Z19" s="12">
        <v>5167298</v>
      </c>
      <c r="AA19" s="12">
        <v>4216348</v>
      </c>
      <c r="AB19" s="13">
        <v>7041059</v>
      </c>
      <c r="AC19" s="1"/>
      <c r="AD19" s="48" t="s">
        <v>39</v>
      </c>
      <c r="AE19" s="12">
        <v>680005</v>
      </c>
      <c r="AF19" s="12">
        <v>772137</v>
      </c>
      <c r="AG19" s="12">
        <v>92132</v>
      </c>
      <c r="AH19" s="12">
        <v>1736260</v>
      </c>
      <c r="AI19" s="12">
        <v>3918517</v>
      </c>
      <c r="AJ19" s="12">
        <v>706277</v>
      </c>
      <c r="AK19" s="12">
        <v>144194</v>
      </c>
      <c r="AL19" s="12">
        <v>167724</v>
      </c>
      <c r="AM19" s="12">
        <v>23530</v>
      </c>
      <c r="AN19" s="12">
        <v>33503901</v>
      </c>
      <c r="AO19" s="12">
        <v>9073624</v>
      </c>
      <c r="AP19" s="12">
        <v>9308784</v>
      </c>
      <c r="AQ19" s="13">
        <v>-235160</v>
      </c>
      <c r="AR19" s="1">
        <v>0</v>
      </c>
      <c r="AS19" s="48" t="s">
        <v>39</v>
      </c>
      <c r="AT19" s="11">
        <v>5735804</v>
      </c>
      <c r="AU19" s="12">
        <v>5593918</v>
      </c>
      <c r="AV19" s="12">
        <v>141886</v>
      </c>
      <c r="AW19" s="12">
        <v>18694473</v>
      </c>
      <c r="AX19" s="12">
        <v>1285338</v>
      </c>
      <c r="AY19" s="12">
        <v>4655483</v>
      </c>
      <c r="AZ19" s="12">
        <v>12753652</v>
      </c>
      <c r="BA19" s="12">
        <v>155921841</v>
      </c>
      <c r="BB19" s="12">
        <v>58370</v>
      </c>
      <c r="BC19" s="13">
        <v>2671.266763748501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 t="shared" si="0"/>
        <v>1786.8742862672989</v>
      </c>
      <c r="C20" s="109">
        <f t="shared" si="1"/>
        <v>1308.680150972612</v>
      </c>
      <c r="D20" s="109">
        <f t="shared" si="2"/>
        <v>89.92993322365237</v>
      </c>
      <c r="E20" s="109">
        <f t="shared" si="3"/>
        <v>82.065615019839356</v>
      </c>
      <c r="F20" s="109">
        <f t="shared" si="4"/>
        <v>18.651311332623632</v>
      </c>
      <c r="G20" s="109">
        <f t="shared" si="5"/>
        <v>287.54727571857154</v>
      </c>
      <c r="H20" s="116" t="s">
        <v>40</v>
      </c>
      <c r="I20" s="180">
        <f t="shared" si="6"/>
        <v>18463772</v>
      </c>
      <c r="J20" s="181">
        <f t="shared" si="7"/>
        <v>13522592</v>
      </c>
      <c r="K20" s="181">
        <f t="shared" si="8"/>
        <v>929246</v>
      </c>
      <c r="L20" s="181">
        <f t="shared" si="9"/>
        <v>847984</v>
      </c>
      <c r="M20" s="181">
        <f t="shared" si="10"/>
        <v>192724</v>
      </c>
      <c r="N20" s="182">
        <f t="shared" si="11"/>
        <v>2971226</v>
      </c>
      <c r="P20" s="48" t="s">
        <v>40</v>
      </c>
      <c r="Q20" s="12">
        <v>13522592</v>
      </c>
      <c r="R20" s="12">
        <v>11495004</v>
      </c>
      <c r="S20" s="12">
        <v>2027588</v>
      </c>
      <c r="T20" s="12">
        <v>1831297</v>
      </c>
      <c r="U20" s="12">
        <v>196291</v>
      </c>
      <c r="V20" s="12">
        <v>929246</v>
      </c>
      <c r="W20" s="12">
        <v>1085907</v>
      </c>
      <c r="X20" s="12">
        <v>156661</v>
      </c>
      <c r="Y20" s="12">
        <v>-21450</v>
      </c>
      <c r="Z20" s="12">
        <v>114342</v>
      </c>
      <c r="AA20" s="12">
        <v>135792</v>
      </c>
      <c r="AB20" s="13">
        <v>921965</v>
      </c>
      <c r="AC20" s="1"/>
      <c r="AD20" s="48" t="s">
        <v>40</v>
      </c>
      <c r="AE20" s="12">
        <v>118036</v>
      </c>
      <c r="AF20" s="12">
        <v>134217</v>
      </c>
      <c r="AG20" s="12">
        <v>16181</v>
      </c>
      <c r="AH20" s="12">
        <v>137618</v>
      </c>
      <c r="AI20" s="12">
        <v>612814</v>
      </c>
      <c r="AJ20" s="12">
        <v>53497</v>
      </c>
      <c r="AK20" s="12">
        <v>28731</v>
      </c>
      <c r="AL20" s="12">
        <v>33419</v>
      </c>
      <c r="AM20" s="12">
        <v>4688</v>
      </c>
      <c r="AN20" s="12">
        <v>4011934</v>
      </c>
      <c r="AO20" s="12">
        <v>847984</v>
      </c>
      <c r="AP20" s="12">
        <v>899674</v>
      </c>
      <c r="AQ20" s="13">
        <v>-51690</v>
      </c>
      <c r="AR20" s="1">
        <v>0</v>
      </c>
      <c r="AS20" s="48" t="s">
        <v>40</v>
      </c>
      <c r="AT20" s="12">
        <v>192724</v>
      </c>
      <c r="AU20" s="12">
        <v>126388</v>
      </c>
      <c r="AV20" s="12">
        <v>66336</v>
      </c>
      <c r="AW20" s="12">
        <v>2971226</v>
      </c>
      <c r="AX20" s="12">
        <v>333892</v>
      </c>
      <c r="AY20" s="12">
        <v>851994</v>
      </c>
      <c r="AZ20" s="12">
        <v>1785340</v>
      </c>
      <c r="BA20" s="12">
        <v>18463772</v>
      </c>
      <c r="BB20" s="12">
        <v>10333</v>
      </c>
      <c r="BC20" s="13">
        <v>1786.8742862672989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2050.9424501424501</v>
      </c>
      <c r="C21" s="109">
        <f t="shared" si="1"/>
        <v>1466.0453941120609</v>
      </c>
      <c r="D21" s="109">
        <f t="shared" si="2"/>
        <v>120.12421652421652</v>
      </c>
      <c r="E21" s="109">
        <f t="shared" si="3"/>
        <v>97.679392212725546</v>
      </c>
      <c r="F21" s="109">
        <f t="shared" si="4"/>
        <v>12.021082621082622</v>
      </c>
      <c r="G21" s="109">
        <f t="shared" si="5"/>
        <v>355.0723646723647</v>
      </c>
      <c r="H21" s="108" t="s">
        <v>9</v>
      </c>
      <c r="I21" s="119">
        <f t="shared" si="6"/>
        <v>10798212</v>
      </c>
      <c r="J21" s="115">
        <f t="shared" si="7"/>
        <v>7718729</v>
      </c>
      <c r="K21" s="115">
        <f t="shared" si="8"/>
        <v>632454</v>
      </c>
      <c r="L21" s="115">
        <f t="shared" si="9"/>
        <v>514282</v>
      </c>
      <c r="M21" s="115">
        <f t="shared" si="10"/>
        <v>63291</v>
      </c>
      <c r="N21" s="120">
        <f t="shared" si="11"/>
        <v>1869456</v>
      </c>
      <c r="P21" s="45" t="s">
        <v>9</v>
      </c>
      <c r="Q21" s="1">
        <v>7718729</v>
      </c>
      <c r="R21" s="1">
        <v>6561300</v>
      </c>
      <c r="S21" s="1">
        <v>1157429</v>
      </c>
      <c r="T21" s="1">
        <v>1045333</v>
      </c>
      <c r="U21" s="1">
        <v>112096</v>
      </c>
      <c r="V21" s="1">
        <v>632454</v>
      </c>
      <c r="W21" s="1">
        <v>690602</v>
      </c>
      <c r="X21" s="1">
        <v>58148</v>
      </c>
      <c r="Y21" s="1">
        <v>-3187</v>
      </c>
      <c r="Z21" s="1">
        <v>45140</v>
      </c>
      <c r="AA21" s="1">
        <v>48327</v>
      </c>
      <c r="AB21" s="9">
        <v>625574</v>
      </c>
      <c r="AC21" s="1"/>
      <c r="AD21" s="45" t="s">
        <v>9</v>
      </c>
      <c r="AE21" s="1">
        <v>68485</v>
      </c>
      <c r="AF21" s="1">
        <v>76663</v>
      </c>
      <c r="AG21" s="1">
        <v>8178</v>
      </c>
      <c r="AH21" s="1">
        <v>21036</v>
      </c>
      <c r="AI21" s="1">
        <v>345190</v>
      </c>
      <c r="AJ21" s="1">
        <v>190863</v>
      </c>
      <c r="AK21" s="1">
        <v>10067</v>
      </c>
      <c r="AL21" s="1">
        <v>11710</v>
      </c>
      <c r="AM21" s="1">
        <v>1643</v>
      </c>
      <c r="AN21" s="1">
        <v>2447029</v>
      </c>
      <c r="AO21" s="1">
        <v>514282</v>
      </c>
      <c r="AP21" s="1">
        <v>548862</v>
      </c>
      <c r="AQ21" s="9">
        <v>-34580</v>
      </c>
      <c r="AR21" s="1">
        <v>0</v>
      </c>
      <c r="AS21" s="45" t="s">
        <v>9</v>
      </c>
      <c r="AT21" s="10">
        <v>63291</v>
      </c>
      <c r="AU21" s="1">
        <v>31141</v>
      </c>
      <c r="AV21" s="1">
        <v>32150</v>
      </c>
      <c r="AW21" s="1">
        <v>1869456</v>
      </c>
      <c r="AX21" s="1">
        <v>470806</v>
      </c>
      <c r="AY21" s="1">
        <v>244078</v>
      </c>
      <c r="AZ21" s="1">
        <v>1154572</v>
      </c>
      <c r="BA21" s="1">
        <v>10798212</v>
      </c>
      <c r="BB21" s="1">
        <v>5265</v>
      </c>
      <c r="BC21" s="9">
        <v>2050.9424501424501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2154.2746781115879</v>
      </c>
      <c r="C22" s="109">
        <f t="shared" si="1"/>
        <v>1415.3098303699162</v>
      </c>
      <c r="D22" s="109">
        <f t="shared" si="2"/>
        <v>106.86623748211731</v>
      </c>
      <c r="E22" s="109">
        <f t="shared" si="3"/>
        <v>154.49509503372164</v>
      </c>
      <c r="F22" s="109">
        <f t="shared" si="4"/>
        <v>159.23625587574085</v>
      </c>
      <c r="G22" s="109">
        <f t="shared" si="5"/>
        <v>318.36725935009196</v>
      </c>
      <c r="H22" s="108" t="s">
        <v>10</v>
      </c>
      <c r="I22" s="119">
        <f t="shared" si="6"/>
        <v>21081732</v>
      </c>
      <c r="J22" s="115">
        <f t="shared" si="7"/>
        <v>13850222</v>
      </c>
      <c r="K22" s="115">
        <f t="shared" si="8"/>
        <v>1045793</v>
      </c>
      <c r="L22" s="115">
        <f t="shared" si="9"/>
        <v>1511889</v>
      </c>
      <c r="M22" s="115">
        <f t="shared" si="10"/>
        <v>1558286</v>
      </c>
      <c r="N22" s="120">
        <f t="shared" si="11"/>
        <v>3115542</v>
      </c>
      <c r="P22" s="45" t="s">
        <v>10</v>
      </c>
      <c r="Q22" s="1">
        <v>13850222</v>
      </c>
      <c r="R22" s="1">
        <v>11776718</v>
      </c>
      <c r="S22" s="1">
        <v>2073504</v>
      </c>
      <c r="T22" s="1">
        <v>1874007</v>
      </c>
      <c r="U22" s="1">
        <v>199497</v>
      </c>
      <c r="V22" s="1">
        <v>1045793</v>
      </c>
      <c r="W22" s="1">
        <v>1169177</v>
      </c>
      <c r="X22" s="1">
        <v>123384</v>
      </c>
      <c r="Y22" s="1">
        <v>-3198</v>
      </c>
      <c r="Z22" s="1">
        <v>101262</v>
      </c>
      <c r="AA22" s="1">
        <v>104460</v>
      </c>
      <c r="AB22" s="9">
        <v>1030786</v>
      </c>
      <c r="AC22" s="1"/>
      <c r="AD22" s="45" t="s">
        <v>10</v>
      </c>
      <c r="AE22" s="1">
        <v>145043</v>
      </c>
      <c r="AF22" s="1">
        <v>160996</v>
      </c>
      <c r="AG22" s="1">
        <v>15953</v>
      </c>
      <c r="AH22" s="1">
        <v>189015</v>
      </c>
      <c r="AI22" s="1">
        <v>602131</v>
      </c>
      <c r="AJ22" s="1">
        <v>94597</v>
      </c>
      <c r="AK22" s="1">
        <v>18205</v>
      </c>
      <c r="AL22" s="1">
        <v>21176</v>
      </c>
      <c r="AM22" s="1">
        <v>2971</v>
      </c>
      <c r="AN22" s="1">
        <v>6185717</v>
      </c>
      <c r="AO22" s="1">
        <v>1511889</v>
      </c>
      <c r="AP22" s="1">
        <v>1585110</v>
      </c>
      <c r="AQ22" s="9">
        <v>-73221</v>
      </c>
      <c r="AR22" s="1">
        <v>0</v>
      </c>
      <c r="AS22" s="45" t="s">
        <v>10</v>
      </c>
      <c r="AT22" s="10">
        <v>1558286</v>
      </c>
      <c r="AU22" s="1">
        <v>1517339</v>
      </c>
      <c r="AV22" s="1">
        <v>40947</v>
      </c>
      <c r="AW22" s="1">
        <v>3115542</v>
      </c>
      <c r="AX22" s="1">
        <v>380115</v>
      </c>
      <c r="AY22" s="1">
        <v>977866</v>
      </c>
      <c r="AZ22" s="1">
        <v>1757561</v>
      </c>
      <c r="BA22" s="1">
        <v>21081732</v>
      </c>
      <c r="BB22" s="1">
        <v>9786</v>
      </c>
      <c r="BC22" s="9">
        <v>2154.2746781115879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2250.0298319592171</v>
      </c>
      <c r="C23" s="109">
        <f t="shared" si="1"/>
        <v>1671.1785511989426</v>
      </c>
      <c r="D23" s="109">
        <f t="shared" si="2"/>
        <v>104.2938510919504</v>
      </c>
      <c r="E23" s="109">
        <f t="shared" si="3"/>
        <v>177.8965951287054</v>
      </c>
      <c r="F23" s="109">
        <f t="shared" si="4"/>
        <v>11.329032664107244</v>
      </c>
      <c r="G23" s="109">
        <f t="shared" si="5"/>
        <v>285.33180187551136</v>
      </c>
      <c r="H23" s="108" t="s">
        <v>11</v>
      </c>
      <c r="I23" s="119">
        <f t="shared" si="6"/>
        <v>35750724</v>
      </c>
      <c r="J23" s="115">
        <f t="shared" si="7"/>
        <v>26553356</v>
      </c>
      <c r="K23" s="115">
        <f t="shared" si="8"/>
        <v>1657125</v>
      </c>
      <c r="L23" s="115">
        <f t="shared" si="9"/>
        <v>2826599</v>
      </c>
      <c r="M23" s="115">
        <f t="shared" si="10"/>
        <v>180007</v>
      </c>
      <c r="N23" s="120">
        <f t="shared" si="11"/>
        <v>4533637</v>
      </c>
      <c r="P23" s="45" t="s">
        <v>11</v>
      </c>
      <c r="Q23" s="1">
        <v>26553356</v>
      </c>
      <c r="R23" s="1">
        <v>22598071</v>
      </c>
      <c r="S23" s="1">
        <v>3955285</v>
      </c>
      <c r="T23" s="1">
        <v>3573917</v>
      </c>
      <c r="U23" s="1">
        <v>381368</v>
      </c>
      <c r="V23" s="1">
        <v>1657125</v>
      </c>
      <c r="W23" s="1">
        <v>1957874</v>
      </c>
      <c r="X23" s="1">
        <v>300749</v>
      </c>
      <c r="Y23" s="1">
        <v>-240850</v>
      </c>
      <c r="Z23" s="1">
        <v>27248</v>
      </c>
      <c r="AA23" s="1">
        <v>268098</v>
      </c>
      <c r="AB23" s="9">
        <v>1866472</v>
      </c>
      <c r="AC23" s="1"/>
      <c r="AD23" s="45" t="s">
        <v>11</v>
      </c>
      <c r="AE23" s="1">
        <v>240189</v>
      </c>
      <c r="AF23" s="1">
        <v>267699</v>
      </c>
      <c r="AG23" s="1">
        <v>27510</v>
      </c>
      <c r="AH23" s="1">
        <v>172508</v>
      </c>
      <c r="AI23" s="1">
        <v>976901</v>
      </c>
      <c r="AJ23" s="1">
        <v>476874</v>
      </c>
      <c r="AK23" s="1">
        <v>31503</v>
      </c>
      <c r="AL23" s="1">
        <v>36644</v>
      </c>
      <c r="AM23" s="1">
        <v>5141</v>
      </c>
      <c r="AN23" s="1">
        <v>7540243</v>
      </c>
      <c r="AO23" s="1">
        <v>2826599</v>
      </c>
      <c r="AP23" s="1">
        <v>2979880</v>
      </c>
      <c r="AQ23" s="9">
        <v>-153281</v>
      </c>
      <c r="AR23" s="1">
        <v>0</v>
      </c>
      <c r="AS23" s="45" t="s">
        <v>11</v>
      </c>
      <c r="AT23" s="10">
        <v>180007</v>
      </c>
      <c r="AU23" s="1">
        <v>98695</v>
      </c>
      <c r="AV23" s="1">
        <v>81312</v>
      </c>
      <c r="AW23" s="1">
        <v>4533637</v>
      </c>
      <c r="AX23" s="1">
        <v>205594</v>
      </c>
      <c r="AY23" s="1">
        <v>1054021</v>
      </c>
      <c r="AZ23" s="1">
        <v>3274022</v>
      </c>
      <c r="BA23" s="1">
        <v>35750724</v>
      </c>
      <c r="BB23" s="1">
        <v>15889</v>
      </c>
      <c r="BC23" s="9">
        <v>2250.0298319592171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2101.2409969581004</v>
      </c>
      <c r="C24" s="109">
        <f t="shared" si="1"/>
        <v>1369.8344617800019</v>
      </c>
      <c r="D24" s="109">
        <f t="shared" si="2"/>
        <v>151.15376312432539</v>
      </c>
      <c r="E24" s="109">
        <f t="shared" si="3"/>
        <v>126.64831714257679</v>
      </c>
      <c r="F24" s="109">
        <f t="shared" si="4"/>
        <v>95.847806888430966</v>
      </c>
      <c r="G24" s="109">
        <f t="shared" si="5"/>
        <v>357.75664802276521</v>
      </c>
      <c r="H24" s="116" t="s">
        <v>41</v>
      </c>
      <c r="I24" s="119">
        <f t="shared" si="6"/>
        <v>21413747</v>
      </c>
      <c r="J24" s="115">
        <f t="shared" si="7"/>
        <v>13959983</v>
      </c>
      <c r="K24" s="115">
        <f t="shared" si="8"/>
        <v>1540408</v>
      </c>
      <c r="L24" s="115">
        <f t="shared" si="9"/>
        <v>1290673</v>
      </c>
      <c r="M24" s="115">
        <f t="shared" si="10"/>
        <v>976785</v>
      </c>
      <c r="N24" s="120">
        <f t="shared" si="11"/>
        <v>3645898</v>
      </c>
      <c r="P24" s="48" t="s">
        <v>41</v>
      </c>
      <c r="Q24" s="12">
        <v>13959983</v>
      </c>
      <c r="R24" s="12">
        <v>11870802</v>
      </c>
      <c r="S24" s="12">
        <v>2089181</v>
      </c>
      <c r="T24" s="12">
        <v>1886355</v>
      </c>
      <c r="U24" s="12">
        <v>202826</v>
      </c>
      <c r="V24" s="12">
        <v>1540408</v>
      </c>
      <c r="W24" s="12">
        <v>1669822</v>
      </c>
      <c r="X24" s="12">
        <v>129414</v>
      </c>
      <c r="Y24" s="12">
        <v>-81309</v>
      </c>
      <c r="Z24" s="12">
        <v>28857</v>
      </c>
      <c r="AA24" s="12">
        <v>110166</v>
      </c>
      <c r="AB24" s="13">
        <v>1600209</v>
      </c>
      <c r="AC24" s="1"/>
      <c r="AD24" s="48" t="s">
        <v>41</v>
      </c>
      <c r="AE24" s="12">
        <v>134601</v>
      </c>
      <c r="AF24" s="12">
        <v>150339</v>
      </c>
      <c r="AG24" s="12">
        <v>15738</v>
      </c>
      <c r="AH24" s="12">
        <v>212213</v>
      </c>
      <c r="AI24" s="12">
        <v>648753</v>
      </c>
      <c r="AJ24" s="12">
        <v>604642</v>
      </c>
      <c r="AK24" s="12">
        <v>21508</v>
      </c>
      <c r="AL24" s="12">
        <v>25018</v>
      </c>
      <c r="AM24" s="12">
        <v>3510</v>
      </c>
      <c r="AN24" s="12">
        <v>5913356</v>
      </c>
      <c r="AO24" s="12">
        <v>1290673</v>
      </c>
      <c r="AP24" s="12">
        <v>1353211</v>
      </c>
      <c r="AQ24" s="13">
        <v>-62538</v>
      </c>
      <c r="AR24" s="1">
        <v>0</v>
      </c>
      <c r="AS24" s="48" t="s">
        <v>41</v>
      </c>
      <c r="AT24" s="11">
        <v>976785</v>
      </c>
      <c r="AU24" s="12">
        <v>904373</v>
      </c>
      <c r="AV24" s="12">
        <v>72412</v>
      </c>
      <c r="AW24" s="12">
        <v>3645898</v>
      </c>
      <c r="AX24" s="12">
        <v>764807</v>
      </c>
      <c r="AY24" s="12">
        <v>918857</v>
      </c>
      <c r="AZ24" s="12">
        <v>1962234</v>
      </c>
      <c r="BA24" s="12">
        <v>21413747</v>
      </c>
      <c r="BB24" s="12">
        <v>10191</v>
      </c>
      <c r="BC24" s="13">
        <v>2101.2409969581004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108" t="s">
        <v>12</v>
      </c>
      <c r="B25" s="115">
        <f t="shared" si="0"/>
        <v>2625.0992167882337</v>
      </c>
      <c r="C25" s="115">
        <f t="shared" si="1"/>
        <v>2018.7284168360636</v>
      </c>
      <c r="D25" s="115">
        <f t="shared" si="2"/>
        <v>117.40553629080473</v>
      </c>
      <c r="E25" s="115">
        <f t="shared" si="3"/>
        <v>205.54194069113953</v>
      </c>
      <c r="F25" s="115">
        <f t="shared" si="4"/>
        <v>11.889094822432142</v>
      </c>
      <c r="G25" s="115">
        <f t="shared" si="5"/>
        <v>271.53422814779384</v>
      </c>
      <c r="H25" s="108" t="s">
        <v>12</v>
      </c>
      <c r="I25" s="180">
        <f t="shared" si="6"/>
        <v>87814819</v>
      </c>
      <c r="J25" s="181">
        <f t="shared" si="7"/>
        <v>67530503</v>
      </c>
      <c r="K25" s="181">
        <f t="shared" si="8"/>
        <v>3927450</v>
      </c>
      <c r="L25" s="181">
        <f t="shared" si="9"/>
        <v>6875789</v>
      </c>
      <c r="M25" s="181">
        <f t="shared" si="10"/>
        <v>397714</v>
      </c>
      <c r="N25" s="182">
        <f t="shared" si="11"/>
        <v>9083363</v>
      </c>
      <c r="P25" s="45" t="s">
        <v>12</v>
      </c>
      <c r="Q25" s="1">
        <v>67530503</v>
      </c>
      <c r="R25" s="1">
        <v>57424335</v>
      </c>
      <c r="S25" s="1">
        <v>10106168</v>
      </c>
      <c r="T25" s="1">
        <v>9127511</v>
      </c>
      <c r="U25" s="1">
        <v>978657</v>
      </c>
      <c r="V25" s="1">
        <v>3927450</v>
      </c>
      <c r="W25" s="1">
        <v>4489639</v>
      </c>
      <c r="X25" s="1">
        <v>562189</v>
      </c>
      <c r="Y25" s="1">
        <v>-194288</v>
      </c>
      <c r="Z25" s="1">
        <v>301199</v>
      </c>
      <c r="AA25" s="1">
        <v>495487</v>
      </c>
      <c r="AB25" s="9">
        <v>4061876</v>
      </c>
      <c r="AC25" s="1"/>
      <c r="AD25" s="45" t="s">
        <v>12</v>
      </c>
      <c r="AE25" s="1">
        <v>402307</v>
      </c>
      <c r="AF25" s="1">
        <v>459240</v>
      </c>
      <c r="AG25" s="1">
        <v>56933</v>
      </c>
      <c r="AH25" s="1">
        <v>345387</v>
      </c>
      <c r="AI25" s="1">
        <v>2271098</v>
      </c>
      <c r="AJ25" s="1">
        <v>1043084</v>
      </c>
      <c r="AK25" s="1">
        <v>59862</v>
      </c>
      <c r="AL25" s="1">
        <v>69631</v>
      </c>
      <c r="AM25" s="1">
        <v>9769</v>
      </c>
      <c r="AN25" s="1">
        <v>16356866</v>
      </c>
      <c r="AO25" s="1">
        <v>6875789</v>
      </c>
      <c r="AP25" s="1">
        <v>7172673</v>
      </c>
      <c r="AQ25" s="9">
        <v>-296884</v>
      </c>
      <c r="AR25" s="1">
        <v>0</v>
      </c>
      <c r="AS25" s="45" t="s">
        <v>12</v>
      </c>
      <c r="AT25" s="10">
        <v>397714</v>
      </c>
      <c r="AU25" s="1">
        <v>312561</v>
      </c>
      <c r="AV25" s="1">
        <v>85153</v>
      </c>
      <c r="AW25" s="1">
        <v>9083363</v>
      </c>
      <c r="AX25" s="1">
        <v>1049710</v>
      </c>
      <c r="AY25" s="1">
        <v>1961335</v>
      </c>
      <c r="AZ25" s="1">
        <v>6072318</v>
      </c>
      <c r="BA25" s="1">
        <v>87814819</v>
      </c>
      <c r="BB25" s="1">
        <v>33452</v>
      </c>
      <c r="BC25" s="9">
        <v>2625.0992167882337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0"/>
        <v>2848.7432412648836</v>
      </c>
      <c r="C26" s="109">
        <f t="shared" si="1"/>
        <v>2202.1093109506151</v>
      </c>
      <c r="D26" s="109">
        <f t="shared" si="2"/>
        <v>98.015493851259023</v>
      </c>
      <c r="E26" s="109">
        <f t="shared" si="3"/>
        <v>254.13446710911575</v>
      </c>
      <c r="F26" s="109">
        <f t="shared" si="4"/>
        <v>5.8433779035721258</v>
      </c>
      <c r="G26" s="109">
        <f t="shared" si="5"/>
        <v>288.64059145032206</v>
      </c>
      <c r="H26" s="116" t="s">
        <v>13</v>
      </c>
      <c r="I26" s="119">
        <f t="shared" si="6"/>
        <v>116752893</v>
      </c>
      <c r="J26" s="115">
        <f t="shared" si="7"/>
        <v>90251248</v>
      </c>
      <c r="K26" s="115">
        <f t="shared" si="8"/>
        <v>4017067</v>
      </c>
      <c r="L26" s="115">
        <f t="shared" si="9"/>
        <v>10415447</v>
      </c>
      <c r="M26" s="115">
        <f t="shared" si="10"/>
        <v>239485</v>
      </c>
      <c r="N26" s="120">
        <f t="shared" si="11"/>
        <v>11829646</v>
      </c>
      <c r="P26" s="48" t="s">
        <v>13</v>
      </c>
      <c r="Q26" s="12">
        <v>90251248</v>
      </c>
      <c r="R26" s="12">
        <v>76783273</v>
      </c>
      <c r="S26" s="12">
        <v>13467975</v>
      </c>
      <c r="T26" s="12">
        <v>12164423</v>
      </c>
      <c r="U26" s="12">
        <v>1303552</v>
      </c>
      <c r="V26" s="12">
        <v>4017067</v>
      </c>
      <c r="W26" s="12">
        <v>4594491</v>
      </c>
      <c r="X26" s="12">
        <v>577424</v>
      </c>
      <c r="Y26" s="12">
        <v>-407128</v>
      </c>
      <c r="Z26" s="12">
        <v>90529</v>
      </c>
      <c r="AA26" s="12">
        <v>497657</v>
      </c>
      <c r="AB26" s="13">
        <v>4373373</v>
      </c>
      <c r="AC26" s="1"/>
      <c r="AD26" s="48" t="s">
        <v>13</v>
      </c>
      <c r="AE26" s="12">
        <v>477198</v>
      </c>
      <c r="AF26" s="12">
        <v>548672</v>
      </c>
      <c r="AG26" s="12">
        <v>71474</v>
      </c>
      <c r="AH26" s="12">
        <v>500431</v>
      </c>
      <c r="AI26" s="12">
        <v>2853314</v>
      </c>
      <c r="AJ26" s="12">
        <v>542430</v>
      </c>
      <c r="AK26" s="12">
        <v>50822</v>
      </c>
      <c r="AL26" s="12">
        <v>59115</v>
      </c>
      <c r="AM26" s="12">
        <v>8293</v>
      </c>
      <c r="AN26" s="12">
        <v>22484578</v>
      </c>
      <c r="AO26" s="12">
        <v>10415447</v>
      </c>
      <c r="AP26" s="12">
        <v>10592980</v>
      </c>
      <c r="AQ26" s="13">
        <v>-177533</v>
      </c>
      <c r="AR26" s="1">
        <v>0</v>
      </c>
      <c r="AS26" s="48" t="s">
        <v>13</v>
      </c>
      <c r="AT26" s="11">
        <v>239485</v>
      </c>
      <c r="AU26" s="12">
        <v>202048</v>
      </c>
      <c r="AV26" s="12">
        <v>37437</v>
      </c>
      <c r="AW26" s="12">
        <v>11829646</v>
      </c>
      <c r="AX26" s="12">
        <v>842796</v>
      </c>
      <c r="AY26" s="12">
        <v>3688979</v>
      </c>
      <c r="AZ26" s="12">
        <v>7297871</v>
      </c>
      <c r="BA26" s="12">
        <v>116752893</v>
      </c>
      <c r="BB26" s="12">
        <v>40984</v>
      </c>
      <c r="BC26" s="13">
        <v>2848.7432412648836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2121.858695652174</v>
      </c>
      <c r="C27" s="109">
        <f t="shared" si="1"/>
        <v>1393.2144268774703</v>
      </c>
      <c r="D27" s="109">
        <f t="shared" si="2"/>
        <v>200.73097826086956</v>
      </c>
      <c r="E27" s="109">
        <f t="shared" si="3"/>
        <v>164.69293478260869</v>
      </c>
      <c r="F27" s="109">
        <f t="shared" si="4"/>
        <v>19.509387351778656</v>
      </c>
      <c r="G27" s="109">
        <f t="shared" si="5"/>
        <v>343.71096837944663</v>
      </c>
      <c r="H27" s="108" t="s">
        <v>14</v>
      </c>
      <c r="I27" s="119">
        <f t="shared" si="6"/>
        <v>8589284</v>
      </c>
      <c r="J27" s="115">
        <f t="shared" si="7"/>
        <v>5639732</v>
      </c>
      <c r="K27" s="115">
        <f t="shared" si="8"/>
        <v>812559</v>
      </c>
      <c r="L27" s="115">
        <f t="shared" si="9"/>
        <v>666677</v>
      </c>
      <c r="M27" s="115">
        <f t="shared" si="10"/>
        <v>78974</v>
      </c>
      <c r="N27" s="120">
        <f t="shared" si="11"/>
        <v>1391342</v>
      </c>
      <c r="P27" s="45" t="s">
        <v>14</v>
      </c>
      <c r="Q27" s="1">
        <v>5639732</v>
      </c>
      <c r="R27" s="1">
        <v>4796442</v>
      </c>
      <c r="S27" s="1">
        <v>843290</v>
      </c>
      <c r="T27" s="1">
        <v>761937</v>
      </c>
      <c r="U27" s="1">
        <v>81353</v>
      </c>
      <c r="V27" s="1">
        <v>812559</v>
      </c>
      <c r="W27" s="1">
        <v>876647</v>
      </c>
      <c r="X27" s="1">
        <v>64088</v>
      </c>
      <c r="Y27" s="1">
        <v>2915</v>
      </c>
      <c r="Z27" s="1">
        <v>58830</v>
      </c>
      <c r="AA27" s="1">
        <v>55915</v>
      </c>
      <c r="AB27" s="9">
        <v>804651</v>
      </c>
      <c r="AC27" s="1"/>
      <c r="AD27" s="45" t="s">
        <v>14</v>
      </c>
      <c r="AE27" s="1">
        <v>47119</v>
      </c>
      <c r="AF27" s="1">
        <v>54477</v>
      </c>
      <c r="AG27" s="1">
        <v>7358</v>
      </c>
      <c r="AH27" s="1">
        <v>211721</v>
      </c>
      <c r="AI27" s="1">
        <v>311028</v>
      </c>
      <c r="AJ27" s="1">
        <v>234783</v>
      </c>
      <c r="AK27" s="1">
        <v>4993</v>
      </c>
      <c r="AL27" s="1">
        <v>5808</v>
      </c>
      <c r="AM27" s="1">
        <v>815</v>
      </c>
      <c r="AN27" s="1">
        <v>2136993</v>
      </c>
      <c r="AO27" s="1">
        <v>666677</v>
      </c>
      <c r="AP27" s="1">
        <v>699186</v>
      </c>
      <c r="AQ27" s="9">
        <v>-32509</v>
      </c>
      <c r="AR27" s="1">
        <v>0</v>
      </c>
      <c r="AS27" s="45" t="s">
        <v>14</v>
      </c>
      <c r="AT27" s="1">
        <v>78974</v>
      </c>
      <c r="AU27" s="1">
        <v>56623</v>
      </c>
      <c r="AV27" s="1">
        <v>22351</v>
      </c>
      <c r="AW27" s="1">
        <v>1391342</v>
      </c>
      <c r="AX27" s="1">
        <v>344424</v>
      </c>
      <c r="AY27" s="1">
        <v>319324</v>
      </c>
      <c r="AZ27" s="1">
        <v>727594</v>
      </c>
      <c r="BA27" s="1">
        <v>8589284</v>
      </c>
      <c r="BB27" s="1">
        <v>4048</v>
      </c>
      <c r="BC27" s="9">
        <v>2121.858695652174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1919.2620008348406</v>
      </c>
      <c r="C28" s="109">
        <f t="shared" si="1"/>
        <v>1303.1895088353972</v>
      </c>
      <c r="D28" s="109">
        <f t="shared" si="2"/>
        <v>138.19131765688047</v>
      </c>
      <c r="E28" s="109">
        <f t="shared" si="3"/>
        <v>144.41742034228469</v>
      </c>
      <c r="F28" s="109">
        <f t="shared" si="4"/>
        <v>-12.999582579657716</v>
      </c>
      <c r="G28" s="109">
        <f t="shared" si="5"/>
        <v>346.46333657993597</v>
      </c>
      <c r="H28" s="108" t="s">
        <v>15</v>
      </c>
      <c r="I28" s="119">
        <f t="shared" si="6"/>
        <v>13793736</v>
      </c>
      <c r="J28" s="115">
        <f t="shared" si="7"/>
        <v>9366023</v>
      </c>
      <c r="K28" s="115">
        <f t="shared" si="8"/>
        <v>993181</v>
      </c>
      <c r="L28" s="115">
        <f t="shared" si="9"/>
        <v>1037928</v>
      </c>
      <c r="M28" s="115">
        <f t="shared" si="10"/>
        <v>-93428</v>
      </c>
      <c r="N28" s="120">
        <f t="shared" si="11"/>
        <v>2490032</v>
      </c>
      <c r="P28" s="45" t="s">
        <v>15</v>
      </c>
      <c r="Q28" s="1">
        <v>9366023</v>
      </c>
      <c r="R28" s="1">
        <v>7965993</v>
      </c>
      <c r="S28" s="1">
        <v>1400030</v>
      </c>
      <c r="T28" s="1">
        <v>1264309</v>
      </c>
      <c r="U28" s="1">
        <v>135721</v>
      </c>
      <c r="V28" s="1">
        <v>993181</v>
      </c>
      <c r="W28" s="1">
        <v>1154323</v>
      </c>
      <c r="X28" s="1">
        <v>161142</v>
      </c>
      <c r="Y28" s="1">
        <v>-34244</v>
      </c>
      <c r="Z28" s="1">
        <v>112279</v>
      </c>
      <c r="AA28" s="1">
        <v>146523</v>
      </c>
      <c r="AB28" s="9">
        <v>1014870</v>
      </c>
      <c r="AC28" s="1"/>
      <c r="AD28" s="45" t="s">
        <v>15</v>
      </c>
      <c r="AE28" s="1">
        <v>83201</v>
      </c>
      <c r="AF28" s="1">
        <v>95771</v>
      </c>
      <c r="AG28" s="1">
        <v>12570</v>
      </c>
      <c r="AH28" s="1">
        <v>108547</v>
      </c>
      <c r="AI28" s="1">
        <v>458041</v>
      </c>
      <c r="AJ28" s="1">
        <v>365081</v>
      </c>
      <c r="AK28" s="1">
        <v>12555</v>
      </c>
      <c r="AL28" s="1">
        <v>14604</v>
      </c>
      <c r="AM28" s="1">
        <v>2049</v>
      </c>
      <c r="AN28" s="1">
        <v>3434532</v>
      </c>
      <c r="AO28" s="1">
        <v>1037928</v>
      </c>
      <c r="AP28" s="1">
        <v>1111273</v>
      </c>
      <c r="AQ28" s="9">
        <v>-73345</v>
      </c>
      <c r="AR28" s="1">
        <v>0</v>
      </c>
      <c r="AS28" s="45" t="s">
        <v>15</v>
      </c>
      <c r="AT28" s="1">
        <v>-93428</v>
      </c>
      <c r="AU28" s="1">
        <v>-144486</v>
      </c>
      <c r="AV28" s="1">
        <v>51058</v>
      </c>
      <c r="AW28" s="1">
        <v>2490032</v>
      </c>
      <c r="AX28" s="1">
        <v>826745</v>
      </c>
      <c r="AY28" s="1">
        <v>747934</v>
      </c>
      <c r="AZ28" s="1">
        <v>915353</v>
      </c>
      <c r="BA28" s="1">
        <v>13793736</v>
      </c>
      <c r="BB28" s="1">
        <v>7187</v>
      </c>
      <c r="BC28" s="9">
        <v>1919.2620008348406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1641.2788079470199</v>
      </c>
      <c r="C29" s="109">
        <f t="shared" si="1"/>
        <v>1077.1622516556292</v>
      </c>
      <c r="D29" s="109">
        <f t="shared" si="2"/>
        <v>121.13774834437086</v>
      </c>
      <c r="E29" s="109">
        <f t="shared" si="3"/>
        <v>40.107284768211919</v>
      </c>
      <c r="F29" s="109">
        <f t="shared" si="4"/>
        <v>10.80728476821192</v>
      </c>
      <c r="G29" s="109">
        <f t="shared" si="5"/>
        <v>392.06423841059603</v>
      </c>
      <c r="H29" s="108" t="s">
        <v>16</v>
      </c>
      <c r="I29" s="119">
        <f t="shared" si="6"/>
        <v>2478331</v>
      </c>
      <c r="J29" s="115">
        <f t="shared" si="7"/>
        <v>1626515</v>
      </c>
      <c r="K29" s="115">
        <f t="shared" si="8"/>
        <v>182918</v>
      </c>
      <c r="L29" s="115">
        <f t="shared" si="9"/>
        <v>60562</v>
      </c>
      <c r="M29" s="115">
        <f t="shared" si="10"/>
        <v>16319</v>
      </c>
      <c r="N29" s="120">
        <f t="shared" si="11"/>
        <v>592017</v>
      </c>
      <c r="P29" s="45" t="s">
        <v>16</v>
      </c>
      <c r="Q29" s="1">
        <v>1626515</v>
      </c>
      <c r="R29" s="1">
        <v>1382769</v>
      </c>
      <c r="S29" s="1">
        <v>243746</v>
      </c>
      <c r="T29" s="1">
        <v>220044</v>
      </c>
      <c r="U29" s="1">
        <v>23702</v>
      </c>
      <c r="V29" s="1">
        <v>182918</v>
      </c>
      <c r="W29" s="1">
        <v>227245</v>
      </c>
      <c r="X29" s="1">
        <v>44327</v>
      </c>
      <c r="Y29" s="1">
        <v>3316</v>
      </c>
      <c r="Z29" s="1">
        <v>44578</v>
      </c>
      <c r="AA29" s="1">
        <v>41262</v>
      </c>
      <c r="AB29" s="9">
        <v>175264</v>
      </c>
      <c r="AC29" s="1"/>
      <c r="AD29" s="45" t="s">
        <v>16</v>
      </c>
      <c r="AE29" s="1">
        <v>16889</v>
      </c>
      <c r="AF29" s="1">
        <v>19246</v>
      </c>
      <c r="AG29" s="1">
        <v>2357</v>
      </c>
      <c r="AH29" s="1">
        <v>501</v>
      </c>
      <c r="AI29" s="1">
        <v>81187</v>
      </c>
      <c r="AJ29" s="1">
        <v>76687</v>
      </c>
      <c r="AK29" s="1">
        <v>4338</v>
      </c>
      <c r="AL29" s="1">
        <v>5046</v>
      </c>
      <c r="AM29" s="1">
        <v>708</v>
      </c>
      <c r="AN29" s="1">
        <v>668898</v>
      </c>
      <c r="AO29" s="1">
        <v>60562</v>
      </c>
      <c r="AP29" s="1">
        <v>67400</v>
      </c>
      <c r="AQ29" s="9">
        <v>-6838</v>
      </c>
      <c r="AR29" s="1">
        <v>0</v>
      </c>
      <c r="AS29" s="45" t="s">
        <v>16</v>
      </c>
      <c r="AT29" s="1">
        <v>16319</v>
      </c>
      <c r="AU29" s="1">
        <v>3048</v>
      </c>
      <c r="AV29" s="1">
        <v>13271</v>
      </c>
      <c r="AW29" s="1">
        <v>592017</v>
      </c>
      <c r="AX29" s="1">
        <v>225500</v>
      </c>
      <c r="AY29" s="1">
        <v>137871</v>
      </c>
      <c r="AZ29" s="1">
        <v>228646</v>
      </c>
      <c r="BA29" s="1">
        <v>2478331</v>
      </c>
      <c r="BB29" s="1">
        <v>1510</v>
      </c>
      <c r="BC29" s="9">
        <v>1641.2788079470199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2003.4099604743083</v>
      </c>
      <c r="C30" s="109">
        <f t="shared" si="1"/>
        <v>1328.8749407114624</v>
      </c>
      <c r="D30" s="109">
        <f t="shared" si="2"/>
        <v>150.64395256916995</v>
      </c>
      <c r="E30" s="109">
        <f t="shared" si="3"/>
        <v>124.25090909090909</v>
      </c>
      <c r="F30" s="109">
        <f t="shared" si="4"/>
        <v>7.94197628458498</v>
      </c>
      <c r="G30" s="109">
        <f t="shared" si="5"/>
        <v>391.69818181818181</v>
      </c>
      <c r="H30" s="108" t="s">
        <v>17</v>
      </c>
      <c r="I30" s="119">
        <f t="shared" si="6"/>
        <v>12671568</v>
      </c>
      <c r="J30" s="115">
        <f t="shared" si="7"/>
        <v>8405134</v>
      </c>
      <c r="K30" s="115">
        <f t="shared" si="8"/>
        <v>952823</v>
      </c>
      <c r="L30" s="115">
        <f t="shared" si="9"/>
        <v>785887</v>
      </c>
      <c r="M30" s="115">
        <f t="shared" si="10"/>
        <v>50233</v>
      </c>
      <c r="N30" s="120">
        <f t="shared" si="11"/>
        <v>2477491</v>
      </c>
      <c r="P30" s="45" t="s">
        <v>17</v>
      </c>
      <c r="Q30" s="1">
        <v>8405134</v>
      </c>
      <c r="R30" s="1">
        <v>7146887</v>
      </c>
      <c r="S30" s="1">
        <v>1258247</v>
      </c>
      <c r="T30" s="1">
        <v>1136372</v>
      </c>
      <c r="U30" s="1">
        <v>121875</v>
      </c>
      <c r="V30" s="1">
        <v>952823</v>
      </c>
      <c r="W30" s="1">
        <v>1158762</v>
      </c>
      <c r="X30" s="1">
        <v>205939</v>
      </c>
      <c r="Y30" s="1">
        <v>-93016</v>
      </c>
      <c r="Z30" s="1">
        <v>98806</v>
      </c>
      <c r="AA30" s="1">
        <v>191822</v>
      </c>
      <c r="AB30" s="9">
        <v>1026965</v>
      </c>
      <c r="AC30" s="1"/>
      <c r="AD30" s="45" t="s">
        <v>17</v>
      </c>
      <c r="AE30" s="1">
        <v>77384</v>
      </c>
      <c r="AF30" s="1">
        <v>88421</v>
      </c>
      <c r="AG30" s="1">
        <v>11037</v>
      </c>
      <c r="AH30" s="1">
        <v>94164</v>
      </c>
      <c r="AI30" s="1">
        <v>385313</v>
      </c>
      <c r="AJ30" s="1">
        <v>470104</v>
      </c>
      <c r="AK30" s="1">
        <v>18874</v>
      </c>
      <c r="AL30" s="1">
        <v>21954</v>
      </c>
      <c r="AM30" s="1">
        <v>3080</v>
      </c>
      <c r="AN30" s="1">
        <v>3313611</v>
      </c>
      <c r="AO30" s="1">
        <v>785887</v>
      </c>
      <c r="AP30" s="1">
        <v>838980</v>
      </c>
      <c r="AQ30" s="9">
        <v>-53093</v>
      </c>
      <c r="AR30" s="1">
        <v>0</v>
      </c>
      <c r="AS30" s="45" t="s">
        <v>17</v>
      </c>
      <c r="AT30" s="1">
        <v>50233</v>
      </c>
      <c r="AU30" s="1">
        <v>11779</v>
      </c>
      <c r="AV30" s="1">
        <v>38454</v>
      </c>
      <c r="AW30" s="1">
        <v>2477491</v>
      </c>
      <c r="AX30" s="1">
        <v>1015540</v>
      </c>
      <c r="AY30" s="1">
        <v>386046</v>
      </c>
      <c r="AZ30" s="1">
        <v>1075905</v>
      </c>
      <c r="BA30" s="1">
        <v>12671568</v>
      </c>
      <c r="BB30" s="1">
        <v>6325</v>
      </c>
      <c r="BC30" s="9">
        <v>2003.4099604743083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2376.5152896206996</v>
      </c>
      <c r="C31" s="109">
        <f t="shared" si="1"/>
        <v>1610.553660688033</v>
      </c>
      <c r="D31" s="109">
        <f t="shared" si="2"/>
        <v>145.54131137900617</v>
      </c>
      <c r="E31" s="109">
        <f t="shared" si="3"/>
        <v>202.93546015877683</v>
      </c>
      <c r="F31" s="109">
        <f t="shared" si="4"/>
        <v>7.7533078506321669</v>
      </c>
      <c r="G31" s="109">
        <f t="shared" si="5"/>
        <v>409.73154954425166</v>
      </c>
      <c r="H31" s="108" t="s">
        <v>18</v>
      </c>
      <c r="I31" s="119">
        <f t="shared" si="6"/>
        <v>16165057</v>
      </c>
      <c r="J31" s="115">
        <f t="shared" si="7"/>
        <v>10954986</v>
      </c>
      <c r="K31" s="115">
        <f t="shared" si="8"/>
        <v>989972</v>
      </c>
      <c r="L31" s="115">
        <f t="shared" si="9"/>
        <v>1380367</v>
      </c>
      <c r="M31" s="115">
        <f t="shared" si="10"/>
        <v>52738</v>
      </c>
      <c r="N31" s="120">
        <f t="shared" si="11"/>
        <v>2786994</v>
      </c>
      <c r="P31" s="45" t="s">
        <v>18</v>
      </c>
      <c r="Q31" s="1">
        <v>10954986</v>
      </c>
      <c r="R31" s="1">
        <v>9312422</v>
      </c>
      <c r="S31" s="1">
        <v>1642564</v>
      </c>
      <c r="T31" s="1">
        <v>1483277</v>
      </c>
      <c r="U31" s="1">
        <v>159287</v>
      </c>
      <c r="V31" s="1">
        <v>989972</v>
      </c>
      <c r="W31" s="1">
        <v>1049842</v>
      </c>
      <c r="X31" s="1">
        <v>59870</v>
      </c>
      <c r="Y31" s="1">
        <v>-7872</v>
      </c>
      <c r="Z31" s="1">
        <v>40059</v>
      </c>
      <c r="AA31" s="1">
        <v>47931</v>
      </c>
      <c r="AB31" s="9">
        <v>988967</v>
      </c>
      <c r="AC31" s="1"/>
      <c r="AD31" s="45" t="s">
        <v>18</v>
      </c>
      <c r="AE31" s="1">
        <v>70582</v>
      </c>
      <c r="AF31" s="1">
        <v>81072</v>
      </c>
      <c r="AG31" s="1">
        <v>10490</v>
      </c>
      <c r="AH31" s="1">
        <v>292672</v>
      </c>
      <c r="AI31" s="1">
        <v>467182</v>
      </c>
      <c r="AJ31" s="1">
        <v>158531</v>
      </c>
      <c r="AK31" s="1">
        <v>8877</v>
      </c>
      <c r="AL31" s="1">
        <v>10326</v>
      </c>
      <c r="AM31" s="1">
        <v>1449</v>
      </c>
      <c r="AN31" s="1">
        <v>4220099</v>
      </c>
      <c r="AO31" s="1">
        <v>1380367</v>
      </c>
      <c r="AP31" s="1">
        <v>1394501</v>
      </c>
      <c r="AQ31" s="9">
        <v>-14134</v>
      </c>
      <c r="AR31" s="1">
        <v>0</v>
      </c>
      <c r="AS31" s="45" t="s">
        <v>18</v>
      </c>
      <c r="AT31" s="1">
        <v>52738</v>
      </c>
      <c r="AU31" s="1">
        <v>31345</v>
      </c>
      <c r="AV31" s="1">
        <v>21393</v>
      </c>
      <c r="AW31" s="1">
        <v>2786994</v>
      </c>
      <c r="AX31" s="1">
        <v>515363</v>
      </c>
      <c r="AY31" s="1">
        <v>711104</v>
      </c>
      <c r="AZ31" s="1">
        <v>1560527</v>
      </c>
      <c r="BA31" s="1">
        <v>16165057</v>
      </c>
      <c r="BB31" s="1">
        <v>6802</v>
      </c>
      <c r="BC31" s="9">
        <v>2376.5152896206996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1915.5892375901938</v>
      </c>
      <c r="C32" s="109">
        <f t="shared" si="1"/>
        <v>1258.3495609840911</v>
      </c>
      <c r="D32" s="109">
        <f t="shared" si="2"/>
        <v>165.8044857863166</v>
      </c>
      <c r="E32" s="109">
        <f t="shared" si="3"/>
        <v>129.67356341823873</v>
      </c>
      <c r="F32" s="109">
        <f t="shared" si="4"/>
        <v>8.2622794053725119</v>
      </c>
      <c r="G32" s="109">
        <f t="shared" si="5"/>
        <v>353.49934799617489</v>
      </c>
      <c r="H32" s="116" t="s">
        <v>42</v>
      </c>
      <c r="I32" s="119">
        <f t="shared" si="6"/>
        <v>22035023</v>
      </c>
      <c r="J32" s="115">
        <f t="shared" si="7"/>
        <v>14474795</v>
      </c>
      <c r="K32" s="115">
        <f t="shared" si="8"/>
        <v>1907249</v>
      </c>
      <c r="L32" s="115">
        <f t="shared" si="9"/>
        <v>1491635</v>
      </c>
      <c r="M32" s="115">
        <f t="shared" si="10"/>
        <v>95041</v>
      </c>
      <c r="N32" s="120">
        <f t="shared" si="11"/>
        <v>4066303</v>
      </c>
      <c r="P32" s="48" t="s">
        <v>42</v>
      </c>
      <c r="Q32" s="11">
        <v>14474795</v>
      </c>
      <c r="R32" s="12">
        <v>12305036</v>
      </c>
      <c r="S32" s="12">
        <v>2169759</v>
      </c>
      <c r="T32" s="12">
        <v>1959372</v>
      </c>
      <c r="U32" s="12">
        <v>210387</v>
      </c>
      <c r="V32" s="12">
        <v>1907249</v>
      </c>
      <c r="W32" s="12">
        <v>2157070</v>
      </c>
      <c r="X32" s="12">
        <v>249821</v>
      </c>
      <c r="Y32" s="12">
        <v>-48453</v>
      </c>
      <c r="Z32" s="12">
        <v>173214</v>
      </c>
      <c r="AA32" s="12">
        <v>221667</v>
      </c>
      <c r="AB32" s="13">
        <v>1911582</v>
      </c>
      <c r="AC32" s="1"/>
      <c r="AD32" s="48" t="s">
        <v>42</v>
      </c>
      <c r="AE32" s="12">
        <v>125940</v>
      </c>
      <c r="AF32" s="12">
        <v>146894</v>
      </c>
      <c r="AG32" s="12">
        <v>20954</v>
      </c>
      <c r="AH32" s="12">
        <v>244801</v>
      </c>
      <c r="AI32" s="12">
        <v>667481</v>
      </c>
      <c r="AJ32" s="12">
        <v>873360</v>
      </c>
      <c r="AK32" s="12">
        <v>44120</v>
      </c>
      <c r="AL32" s="12">
        <v>51320</v>
      </c>
      <c r="AM32" s="12">
        <v>7200</v>
      </c>
      <c r="AN32" s="12">
        <v>5652979</v>
      </c>
      <c r="AO32" s="12">
        <v>1491635</v>
      </c>
      <c r="AP32" s="12">
        <v>1537035</v>
      </c>
      <c r="AQ32" s="13">
        <v>-45400</v>
      </c>
      <c r="AR32" s="1">
        <v>0</v>
      </c>
      <c r="AS32" s="48" t="s">
        <v>42</v>
      </c>
      <c r="AT32" s="12">
        <v>95041</v>
      </c>
      <c r="AU32" s="12">
        <v>39104</v>
      </c>
      <c r="AV32" s="12">
        <v>55937</v>
      </c>
      <c r="AW32" s="12">
        <v>4066303</v>
      </c>
      <c r="AX32" s="12">
        <v>920509</v>
      </c>
      <c r="AY32" s="12">
        <v>717332</v>
      </c>
      <c r="AZ32" s="12">
        <v>2428462</v>
      </c>
      <c r="BA32" s="12">
        <v>22035023</v>
      </c>
      <c r="BB32" s="12">
        <v>11503</v>
      </c>
      <c r="BC32" s="13">
        <v>1915.5892375901938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0"/>
        <v>2006.256309102512</v>
      </c>
      <c r="C33" s="109">
        <f t="shared" si="1"/>
        <v>1481.3408945872252</v>
      </c>
      <c r="D33" s="109">
        <f t="shared" si="2"/>
        <v>100.79027673028949</v>
      </c>
      <c r="E33" s="109">
        <f t="shared" si="3"/>
        <v>103.35992342054882</v>
      </c>
      <c r="F33" s="109">
        <f t="shared" si="4"/>
        <v>34.210477461275161</v>
      </c>
      <c r="G33" s="109">
        <f t="shared" si="5"/>
        <v>286.55473690317342</v>
      </c>
      <c r="H33" s="108" t="s">
        <v>19</v>
      </c>
      <c r="I33" s="119">
        <f t="shared" si="6"/>
        <v>34581840</v>
      </c>
      <c r="J33" s="115">
        <f t="shared" si="7"/>
        <v>25533873</v>
      </c>
      <c r="K33" s="115">
        <f t="shared" si="8"/>
        <v>1737322</v>
      </c>
      <c r="L33" s="115">
        <f t="shared" si="9"/>
        <v>1781615</v>
      </c>
      <c r="M33" s="115">
        <f t="shared" si="10"/>
        <v>589686</v>
      </c>
      <c r="N33" s="120">
        <f t="shared" si="11"/>
        <v>4939344</v>
      </c>
      <c r="P33" s="45" t="s">
        <v>19</v>
      </c>
      <c r="Q33" s="1">
        <v>25533873</v>
      </c>
      <c r="R33" s="1">
        <v>21706010</v>
      </c>
      <c r="S33" s="1">
        <v>3827863</v>
      </c>
      <c r="T33" s="1">
        <v>3455924</v>
      </c>
      <c r="U33" s="1">
        <v>371939</v>
      </c>
      <c r="V33" s="1">
        <v>1737322</v>
      </c>
      <c r="W33" s="1">
        <v>2242721</v>
      </c>
      <c r="X33" s="1">
        <v>505399</v>
      </c>
      <c r="Y33" s="1">
        <v>-186431</v>
      </c>
      <c r="Z33" s="1">
        <v>281933</v>
      </c>
      <c r="AA33" s="1">
        <v>468364</v>
      </c>
      <c r="AB33" s="9">
        <v>1870267</v>
      </c>
      <c r="AC33" s="1"/>
      <c r="AD33" s="45" t="s">
        <v>19</v>
      </c>
      <c r="AE33" s="1">
        <v>264839</v>
      </c>
      <c r="AF33" s="1">
        <v>293146</v>
      </c>
      <c r="AG33" s="1">
        <v>28307</v>
      </c>
      <c r="AH33" s="1">
        <v>223849</v>
      </c>
      <c r="AI33" s="1">
        <v>1129529</v>
      </c>
      <c r="AJ33" s="1">
        <v>252050</v>
      </c>
      <c r="AK33" s="1">
        <v>53486</v>
      </c>
      <c r="AL33" s="1">
        <v>62214</v>
      </c>
      <c r="AM33" s="1">
        <v>8728</v>
      </c>
      <c r="AN33" s="1">
        <v>7310645</v>
      </c>
      <c r="AO33" s="1">
        <v>1781615</v>
      </c>
      <c r="AP33" s="1">
        <v>1930106</v>
      </c>
      <c r="AQ33" s="9">
        <v>-148491</v>
      </c>
      <c r="AR33" s="1">
        <v>0</v>
      </c>
      <c r="AS33" s="45" t="s">
        <v>19</v>
      </c>
      <c r="AT33" s="1">
        <v>589686</v>
      </c>
      <c r="AU33" s="1">
        <v>524933</v>
      </c>
      <c r="AV33" s="1">
        <v>64753</v>
      </c>
      <c r="AW33" s="1">
        <v>4939344</v>
      </c>
      <c r="AX33" s="1">
        <v>602266</v>
      </c>
      <c r="AY33" s="1">
        <v>1498691</v>
      </c>
      <c r="AZ33" s="1">
        <v>2838387</v>
      </c>
      <c r="BA33" s="1">
        <v>34581840</v>
      </c>
      <c r="BB33" s="1">
        <v>17237</v>
      </c>
      <c r="BC33" s="9">
        <v>2006.256309102512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2664.7023415065164</v>
      </c>
      <c r="C34" s="115">
        <f t="shared" si="1"/>
        <v>1787.3461453501216</v>
      </c>
      <c r="D34" s="115">
        <f t="shared" si="2"/>
        <v>148.76087916942788</v>
      </c>
      <c r="E34" s="115">
        <f t="shared" si="3"/>
        <v>355.46940578749724</v>
      </c>
      <c r="F34" s="115">
        <f t="shared" si="4"/>
        <v>34.415617406671082</v>
      </c>
      <c r="G34" s="115">
        <f t="shared" si="5"/>
        <v>338.71029379279878</v>
      </c>
      <c r="H34" s="108" t="s">
        <v>20</v>
      </c>
      <c r="I34" s="119">
        <f t="shared" si="6"/>
        <v>24126215</v>
      </c>
      <c r="J34" s="115">
        <f t="shared" si="7"/>
        <v>16182632</v>
      </c>
      <c r="K34" s="115">
        <f t="shared" si="8"/>
        <v>1346881</v>
      </c>
      <c r="L34" s="115">
        <f t="shared" si="9"/>
        <v>3218420</v>
      </c>
      <c r="M34" s="115">
        <f t="shared" si="10"/>
        <v>311599</v>
      </c>
      <c r="N34" s="120">
        <f t="shared" si="11"/>
        <v>3066683</v>
      </c>
      <c r="P34" s="45" t="s">
        <v>20</v>
      </c>
      <c r="Q34" s="1">
        <v>16182632</v>
      </c>
      <c r="R34" s="1">
        <v>13756047</v>
      </c>
      <c r="S34" s="1">
        <v>2426585</v>
      </c>
      <c r="T34" s="1">
        <v>2191501</v>
      </c>
      <c r="U34" s="1">
        <v>235084</v>
      </c>
      <c r="V34" s="1">
        <v>1346881</v>
      </c>
      <c r="W34" s="1">
        <v>1500202</v>
      </c>
      <c r="X34" s="1">
        <v>153321</v>
      </c>
      <c r="Y34" s="1">
        <v>-129626</v>
      </c>
      <c r="Z34" s="1">
        <v>7173</v>
      </c>
      <c r="AA34" s="1">
        <v>136799</v>
      </c>
      <c r="AB34" s="9">
        <v>1462308</v>
      </c>
      <c r="AC34" s="1"/>
      <c r="AD34" s="45" t="s">
        <v>20</v>
      </c>
      <c r="AE34" s="1">
        <v>125616</v>
      </c>
      <c r="AF34" s="1">
        <v>139821</v>
      </c>
      <c r="AG34" s="1">
        <v>14205</v>
      </c>
      <c r="AH34" s="1">
        <v>109902</v>
      </c>
      <c r="AI34" s="1">
        <v>686345</v>
      </c>
      <c r="AJ34" s="1">
        <v>540445</v>
      </c>
      <c r="AK34" s="1">
        <v>14199</v>
      </c>
      <c r="AL34" s="1">
        <v>16516</v>
      </c>
      <c r="AM34" s="1">
        <v>2317</v>
      </c>
      <c r="AN34" s="1">
        <v>6596702</v>
      </c>
      <c r="AO34" s="1">
        <v>3218420</v>
      </c>
      <c r="AP34" s="1">
        <v>3290513</v>
      </c>
      <c r="AQ34" s="9">
        <v>-72093</v>
      </c>
      <c r="AR34" s="1">
        <v>0</v>
      </c>
      <c r="AS34" s="45" t="s">
        <v>20</v>
      </c>
      <c r="AT34" s="1">
        <v>311599</v>
      </c>
      <c r="AU34" s="1">
        <v>285936</v>
      </c>
      <c r="AV34" s="1">
        <v>25663</v>
      </c>
      <c r="AW34" s="1">
        <v>3066683</v>
      </c>
      <c r="AX34" s="1">
        <v>162532</v>
      </c>
      <c r="AY34" s="1">
        <v>837581</v>
      </c>
      <c r="AZ34" s="1">
        <v>2066570</v>
      </c>
      <c r="BA34" s="1">
        <v>24126215</v>
      </c>
      <c r="BB34" s="1">
        <v>9054</v>
      </c>
      <c r="BC34" s="9">
        <v>2664.7023415065164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0"/>
        <v>2247.7704322989498</v>
      </c>
      <c r="C35" s="109">
        <f t="shared" si="1"/>
        <v>1590.8836987890868</v>
      </c>
      <c r="D35" s="109">
        <f t="shared" si="2"/>
        <v>131.98625450001487</v>
      </c>
      <c r="E35" s="109">
        <f t="shared" si="3"/>
        <v>207.53006456219691</v>
      </c>
      <c r="F35" s="109">
        <f t="shared" si="4"/>
        <v>23.264020707506472</v>
      </c>
      <c r="G35" s="109">
        <f t="shared" si="5"/>
        <v>294.1063937401446</v>
      </c>
      <c r="H35" s="108" t="s">
        <v>21</v>
      </c>
      <c r="I35" s="119">
        <f t="shared" si="6"/>
        <v>75549812</v>
      </c>
      <c r="J35" s="115">
        <f t="shared" si="7"/>
        <v>53471192</v>
      </c>
      <c r="K35" s="115">
        <f t="shared" si="8"/>
        <v>4436190</v>
      </c>
      <c r="L35" s="115">
        <f t="shared" si="9"/>
        <v>6975293</v>
      </c>
      <c r="M35" s="115">
        <f t="shared" si="10"/>
        <v>781927</v>
      </c>
      <c r="N35" s="120">
        <f t="shared" si="11"/>
        <v>9885210</v>
      </c>
      <c r="P35" s="45" t="s">
        <v>21</v>
      </c>
      <c r="Q35" s="1">
        <v>53471192</v>
      </c>
      <c r="R35" s="1">
        <v>45449749</v>
      </c>
      <c r="S35" s="1">
        <v>8021443</v>
      </c>
      <c r="T35" s="1">
        <v>7239943</v>
      </c>
      <c r="U35" s="1">
        <v>781500</v>
      </c>
      <c r="V35" s="1">
        <v>4436190</v>
      </c>
      <c r="W35" s="1">
        <v>7080374</v>
      </c>
      <c r="X35" s="1">
        <v>2644184</v>
      </c>
      <c r="Y35" s="1">
        <v>619798</v>
      </c>
      <c r="Z35" s="1">
        <v>3203440</v>
      </c>
      <c r="AA35" s="1">
        <v>2583642</v>
      </c>
      <c r="AB35" s="9">
        <v>3760556</v>
      </c>
      <c r="AC35" s="1"/>
      <c r="AD35" s="45" t="s">
        <v>21</v>
      </c>
      <c r="AE35" s="1">
        <v>499677</v>
      </c>
      <c r="AF35" s="1">
        <v>551107</v>
      </c>
      <c r="AG35" s="1">
        <v>51430</v>
      </c>
      <c r="AH35" s="1">
        <v>489575</v>
      </c>
      <c r="AI35" s="1">
        <v>2089225</v>
      </c>
      <c r="AJ35" s="1">
        <v>682079</v>
      </c>
      <c r="AK35" s="1">
        <v>55836</v>
      </c>
      <c r="AL35" s="1">
        <v>64948</v>
      </c>
      <c r="AM35" s="1">
        <v>9112</v>
      </c>
      <c r="AN35" s="1">
        <v>17642430</v>
      </c>
      <c r="AO35" s="1">
        <v>6975293</v>
      </c>
      <c r="AP35" s="1">
        <v>7113292</v>
      </c>
      <c r="AQ35" s="9">
        <v>-137999</v>
      </c>
      <c r="AR35" s="1">
        <v>0</v>
      </c>
      <c r="AS35" s="45" t="s">
        <v>21</v>
      </c>
      <c r="AT35" s="1">
        <v>781927</v>
      </c>
      <c r="AU35" s="1">
        <v>700679</v>
      </c>
      <c r="AV35" s="1">
        <v>81248</v>
      </c>
      <c r="AW35" s="1">
        <v>9885210</v>
      </c>
      <c r="AX35" s="1">
        <v>1292463</v>
      </c>
      <c r="AY35" s="1">
        <v>2712690</v>
      </c>
      <c r="AZ35" s="1">
        <v>5880057</v>
      </c>
      <c r="BA35" s="1">
        <v>75549812</v>
      </c>
      <c r="BB35" s="1">
        <v>33611</v>
      </c>
      <c r="BC35" s="9">
        <v>2247.7704322989498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0"/>
        <v>1934.2387795091911</v>
      </c>
      <c r="C36" s="109">
        <f t="shared" si="1"/>
        <v>1273.9999066903051</v>
      </c>
      <c r="D36" s="109">
        <f t="shared" si="2"/>
        <v>144.55024727069141</v>
      </c>
      <c r="E36" s="109">
        <f t="shared" si="3"/>
        <v>139.33283568162733</v>
      </c>
      <c r="F36" s="109">
        <f t="shared" si="4"/>
        <v>25.470374171876458</v>
      </c>
      <c r="G36" s="109">
        <f t="shared" si="5"/>
        <v>350.88541569469066</v>
      </c>
      <c r="H36" s="108" t="s">
        <v>22</v>
      </c>
      <c r="I36" s="119">
        <f t="shared" si="6"/>
        <v>20729237</v>
      </c>
      <c r="J36" s="115">
        <f t="shared" si="7"/>
        <v>13653457</v>
      </c>
      <c r="K36" s="115">
        <f t="shared" si="8"/>
        <v>1549145</v>
      </c>
      <c r="L36" s="115">
        <f t="shared" si="9"/>
        <v>1493230</v>
      </c>
      <c r="M36" s="115">
        <f t="shared" si="10"/>
        <v>272966</v>
      </c>
      <c r="N36" s="120">
        <f t="shared" si="11"/>
        <v>3760439</v>
      </c>
      <c r="P36" s="45" t="s">
        <v>22</v>
      </c>
      <c r="Q36" s="1">
        <v>13653457</v>
      </c>
      <c r="R36" s="1">
        <v>11606259</v>
      </c>
      <c r="S36" s="1">
        <v>2047198</v>
      </c>
      <c r="T36" s="1">
        <v>1849272</v>
      </c>
      <c r="U36" s="1">
        <v>197926</v>
      </c>
      <c r="V36" s="1">
        <v>1549145</v>
      </c>
      <c r="W36" s="1">
        <v>1710207</v>
      </c>
      <c r="X36" s="1">
        <v>161062</v>
      </c>
      <c r="Y36" s="1">
        <v>-107623</v>
      </c>
      <c r="Z36" s="1">
        <v>32987</v>
      </c>
      <c r="AA36" s="1">
        <v>140610</v>
      </c>
      <c r="AB36" s="9">
        <v>1633316</v>
      </c>
      <c r="AC36" s="1"/>
      <c r="AD36" s="45" t="s">
        <v>22</v>
      </c>
      <c r="AE36" s="1">
        <v>159942</v>
      </c>
      <c r="AF36" s="1">
        <v>176567</v>
      </c>
      <c r="AG36" s="1">
        <v>16625</v>
      </c>
      <c r="AH36" s="1">
        <v>121222</v>
      </c>
      <c r="AI36" s="1">
        <v>653083</v>
      </c>
      <c r="AJ36" s="1">
        <v>699069</v>
      </c>
      <c r="AK36" s="1">
        <v>23452</v>
      </c>
      <c r="AL36" s="1">
        <v>27279</v>
      </c>
      <c r="AM36" s="1">
        <v>3827</v>
      </c>
      <c r="AN36" s="1">
        <v>5526635</v>
      </c>
      <c r="AO36" s="1">
        <v>1493230</v>
      </c>
      <c r="AP36" s="1">
        <v>1638227</v>
      </c>
      <c r="AQ36" s="9">
        <v>-144997</v>
      </c>
      <c r="AR36" s="1">
        <v>0</v>
      </c>
      <c r="AS36" s="45" t="s">
        <v>22</v>
      </c>
      <c r="AT36" s="1">
        <v>272966</v>
      </c>
      <c r="AU36" s="1">
        <v>230842</v>
      </c>
      <c r="AV36" s="1">
        <v>42124</v>
      </c>
      <c r="AW36" s="1">
        <v>3760439</v>
      </c>
      <c r="AX36" s="1">
        <v>655197</v>
      </c>
      <c r="AY36" s="1">
        <v>941912</v>
      </c>
      <c r="AZ36" s="1">
        <v>2163330</v>
      </c>
      <c r="BA36" s="1">
        <v>20729237</v>
      </c>
      <c r="BB36" s="1">
        <v>10717</v>
      </c>
      <c r="BC36" s="9">
        <v>1934.2387795091911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0"/>
        <v>1783.4074856426166</v>
      </c>
      <c r="C37" s="109">
        <f t="shared" si="1"/>
        <v>1171.5241270050828</v>
      </c>
      <c r="D37" s="109">
        <f t="shared" si="2"/>
        <v>138.97867846062445</v>
      </c>
      <c r="E37" s="109">
        <f t="shared" si="3"/>
        <v>124.74031289194006</v>
      </c>
      <c r="F37" s="109">
        <f t="shared" si="4"/>
        <v>5.0659449468611788</v>
      </c>
      <c r="G37" s="109">
        <f t="shared" si="5"/>
        <v>343.09842233810815</v>
      </c>
      <c r="H37" s="116" t="s">
        <v>43</v>
      </c>
      <c r="I37" s="119">
        <f t="shared" si="6"/>
        <v>27016840</v>
      </c>
      <c r="J37" s="115">
        <f t="shared" si="7"/>
        <v>17747419</v>
      </c>
      <c r="K37" s="115">
        <f t="shared" si="8"/>
        <v>2105388</v>
      </c>
      <c r="L37" s="115">
        <f t="shared" si="9"/>
        <v>1889691</v>
      </c>
      <c r="M37" s="115">
        <f t="shared" si="10"/>
        <v>76744</v>
      </c>
      <c r="N37" s="120">
        <f t="shared" si="11"/>
        <v>5197598</v>
      </c>
      <c r="P37" s="48" t="s">
        <v>43</v>
      </c>
      <c r="Q37" s="12">
        <v>17747419</v>
      </c>
      <c r="R37" s="12">
        <v>15092156</v>
      </c>
      <c r="S37" s="12">
        <v>2655263</v>
      </c>
      <c r="T37" s="12">
        <v>2397632</v>
      </c>
      <c r="U37" s="12">
        <v>257631</v>
      </c>
      <c r="V37" s="12">
        <v>2105388</v>
      </c>
      <c r="W37" s="12">
        <v>2340369</v>
      </c>
      <c r="X37" s="12">
        <v>234981</v>
      </c>
      <c r="Y37" s="12">
        <v>-51003</v>
      </c>
      <c r="Z37" s="12">
        <v>152723</v>
      </c>
      <c r="AA37" s="12">
        <v>203726</v>
      </c>
      <c r="AB37" s="13">
        <v>2118480</v>
      </c>
      <c r="AC37" s="1"/>
      <c r="AD37" s="48" t="s">
        <v>43</v>
      </c>
      <c r="AE37" s="12">
        <v>248235</v>
      </c>
      <c r="AF37" s="12">
        <v>273303</v>
      </c>
      <c r="AG37" s="12">
        <v>25068</v>
      </c>
      <c r="AH37" s="12">
        <v>468595</v>
      </c>
      <c r="AI37" s="12">
        <v>872689</v>
      </c>
      <c r="AJ37" s="12">
        <v>528961</v>
      </c>
      <c r="AK37" s="12">
        <v>37911</v>
      </c>
      <c r="AL37" s="12">
        <v>44098</v>
      </c>
      <c r="AM37" s="12">
        <v>6187</v>
      </c>
      <c r="AN37" s="12">
        <v>7164033</v>
      </c>
      <c r="AO37" s="12">
        <v>1889691</v>
      </c>
      <c r="AP37" s="12">
        <v>1998198</v>
      </c>
      <c r="AQ37" s="13">
        <v>-108507</v>
      </c>
      <c r="AR37" s="1">
        <v>0</v>
      </c>
      <c r="AS37" s="48" t="s">
        <v>43</v>
      </c>
      <c r="AT37" s="12">
        <v>76744</v>
      </c>
      <c r="AU37" s="12">
        <v>-11541</v>
      </c>
      <c r="AV37" s="12">
        <v>88285</v>
      </c>
      <c r="AW37" s="12">
        <v>5197598</v>
      </c>
      <c r="AX37" s="12">
        <v>2217603</v>
      </c>
      <c r="AY37" s="12">
        <v>928024</v>
      </c>
      <c r="AZ37" s="12">
        <v>2051971</v>
      </c>
      <c r="BA37" s="12">
        <v>27016840</v>
      </c>
      <c r="BB37" s="12">
        <v>15149</v>
      </c>
      <c r="BC37" s="13">
        <v>1783.4074856426166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0"/>
        <v>2085.1897615474404</v>
      </c>
      <c r="C38" s="109">
        <f t="shared" si="1"/>
        <v>1356.3426713356678</v>
      </c>
      <c r="D38" s="109">
        <f t="shared" si="2"/>
        <v>130.70777055194264</v>
      </c>
      <c r="E38" s="109">
        <f t="shared" si="3"/>
        <v>124.48082374520594</v>
      </c>
      <c r="F38" s="109">
        <f t="shared" si="4"/>
        <v>83.024428881107227</v>
      </c>
      <c r="G38" s="109">
        <f t="shared" si="5"/>
        <v>390.63406703351677</v>
      </c>
      <c r="H38" s="117" t="s">
        <v>44</v>
      </c>
      <c r="I38" s="119">
        <f t="shared" si="6"/>
        <v>25009766</v>
      </c>
      <c r="J38" s="115">
        <f t="shared" si="7"/>
        <v>16267974</v>
      </c>
      <c r="K38" s="115">
        <f t="shared" si="8"/>
        <v>1567709</v>
      </c>
      <c r="L38" s="115">
        <f t="shared" si="9"/>
        <v>1493023</v>
      </c>
      <c r="M38" s="115">
        <f t="shared" si="10"/>
        <v>995795</v>
      </c>
      <c r="N38" s="120">
        <f t="shared" si="11"/>
        <v>4685265</v>
      </c>
      <c r="P38" s="50" t="s">
        <v>44</v>
      </c>
      <c r="Q38" s="14">
        <v>16267974</v>
      </c>
      <c r="R38" s="14">
        <v>13828695</v>
      </c>
      <c r="S38" s="14">
        <v>2439279</v>
      </c>
      <c r="T38" s="14">
        <v>2202861</v>
      </c>
      <c r="U38" s="14">
        <v>236418</v>
      </c>
      <c r="V38" s="14">
        <v>1567709</v>
      </c>
      <c r="W38" s="14">
        <v>1776681</v>
      </c>
      <c r="X38" s="14">
        <v>208972</v>
      </c>
      <c r="Y38" s="14">
        <v>-132467</v>
      </c>
      <c r="Z38" s="14">
        <v>53837</v>
      </c>
      <c r="AA38" s="14">
        <v>186304</v>
      </c>
      <c r="AB38" s="15">
        <v>1667761</v>
      </c>
      <c r="AC38" s="1"/>
      <c r="AD38" s="50" t="s">
        <v>44</v>
      </c>
      <c r="AE38" s="12">
        <v>156571</v>
      </c>
      <c r="AF38" s="12">
        <v>173949</v>
      </c>
      <c r="AG38" s="12">
        <v>17378</v>
      </c>
      <c r="AH38" s="12">
        <v>67923</v>
      </c>
      <c r="AI38" s="12">
        <v>744147</v>
      </c>
      <c r="AJ38" s="12">
        <v>699120</v>
      </c>
      <c r="AK38" s="12">
        <v>32415</v>
      </c>
      <c r="AL38" s="12">
        <v>37705</v>
      </c>
      <c r="AM38" s="12">
        <v>5290</v>
      </c>
      <c r="AN38" s="12">
        <v>7174083</v>
      </c>
      <c r="AO38" s="12">
        <v>1493023</v>
      </c>
      <c r="AP38" s="12">
        <v>1559075</v>
      </c>
      <c r="AQ38" s="13">
        <v>-66052</v>
      </c>
      <c r="AR38" s="1">
        <v>0</v>
      </c>
      <c r="AS38" s="50" t="s">
        <v>44</v>
      </c>
      <c r="AT38" s="12">
        <v>995795</v>
      </c>
      <c r="AU38" s="12">
        <v>929159</v>
      </c>
      <c r="AV38" s="12">
        <v>66636</v>
      </c>
      <c r="AW38" s="12">
        <v>4685265</v>
      </c>
      <c r="AX38" s="12">
        <v>1386356</v>
      </c>
      <c r="AY38" s="12">
        <v>952952</v>
      </c>
      <c r="AZ38" s="12">
        <v>2345957</v>
      </c>
      <c r="BA38" s="12">
        <v>25009766</v>
      </c>
      <c r="BB38" s="12">
        <v>11994</v>
      </c>
      <c r="BC38" s="13">
        <v>2085.1897615474404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0"/>
        <v>1797.029669894117</v>
      </c>
      <c r="C39" s="109">
        <f t="shared" si="1"/>
        <v>1320.2500990883868</v>
      </c>
      <c r="D39" s="109">
        <f t="shared" si="2"/>
        <v>101.27133231413849</v>
      </c>
      <c r="E39" s="109">
        <f t="shared" si="3"/>
        <v>88.497253836136125</v>
      </c>
      <c r="F39" s="109">
        <f t="shared" si="4"/>
        <v>5.0619443972594986</v>
      </c>
      <c r="G39" s="109">
        <f t="shared" si="5"/>
        <v>281.94904025819602</v>
      </c>
      <c r="H39" s="108" t="s">
        <v>45</v>
      </c>
      <c r="I39" s="119">
        <f t="shared" si="6"/>
        <v>31737341</v>
      </c>
      <c r="J39" s="115">
        <f t="shared" si="7"/>
        <v>23316937</v>
      </c>
      <c r="K39" s="115">
        <f t="shared" si="8"/>
        <v>1788553</v>
      </c>
      <c r="L39" s="115">
        <f t="shared" si="9"/>
        <v>1562950</v>
      </c>
      <c r="M39" s="115">
        <f t="shared" si="10"/>
        <v>89399</v>
      </c>
      <c r="N39" s="120">
        <f t="shared" si="11"/>
        <v>4979502</v>
      </c>
      <c r="P39" s="45" t="s">
        <v>45</v>
      </c>
      <c r="Q39" s="1">
        <v>23316937</v>
      </c>
      <c r="R39" s="1">
        <v>19824287</v>
      </c>
      <c r="S39" s="1">
        <v>3492650</v>
      </c>
      <c r="T39" s="1">
        <v>3154313</v>
      </c>
      <c r="U39" s="1">
        <v>338337</v>
      </c>
      <c r="V39" s="1">
        <v>1788553</v>
      </c>
      <c r="W39" s="1">
        <v>2112010</v>
      </c>
      <c r="X39" s="1">
        <v>323457</v>
      </c>
      <c r="Y39" s="1">
        <v>-20983</v>
      </c>
      <c r="Z39" s="1">
        <v>265752</v>
      </c>
      <c r="AA39" s="1">
        <v>286735</v>
      </c>
      <c r="AB39" s="9">
        <v>1762470</v>
      </c>
      <c r="AC39" s="1"/>
      <c r="AD39" s="45" t="s">
        <v>45</v>
      </c>
      <c r="AE39" s="1">
        <v>257122</v>
      </c>
      <c r="AF39" s="1">
        <v>286164</v>
      </c>
      <c r="AG39" s="1">
        <v>29042</v>
      </c>
      <c r="AH39" s="1">
        <v>251733</v>
      </c>
      <c r="AI39" s="1">
        <v>1025438</v>
      </c>
      <c r="AJ39" s="1">
        <v>228177</v>
      </c>
      <c r="AK39" s="1">
        <v>47066</v>
      </c>
      <c r="AL39" s="1">
        <v>54746</v>
      </c>
      <c r="AM39" s="1">
        <v>7680</v>
      </c>
      <c r="AN39" s="1">
        <v>6631851</v>
      </c>
      <c r="AO39" s="1">
        <v>1562950</v>
      </c>
      <c r="AP39" s="1">
        <v>1671930</v>
      </c>
      <c r="AQ39" s="9">
        <v>-108980</v>
      </c>
      <c r="AR39" s="1">
        <v>0</v>
      </c>
      <c r="AS39" s="45" t="s">
        <v>45</v>
      </c>
      <c r="AT39" s="1">
        <v>89399</v>
      </c>
      <c r="AU39" s="1">
        <v>6853</v>
      </c>
      <c r="AV39" s="1">
        <v>82546</v>
      </c>
      <c r="AW39" s="1">
        <v>4979502</v>
      </c>
      <c r="AX39" s="1">
        <v>663635</v>
      </c>
      <c r="AY39" s="1">
        <v>1198914</v>
      </c>
      <c r="AZ39" s="1">
        <v>3116953</v>
      </c>
      <c r="BA39" s="1">
        <v>31737341</v>
      </c>
      <c r="BB39" s="1">
        <v>17661</v>
      </c>
      <c r="BC39" s="9">
        <v>1797.029669894117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0"/>
        <v>1672.0714744275626</v>
      </c>
      <c r="C40" s="109">
        <f t="shared" si="1"/>
        <v>1208.9022041515086</v>
      </c>
      <c r="D40" s="109">
        <f t="shared" si="2"/>
        <v>93.341108495613099</v>
      </c>
      <c r="E40" s="109">
        <f t="shared" si="3"/>
        <v>58.509094799914401</v>
      </c>
      <c r="F40" s="109">
        <f t="shared" si="4"/>
        <v>8.3013053712818312</v>
      </c>
      <c r="G40" s="109">
        <f t="shared" si="5"/>
        <v>303.01776160924459</v>
      </c>
      <c r="H40" s="116" t="s">
        <v>23</v>
      </c>
      <c r="I40" s="119">
        <f t="shared" si="6"/>
        <v>7813590</v>
      </c>
      <c r="J40" s="115">
        <f t="shared" si="7"/>
        <v>5649200</v>
      </c>
      <c r="K40" s="115">
        <f t="shared" si="8"/>
        <v>436183</v>
      </c>
      <c r="L40" s="115">
        <f t="shared" si="9"/>
        <v>273413</v>
      </c>
      <c r="M40" s="115">
        <f t="shared" si="10"/>
        <v>38792</v>
      </c>
      <c r="N40" s="120">
        <f t="shared" si="11"/>
        <v>1416002</v>
      </c>
      <c r="P40" s="48" t="s">
        <v>23</v>
      </c>
      <c r="Q40" s="12">
        <v>5649200</v>
      </c>
      <c r="R40" s="12">
        <v>4802110</v>
      </c>
      <c r="S40" s="12">
        <v>847090</v>
      </c>
      <c r="T40" s="12">
        <v>765123</v>
      </c>
      <c r="U40" s="12">
        <v>81967</v>
      </c>
      <c r="V40" s="12">
        <v>436183</v>
      </c>
      <c r="W40" s="12">
        <v>498673</v>
      </c>
      <c r="X40" s="12">
        <v>62490</v>
      </c>
      <c r="Y40" s="12">
        <v>13627</v>
      </c>
      <c r="Z40" s="12">
        <v>66720</v>
      </c>
      <c r="AA40" s="12">
        <v>53093</v>
      </c>
      <c r="AB40" s="9">
        <v>412859</v>
      </c>
      <c r="AC40" s="1"/>
      <c r="AD40" s="48" t="s">
        <v>23</v>
      </c>
      <c r="AE40" s="12">
        <v>68342</v>
      </c>
      <c r="AF40" s="12">
        <v>76157</v>
      </c>
      <c r="AG40" s="12">
        <v>7815</v>
      </c>
      <c r="AH40" s="12">
        <v>53225</v>
      </c>
      <c r="AI40" s="12">
        <v>264156</v>
      </c>
      <c r="AJ40" s="12">
        <v>27136</v>
      </c>
      <c r="AK40" s="12">
        <v>9697</v>
      </c>
      <c r="AL40" s="12">
        <v>11279</v>
      </c>
      <c r="AM40" s="12">
        <v>1582</v>
      </c>
      <c r="AN40" s="12">
        <v>1728207</v>
      </c>
      <c r="AO40" s="12">
        <v>273413</v>
      </c>
      <c r="AP40" s="12">
        <v>291232</v>
      </c>
      <c r="AQ40" s="13">
        <v>-17819</v>
      </c>
      <c r="AR40" s="1">
        <v>0</v>
      </c>
      <c r="AS40" s="48" t="s">
        <v>23</v>
      </c>
      <c r="AT40" s="12">
        <v>38792</v>
      </c>
      <c r="AU40" s="12">
        <v>19125</v>
      </c>
      <c r="AV40" s="12">
        <v>19667</v>
      </c>
      <c r="AW40" s="12">
        <v>1416002</v>
      </c>
      <c r="AX40" s="12">
        <v>238947</v>
      </c>
      <c r="AY40" s="12">
        <v>173670</v>
      </c>
      <c r="AZ40" s="12">
        <v>1003385</v>
      </c>
      <c r="BA40" s="12">
        <v>7813590</v>
      </c>
      <c r="BB40" s="1">
        <v>4673</v>
      </c>
      <c r="BC40" s="9">
        <v>1672.0714744275626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2221.2495820174622</v>
      </c>
      <c r="C41" s="109">
        <f t="shared" si="1"/>
        <v>1444.7676945940925</v>
      </c>
      <c r="D41" s="109">
        <f t="shared" si="2"/>
        <v>177.24558796210292</v>
      </c>
      <c r="E41" s="109">
        <f t="shared" si="3"/>
        <v>209.90925134683263</v>
      </c>
      <c r="F41" s="109">
        <f t="shared" si="4"/>
        <v>5.4962845996656142</v>
      </c>
      <c r="G41" s="109">
        <f t="shared" si="5"/>
        <v>383.83076351476871</v>
      </c>
      <c r="H41" s="108" t="s">
        <v>24</v>
      </c>
      <c r="I41" s="119">
        <f t="shared" si="6"/>
        <v>23913973</v>
      </c>
      <c r="J41" s="115">
        <f t="shared" si="7"/>
        <v>15554369</v>
      </c>
      <c r="K41" s="115">
        <f t="shared" si="8"/>
        <v>1908226</v>
      </c>
      <c r="L41" s="115">
        <f t="shared" si="9"/>
        <v>2259883</v>
      </c>
      <c r="M41" s="115">
        <f t="shared" si="10"/>
        <v>59173</v>
      </c>
      <c r="N41" s="120">
        <f t="shared" si="11"/>
        <v>4132322</v>
      </c>
      <c r="P41" s="45" t="s">
        <v>24</v>
      </c>
      <c r="Q41" s="1">
        <v>15554369</v>
      </c>
      <c r="R41" s="1">
        <v>13223856</v>
      </c>
      <c r="S41" s="1">
        <v>2330513</v>
      </c>
      <c r="T41" s="1">
        <v>2104605</v>
      </c>
      <c r="U41" s="1">
        <v>225908</v>
      </c>
      <c r="V41" s="1">
        <v>1908226</v>
      </c>
      <c r="W41" s="1">
        <v>2309048</v>
      </c>
      <c r="X41" s="1">
        <v>400822</v>
      </c>
      <c r="Y41" s="1">
        <v>29616</v>
      </c>
      <c r="Z41" s="1">
        <v>410480</v>
      </c>
      <c r="AA41" s="1">
        <v>380864</v>
      </c>
      <c r="AB41" s="51">
        <v>1856289</v>
      </c>
      <c r="AC41" s="1"/>
      <c r="AD41" s="45" t="s">
        <v>24</v>
      </c>
      <c r="AE41" s="1">
        <v>141189</v>
      </c>
      <c r="AF41" s="1">
        <v>157505</v>
      </c>
      <c r="AG41" s="1">
        <v>16316</v>
      </c>
      <c r="AH41" s="1">
        <v>62662</v>
      </c>
      <c r="AI41" s="1">
        <v>734135</v>
      </c>
      <c r="AJ41" s="1">
        <v>918303</v>
      </c>
      <c r="AK41" s="1">
        <v>22321</v>
      </c>
      <c r="AL41" s="1">
        <v>25963</v>
      </c>
      <c r="AM41" s="1">
        <v>3642</v>
      </c>
      <c r="AN41" s="1">
        <v>6451378</v>
      </c>
      <c r="AO41" s="1">
        <v>2259883</v>
      </c>
      <c r="AP41" s="1">
        <v>2286427</v>
      </c>
      <c r="AQ41" s="9">
        <v>-26544</v>
      </c>
      <c r="AR41" s="1">
        <v>0</v>
      </c>
      <c r="AS41" s="45" t="s">
        <v>24</v>
      </c>
      <c r="AT41" s="1">
        <v>59173</v>
      </c>
      <c r="AU41" s="1">
        <v>25562</v>
      </c>
      <c r="AV41" s="1">
        <v>33611</v>
      </c>
      <c r="AW41" s="1">
        <v>4132322</v>
      </c>
      <c r="AX41" s="1">
        <v>1192911</v>
      </c>
      <c r="AY41" s="1">
        <v>1095417</v>
      </c>
      <c r="AZ41" s="1">
        <v>1843994</v>
      </c>
      <c r="BA41" s="1">
        <v>23913973</v>
      </c>
      <c r="BB41" s="23">
        <v>10766</v>
      </c>
      <c r="BC41" s="51">
        <v>2221.2495820174622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2311.2820958022676</v>
      </c>
      <c r="C42" s="109">
        <f t="shared" si="1"/>
        <v>1341.0882443059952</v>
      </c>
      <c r="D42" s="109">
        <f t="shared" si="2"/>
        <v>561.34490858952097</v>
      </c>
      <c r="E42" s="109">
        <f t="shared" si="3"/>
        <v>123.20498416913492</v>
      </c>
      <c r="F42" s="109">
        <f t="shared" si="4"/>
        <v>-23.053416402818915</v>
      </c>
      <c r="G42" s="109">
        <f t="shared" si="5"/>
        <v>308.6973751404351</v>
      </c>
      <c r="H42" s="108" t="s">
        <v>25</v>
      </c>
      <c r="I42" s="119">
        <f t="shared" si="6"/>
        <v>22629763</v>
      </c>
      <c r="J42" s="115">
        <f t="shared" si="7"/>
        <v>13130595</v>
      </c>
      <c r="K42" s="115">
        <f t="shared" si="8"/>
        <v>5496128</v>
      </c>
      <c r="L42" s="115">
        <f t="shared" si="9"/>
        <v>1206300</v>
      </c>
      <c r="M42" s="115">
        <f t="shared" si="10"/>
        <v>-225716</v>
      </c>
      <c r="N42" s="120">
        <f t="shared" si="11"/>
        <v>3022456</v>
      </c>
      <c r="P42" s="45" t="s">
        <v>25</v>
      </c>
      <c r="Q42" s="1">
        <v>13130595</v>
      </c>
      <c r="R42" s="1">
        <v>11165082</v>
      </c>
      <c r="S42" s="1">
        <v>1965513</v>
      </c>
      <c r="T42" s="1">
        <v>1774882</v>
      </c>
      <c r="U42" s="1">
        <v>190631</v>
      </c>
      <c r="V42" s="1">
        <v>5496128</v>
      </c>
      <c r="W42" s="1">
        <v>5708948</v>
      </c>
      <c r="X42" s="1">
        <v>212820</v>
      </c>
      <c r="Y42" s="1">
        <v>-83120</v>
      </c>
      <c r="Z42" s="1">
        <v>111582</v>
      </c>
      <c r="AA42" s="1">
        <v>194702</v>
      </c>
      <c r="AB42" s="9">
        <v>5565347</v>
      </c>
      <c r="AC42" s="1"/>
      <c r="AD42" s="45" t="s">
        <v>25</v>
      </c>
      <c r="AE42" s="1">
        <v>141747</v>
      </c>
      <c r="AF42" s="1">
        <v>157597</v>
      </c>
      <c r="AG42" s="1">
        <v>15850</v>
      </c>
      <c r="AH42" s="1">
        <v>3430661</v>
      </c>
      <c r="AI42" s="1">
        <v>649014</v>
      </c>
      <c r="AJ42" s="1">
        <v>1343925</v>
      </c>
      <c r="AK42" s="1">
        <v>13901</v>
      </c>
      <c r="AL42" s="1">
        <v>16169</v>
      </c>
      <c r="AM42" s="1">
        <v>2268</v>
      </c>
      <c r="AN42" s="1">
        <v>4003040</v>
      </c>
      <c r="AO42" s="1">
        <v>1206300</v>
      </c>
      <c r="AP42" s="1">
        <v>1293910</v>
      </c>
      <c r="AQ42" s="9">
        <v>-87610</v>
      </c>
      <c r="AR42" s="1">
        <v>0</v>
      </c>
      <c r="AS42" s="45" t="s">
        <v>25</v>
      </c>
      <c r="AT42" s="1">
        <v>-225716</v>
      </c>
      <c r="AU42" s="1">
        <v>-265630</v>
      </c>
      <c r="AV42" s="1">
        <v>39914</v>
      </c>
      <c r="AW42" s="1">
        <v>3022456</v>
      </c>
      <c r="AX42" s="1">
        <v>791469</v>
      </c>
      <c r="AY42" s="1">
        <v>649834</v>
      </c>
      <c r="AZ42" s="1">
        <v>1581153</v>
      </c>
      <c r="BA42" s="1">
        <v>22629763</v>
      </c>
      <c r="BB42" s="1">
        <v>9791</v>
      </c>
      <c r="BC42" s="9">
        <v>2311.2820958022676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1749.3360100376412</v>
      </c>
      <c r="C43" s="109">
        <f t="shared" si="1"/>
        <v>1186.8278544542034</v>
      </c>
      <c r="D43" s="109">
        <f t="shared" si="2"/>
        <v>139.77114178168131</v>
      </c>
      <c r="E43" s="109">
        <f t="shared" si="3"/>
        <v>90.494102885821832</v>
      </c>
      <c r="F43" s="109">
        <f t="shared" si="4"/>
        <v>14.04090338770389</v>
      </c>
      <c r="G43" s="109">
        <f t="shared" si="5"/>
        <v>318.20200752823087</v>
      </c>
      <c r="H43" s="108" t="s">
        <v>26</v>
      </c>
      <c r="I43" s="119">
        <f t="shared" si="6"/>
        <v>6971104</v>
      </c>
      <c r="J43" s="115">
        <f t="shared" si="7"/>
        <v>4729509</v>
      </c>
      <c r="K43" s="115">
        <f t="shared" si="8"/>
        <v>556988</v>
      </c>
      <c r="L43" s="115">
        <f t="shared" si="9"/>
        <v>360619</v>
      </c>
      <c r="M43" s="115">
        <f t="shared" si="10"/>
        <v>55953</v>
      </c>
      <c r="N43" s="120">
        <f t="shared" si="11"/>
        <v>1268035</v>
      </c>
      <c r="P43" s="45" t="s">
        <v>26</v>
      </c>
      <c r="Q43" s="1">
        <v>4729509</v>
      </c>
      <c r="R43" s="1">
        <v>4020697</v>
      </c>
      <c r="S43" s="1">
        <v>708812</v>
      </c>
      <c r="T43" s="1">
        <v>640129</v>
      </c>
      <c r="U43" s="1">
        <v>68683</v>
      </c>
      <c r="V43" s="1">
        <v>556988</v>
      </c>
      <c r="W43" s="1">
        <v>628746</v>
      </c>
      <c r="X43" s="1">
        <v>71758</v>
      </c>
      <c r="Y43" s="1">
        <v>-16262</v>
      </c>
      <c r="Z43" s="1">
        <v>48335</v>
      </c>
      <c r="AA43" s="1">
        <v>64597</v>
      </c>
      <c r="AB43" s="9">
        <v>569982</v>
      </c>
      <c r="AC43" s="1"/>
      <c r="AD43" s="45" t="s">
        <v>26</v>
      </c>
      <c r="AE43" s="1">
        <v>60526</v>
      </c>
      <c r="AF43" s="1">
        <v>67154</v>
      </c>
      <c r="AG43" s="1">
        <v>6628</v>
      </c>
      <c r="AH43" s="1">
        <v>25304</v>
      </c>
      <c r="AI43" s="1">
        <v>227995</v>
      </c>
      <c r="AJ43" s="1">
        <v>256157</v>
      </c>
      <c r="AK43" s="1">
        <v>3268</v>
      </c>
      <c r="AL43" s="1">
        <v>3801</v>
      </c>
      <c r="AM43" s="1">
        <v>533</v>
      </c>
      <c r="AN43" s="1">
        <v>1684607</v>
      </c>
      <c r="AO43" s="1">
        <v>360619</v>
      </c>
      <c r="AP43" s="1">
        <v>386020</v>
      </c>
      <c r="AQ43" s="9">
        <v>-25401</v>
      </c>
      <c r="AR43" s="1">
        <v>0</v>
      </c>
      <c r="AS43" s="45" t="s">
        <v>26</v>
      </c>
      <c r="AT43" s="1">
        <v>55953</v>
      </c>
      <c r="AU43" s="1">
        <v>38621</v>
      </c>
      <c r="AV43" s="1">
        <v>17332</v>
      </c>
      <c r="AW43" s="1">
        <v>1268035</v>
      </c>
      <c r="AX43" s="1">
        <v>354862</v>
      </c>
      <c r="AY43" s="1">
        <v>297430</v>
      </c>
      <c r="AZ43" s="1">
        <v>615743</v>
      </c>
      <c r="BA43" s="1">
        <v>6971104</v>
      </c>
      <c r="BB43" s="1">
        <v>3985</v>
      </c>
      <c r="BC43" s="9">
        <v>1749.3360100376412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1640.8960573476702</v>
      </c>
      <c r="C44" s="109">
        <f t="shared" si="1"/>
        <v>1123.1178315412187</v>
      </c>
      <c r="D44" s="109">
        <f t="shared" si="2"/>
        <v>100.73163082437276</v>
      </c>
      <c r="E44" s="109">
        <f t="shared" si="3"/>
        <v>61.711021505376344</v>
      </c>
      <c r="F44" s="109">
        <f t="shared" si="4"/>
        <v>29.708333333333332</v>
      </c>
      <c r="G44" s="109">
        <f t="shared" si="5"/>
        <v>325.62724014336919</v>
      </c>
      <c r="H44" s="108" t="s">
        <v>27</v>
      </c>
      <c r="I44" s="119">
        <f t="shared" si="6"/>
        <v>3662480</v>
      </c>
      <c r="J44" s="115">
        <f t="shared" si="7"/>
        <v>2506799</v>
      </c>
      <c r="K44" s="115">
        <f t="shared" si="8"/>
        <v>224833</v>
      </c>
      <c r="L44" s="115">
        <f t="shared" si="9"/>
        <v>137739</v>
      </c>
      <c r="M44" s="115">
        <f t="shared" si="10"/>
        <v>66309</v>
      </c>
      <c r="N44" s="120">
        <f t="shared" si="11"/>
        <v>726800</v>
      </c>
      <c r="P44" s="45" t="s">
        <v>27</v>
      </c>
      <c r="Q44" s="1">
        <v>2506799</v>
      </c>
      <c r="R44" s="1">
        <v>2130776</v>
      </c>
      <c r="S44" s="1">
        <v>376023</v>
      </c>
      <c r="T44" s="1">
        <v>339511</v>
      </c>
      <c r="U44" s="1">
        <v>36512</v>
      </c>
      <c r="V44" s="1">
        <v>224833</v>
      </c>
      <c r="W44" s="1">
        <v>310224</v>
      </c>
      <c r="X44" s="1">
        <v>85391</v>
      </c>
      <c r="Y44" s="1">
        <v>-27037</v>
      </c>
      <c r="Z44" s="1">
        <v>53663</v>
      </c>
      <c r="AA44" s="1">
        <v>80700</v>
      </c>
      <c r="AB44" s="9">
        <v>245702</v>
      </c>
      <c r="AC44" s="1"/>
      <c r="AD44" s="45" t="s">
        <v>27</v>
      </c>
      <c r="AE44" s="1">
        <v>33843</v>
      </c>
      <c r="AF44" s="1">
        <v>37527</v>
      </c>
      <c r="AG44" s="1">
        <v>3684</v>
      </c>
      <c r="AH44" s="1">
        <v>55062</v>
      </c>
      <c r="AI44" s="1">
        <v>107631</v>
      </c>
      <c r="AJ44" s="1">
        <v>49166</v>
      </c>
      <c r="AK44" s="1">
        <v>6168</v>
      </c>
      <c r="AL44" s="1">
        <v>7175</v>
      </c>
      <c r="AM44" s="1">
        <v>1007</v>
      </c>
      <c r="AN44" s="1">
        <v>930848</v>
      </c>
      <c r="AO44" s="1">
        <v>137739</v>
      </c>
      <c r="AP44" s="1">
        <v>145730</v>
      </c>
      <c r="AQ44" s="9">
        <v>-7991</v>
      </c>
      <c r="AR44" s="1">
        <v>0</v>
      </c>
      <c r="AS44" s="45" t="s">
        <v>27</v>
      </c>
      <c r="AT44" s="1">
        <v>66309</v>
      </c>
      <c r="AU44" s="1">
        <v>51896</v>
      </c>
      <c r="AV44" s="1">
        <v>14413</v>
      </c>
      <c r="AW44" s="1">
        <v>726800</v>
      </c>
      <c r="AX44" s="1">
        <v>276762</v>
      </c>
      <c r="AY44" s="1">
        <v>132801</v>
      </c>
      <c r="AZ44" s="1">
        <v>317237</v>
      </c>
      <c r="BA44" s="1">
        <v>3662480</v>
      </c>
      <c r="BB44" s="1">
        <v>2232</v>
      </c>
      <c r="BC44" s="9">
        <v>1640.8960573476702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1838.0772157564907</v>
      </c>
      <c r="C45" s="109">
        <f t="shared" si="1"/>
        <v>1296.3287824529991</v>
      </c>
      <c r="D45" s="109">
        <f t="shared" si="2"/>
        <v>95.791853178155776</v>
      </c>
      <c r="E45" s="109">
        <f t="shared" si="3"/>
        <v>115.87153088630259</v>
      </c>
      <c r="F45" s="109">
        <f t="shared" si="4"/>
        <v>9.5326768128916743</v>
      </c>
      <c r="G45" s="109">
        <f t="shared" si="5"/>
        <v>320.55237242614146</v>
      </c>
      <c r="H45" s="108" t="s">
        <v>28</v>
      </c>
      <c r="I45" s="119">
        <f t="shared" si="6"/>
        <v>8212529</v>
      </c>
      <c r="J45" s="115">
        <f t="shared" si="7"/>
        <v>5791997</v>
      </c>
      <c r="K45" s="115">
        <f t="shared" si="8"/>
        <v>427998</v>
      </c>
      <c r="L45" s="115">
        <f t="shared" si="9"/>
        <v>517714</v>
      </c>
      <c r="M45" s="115">
        <f t="shared" si="10"/>
        <v>42592</v>
      </c>
      <c r="N45" s="120">
        <f t="shared" si="11"/>
        <v>1432228</v>
      </c>
      <c r="P45" s="45" t="s">
        <v>28</v>
      </c>
      <c r="Q45" s="1">
        <v>5791997</v>
      </c>
      <c r="R45" s="1">
        <v>4923544</v>
      </c>
      <c r="S45" s="1">
        <v>868453</v>
      </c>
      <c r="T45" s="1">
        <v>784117</v>
      </c>
      <c r="U45" s="1">
        <v>84336</v>
      </c>
      <c r="V45" s="1">
        <v>427998</v>
      </c>
      <c r="W45" s="1">
        <v>677901</v>
      </c>
      <c r="X45" s="1">
        <v>249903</v>
      </c>
      <c r="Y45" s="1">
        <v>26586</v>
      </c>
      <c r="Z45" s="1">
        <v>268209</v>
      </c>
      <c r="AA45" s="1">
        <v>241623</v>
      </c>
      <c r="AB45" s="9">
        <v>391972</v>
      </c>
      <c r="AC45" s="1"/>
      <c r="AD45" s="45" t="s">
        <v>28</v>
      </c>
      <c r="AE45" s="1">
        <v>61609</v>
      </c>
      <c r="AF45" s="1">
        <v>68349</v>
      </c>
      <c r="AG45" s="1">
        <v>6740</v>
      </c>
      <c r="AH45" s="1">
        <v>3897</v>
      </c>
      <c r="AI45" s="1">
        <v>280549</v>
      </c>
      <c r="AJ45" s="1">
        <v>45917</v>
      </c>
      <c r="AK45" s="1">
        <v>9440</v>
      </c>
      <c r="AL45" s="1">
        <v>10980</v>
      </c>
      <c r="AM45" s="1">
        <v>1540</v>
      </c>
      <c r="AN45" s="1">
        <v>1992534</v>
      </c>
      <c r="AO45" s="1">
        <v>517714</v>
      </c>
      <c r="AP45" s="1">
        <v>530149</v>
      </c>
      <c r="AQ45" s="9">
        <v>-12435</v>
      </c>
      <c r="AR45" s="1">
        <v>0</v>
      </c>
      <c r="AS45" s="45" t="s">
        <v>28</v>
      </c>
      <c r="AT45" s="1">
        <v>42592</v>
      </c>
      <c r="AU45" s="1">
        <v>26022</v>
      </c>
      <c r="AV45" s="1">
        <v>16570</v>
      </c>
      <c r="AW45" s="1">
        <v>1432228</v>
      </c>
      <c r="AX45" s="1">
        <v>450105</v>
      </c>
      <c r="AY45" s="1">
        <v>237708</v>
      </c>
      <c r="AZ45" s="1">
        <v>744415</v>
      </c>
      <c r="BA45" s="1">
        <v>8212529</v>
      </c>
      <c r="BB45" s="1">
        <v>4468</v>
      </c>
      <c r="BC45" s="9">
        <v>1838.0772157564907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2373.0341232227488</v>
      </c>
      <c r="C46" s="109">
        <f t="shared" si="1"/>
        <v>1656.1800947867298</v>
      </c>
      <c r="D46" s="109">
        <f t="shared" si="2"/>
        <v>58.254028436018956</v>
      </c>
      <c r="E46" s="109">
        <f t="shared" si="3"/>
        <v>-23.691943127962084</v>
      </c>
      <c r="F46" s="109">
        <f t="shared" si="4"/>
        <v>16.931753554502368</v>
      </c>
      <c r="G46" s="109">
        <f t="shared" si="5"/>
        <v>665.36018957345971</v>
      </c>
      <c r="H46" s="108" t="s">
        <v>29</v>
      </c>
      <c r="I46" s="119">
        <f t="shared" si="6"/>
        <v>2503551</v>
      </c>
      <c r="J46" s="115">
        <f t="shared" si="7"/>
        <v>1747270</v>
      </c>
      <c r="K46" s="115">
        <f t="shared" si="8"/>
        <v>61458</v>
      </c>
      <c r="L46" s="115">
        <f t="shared" si="9"/>
        <v>-24995</v>
      </c>
      <c r="M46" s="115">
        <f t="shared" si="10"/>
        <v>17863</v>
      </c>
      <c r="N46" s="120">
        <f t="shared" si="11"/>
        <v>701955</v>
      </c>
      <c r="P46" s="45" t="s">
        <v>29</v>
      </c>
      <c r="Q46" s="1">
        <v>1747270</v>
      </c>
      <c r="R46" s="1">
        <v>1485643</v>
      </c>
      <c r="S46" s="1">
        <v>261627</v>
      </c>
      <c r="T46" s="1">
        <v>236110</v>
      </c>
      <c r="U46" s="1">
        <v>25517</v>
      </c>
      <c r="V46" s="1">
        <v>61458</v>
      </c>
      <c r="W46" s="1">
        <v>165197</v>
      </c>
      <c r="X46" s="1">
        <v>103739</v>
      </c>
      <c r="Y46" s="1">
        <v>-35312</v>
      </c>
      <c r="Z46" s="1">
        <v>66295</v>
      </c>
      <c r="AA46" s="1">
        <v>101607</v>
      </c>
      <c r="AB46" s="9">
        <v>96362</v>
      </c>
      <c r="AC46" s="1"/>
      <c r="AD46" s="45" t="s">
        <v>29</v>
      </c>
      <c r="AE46" s="1">
        <v>19063</v>
      </c>
      <c r="AF46" s="1">
        <v>21129</v>
      </c>
      <c r="AG46" s="1">
        <v>2066</v>
      </c>
      <c r="AH46" s="1">
        <v>19</v>
      </c>
      <c r="AI46" s="1">
        <v>77268</v>
      </c>
      <c r="AJ46" s="1">
        <v>12</v>
      </c>
      <c r="AK46" s="1">
        <v>408</v>
      </c>
      <c r="AL46" s="1">
        <v>474</v>
      </c>
      <c r="AM46" s="1">
        <v>66</v>
      </c>
      <c r="AN46" s="1">
        <v>694823</v>
      </c>
      <c r="AO46" s="1">
        <v>-24995</v>
      </c>
      <c r="AP46" s="1">
        <v>-18029</v>
      </c>
      <c r="AQ46" s="9">
        <v>-6966</v>
      </c>
      <c r="AR46" s="1">
        <v>0</v>
      </c>
      <c r="AS46" s="45" t="s">
        <v>29</v>
      </c>
      <c r="AT46" s="1">
        <v>17863</v>
      </c>
      <c r="AU46" s="1">
        <v>2219</v>
      </c>
      <c r="AV46" s="1">
        <v>15644</v>
      </c>
      <c r="AW46" s="1">
        <v>701955</v>
      </c>
      <c r="AX46" s="1">
        <v>435397</v>
      </c>
      <c r="AY46" s="1">
        <v>32597</v>
      </c>
      <c r="AZ46" s="1">
        <v>233961</v>
      </c>
      <c r="BA46" s="1">
        <v>2503551</v>
      </c>
      <c r="BB46" s="1">
        <v>1055</v>
      </c>
      <c r="BC46" s="9">
        <v>2373.0341232227488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2676.3977206312097</v>
      </c>
      <c r="C47" s="109">
        <f t="shared" si="1"/>
        <v>1289.8176504967855</v>
      </c>
      <c r="D47" s="109">
        <f t="shared" si="2"/>
        <v>99</v>
      </c>
      <c r="E47" s="109">
        <f t="shared" si="3"/>
        <v>193.75219170075979</v>
      </c>
      <c r="F47" s="109">
        <f t="shared" si="4"/>
        <v>850.83167738164821</v>
      </c>
      <c r="G47" s="109">
        <f t="shared" si="5"/>
        <v>242.99620105201637</v>
      </c>
      <c r="H47" s="108" t="s">
        <v>30</v>
      </c>
      <c r="I47" s="119">
        <f t="shared" si="6"/>
        <v>9158633</v>
      </c>
      <c r="J47" s="115">
        <f t="shared" si="7"/>
        <v>4413756</v>
      </c>
      <c r="K47" s="115">
        <f t="shared" si="8"/>
        <v>338778</v>
      </c>
      <c r="L47" s="115">
        <f t="shared" si="9"/>
        <v>663020</v>
      </c>
      <c r="M47" s="115">
        <f t="shared" si="10"/>
        <v>2911546</v>
      </c>
      <c r="N47" s="120">
        <f t="shared" si="11"/>
        <v>831533</v>
      </c>
      <c r="P47" s="45" t="s">
        <v>30</v>
      </c>
      <c r="Q47" s="1">
        <v>4413756</v>
      </c>
      <c r="R47" s="1">
        <v>3751842</v>
      </c>
      <c r="S47" s="1">
        <v>661914</v>
      </c>
      <c r="T47" s="1">
        <v>597881</v>
      </c>
      <c r="U47" s="1">
        <v>64033</v>
      </c>
      <c r="V47" s="1">
        <v>338778</v>
      </c>
      <c r="W47" s="1">
        <v>461303</v>
      </c>
      <c r="X47" s="1">
        <v>122525</v>
      </c>
      <c r="Y47" s="1">
        <v>-1603</v>
      </c>
      <c r="Z47" s="1">
        <v>115189</v>
      </c>
      <c r="AA47" s="1">
        <v>116792</v>
      </c>
      <c r="AB47" s="9">
        <v>336801</v>
      </c>
      <c r="AC47" s="1"/>
      <c r="AD47" s="45" t="s">
        <v>30</v>
      </c>
      <c r="AE47" s="1">
        <v>44872</v>
      </c>
      <c r="AF47" s="1">
        <v>50021</v>
      </c>
      <c r="AG47" s="1">
        <v>5149</v>
      </c>
      <c r="AH47" s="1">
        <v>11218</v>
      </c>
      <c r="AI47" s="1">
        <v>190184</v>
      </c>
      <c r="AJ47" s="1">
        <v>90527</v>
      </c>
      <c r="AK47" s="1">
        <v>3580</v>
      </c>
      <c r="AL47" s="1">
        <v>4164</v>
      </c>
      <c r="AM47" s="1">
        <v>584</v>
      </c>
      <c r="AN47" s="1">
        <v>4406099</v>
      </c>
      <c r="AO47" s="1">
        <v>663020</v>
      </c>
      <c r="AP47" s="1">
        <v>671781</v>
      </c>
      <c r="AQ47" s="9">
        <v>-8761</v>
      </c>
      <c r="AR47" s="1">
        <v>0</v>
      </c>
      <c r="AS47" s="45" t="s">
        <v>30</v>
      </c>
      <c r="AT47" s="1">
        <v>2911546</v>
      </c>
      <c r="AU47" s="1">
        <v>2899596</v>
      </c>
      <c r="AV47" s="1">
        <v>11950</v>
      </c>
      <c r="AW47" s="1">
        <v>831533</v>
      </c>
      <c r="AX47" s="1">
        <v>118349</v>
      </c>
      <c r="AY47" s="1">
        <v>254941</v>
      </c>
      <c r="AZ47" s="1">
        <v>458243</v>
      </c>
      <c r="BA47" s="1">
        <v>9158633</v>
      </c>
      <c r="BB47" s="1">
        <v>3422</v>
      </c>
      <c r="BC47" s="9">
        <v>2676.3977206312097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1597.8150351541374</v>
      </c>
      <c r="C48" s="109">
        <f t="shared" si="1"/>
        <v>1179.4091400757166</v>
      </c>
      <c r="D48" s="109">
        <f t="shared" si="2"/>
        <v>75.368307193077342</v>
      </c>
      <c r="E48" s="109">
        <f t="shared" si="3"/>
        <v>56.605732828555979</v>
      </c>
      <c r="F48" s="109">
        <f t="shared" si="4"/>
        <v>7.934288804759329</v>
      </c>
      <c r="G48" s="109">
        <f t="shared" si="5"/>
        <v>278.49756625202815</v>
      </c>
      <c r="H48" s="108" t="s">
        <v>31</v>
      </c>
      <c r="I48" s="119">
        <f t="shared" si="6"/>
        <v>5908720</v>
      </c>
      <c r="J48" s="115">
        <f t="shared" si="7"/>
        <v>4361455</v>
      </c>
      <c r="K48" s="115">
        <f t="shared" si="8"/>
        <v>278712</v>
      </c>
      <c r="L48" s="115">
        <f t="shared" si="9"/>
        <v>209328</v>
      </c>
      <c r="M48" s="115">
        <f t="shared" si="10"/>
        <v>29341</v>
      </c>
      <c r="N48" s="120">
        <f t="shared" si="11"/>
        <v>1029884</v>
      </c>
      <c r="P48" s="45" t="s">
        <v>31</v>
      </c>
      <c r="Q48" s="1">
        <v>4361455</v>
      </c>
      <c r="R48" s="1">
        <v>3707590</v>
      </c>
      <c r="S48" s="1">
        <v>653865</v>
      </c>
      <c r="T48" s="1">
        <v>590622</v>
      </c>
      <c r="U48" s="1">
        <v>63243</v>
      </c>
      <c r="V48" s="1">
        <v>278712</v>
      </c>
      <c r="W48" s="1">
        <v>361031</v>
      </c>
      <c r="X48" s="1">
        <v>82319</v>
      </c>
      <c r="Y48" s="1">
        <v>-31739</v>
      </c>
      <c r="Z48" s="1">
        <v>42167</v>
      </c>
      <c r="AA48" s="1">
        <v>73906</v>
      </c>
      <c r="AB48" s="9">
        <v>296461</v>
      </c>
      <c r="AC48" s="1"/>
      <c r="AD48" s="45" t="s">
        <v>31</v>
      </c>
      <c r="AE48" s="1">
        <v>56798</v>
      </c>
      <c r="AF48" s="1">
        <v>62928</v>
      </c>
      <c r="AG48" s="1">
        <v>6130</v>
      </c>
      <c r="AH48" s="1">
        <v>11302</v>
      </c>
      <c r="AI48" s="1">
        <v>191805</v>
      </c>
      <c r="AJ48" s="1">
        <v>36556</v>
      </c>
      <c r="AK48" s="1">
        <v>13990</v>
      </c>
      <c r="AL48" s="1">
        <v>16273</v>
      </c>
      <c r="AM48" s="1">
        <v>2283</v>
      </c>
      <c r="AN48" s="1">
        <v>1268553</v>
      </c>
      <c r="AO48" s="1">
        <v>209328</v>
      </c>
      <c r="AP48" s="1">
        <v>221704</v>
      </c>
      <c r="AQ48" s="9">
        <v>-12376</v>
      </c>
      <c r="AR48" s="1">
        <v>0</v>
      </c>
      <c r="AS48" s="45" t="s">
        <v>31</v>
      </c>
      <c r="AT48" s="1">
        <v>29341</v>
      </c>
      <c r="AU48" s="1">
        <v>7710</v>
      </c>
      <c r="AV48" s="1">
        <v>21631</v>
      </c>
      <c r="AW48" s="1">
        <v>1029884</v>
      </c>
      <c r="AX48" s="1">
        <v>168961</v>
      </c>
      <c r="AY48" s="1">
        <v>211992</v>
      </c>
      <c r="AZ48" s="1">
        <v>648931</v>
      </c>
      <c r="BA48" s="1">
        <v>5908720</v>
      </c>
      <c r="BB48" s="1">
        <v>3698</v>
      </c>
      <c r="BC48" s="9">
        <v>1597.8150351541374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0"/>
        <v>2002.7019905946015</v>
      </c>
      <c r="C49" s="109">
        <f t="shared" si="1"/>
        <v>1314.9960703472268</v>
      </c>
      <c r="D49" s="109">
        <f t="shared" si="2"/>
        <v>194.09121948077046</v>
      </c>
      <c r="E49" s="109">
        <f t="shared" si="3"/>
        <v>143.59022096244283</v>
      </c>
      <c r="F49" s="109">
        <f t="shared" si="4"/>
        <v>6.4958448753462603</v>
      </c>
      <c r="G49" s="109">
        <f t="shared" si="5"/>
        <v>343.52863492881528</v>
      </c>
      <c r="H49" s="116" t="s">
        <v>46</v>
      </c>
      <c r="I49" s="119">
        <f t="shared" si="6"/>
        <v>31087943</v>
      </c>
      <c r="J49" s="115">
        <f t="shared" si="7"/>
        <v>20412684</v>
      </c>
      <c r="K49" s="115">
        <f t="shared" si="8"/>
        <v>3012878</v>
      </c>
      <c r="L49" s="115">
        <f t="shared" si="9"/>
        <v>2228951</v>
      </c>
      <c r="M49" s="115">
        <f t="shared" si="10"/>
        <v>100835</v>
      </c>
      <c r="N49" s="120">
        <f t="shared" si="11"/>
        <v>5332595</v>
      </c>
      <c r="P49" s="48" t="s">
        <v>46</v>
      </c>
      <c r="Q49" s="12">
        <v>20412684</v>
      </c>
      <c r="R49" s="12">
        <v>17352120</v>
      </c>
      <c r="S49" s="12">
        <v>3060564</v>
      </c>
      <c r="T49" s="12">
        <v>2764218</v>
      </c>
      <c r="U49" s="12">
        <v>296346</v>
      </c>
      <c r="V49" s="12">
        <v>3012878</v>
      </c>
      <c r="W49" s="12">
        <v>3315315</v>
      </c>
      <c r="X49" s="12">
        <v>302437</v>
      </c>
      <c r="Y49" s="12">
        <v>-79638</v>
      </c>
      <c r="Z49" s="12">
        <v>192217</v>
      </c>
      <c r="AA49" s="12">
        <v>271855</v>
      </c>
      <c r="AB49" s="13">
        <v>3050595</v>
      </c>
      <c r="AC49" s="1"/>
      <c r="AD49" s="48" t="s">
        <v>46</v>
      </c>
      <c r="AE49" s="12">
        <v>219567</v>
      </c>
      <c r="AF49" s="12">
        <v>243308</v>
      </c>
      <c r="AG49" s="12">
        <v>23741</v>
      </c>
      <c r="AH49" s="12">
        <v>245655</v>
      </c>
      <c r="AI49" s="12">
        <v>1058550</v>
      </c>
      <c r="AJ49" s="12">
        <v>1526823</v>
      </c>
      <c r="AK49" s="12">
        <v>41921</v>
      </c>
      <c r="AL49" s="12">
        <v>48762</v>
      </c>
      <c r="AM49" s="12">
        <v>6841</v>
      </c>
      <c r="AN49" s="12">
        <v>7662381</v>
      </c>
      <c r="AO49" s="12">
        <v>2228951</v>
      </c>
      <c r="AP49" s="12">
        <v>2354101</v>
      </c>
      <c r="AQ49" s="13">
        <v>-125150</v>
      </c>
      <c r="AR49" s="10">
        <v>0</v>
      </c>
      <c r="AS49" s="48" t="s">
        <v>46</v>
      </c>
      <c r="AT49" s="12">
        <v>100835</v>
      </c>
      <c r="AU49" s="12">
        <v>35149</v>
      </c>
      <c r="AV49" s="12">
        <v>65686</v>
      </c>
      <c r="AW49" s="12">
        <v>5332595</v>
      </c>
      <c r="AX49" s="12">
        <v>1715705</v>
      </c>
      <c r="AY49" s="12">
        <v>1004064</v>
      </c>
      <c r="AZ49" s="12">
        <v>2612826</v>
      </c>
      <c r="BA49" s="12">
        <v>31087943</v>
      </c>
      <c r="BB49" s="12">
        <v>15523</v>
      </c>
      <c r="BC49" s="13">
        <v>2002.7019905946015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0"/>
        <v>2392.0612482232846</v>
      </c>
      <c r="C50" s="115">
        <f t="shared" si="1"/>
        <v>1367.494637550071</v>
      </c>
      <c r="D50" s="115">
        <f t="shared" si="2"/>
        <v>132.07184390748159</v>
      </c>
      <c r="E50" s="115">
        <f t="shared" si="3"/>
        <v>534.70280397984232</v>
      </c>
      <c r="F50" s="115">
        <f t="shared" si="4"/>
        <v>25.580824395916785</v>
      </c>
      <c r="G50" s="120">
        <f t="shared" si="5"/>
        <v>332.21113838997286</v>
      </c>
      <c r="H50" s="117" t="s">
        <v>32</v>
      </c>
      <c r="I50" s="119">
        <f t="shared" si="6"/>
        <v>18512162</v>
      </c>
      <c r="J50" s="115">
        <f t="shared" si="7"/>
        <v>10583041</v>
      </c>
      <c r="K50" s="115">
        <f t="shared" si="8"/>
        <v>1022104</v>
      </c>
      <c r="L50" s="115">
        <f t="shared" si="9"/>
        <v>4138065</v>
      </c>
      <c r="M50" s="115">
        <f t="shared" si="10"/>
        <v>197970</v>
      </c>
      <c r="N50" s="120">
        <f t="shared" si="11"/>
        <v>2570982</v>
      </c>
      <c r="P50" s="50" t="s">
        <v>32</v>
      </c>
      <c r="Q50" s="14">
        <v>10583041</v>
      </c>
      <c r="R50" s="14">
        <v>9001459</v>
      </c>
      <c r="S50" s="14">
        <v>1581582</v>
      </c>
      <c r="T50" s="14">
        <v>1428489</v>
      </c>
      <c r="U50" s="14">
        <v>153093</v>
      </c>
      <c r="V50" s="14">
        <v>1022104</v>
      </c>
      <c r="W50" s="14">
        <v>1243527</v>
      </c>
      <c r="X50" s="14">
        <v>221423</v>
      </c>
      <c r="Y50" s="14">
        <v>-141627</v>
      </c>
      <c r="Z50" s="14">
        <v>61090</v>
      </c>
      <c r="AA50" s="14">
        <v>202717</v>
      </c>
      <c r="AB50" s="14">
        <v>1128602</v>
      </c>
      <c r="AC50" s="1"/>
      <c r="AD50" s="50" t="s">
        <v>32</v>
      </c>
      <c r="AE50" s="12">
        <v>144165</v>
      </c>
      <c r="AF50" s="12">
        <v>157138</v>
      </c>
      <c r="AG50" s="12">
        <v>12973</v>
      </c>
      <c r="AH50" s="12">
        <v>226252</v>
      </c>
      <c r="AI50" s="12">
        <v>503157</v>
      </c>
      <c r="AJ50" s="12">
        <v>255028</v>
      </c>
      <c r="AK50" s="12">
        <v>35129</v>
      </c>
      <c r="AL50" s="12">
        <v>40862</v>
      </c>
      <c r="AM50" s="12">
        <v>5733</v>
      </c>
      <c r="AN50" s="12">
        <v>6907017</v>
      </c>
      <c r="AO50" s="12">
        <v>4138065</v>
      </c>
      <c r="AP50" s="12">
        <v>4186386</v>
      </c>
      <c r="AQ50" s="13">
        <v>-48321</v>
      </c>
      <c r="AR50" s="1">
        <v>0</v>
      </c>
      <c r="AS50" s="50" t="s">
        <v>32</v>
      </c>
      <c r="AT50" s="12">
        <v>197970</v>
      </c>
      <c r="AU50" s="12">
        <v>153850</v>
      </c>
      <c r="AV50" s="12">
        <v>44120</v>
      </c>
      <c r="AW50" s="12">
        <v>2570982</v>
      </c>
      <c r="AX50" s="12">
        <v>336481</v>
      </c>
      <c r="AY50" s="12">
        <v>576893</v>
      </c>
      <c r="AZ50" s="12">
        <v>1657608</v>
      </c>
      <c r="BA50" s="12">
        <v>18512162</v>
      </c>
      <c r="BB50" s="12">
        <v>7739</v>
      </c>
      <c r="BC50" s="13">
        <v>2392.0612482232846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0"/>
        <v>2408.5293544287497</v>
      </c>
      <c r="C51" s="123">
        <f t="shared" si="1"/>
        <v>1756.0329335953465</v>
      </c>
      <c r="D51" s="123">
        <f t="shared" si="2"/>
        <v>145.49764132193465</v>
      </c>
      <c r="E51" s="123">
        <f t="shared" si="3"/>
        <v>171.27037404054485</v>
      </c>
      <c r="F51" s="123">
        <f t="shared" si="4"/>
        <v>32.462193408242214</v>
      </c>
      <c r="G51" s="124">
        <f t="shared" si="5"/>
        <v>303.26621206268163</v>
      </c>
      <c r="H51" s="121" t="s">
        <v>33</v>
      </c>
      <c r="I51" s="184">
        <f>SUM(I6:I50)</f>
        <v>4302042877</v>
      </c>
      <c r="J51" s="185">
        <f t="shared" ref="J51:N51" si="12">SUM(J6:J50)</f>
        <v>3136573345</v>
      </c>
      <c r="K51" s="185">
        <f t="shared" si="12"/>
        <v>259883522</v>
      </c>
      <c r="L51" s="185">
        <f t="shared" si="12"/>
        <v>305918004</v>
      </c>
      <c r="M51" s="185">
        <f t="shared" si="12"/>
        <v>57982996</v>
      </c>
      <c r="N51" s="186">
        <f t="shared" si="12"/>
        <v>541685010</v>
      </c>
      <c r="P51" s="52" t="s">
        <v>33</v>
      </c>
      <c r="Q51" s="17">
        <v>3136573345</v>
      </c>
      <c r="R51" s="17">
        <v>2666852006</v>
      </c>
      <c r="S51" s="17">
        <v>469721339</v>
      </c>
      <c r="T51" s="17">
        <v>424130003</v>
      </c>
      <c r="U51" s="17">
        <v>45591336</v>
      </c>
      <c r="V51" s="17">
        <v>259883522</v>
      </c>
      <c r="W51" s="17">
        <v>351723765</v>
      </c>
      <c r="X51" s="17">
        <v>91840243</v>
      </c>
      <c r="Y51" s="17">
        <v>12727523</v>
      </c>
      <c r="Z51" s="17">
        <v>100628764</v>
      </c>
      <c r="AA51" s="17">
        <v>87901241</v>
      </c>
      <c r="AB51" s="17">
        <v>242369996</v>
      </c>
      <c r="AC51" s="1"/>
      <c r="AD51" s="52" t="s">
        <v>33</v>
      </c>
      <c r="AE51" s="17">
        <v>46248998</v>
      </c>
      <c r="AF51" s="17">
        <v>49406999</v>
      </c>
      <c r="AG51" s="17">
        <v>3158001</v>
      </c>
      <c r="AH51" s="17">
        <v>46562999</v>
      </c>
      <c r="AI51" s="17">
        <v>119180000</v>
      </c>
      <c r="AJ51" s="17">
        <v>30377999</v>
      </c>
      <c r="AK51" s="17">
        <v>4786003</v>
      </c>
      <c r="AL51" s="17">
        <v>5567004</v>
      </c>
      <c r="AM51" s="17">
        <v>781001</v>
      </c>
      <c r="AN51" s="17">
        <v>905586010</v>
      </c>
      <c r="AO51" s="17">
        <v>305918004</v>
      </c>
      <c r="AP51" s="17">
        <v>333874002</v>
      </c>
      <c r="AQ51" s="18">
        <v>-27955998</v>
      </c>
      <c r="AR51" s="1">
        <v>0</v>
      </c>
      <c r="AS51" s="52" t="s">
        <v>33</v>
      </c>
      <c r="AT51" s="17">
        <v>57982996</v>
      </c>
      <c r="AU51" s="17">
        <v>41625996</v>
      </c>
      <c r="AV51" s="17">
        <v>16357000</v>
      </c>
      <c r="AW51" s="17">
        <v>541685010</v>
      </c>
      <c r="AX51" s="17">
        <v>72085001</v>
      </c>
      <c r="AY51" s="17">
        <v>151388003</v>
      </c>
      <c r="AZ51" s="17">
        <v>318212006</v>
      </c>
      <c r="BA51" s="17">
        <v>4302042877</v>
      </c>
      <c r="BB51" s="17">
        <v>1786170</v>
      </c>
      <c r="BC51" s="18">
        <v>2408.5293544287497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127" t="s">
        <v>58</v>
      </c>
      <c r="B52" s="109">
        <f>B51</f>
        <v>2408.5293544287497</v>
      </c>
      <c r="C52" s="109">
        <f t="shared" ref="C52:G52" si="13">C51</f>
        <v>1756.0329335953465</v>
      </c>
      <c r="D52" s="109">
        <f t="shared" si="13"/>
        <v>145.49764132193465</v>
      </c>
      <c r="E52" s="109">
        <f t="shared" si="13"/>
        <v>171.27037404054485</v>
      </c>
      <c r="F52" s="109">
        <f t="shared" si="13"/>
        <v>32.462193408242214</v>
      </c>
      <c r="G52" s="109">
        <f t="shared" si="13"/>
        <v>303.26621206268163</v>
      </c>
      <c r="H52" s="127" t="s">
        <v>58</v>
      </c>
      <c r="I52" s="109">
        <f>AVERAGE(I6:I50)</f>
        <v>95600952.822222218</v>
      </c>
      <c r="J52" s="109">
        <f t="shared" ref="J52:N52" si="14">AVERAGE(J6:J50)</f>
        <v>69701629.888888896</v>
      </c>
      <c r="K52" s="109">
        <f t="shared" si="14"/>
        <v>5775189.3777777776</v>
      </c>
      <c r="L52" s="109">
        <f t="shared" si="14"/>
        <v>6798177.8666666662</v>
      </c>
      <c r="M52" s="109">
        <f t="shared" si="14"/>
        <v>1288511.0222222223</v>
      </c>
      <c r="N52" s="109">
        <f t="shared" si="14"/>
        <v>12037444.666666666</v>
      </c>
      <c r="P52" s="127" t="s">
        <v>58</v>
      </c>
      <c r="Q52" s="128">
        <f t="shared" ref="Q52:AB52" si="15">AVERAGE(Q6:Q50)</f>
        <v>69701629.888888896</v>
      </c>
      <c r="R52" s="129">
        <f t="shared" si="15"/>
        <v>59263377.911111109</v>
      </c>
      <c r="S52" s="129">
        <f t="shared" si="15"/>
        <v>10438251.977777777</v>
      </c>
      <c r="T52" s="129">
        <f t="shared" si="15"/>
        <v>9425111.1777777784</v>
      </c>
      <c r="U52" s="129">
        <f t="shared" si="15"/>
        <v>1013140.8</v>
      </c>
      <c r="V52" s="129">
        <f t="shared" si="15"/>
        <v>5775189.3777777776</v>
      </c>
      <c r="W52" s="129">
        <f t="shared" si="15"/>
        <v>7816083.666666667</v>
      </c>
      <c r="X52" s="129">
        <f t="shared" si="15"/>
        <v>2040894.2888888889</v>
      </c>
      <c r="Y52" s="129">
        <f t="shared" si="15"/>
        <v>282833.84444444446</v>
      </c>
      <c r="Z52" s="129">
        <f t="shared" si="15"/>
        <v>2236194.7555555557</v>
      </c>
      <c r="AA52" s="129">
        <f t="shared" si="15"/>
        <v>1953360.9111111111</v>
      </c>
      <c r="AB52" s="130">
        <f t="shared" si="15"/>
        <v>5385999.9111111108</v>
      </c>
      <c r="AC52" s="125"/>
      <c r="AD52" s="127" t="s">
        <v>58</v>
      </c>
      <c r="AE52" s="130">
        <f t="shared" ref="AE52:AQ52" si="16">AVERAGE(AE6:AE50)</f>
        <v>1027755.5111111111</v>
      </c>
      <c r="AF52" s="129">
        <f t="shared" si="16"/>
        <v>1097933.3111111112</v>
      </c>
      <c r="AG52" s="129">
        <f t="shared" si="16"/>
        <v>70177.8</v>
      </c>
      <c r="AH52" s="129">
        <f t="shared" si="16"/>
        <v>1034733.3111111111</v>
      </c>
      <c r="AI52" s="129">
        <f t="shared" si="16"/>
        <v>2648444.4444444445</v>
      </c>
      <c r="AJ52" s="129">
        <f t="shared" si="16"/>
        <v>675066.64444444445</v>
      </c>
      <c r="AK52" s="129">
        <f t="shared" si="16"/>
        <v>106355.62222222223</v>
      </c>
      <c r="AL52" s="129">
        <f t="shared" si="16"/>
        <v>123711.2</v>
      </c>
      <c r="AM52" s="129">
        <f t="shared" si="16"/>
        <v>17355.577777777777</v>
      </c>
      <c r="AN52" s="129">
        <f t="shared" si="16"/>
        <v>20124133.555555556</v>
      </c>
      <c r="AO52" s="129">
        <f t="shared" si="16"/>
        <v>6798177.8666666662</v>
      </c>
      <c r="AP52" s="129">
        <f t="shared" si="16"/>
        <v>7419422.2666666666</v>
      </c>
      <c r="AQ52" s="129">
        <f t="shared" si="16"/>
        <v>-621244.4</v>
      </c>
      <c r="AR52" s="125"/>
      <c r="AS52" s="127" t="s">
        <v>58</v>
      </c>
      <c r="AT52" s="131">
        <f t="shared" ref="AT52:AZ52" si="17">AVERAGE(AT6:AT50)</f>
        <v>1288511.0222222223</v>
      </c>
      <c r="AU52" s="132">
        <f t="shared" si="17"/>
        <v>925022.1333333333</v>
      </c>
      <c r="AV52" s="129">
        <f t="shared" si="17"/>
        <v>363488.88888888888</v>
      </c>
      <c r="AW52" s="129">
        <f t="shared" si="17"/>
        <v>12037444.666666666</v>
      </c>
      <c r="AX52" s="129">
        <f t="shared" si="17"/>
        <v>1601888.9111111111</v>
      </c>
      <c r="AY52" s="129">
        <f t="shared" si="17"/>
        <v>3364177.8444444444</v>
      </c>
      <c r="AZ52" s="129">
        <f t="shared" si="17"/>
        <v>7071377.9111111108</v>
      </c>
      <c r="BA52" s="133">
        <f>AVERAGE(BA6:BA50)</f>
        <v>95600952.822222218</v>
      </c>
      <c r="BB52" s="129">
        <f t="shared" ref="BB52:BC52" si="18">AVERAGE(BB6:BB50)</f>
        <v>39692.666666666664</v>
      </c>
      <c r="BC52" s="129">
        <f t="shared" si="18"/>
        <v>2131.831976240479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70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140</v>
      </c>
      <c r="D1" s="2"/>
      <c r="P1" s="1" t="s">
        <v>69</v>
      </c>
      <c r="Q1" s="8"/>
      <c r="R1" s="62" t="s">
        <v>141</v>
      </c>
      <c r="S1" s="2" t="s">
        <v>142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141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141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1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I1" s="3"/>
      <c r="CJ1" s="148"/>
      <c r="CK1" s="1"/>
      <c r="CL1" s="1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143</v>
      </c>
      <c r="R2" s="39"/>
      <c r="S2" s="39"/>
      <c r="T2" s="39"/>
      <c r="U2" s="67"/>
      <c r="V2" s="39" t="s">
        <v>144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145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146</v>
      </c>
      <c r="S3" s="41" t="s">
        <v>147</v>
      </c>
      <c r="T3" s="39"/>
      <c r="U3" s="67"/>
      <c r="V3" s="44"/>
      <c r="W3" s="44"/>
      <c r="X3" s="44"/>
      <c r="Y3" s="41" t="s">
        <v>148</v>
      </c>
      <c r="Z3" s="39"/>
      <c r="AA3" s="67"/>
      <c r="AB3" s="37" t="s">
        <v>149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150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151</v>
      </c>
      <c r="AQ5" s="99"/>
      <c r="AR5" s="4"/>
      <c r="AS5" s="99"/>
      <c r="AT5" s="103"/>
      <c r="AU5" s="99" t="s">
        <v>151</v>
      </c>
      <c r="AV5" s="99"/>
      <c r="AW5" s="101"/>
      <c r="AX5" s="99"/>
      <c r="AY5" s="106" t="s">
        <v>152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2660.7523738151181</v>
      </c>
      <c r="C6" s="110">
        <f t="shared" ref="C6:C51" si="1">Q6/$BB6</f>
        <v>1978.4023171028114</v>
      </c>
      <c r="D6" s="109">
        <f t="shared" ref="D6:D51" si="2">V6/$BB6</f>
        <v>165.50551594696049</v>
      </c>
      <c r="E6" s="109">
        <f t="shared" ref="E6:E51" si="3">AO6/$BB6</f>
        <v>200.66615220502848</v>
      </c>
      <c r="F6" s="109">
        <f t="shared" ref="F6:F51" si="4">AT6/$BB6</f>
        <v>42.54733317129817</v>
      </c>
      <c r="G6" s="109">
        <f t="shared" ref="G6:G51" si="5">AW6/$BB6</f>
        <v>273.63105538901942</v>
      </c>
      <c r="H6" s="108" t="s">
        <v>0</v>
      </c>
      <c r="I6" s="187">
        <f>BA6</f>
        <v>1970499993</v>
      </c>
      <c r="J6" s="188">
        <f>Q6</f>
        <v>1465165188</v>
      </c>
      <c r="K6" s="188">
        <f>V6</f>
        <v>122570075</v>
      </c>
      <c r="L6" s="188">
        <f>AO6</f>
        <v>148609339</v>
      </c>
      <c r="M6" s="188">
        <f>AT6</f>
        <v>31509704</v>
      </c>
      <c r="N6" s="189">
        <f>AW6</f>
        <v>202645687</v>
      </c>
      <c r="P6" s="37" t="s">
        <v>0</v>
      </c>
      <c r="Q6" s="1">
        <v>1465165188</v>
      </c>
      <c r="R6" s="1">
        <v>1248425960</v>
      </c>
      <c r="S6" s="1">
        <v>216739228</v>
      </c>
      <c r="T6" s="1">
        <v>192349839</v>
      </c>
      <c r="U6" s="1">
        <v>24389389</v>
      </c>
      <c r="V6" s="1">
        <v>122570075</v>
      </c>
      <c r="W6" s="1">
        <v>187179885</v>
      </c>
      <c r="X6" s="1">
        <v>64609810</v>
      </c>
      <c r="Y6" s="1">
        <v>10577794</v>
      </c>
      <c r="Z6" s="1">
        <v>73266929</v>
      </c>
      <c r="AA6" s="1">
        <v>62689135</v>
      </c>
      <c r="AB6" s="20">
        <v>109304213</v>
      </c>
      <c r="AC6" s="1"/>
      <c r="AD6" s="37" t="s">
        <v>0</v>
      </c>
      <c r="AE6" s="1">
        <v>22819521</v>
      </c>
      <c r="AF6" s="1">
        <v>24278889</v>
      </c>
      <c r="AG6" s="1">
        <v>1459368</v>
      </c>
      <c r="AH6" s="1">
        <v>26511163</v>
      </c>
      <c r="AI6" s="1">
        <v>55935984</v>
      </c>
      <c r="AJ6" s="1">
        <v>4037545</v>
      </c>
      <c r="AK6" s="1">
        <v>2688068</v>
      </c>
      <c r="AL6" s="1">
        <v>3149375</v>
      </c>
      <c r="AM6" s="1">
        <v>461307</v>
      </c>
      <c r="AN6" s="1">
        <v>382764730</v>
      </c>
      <c r="AO6" s="1">
        <v>148609339</v>
      </c>
      <c r="AP6" s="1">
        <v>128136124</v>
      </c>
      <c r="AQ6" s="20">
        <v>20473215</v>
      </c>
      <c r="AR6" s="1">
        <v>0</v>
      </c>
      <c r="AS6" s="37" t="s">
        <v>0</v>
      </c>
      <c r="AT6" s="1">
        <v>31509704</v>
      </c>
      <c r="AU6" s="21">
        <v>15415595</v>
      </c>
      <c r="AV6" s="1">
        <v>16094109</v>
      </c>
      <c r="AW6" s="1">
        <v>202645687</v>
      </c>
      <c r="AX6" s="1">
        <v>9332921</v>
      </c>
      <c r="AY6" s="1">
        <v>65728952</v>
      </c>
      <c r="AZ6" s="1">
        <v>127583814</v>
      </c>
      <c r="BA6" s="21">
        <v>1970499993</v>
      </c>
      <c r="BB6" s="21">
        <v>740580</v>
      </c>
      <c r="BC6" s="20">
        <v>2660.7523738151181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si="0"/>
        <v>2195.9993778966686</v>
      </c>
      <c r="C7" s="115">
        <f t="shared" si="1"/>
        <v>1569.0145027839123</v>
      </c>
      <c r="D7" s="109">
        <f t="shared" si="2"/>
        <v>131.57959812124793</v>
      </c>
      <c r="E7" s="109">
        <f t="shared" si="3"/>
        <v>147.43268064325486</v>
      </c>
      <c r="F7" s="109">
        <f t="shared" si="4"/>
        <v>38.122966499735604</v>
      </c>
      <c r="G7" s="109">
        <f t="shared" si="5"/>
        <v>309.84962984851785</v>
      </c>
      <c r="H7" s="108" t="s">
        <v>1</v>
      </c>
      <c r="I7" s="119">
        <f>BA7</f>
        <v>282396736</v>
      </c>
      <c r="J7" s="115">
        <f>Q7</f>
        <v>201768989</v>
      </c>
      <c r="K7" s="115">
        <f>V7</f>
        <v>16920610</v>
      </c>
      <c r="L7" s="115">
        <f>AO7</f>
        <v>18959253</v>
      </c>
      <c r="M7" s="115">
        <f>AT7</f>
        <v>4902461</v>
      </c>
      <c r="N7" s="120">
        <f>AW7</f>
        <v>39845423</v>
      </c>
      <c r="P7" s="45" t="s">
        <v>1</v>
      </c>
      <c r="Q7" s="1">
        <v>201768989</v>
      </c>
      <c r="R7" s="1">
        <v>171916277</v>
      </c>
      <c r="S7" s="1">
        <v>29852712</v>
      </c>
      <c r="T7" s="1">
        <v>26507753</v>
      </c>
      <c r="U7" s="1">
        <v>3344959</v>
      </c>
      <c r="V7" s="1">
        <v>16920610</v>
      </c>
      <c r="W7" s="1">
        <v>21255849</v>
      </c>
      <c r="X7" s="1">
        <v>4335239</v>
      </c>
      <c r="Y7" s="1">
        <v>-916923</v>
      </c>
      <c r="Z7" s="1">
        <v>3140752</v>
      </c>
      <c r="AA7" s="1">
        <v>4057675</v>
      </c>
      <c r="AB7" s="9">
        <v>17521510</v>
      </c>
      <c r="AC7" s="1"/>
      <c r="AD7" s="45" t="s">
        <v>1</v>
      </c>
      <c r="AE7" s="1">
        <v>1267199</v>
      </c>
      <c r="AF7" s="1">
        <v>1490530</v>
      </c>
      <c r="AG7" s="1">
        <v>223331</v>
      </c>
      <c r="AH7" s="1">
        <v>4856181</v>
      </c>
      <c r="AI7" s="1">
        <v>9026262</v>
      </c>
      <c r="AJ7" s="1">
        <v>2371868</v>
      </c>
      <c r="AK7" s="1">
        <v>316023</v>
      </c>
      <c r="AL7" s="1">
        <v>370256</v>
      </c>
      <c r="AM7" s="1">
        <v>54233</v>
      </c>
      <c r="AN7" s="1">
        <v>63707137</v>
      </c>
      <c r="AO7" s="1">
        <v>18959253</v>
      </c>
      <c r="AP7" s="1">
        <v>16843255</v>
      </c>
      <c r="AQ7" s="9">
        <v>2115998</v>
      </c>
      <c r="AR7" s="1">
        <v>0</v>
      </c>
      <c r="AS7" s="45" t="s">
        <v>1</v>
      </c>
      <c r="AT7" s="1">
        <v>4902461</v>
      </c>
      <c r="AU7" s="1">
        <v>3664854</v>
      </c>
      <c r="AV7" s="1">
        <v>1237607</v>
      </c>
      <c r="AW7" s="1">
        <v>39845423</v>
      </c>
      <c r="AX7" s="1">
        <v>6996280</v>
      </c>
      <c r="AY7" s="1">
        <v>9459410</v>
      </c>
      <c r="AZ7" s="1">
        <v>23389733</v>
      </c>
      <c r="BA7" s="1">
        <v>282396736</v>
      </c>
      <c r="BB7" s="1">
        <v>128596</v>
      </c>
      <c r="BC7" s="9">
        <v>2195.9993778966686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2187.4954329238044</v>
      </c>
      <c r="C8" s="109">
        <f t="shared" si="1"/>
        <v>1541.8283771558642</v>
      </c>
      <c r="D8" s="109">
        <f t="shared" si="2"/>
        <v>108.8713923016313</v>
      </c>
      <c r="E8" s="109">
        <f t="shared" si="3"/>
        <v>166.85566288265679</v>
      </c>
      <c r="F8" s="109">
        <f t="shared" si="4"/>
        <v>88.291446581258938</v>
      </c>
      <c r="G8" s="109">
        <f t="shared" si="5"/>
        <v>281.64855400239298</v>
      </c>
      <c r="H8" s="108" t="s">
        <v>2</v>
      </c>
      <c r="I8" s="119">
        <f t="shared" ref="I8:I50" si="6">BA8</f>
        <v>74958906</v>
      </c>
      <c r="J8" s="115">
        <f t="shared" ref="J8:J50" si="7">Q8</f>
        <v>52833833</v>
      </c>
      <c r="K8" s="115">
        <f t="shared" ref="K8:K50" si="8">V8</f>
        <v>3730696</v>
      </c>
      <c r="L8" s="115">
        <f t="shared" ref="L8:L50" si="9">AO8</f>
        <v>5717643</v>
      </c>
      <c r="M8" s="115">
        <f t="shared" ref="M8:M50" si="10">AT8</f>
        <v>3025483</v>
      </c>
      <c r="N8" s="120">
        <f t="shared" ref="N8:N50" si="11">AW8</f>
        <v>9651251</v>
      </c>
      <c r="P8" s="45" t="s">
        <v>2</v>
      </c>
      <c r="Q8" s="1">
        <v>52833833</v>
      </c>
      <c r="R8" s="1">
        <v>45022766</v>
      </c>
      <c r="S8" s="1">
        <v>7811067</v>
      </c>
      <c r="T8" s="1">
        <v>6933279</v>
      </c>
      <c r="U8" s="1">
        <v>877788</v>
      </c>
      <c r="V8" s="1">
        <v>3730696</v>
      </c>
      <c r="W8" s="1">
        <v>4855731</v>
      </c>
      <c r="X8" s="1">
        <v>1125035</v>
      </c>
      <c r="Y8" s="1">
        <v>-126803</v>
      </c>
      <c r="Z8" s="1">
        <v>920137</v>
      </c>
      <c r="AA8" s="1">
        <v>1046940</v>
      </c>
      <c r="AB8" s="9">
        <v>3779751</v>
      </c>
      <c r="AC8" s="1"/>
      <c r="AD8" s="45" t="s">
        <v>2</v>
      </c>
      <c r="AE8" s="1">
        <v>312350</v>
      </c>
      <c r="AF8" s="1">
        <v>377102</v>
      </c>
      <c r="AG8" s="1">
        <v>64752</v>
      </c>
      <c r="AH8" s="1">
        <v>908843</v>
      </c>
      <c r="AI8" s="1">
        <v>2460095</v>
      </c>
      <c r="AJ8" s="1">
        <v>98463</v>
      </c>
      <c r="AK8" s="1">
        <v>77748</v>
      </c>
      <c r="AL8" s="1">
        <v>91091</v>
      </c>
      <c r="AM8" s="1">
        <v>13343</v>
      </c>
      <c r="AN8" s="1">
        <v>18394377</v>
      </c>
      <c r="AO8" s="1">
        <v>5717643</v>
      </c>
      <c r="AP8" s="1">
        <v>5092373</v>
      </c>
      <c r="AQ8" s="9">
        <v>625270</v>
      </c>
      <c r="AR8" s="1">
        <v>0</v>
      </c>
      <c r="AS8" s="45" t="s">
        <v>2</v>
      </c>
      <c r="AT8" s="1">
        <v>3025483</v>
      </c>
      <c r="AU8" s="1">
        <v>2778808</v>
      </c>
      <c r="AV8" s="1">
        <v>246675</v>
      </c>
      <c r="AW8" s="1">
        <v>9651251</v>
      </c>
      <c r="AX8" s="1">
        <v>1317542</v>
      </c>
      <c r="AY8" s="1">
        <v>3045904</v>
      </c>
      <c r="AZ8" s="1">
        <v>5287805</v>
      </c>
      <c r="BA8" s="1">
        <v>74958906</v>
      </c>
      <c r="BB8" s="1">
        <v>34267</v>
      </c>
      <c r="BC8" s="9">
        <v>2187.4954329238044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1999.1320299300023</v>
      </c>
      <c r="C9" s="109">
        <f t="shared" si="1"/>
        <v>1521.5702296737779</v>
      </c>
      <c r="D9" s="109">
        <f t="shared" si="2"/>
        <v>102.92051467721272</v>
      </c>
      <c r="E9" s="109">
        <f t="shared" si="3"/>
        <v>101.54963887186913</v>
      </c>
      <c r="F9" s="109">
        <f t="shared" si="4"/>
        <v>13.232161755695428</v>
      </c>
      <c r="G9" s="109">
        <f t="shared" si="5"/>
        <v>259.85948495144731</v>
      </c>
      <c r="H9" s="108" t="s">
        <v>3</v>
      </c>
      <c r="I9" s="119">
        <f t="shared" si="6"/>
        <v>107671252</v>
      </c>
      <c r="J9" s="115">
        <f t="shared" si="7"/>
        <v>81950251</v>
      </c>
      <c r="K9" s="115">
        <f t="shared" si="8"/>
        <v>5543196</v>
      </c>
      <c r="L9" s="115">
        <f t="shared" si="9"/>
        <v>5469362</v>
      </c>
      <c r="M9" s="115">
        <f t="shared" si="10"/>
        <v>712671</v>
      </c>
      <c r="N9" s="120">
        <f t="shared" si="11"/>
        <v>13995772</v>
      </c>
      <c r="P9" s="45" t="s">
        <v>3</v>
      </c>
      <c r="Q9" s="1">
        <v>81950251</v>
      </c>
      <c r="R9" s="1">
        <v>69831591</v>
      </c>
      <c r="S9" s="1">
        <v>12118660</v>
      </c>
      <c r="T9" s="1">
        <v>10763955</v>
      </c>
      <c r="U9" s="1">
        <v>1354705</v>
      </c>
      <c r="V9" s="1">
        <v>5543196</v>
      </c>
      <c r="W9" s="1">
        <v>6303636</v>
      </c>
      <c r="X9" s="1">
        <v>760440</v>
      </c>
      <c r="Y9" s="1">
        <v>-128338</v>
      </c>
      <c r="Z9" s="1">
        <v>512475</v>
      </c>
      <c r="AA9" s="1">
        <v>640813</v>
      </c>
      <c r="AB9" s="9">
        <v>5542862</v>
      </c>
      <c r="AC9" s="1"/>
      <c r="AD9" s="45" t="s">
        <v>3</v>
      </c>
      <c r="AE9" s="1">
        <v>599848</v>
      </c>
      <c r="AF9" s="1">
        <v>697393</v>
      </c>
      <c r="AG9" s="1">
        <v>97545</v>
      </c>
      <c r="AH9" s="1">
        <v>1268970</v>
      </c>
      <c r="AI9" s="1">
        <v>3151103</v>
      </c>
      <c r="AJ9" s="1">
        <v>522941</v>
      </c>
      <c r="AK9" s="1">
        <v>128672</v>
      </c>
      <c r="AL9" s="1">
        <v>150754</v>
      </c>
      <c r="AM9" s="1">
        <v>22082</v>
      </c>
      <c r="AN9" s="1">
        <v>20177805</v>
      </c>
      <c r="AO9" s="1">
        <v>5469362</v>
      </c>
      <c r="AP9" s="1">
        <v>5069518</v>
      </c>
      <c r="AQ9" s="9">
        <v>399844</v>
      </c>
      <c r="AR9" s="1">
        <v>0</v>
      </c>
      <c r="AS9" s="45" t="s">
        <v>3</v>
      </c>
      <c r="AT9" s="1">
        <v>712671</v>
      </c>
      <c r="AU9" s="1">
        <v>396423</v>
      </c>
      <c r="AV9" s="1">
        <v>316248</v>
      </c>
      <c r="AW9" s="1">
        <v>13995772</v>
      </c>
      <c r="AX9" s="1">
        <v>368111</v>
      </c>
      <c r="AY9" s="1">
        <v>3298094</v>
      </c>
      <c r="AZ9" s="1">
        <v>10329567</v>
      </c>
      <c r="BA9" s="1">
        <v>107671252</v>
      </c>
      <c r="BB9" s="1">
        <v>53859</v>
      </c>
      <c r="BC9" s="9">
        <v>1999.1320299300023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1972.5461887935387</v>
      </c>
      <c r="C10" s="109">
        <f t="shared" si="1"/>
        <v>1517.2247505145031</v>
      </c>
      <c r="D10" s="109">
        <f t="shared" si="2"/>
        <v>91.393119248242925</v>
      </c>
      <c r="E10" s="109">
        <f t="shared" si="3"/>
        <v>113.26796878033628</v>
      </c>
      <c r="F10" s="109">
        <f t="shared" si="4"/>
        <v>30.865336077350211</v>
      </c>
      <c r="G10" s="109">
        <f t="shared" si="5"/>
        <v>219.79501417310604</v>
      </c>
      <c r="H10" s="108" t="s">
        <v>4</v>
      </c>
      <c r="I10" s="119">
        <f t="shared" si="6"/>
        <v>50798982</v>
      </c>
      <c r="J10" s="115">
        <f t="shared" si="7"/>
        <v>39073089</v>
      </c>
      <c r="K10" s="115">
        <f t="shared" si="8"/>
        <v>2353647</v>
      </c>
      <c r="L10" s="115">
        <f t="shared" si="9"/>
        <v>2916990</v>
      </c>
      <c r="M10" s="115">
        <f t="shared" si="10"/>
        <v>794875</v>
      </c>
      <c r="N10" s="120">
        <f t="shared" si="11"/>
        <v>5660381</v>
      </c>
      <c r="P10" s="45" t="s">
        <v>4</v>
      </c>
      <c r="Q10" s="1">
        <v>39073089</v>
      </c>
      <c r="R10" s="1">
        <v>33297995</v>
      </c>
      <c r="S10" s="1">
        <v>5775094</v>
      </c>
      <c r="T10" s="1">
        <v>5125336</v>
      </c>
      <c r="U10" s="1">
        <v>649758</v>
      </c>
      <c r="V10" s="1">
        <v>2353647</v>
      </c>
      <c r="W10" s="1">
        <v>3218512</v>
      </c>
      <c r="X10" s="1">
        <v>864865</v>
      </c>
      <c r="Y10" s="1">
        <v>-154291</v>
      </c>
      <c r="Z10" s="1">
        <v>648143</v>
      </c>
      <c r="AA10" s="1">
        <v>802434</v>
      </c>
      <c r="AB10" s="9">
        <v>2434742</v>
      </c>
      <c r="AC10" s="1"/>
      <c r="AD10" s="45" t="s">
        <v>4</v>
      </c>
      <c r="AE10" s="1">
        <v>283410</v>
      </c>
      <c r="AF10" s="1">
        <v>333279</v>
      </c>
      <c r="AG10" s="1">
        <v>49869</v>
      </c>
      <c r="AH10" s="1">
        <v>468157</v>
      </c>
      <c r="AI10" s="1">
        <v>1659745</v>
      </c>
      <c r="AJ10" s="1">
        <v>23430</v>
      </c>
      <c r="AK10" s="1">
        <v>73196</v>
      </c>
      <c r="AL10" s="1">
        <v>85758</v>
      </c>
      <c r="AM10" s="1">
        <v>12562</v>
      </c>
      <c r="AN10" s="1">
        <v>9372246</v>
      </c>
      <c r="AO10" s="1">
        <v>2916990</v>
      </c>
      <c r="AP10" s="1">
        <v>2593427</v>
      </c>
      <c r="AQ10" s="9">
        <v>323563</v>
      </c>
      <c r="AR10" s="1">
        <v>0</v>
      </c>
      <c r="AS10" s="45" t="s">
        <v>4</v>
      </c>
      <c r="AT10" s="1">
        <v>794875</v>
      </c>
      <c r="AU10" s="1">
        <v>561030</v>
      </c>
      <c r="AV10" s="1">
        <v>233845</v>
      </c>
      <c r="AW10" s="1">
        <v>5660381</v>
      </c>
      <c r="AX10" s="1">
        <v>352560</v>
      </c>
      <c r="AY10" s="1">
        <v>1145496</v>
      </c>
      <c r="AZ10" s="1">
        <v>4162325</v>
      </c>
      <c r="BA10" s="1">
        <v>50798982</v>
      </c>
      <c r="BB10" s="1">
        <v>25753</v>
      </c>
      <c r="BC10" s="9">
        <v>1972.5461887935387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2161.7990180809566</v>
      </c>
      <c r="C11" s="109">
        <f t="shared" si="1"/>
        <v>1580.4190361767455</v>
      </c>
      <c r="D11" s="109">
        <f t="shared" si="2"/>
        <v>131.44101811062163</v>
      </c>
      <c r="E11" s="109">
        <f t="shared" si="3"/>
        <v>126.757501594506</v>
      </c>
      <c r="F11" s="109">
        <f t="shared" si="4"/>
        <v>3.8126937510197423</v>
      </c>
      <c r="G11" s="109">
        <f t="shared" si="5"/>
        <v>319.36876844806358</v>
      </c>
      <c r="H11" s="108" t="s">
        <v>5</v>
      </c>
      <c r="I11" s="119">
        <f t="shared" si="6"/>
        <v>145746328</v>
      </c>
      <c r="J11" s="115">
        <f t="shared" si="7"/>
        <v>106550271</v>
      </c>
      <c r="K11" s="115">
        <f t="shared" si="8"/>
        <v>8861622</v>
      </c>
      <c r="L11" s="115">
        <f t="shared" si="9"/>
        <v>8545864</v>
      </c>
      <c r="M11" s="115">
        <f t="shared" si="10"/>
        <v>257048</v>
      </c>
      <c r="N11" s="120">
        <f t="shared" si="11"/>
        <v>21531523</v>
      </c>
      <c r="P11" s="45" t="s">
        <v>5</v>
      </c>
      <c r="Q11" s="1">
        <v>106550271</v>
      </c>
      <c r="R11" s="1">
        <v>90780116</v>
      </c>
      <c r="S11" s="1">
        <v>15770155</v>
      </c>
      <c r="T11" s="1">
        <v>14004313</v>
      </c>
      <c r="U11" s="1">
        <v>1765842</v>
      </c>
      <c r="V11" s="1">
        <v>8861622</v>
      </c>
      <c r="W11" s="1">
        <v>10679666</v>
      </c>
      <c r="X11" s="1">
        <v>1818044</v>
      </c>
      <c r="Y11" s="1">
        <v>-340950</v>
      </c>
      <c r="Z11" s="1">
        <v>1322188</v>
      </c>
      <c r="AA11" s="1">
        <v>1663138</v>
      </c>
      <c r="AB11" s="9">
        <v>8964567</v>
      </c>
      <c r="AC11" s="1"/>
      <c r="AD11" s="45" t="s">
        <v>5</v>
      </c>
      <c r="AE11" s="1">
        <v>656580</v>
      </c>
      <c r="AF11" s="1">
        <v>770641</v>
      </c>
      <c r="AG11" s="1">
        <v>114061</v>
      </c>
      <c r="AH11" s="1">
        <v>1084057</v>
      </c>
      <c r="AI11" s="1">
        <v>4610501</v>
      </c>
      <c r="AJ11" s="1">
        <v>2613429</v>
      </c>
      <c r="AK11" s="1">
        <v>238005</v>
      </c>
      <c r="AL11" s="1">
        <v>278850</v>
      </c>
      <c r="AM11" s="1">
        <v>40845</v>
      </c>
      <c r="AN11" s="1">
        <v>30334435</v>
      </c>
      <c r="AO11" s="1">
        <v>8545864</v>
      </c>
      <c r="AP11" s="1">
        <v>7634316</v>
      </c>
      <c r="AQ11" s="9">
        <v>911548</v>
      </c>
      <c r="AR11" s="1">
        <v>0</v>
      </c>
      <c r="AS11" s="45" t="s">
        <v>5</v>
      </c>
      <c r="AT11" s="1">
        <v>257048</v>
      </c>
      <c r="AU11" s="1">
        <v>-162105</v>
      </c>
      <c r="AV11" s="1">
        <v>419153</v>
      </c>
      <c r="AW11" s="1">
        <v>21531523</v>
      </c>
      <c r="AX11" s="1">
        <v>3939064</v>
      </c>
      <c r="AY11" s="1">
        <v>4440095</v>
      </c>
      <c r="AZ11" s="1">
        <v>13152364</v>
      </c>
      <c r="BA11" s="1">
        <v>145746328</v>
      </c>
      <c r="BB11" s="1">
        <v>67419</v>
      </c>
      <c r="BC11" s="9">
        <v>2161.7990180809566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1997.8323292224593</v>
      </c>
      <c r="C12" s="109">
        <f t="shared" si="1"/>
        <v>1455.8316870951294</v>
      </c>
      <c r="D12" s="109">
        <f t="shared" si="2"/>
        <v>116.05390092353019</v>
      </c>
      <c r="E12" s="109">
        <f t="shared" si="3"/>
        <v>118.64826531190391</v>
      </c>
      <c r="F12" s="109">
        <f t="shared" si="4"/>
        <v>18.169974881489736</v>
      </c>
      <c r="G12" s="109">
        <f t="shared" si="5"/>
        <v>289.12850101040624</v>
      </c>
      <c r="H12" s="108" t="s">
        <v>6</v>
      </c>
      <c r="I12" s="119">
        <f t="shared" si="6"/>
        <v>105783224</v>
      </c>
      <c r="J12" s="115">
        <f t="shared" si="7"/>
        <v>77084832</v>
      </c>
      <c r="K12" s="115">
        <f t="shared" si="8"/>
        <v>6144938</v>
      </c>
      <c r="L12" s="115">
        <f t="shared" si="9"/>
        <v>6282307</v>
      </c>
      <c r="M12" s="115">
        <f t="shared" si="10"/>
        <v>962082</v>
      </c>
      <c r="N12" s="120">
        <f t="shared" si="11"/>
        <v>15309065</v>
      </c>
      <c r="P12" s="45" t="s">
        <v>6</v>
      </c>
      <c r="Q12" s="1">
        <v>77084832</v>
      </c>
      <c r="R12" s="1">
        <v>65670495</v>
      </c>
      <c r="S12" s="1">
        <v>11414337</v>
      </c>
      <c r="T12" s="1">
        <v>10134182</v>
      </c>
      <c r="U12" s="1">
        <v>1280155</v>
      </c>
      <c r="V12" s="1">
        <v>6144938</v>
      </c>
      <c r="W12" s="1">
        <v>7641544</v>
      </c>
      <c r="X12" s="1">
        <v>1496606</v>
      </c>
      <c r="Y12" s="1">
        <v>-546196</v>
      </c>
      <c r="Z12" s="1">
        <v>838615</v>
      </c>
      <c r="AA12" s="1">
        <v>1384811</v>
      </c>
      <c r="AB12" s="9">
        <v>6561042</v>
      </c>
      <c r="AC12" s="1"/>
      <c r="AD12" s="45" t="s">
        <v>6</v>
      </c>
      <c r="AE12" s="1">
        <v>418263</v>
      </c>
      <c r="AF12" s="1">
        <v>507732</v>
      </c>
      <c r="AG12" s="1">
        <v>89469</v>
      </c>
      <c r="AH12" s="1">
        <v>970228</v>
      </c>
      <c r="AI12" s="1">
        <v>3681334</v>
      </c>
      <c r="AJ12" s="1">
        <v>1491217</v>
      </c>
      <c r="AK12" s="1">
        <v>130092</v>
      </c>
      <c r="AL12" s="1">
        <v>152418</v>
      </c>
      <c r="AM12" s="1">
        <v>22326</v>
      </c>
      <c r="AN12" s="1">
        <v>22553454</v>
      </c>
      <c r="AO12" s="1">
        <v>6282307</v>
      </c>
      <c r="AP12" s="1">
        <v>5687820</v>
      </c>
      <c r="AQ12" s="9">
        <v>594487</v>
      </c>
      <c r="AR12" s="1">
        <v>0</v>
      </c>
      <c r="AS12" s="45" t="s">
        <v>6</v>
      </c>
      <c r="AT12" s="1">
        <v>962082</v>
      </c>
      <c r="AU12" s="1">
        <v>596485</v>
      </c>
      <c r="AV12" s="1">
        <v>365597</v>
      </c>
      <c r="AW12" s="1">
        <v>15309065</v>
      </c>
      <c r="AX12" s="1">
        <v>3000417</v>
      </c>
      <c r="AY12" s="1">
        <v>3529627</v>
      </c>
      <c r="AZ12" s="1">
        <v>8779021</v>
      </c>
      <c r="BA12" s="1">
        <v>105783224</v>
      </c>
      <c r="BB12" s="1">
        <v>52949</v>
      </c>
      <c r="BC12" s="9">
        <v>1997.8323292224593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2132.1322942797219</v>
      </c>
      <c r="C13" s="109">
        <f t="shared" si="1"/>
        <v>1523.0472714561829</v>
      </c>
      <c r="D13" s="109">
        <f t="shared" si="2"/>
        <v>129.34636262696878</v>
      </c>
      <c r="E13" s="109">
        <f t="shared" si="3"/>
        <v>141.87370975038039</v>
      </c>
      <c r="F13" s="109">
        <f t="shared" si="4"/>
        <v>6.6758851832051649</v>
      </c>
      <c r="G13" s="109">
        <f t="shared" si="5"/>
        <v>331.18906526298474</v>
      </c>
      <c r="H13" s="108" t="s">
        <v>7</v>
      </c>
      <c r="I13" s="119">
        <f t="shared" si="6"/>
        <v>103694122</v>
      </c>
      <c r="J13" s="115">
        <f t="shared" si="7"/>
        <v>74071881</v>
      </c>
      <c r="K13" s="115">
        <f t="shared" si="8"/>
        <v>6290631</v>
      </c>
      <c r="L13" s="115">
        <f t="shared" si="9"/>
        <v>6899886</v>
      </c>
      <c r="M13" s="115">
        <f t="shared" si="10"/>
        <v>324675</v>
      </c>
      <c r="N13" s="120">
        <f t="shared" si="11"/>
        <v>16107049</v>
      </c>
      <c r="P13" s="45" t="s">
        <v>7</v>
      </c>
      <c r="Q13" s="1">
        <v>74071881</v>
      </c>
      <c r="R13" s="1">
        <v>63105884</v>
      </c>
      <c r="S13" s="1">
        <v>10965997</v>
      </c>
      <c r="T13" s="1">
        <v>9734766</v>
      </c>
      <c r="U13" s="1">
        <v>1231231</v>
      </c>
      <c r="V13" s="1">
        <v>6290631</v>
      </c>
      <c r="W13" s="1">
        <v>7794275</v>
      </c>
      <c r="X13" s="1">
        <v>1503644</v>
      </c>
      <c r="Y13" s="1">
        <v>-245032</v>
      </c>
      <c r="Z13" s="1">
        <v>1163368</v>
      </c>
      <c r="AA13" s="1">
        <v>1408400</v>
      </c>
      <c r="AB13" s="9">
        <v>6440111</v>
      </c>
      <c r="AC13" s="1"/>
      <c r="AD13" s="45" t="s">
        <v>7</v>
      </c>
      <c r="AE13" s="1">
        <v>314003</v>
      </c>
      <c r="AF13" s="1">
        <v>392849</v>
      </c>
      <c r="AG13" s="1">
        <v>78846</v>
      </c>
      <c r="AH13" s="1">
        <v>888368</v>
      </c>
      <c r="AI13" s="1">
        <v>3362347</v>
      </c>
      <c r="AJ13" s="1">
        <v>1875393</v>
      </c>
      <c r="AK13" s="1">
        <v>95552</v>
      </c>
      <c r="AL13" s="1">
        <v>111950</v>
      </c>
      <c r="AM13" s="1">
        <v>16398</v>
      </c>
      <c r="AN13" s="1">
        <v>23331610</v>
      </c>
      <c r="AO13" s="1">
        <v>6899886</v>
      </c>
      <c r="AP13" s="1">
        <v>6374345</v>
      </c>
      <c r="AQ13" s="9">
        <v>525541</v>
      </c>
      <c r="AR13" s="1">
        <v>0</v>
      </c>
      <c r="AS13" s="45" t="s">
        <v>7</v>
      </c>
      <c r="AT13" s="1">
        <v>324675</v>
      </c>
      <c r="AU13" s="1">
        <v>48607</v>
      </c>
      <c r="AV13" s="1">
        <v>276068</v>
      </c>
      <c r="AW13" s="1">
        <v>16107049</v>
      </c>
      <c r="AX13" s="1">
        <v>4794816</v>
      </c>
      <c r="AY13" s="1">
        <v>3018560</v>
      </c>
      <c r="AZ13" s="1">
        <v>8293673</v>
      </c>
      <c r="BA13" s="1">
        <v>103694122</v>
      </c>
      <c r="BB13" s="1">
        <v>48634</v>
      </c>
      <c r="BC13" s="9">
        <v>2132.1322942797219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2144.5646344412498</v>
      </c>
      <c r="C14" s="109">
        <f t="shared" si="1"/>
        <v>1662.9609587016687</v>
      </c>
      <c r="D14" s="109">
        <f t="shared" si="2"/>
        <v>84.004514066152566</v>
      </c>
      <c r="E14" s="109">
        <f t="shared" si="3"/>
        <v>118.60200983421555</v>
      </c>
      <c r="F14" s="109">
        <f t="shared" si="4"/>
        <v>4.0936131337829487</v>
      </c>
      <c r="G14" s="109">
        <f t="shared" si="5"/>
        <v>274.90353870543032</v>
      </c>
      <c r="H14" s="108" t="s">
        <v>8</v>
      </c>
      <c r="I14" s="119">
        <f t="shared" si="6"/>
        <v>79814262</v>
      </c>
      <c r="J14" s="115">
        <f t="shared" si="7"/>
        <v>61890418</v>
      </c>
      <c r="K14" s="115">
        <f t="shared" si="8"/>
        <v>3126396</v>
      </c>
      <c r="L14" s="115">
        <f t="shared" si="9"/>
        <v>4414011</v>
      </c>
      <c r="M14" s="115">
        <f t="shared" si="10"/>
        <v>152352</v>
      </c>
      <c r="N14" s="120">
        <f t="shared" si="11"/>
        <v>10231085</v>
      </c>
      <c r="P14" s="45" t="s">
        <v>8</v>
      </c>
      <c r="Q14" s="1">
        <v>61890418</v>
      </c>
      <c r="R14" s="1">
        <v>52731038</v>
      </c>
      <c r="S14" s="1">
        <v>9159380</v>
      </c>
      <c r="T14" s="1">
        <v>8133768</v>
      </c>
      <c r="U14" s="1">
        <v>1025612</v>
      </c>
      <c r="V14" s="1">
        <v>3126396</v>
      </c>
      <c r="W14" s="1">
        <v>3782520</v>
      </c>
      <c r="X14" s="1">
        <v>656124</v>
      </c>
      <c r="Y14" s="1">
        <v>-180155</v>
      </c>
      <c r="Z14" s="1">
        <v>405987</v>
      </c>
      <c r="AA14" s="1">
        <v>586142</v>
      </c>
      <c r="AB14" s="9">
        <v>3257288</v>
      </c>
      <c r="AC14" s="1"/>
      <c r="AD14" s="45" t="s">
        <v>8</v>
      </c>
      <c r="AE14" s="1">
        <v>241065</v>
      </c>
      <c r="AF14" s="1">
        <v>302593</v>
      </c>
      <c r="AG14" s="1">
        <v>61528</v>
      </c>
      <c r="AH14" s="1">
        <v>335595</v>
      </c>
      <c r="AI14" s="1">
        <v>2474926</v>
      </c>
      <c r="AJ14" s="1">
        <v>205702</v>
      </c>
      <c r="AK14" s="1">
        <v>49263</v>
      </c>
      <c r="AL14" s="1">
        <v>57717</v>
      </c>
      <c r="AM14" s="1">
        <v>8454</v>
      </c>
      <c r="AN14" s="1">
        <v>14797448</v>
      </c>
      <c r="AO14" s="1">
        <v>4414011</v>
      </c>
      <c r="AP14" s="1">
        <v>4080782</v>
      </c>
      <c r="AQ14" s="9">
        <v>333229</v>
      </c>
      <c r="AR14" s="1">
        <v>0</v>
      </c>
      <c r="AS14" s="45" t="s">
        <v>8</v>
      </c>
      <c r="AT14" s="1">
        <v>152352</v>
      </c>
      <c r="AU14" s="1">
        <v>-20943</v>
      </c>
      <c r="AV14" s="1">
        <v>173295</v>
      </c>
      <c r="AW14" s="1">
        <v>10231085</v>
      </c>
      <c r="AX14" s="1">
        <v>1075023</v>
      </c>
      <c r="AY14" s="1">
        <v>2741111</v>
      </c>
      <c r="AZ14" s="1">
        <v>6414951</v>
      </c>
      <c r="BA14" s="1">
        <v>79814262</v>
      </c>
      <c r="BB14" s="1">
        <v>37217</v>
      </c>
      <c r="BC14" s="9">
        <v>2144.5646344412498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2005.9091699576102</v>
      </c>
      <c r="C15" s="115">
        <f t="shared" si="1"/>
        <v>1409.0911923481033</v>
      </c>
      <c r="D15" s="115">
        <f t="shared" si="2"/>
        <v>91.002246295424072</v>
      </c>
      <c r="E15" s="115">
        <f t="shared" si="3"/>
        <v>145.27075105974421</v>
      </c>
      <c r="F15" s="115">
        <f t="shared" si="4"/>
        <v>11.922285424441144</v>
      </c>
      <c r="G15" s="115">
        <f t="shared" si="5"/>
        <v>348.62269482989745</v>
      </c>
      <c r="H15" s="108" t="s">
        <v>35</v>
      </c>
      <c r="I15" s="119">
        <f t="shared" si="6"/>
        <v>55365099</v>
      </c>
      <c r="J15" s="115">
        <f t="shared" si="7"/>
        <v>38892326</v>
      </c>
      <c r="K15" s="115">
        <f t="shared" si="8"/>
        <v>2511753</v>
      </c>
      <c r="L15" s="115">
        <f t="shared" si="9"/>
        <v>4009618</v>
      </c>
      <c r="M15" s="115">
        <f t="shared" si="10"/>
        <v>329067</v>
      </c>
      <c r="N15" s="120">
        <f t="shared" si="11"/>
        <v>9622335</v>
      </c>
      <c r="P15" s="45" t="s">
        <v>35</v>
      </c>
      <c r="Q15" s="1">
        <v>38892326</v>
      </c>
      <c r="R15" s="1">
        <v>33137084</v>
      </c>
      <c r="S15" s="1">
        <v>5755242</v>
      </c>
      <c r="T15" s="1">
        <v>5111297</v>
      </c>
      <c r="U15" s="1">
        <v>643945</v>
      </c>
      <c r="V15" s="1">
        <v>2511753</v>
      </c>
      <c r="W15" s="1">
        <v>3048560</v>
      </c>
      <c r="X15" s="1">
        <v>536807</v>
      </c>
      <c r="Y15" s="1">
        <v>-344929</v>
      </c>
      <c r="Z15" s="1">
        <v>133308</v>
      </c>
      <c r="AA15" s="1">
        <v>478237</v>
      </c>
      <c r="AB15" s="9">
        <v>2802965</v>
      </c>
      <c r="AC15" s="1"/>
      <c r="AD15" s="45" t="s">
        <v>35</v>
      </c>
      <c r="AE15" s="1">
        <v>320672</v>
      </c>
      <c r="AF15" s="1">
        <v>370023</v>
      </c>
      <c r="AG15" s="1">
        <v>49351</v>
      </c>
      <c r="AH15" s="1">
        <v>332512</v>
      </c>
      <c r="AI15" s="1">
        <v>2015103</v>
      </c>
      <c r="AJ15" s="1">
        <v>134678</v>
      </c>
      <c r="AK15" s="1">
        <v>53717</v>
      </c>
      <c r="AL15" s="1">
        <v>62936</v>
      </c>
      <c r="AM15" s="1">
        <v>9219</v>
      </c>
      <c r="AN15" s="1">
        <v>13961020</v>
      </c>
      <c r="AO15" s="1">
        <v>4009618</v>
      </c>
      <c r="AP15" s="1">
        <v>3689588</v>
      </c>
      <c r="AQ15" s="9">
        <v>320030</v>
      </c>
      <c r="AR15" s="1">
        <v>0</v>
      </c>
      <c r="AS15" s="45" t="s">
        <v>35</v>
      </c>
      <c r="AT15" s="1">
        <v>329067</v>
      </c>
      <c r="AU15" s="1">
        <v>93521</v>
      </c>
      <c r="AV15" s="1">
        <v>235546</v>
      </c>
      <c r="AW15" s="1">
        <v>9622335</v>
      </c>
      <c r="AX15" s="1">
        <v>1703495</v>
      </c>
      <c r="AY15" s="1">
        <v>2215128</v>
      </c>
      <c r="AZ15" s="1">
        <v>5703712</v>
      </c>
      <c r="BA15" s="1">
        <v>55365099</v>
      </c>
      <c r="BB15" s="1">
        <v>27601</v>
      </c>
      <c r="BC15" s="9">
        <v>2005.9091699576102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2070.4600550964187</v>
      </c>
      <c r="C16" s="109">
        <f t="shared" si="1"/>
        <v>1505.1180092269906</v>
      </c>
      <c r="D16" s="109">
        <f t="shared" si="2"/>
        <v>87.707939194795713</v>
      </c>
      <c r="E16" s="109">
        <f t="shared" si="3"/>
        <v>128.26620531713633</v>
      </c>
      <c r="F16" s="109">
        <f t="shared" si="4"/>
        <v>37.068953499950211</v>
      </c>
      <c r="G16" s="109">
        <f t="shared" si="5"/>
        <v>312.2989478575459</v>
      </c>
      <c r="H16" s="108" t="s">
        <v>36</v>
      </c>
      <c r="I16" s="119">
        <f t="shared" si="6"/>
        <v>124761782</v>
      </c>
      <c r="J16" s="115">
        <f t="shared" si="7"/>
        <v>90695401</v>
      </c>
      <c r="K16" s="115">
        <f t="shared" si="8"/>
        <v>5285105</v>
      </c>
      <c r="L16" s="115">
        <f t="shared" si="9"/>
        <v>7729065</v>
      </c>
      <c r="M16" s="115">
        <f t="shared" si="10"/>
        <v>2233701</v>
      </c>
      <c r="N16" s="120">
        <f t="shared" si="11"/>
        <v>18818510</v>
      </c>
      <c r="P16" s="45" t="s">
        <v>36</v>
      </c>
      <c r="Q16" s="1">
        <v>90695401</v>
      </c>
      <c r="R16" s="1">
        <v>77265941</v>
      </c>
      <c r="S16" s="1">
        <v>13429460</v>
      </c>
      <c r="T16" s="1">
        <v>11919788</v>
      </c>
      <c r="U16" s="1">
        <v>1509672</v>
      </c>
      <c r="V16" s="1">
        <v>5285105</v>
      </c>
      <c r="W16" s="1">
        <v>6774144</v>
      </c>
      <c r="X16" s="1">
        <v>1489039</v>
      </c>
      <c r="Y16" s="1">
        <v>-691010</v>
      </c>
      <c r="Z16" s="1">
        <v>678754</v>
      </c>
      <c r="AA16" s="1">
        <v>1369764</v>
      </c>
      <c r="AB16" s="9">
        <v>5861812</v>
      </c>
      <c r="AC16" s="1"/>
      <c r="AD16" s="45" t="s">
        <v>36</v>
      </c>
      <c r="AE16" s="1">
        <v>386056</v>
      </c>
      <c r="AF16" s="1">
        <v>485715</v>
      </c>
      <c r="AG16" s="1">
        <v>99659</v>
      </c>
      <c r="AH16" s="1">
        <v>1065958</v>
      </c>
      <c r="AI16" s="1">
        <v>4160853</v>
      </c>
      <c r="AJ16" s="1">
        <v>248945</v>
      </c>
      <c r="AK16" s="1">
        <v>114303</v>
      </c>
      <c r="AL16" s="1">
        <v>133919</v>
      </c>
      <c r="AM16" s="1">
        <v>19616</v>
      </c>
      <c r="AN16" s="1">
        <v>28781276</v>
      </c>
      <c r="AO16" s="1">
        <v>7729065</v>
      </c>
      <c r="AP16" s="1">
        <v>7241344</v>
      </c>
      <c r="AQ16" s="9">
        <v>487721</v>
      </c>
      <c r="AR16" s="1">
        <v>0</v>
      </c>
      <c r="AS16" s="45" t="s">
        <v>36</v>
      </c>
      <c r="AT16" s="10">
        <v>2233701</v>
      </c>
      <c r="AU16" s="1">
        <v>1875946</v>
      </c>
      <c r="AV16" s="1">
        <v>357755</v>
      </c>
      <c r="AW16" s="1">
        <v>18818510</v>
      </c>
      <c r="AX16" s="1">
        <v>3475406</v>
      </c>
      <c r="AY16" s="1">
        <v>4130251</v>
      </c>
      <c r="AZ16" s="1">
        <v>11212853</v>
      </c>
      <c r="BA16" s="1">
        <v>124761782</v>
      </c>
      <c r="BB16" s="1">
        <v>60258</v>
      </c>
      <c r="BC16" s="9">
        <v>2070.4600550964187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2001.5900859703677</v>
      </c>
      <c r="C17" s="109">
        <f t="shared" si="1"/>
        <v>1497.9132248033657</v>
      </c>
      <c r="D17" s="109">
        <f t="shared" si="2"/>
        <v>95.088494603987556</v>
      </c>
      <c r="E17" s="109">
        <f t="shared" si="3"/>
        <v>97.057398939089083</v>
      </c>
      <c r="F17" s="109">
        <f t="shared" si="4"/>
        <v>0.17848911651728552</v>
      </c>
      <c r="G17" s="109">
        <f t="shared" si="5"/>
        <v>311.35247850740808</v>
      </c>
      <c r="H17" s="108" t="s">
        <v>37</v>
      </c>
      <c r="I17" s="119">
        <f t="shared" si="6"/>
        <v>54713465</v>
      </c>
      <c r="J17" s="115">
        <f t="shared" si="7"/>
        <v>40945458</v>
      </c>
      <c r="K17" s="115">
        <f t="shared" si="8"/>
        <v>2599244</v>
      </c>
      <c r="L17" s="115">
        <f t="shared" si="9"/>
        <v>2653064</v>
      </c>
      <c r="M17" s="115">
        <f t="shared" si="10"/>
        <v>4879</v>
      </c>
      <c r="N17" s="120">
        <f t="shared" si="11"/>
        <v>8510820</v>
      </c>
      <c r="P17" s="45" t="s">
        <v>37</v>
      </c>
      <c r="Q17" s="1">
        <v>40945458</v>
      </c>
      <c r="R17" s="1">
        <v>34891082</v>
      </c>
      <c r="S17" s="1">
        <v>6054376</v>
      </c>
      <c r="T17" s="1">
        <v>5373457</v>
      </c>
      <c r="U17" s="1">
        <v>680919</v>
      </c>
      <c r="V17" s="1">
        <v>2599244</v>
      </c>
      <c r="W17" s="1">
        <v>3482487</v>
      </c>
      <c r="X17" s="1">
        <v>883243</v>
      </c>
      <c r="Y17" s="1">
        <v>-174189</v>
      </c>
      <c r="Z17" s="1">
        <v>651914</v>
      </c>
      <c r="AA17" s="1">
        <v>826103</v>
      </c>
      <c r="AB17" s="9">
        <v>2714559</v>
      </c>
      <c r="AC17" s="1"/>
      <c r="AD17" s="45" t="s">
        <v>37</v>
      </c>
      <c r="AE17" s="1">
        <v>152342</v>
      </c>
      <c r="AF17" s="1">
        <v>199379</v>
      </c>
      <c r="AG17" s="1">
        <v>47037</v>
      </c>
      <c r="AH17" s="1">
        <v>225936</v>
      </c>
      <c r="AI17" s="1">
        <v>2000772</v>
      </c>
      <c r="AJ17" s="1">
        <v>335509</v>
      </c>
      <c r="AK17" s="1">
        <v>58874</v>
      </c>
      <c r="AL17" s="1">
        <v>68977</v>
      </c>
      <c r="AM17" s="1">
        <v>10103</v>
      </c>
      <c r="AN17" s="1">
        <v>11168763</v>
      </c>
      <c r="AO17" s="1">
        <v>2653064</v>
      </c>
      <c r="AP17" s="1">
        <v>2402947</v>
      </c>
      <c r="AQ17" s="9">
        <v>250117</v>
      </c>
      <c r="AR17" s="1">
        <v>0</v>
      </c>
      <c r="AS17" s="45" t="s">
        <v>37</v>
      </c>
      <c r="AT17" s="1">
        <v>4879</v>
      </c>
      <c r="AU17" s="1">
        <v>-156908</v>
      </c>
      <c r="AV17" s="1">
        <v>161787</v>
      </c>
      <c r="AW17" s="1">
        <v>8510820</v>
      </c>
      <c r="AX17" s="1">
        <v>2514334</v>
      </c>
      <c r="AY17" s="1">
        <v>1500629</v>
      </c>
      <c r="AZ17" s="1">
        <v>4495857</v>
      </c>
      <c r="BA17" s="1">
        <v>54713465</v>
      </c>
      <c r="BB17" s="1">
        <v>27335</v>
      </c>
      <c r="BC17" s="9">
        <v>2001.5900859703677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1932.3455948813091</v>
      </c>
      <c r="C18" s="109">
        <f t="shared" si="1"/>
        <v>1366.3940345368917</v>
      </c>
      <c r="D18" s="109">
        <f t="shared" si="2"/>
        <v>102.78940107511536</v>
      </c>
      <c r="E18" s="109">
        <f t="shared" si="3"/>
        <v>130.78528614242899</v>
      </c>
      <c r="F18" s="109">
        <f t="shared" si="4"/>
        <v>15.917855953570239</v>
      </c>
      <c r="G18" s="109">
        <f t="shared" si="5"/>
        <v>316.45901717330287</v>
      </c>
      <c r="H18" s="108" t="s">
        <v>38</v>
      </c>
      <c r="I18" s="119">
        <f t="shared" si="6"/>
        <v>162479347</v>
      </c>
      <c r="J18" s="115">
        <f t="shared" si="7"/>
        <v>114891876</v>
      </c>
      <c r="K18" s="115">
        <f t="shared" si="8"/>
        <v>8642944</v>
      </c>
      <c r="L18" s="115">
        <f t="shared" si="9"/>
        <v>10996950</v>
      </c>
      <c r="M18" s="115">
        <f t="shared" si="10"/>
        <v>1338437</v>
      </c>
      <c r="N18" s="120">
        <f t="shared" si="11"/>
        <v>26609140</v>
      </c>
      <c r="P18" s="45" t="s">
        <v>38</v>
      </c>
      <c r="Q18" s="1">
        <v>114891876</v>
      </c>
      <c r="R18" s="1">
        <v>97900527</v>
      </c>
      <c r="S18" s="1">
        <v>16991349</v>
      </c>
      <c r="T18" s="1">
        <v>15083109</v>
      </c>
      <c r="U18" s="1">
        <v>1908240</v>
      </c>
      <c r="V18" s="1">
        <v>8642944</v>
      </c>
      <c r="W18" s="1">
        <v>10671423</v>
      </c>
      <c r="X18" s="1">
        <v>2028479</v>
      </c>
      <c r="Y18" s="1">
        <v>-487366</v>
      </c>
      <c r="Z18" s="1">
        <v>1351037</v>
      </c>
      <c r="AA18" s="1">
        <v>1838403</v>
      </c>
      <c r="AB18" s="9">
        <v>8931578</v>
      </c>
      <c r="AC18" s="1"/>
      <c r="AD18" s="45" t="s">
        <v>38</v>
      </c>
      <c r="AE18" s="1">
        <v>993902</v>
      </c>
      <c r="AF18" s="1">
        <v>1149873</v>
      </c>
      <c r="AG18" s="1">
        <v>155971</v>
      </c>
      <c r="AH18" s="1">
        <v>1582143</v>
      </c>
      <c r="AI18" s="1">
        <v>5585250</v>
      </c>
      <c r="AJ18" s="1">
        <v>770283</v>
      </c>
      <c r="AK18" s="1">
        <v>198732</v>
      </c>
      <c r="AL18" s="1">
        <v>232837</v>
      </c>
      <c r="AM18" s="1">
        <v>34105</v>
      </c>
      <c r="AN18" s="1">
        <v>38944527</v>
      </c>
      <c r="AO18" s="1">
        <v>10996950</v>
      </c>
      <c r="AP18" s="1">
        <v>9812113</v>
      </c>
      <c r="AQ18" s="9">
        <v>1184837</v>
      </c>
      <c r="AR18" s="1">
        <v>0</v>
      </c>
      <c r="AS18" s="45" t="s">
        <v>38</v>
      </c>
      <c r="AT18" s="1">
        <v>1338437</v>
      </c>
      <c r="AU18" s="1">
        <v>629526</v>
      </c>
      <c r="AV18" s="1">
        <v>708911</v>
      </c>
      <c r="AW18" s="1">
        <v>26609140</v>
      </c>
      <c r="AX18" s="1">
        <v>3946888</v>
      </c>
      <c r="AY18" s="1">
        <v>6935913</v>
      </c>
      <c r="AZ18" s="1">
        <v>15726339</v>
      </c>
      <c r="BA18" s="1">
        <v>162479347</v>
      </c>
      <c r="BB18" s="1">
        <v>84084</v>
      </c>
      <c r="BC18" s="9">
        <v>1932.3455948813091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2405.0298471286856</v>
      </c>
      <c r="C19" s="109">
        <f t="shared" si="1"/>
        <v>1911.8009902875642</v>
      </c>
      <c r="D19" s="109">
        <f t="shared" si="2"/>
        <v>126.09288274094978</v>
      </c>
      <c r="E19" s="109">
        <f t="shared" si="3"/>
        <v>102.36557538823774</v>
      </c>
      <c r="F19" s="109">
        <f t="shared" si="4"/>
        <v>-43.333685358632991</v>
      </c>
      <c r="G19" s="109">
        <f t="shared" si="5"/>
        <v>308.10408407056667</v>
      </c>
      <c r="H19" s="116" t="s">
        <v>39</v>
      </c>
      <c r="I19" s="119">
        <f t="shared" si="6"/>
        <v>138916929</v>
      </c>
      <c r="J19" s="115">
        <f t="shared" si="7"/>
        <v>110427537</v>
      </c>
      <c r="K19" s="115">
        <f t="shared" si="8"/>
        <v>7283251</v>
      </c>
      <c r="L19" s="115">
        <f t="shared" si="9"/>
        <v>5912738</v>
      </c>
      <c r="M19" s="115">
        <f t="shared" si="10"/>
        <v>-2502997</v>
      </c>
      <c r="N19" s="120">
        <f t="shared" si="11"/>
        <v>17796400</v>
      </c>
      <c r="P19" s="48" t="s">
        <v>39</v>
      </c>
      <c r="Q19" s="12">
        <v>110427537</v>
      </c>
      <c r="R19" s="12">
        <v>94083416</v>
      </c>
      <c r="S19" s="12">
        <v>16344121</v>
      </c>
      <c r="T19" s="12">
        <v>14507324</v>
      </c>
      <c r="U19" s="12">
        <v>1836797</v>
      </c>
      <c r="V19" s="12">
        <v>7283251</v>
      </c>
      <c r="W19" s="12">
        <v>11730285</v>
      </c>
      <c r="X19" s="12">
        <v>4447034</v>
      </c>
      <c r="Y19" s="12">
        <v>538243</v>
      </c>
      <c r="Z19" s="12">
        <v>4865137</v>
      </c>
      <c r="AA19" s="12">
        <v>4326894</v>
      </c>
      <c r="AB19" s="13">
        <v>6594642</v>
      </c>
      <c r="AC19" s="1"/>
      <c r="AD19" s="48" t="s">
        <v>39</v>
      </c>
      <c r="AE19" s="12">
        <v>378572</v>
      </c>
      <c r="AF19" s="12">
        <v>472907</v>
      </c>
      <c r="AG19" s="12">
        <v>94335</v>
      </c>
      <c r="AH19" s="12">
        <v>1349345</v>
      </c>
      <c r="AI19" s="12">
        <v>4083612</v>
      </c>
      <c r="AJ19" s="12">
        <v>783113</v>
      </c>
      <c r="AK19" s="12">
        <v>150366</v>
      </c>
      <c r="AL19" s="12">
        <v>176171</v>
      </c>
      <c r="AM19" s="12">
        <v>25805</v>
      </c>
      <c r="AN19" s="12">
        <v>21206141</v>
      </c>
      <c r="AO19" s="12">
        <v>5912738</v>
      </c>
      <c r="AP19" s="12">
        <v>5685737</v>
      </c>
      <c r="AQ19" s="13">
        <v>227001</v>
      </c>
      <c r="AR19" s="1">
        <v>0</v>
      </c>
      <c r="AS19" s="48" t="s">
        <v>39</v>
      </c>
      <c r="AT19" s="11">
        <v>-2502997</v>
      </c>
      <c r="AU19" s="12">
        <v>-2691792</v>
      </c>
      <c r="AV19" s="12">
        <v>188795</v>
      </c>
      <c r="AW19" s="12">
        <v>17796400</v>
      </c>
      <c r="AX19" s="12">
        <v>1075543</v>
      </c>
      <c r="AY19" s="12">
        <v>4182626</v>
      </c>
      <c r="AZ19" s="12">
        <v>12538231</v>
      </c>
      <c r="BA19" s="12">
        <v>138916929</v>
      </c>
      <c r="BB19" s="12">
        <v>57761</v>
      </c>
      <c r="BC19" s="13">
        <v>2405.0298471286856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 t="shared" si="0"/>
        <v>1740.0381954317127</v>
      </c>
      <c r="C20" s="109">
        <f t="shared" si="1"/>
        <v>1286.8152781726851</v>
      </c>
      <c r="D20" s="109">
        <f t="shared" si="2"/>
        <v>85.866458155625054</v>
      </c>
      <c r="E20" s="109">
        <f t="shared" si="3"/>
        <v>70.569235143588287</v>
      </c>
      <c r="F20" s="109">
        <f t="shared" si="4"/>
        <v>14.738129087290304</v>
      </c>
      <c r="G20" s="109">
        <f t="shared" si="5"/>
        <v>282.04909487252394</v>
      </c>
      <c r="H20" s="116" t="s">
        <v>40</v>
      </c>
      <c r="I20" s="180">
        <f t="shared" si="6"/>
        <v>18359143</v>
      </c>
      <c r="J20" s="181">
        <f t="shared" si="7"/>
        <v>13577188</v>
      </c>
      <c r="K20" s="181">
        <f t="shared" si="8"/>
        <v>905977</v>
      </c>
      <c r="L20" s="181">
        <f t="shared" si="9"/>
        <v>744576</v>
      </c>
      <c r="M20" s="181">
        <f t="shared" si="10"/>
        <v>155502</v>
      </c>
      <c r="N20" s="182">
        <f t="shared" si="11"/>
        <v>2975900</v>
      </c>
      <c r="P20" s="48" t="s">
        <v>40</v>
      </c>
      <c r="Q20" s="12">
        <v>13577188</v>
      </c>
      <c r="R20" s="12">
        <v>11566176</v>
      </c>
      <c r="S20" s="12">
        <v>2011012</v>
      </c>
      <c r="T20" s="12">
        <v>1785609</v>
      </c>
      <c r="U20" s="12">
        <v>225403</v>
      </c>
      <c r="V20" s="12">
        <v>905977</v>
      </c>
      <c r="W20" s="12">
        <v>1084392</v>
      </c>
      <c r="X20" s="12">
        <v>178415</v>
      </c>
      <c r="Y20" s="12">
        <v>-46718</v>
      </c>
      <c r="Z20" s="12">
        <v>109727</v>
      </c>
      <c r="AA20" s="12">
        <v>156445</v>
      </c>
      <c r="AB20" s="13">
        <v>923792</v>
      </c>
      <c r="AC20" s="1"/>
      <c r="AD20" s="48" t="s">
        <v>40</v>
      </c>
      <c r="AE20" s="12">
        <v>72586</v>
      </c>
      <c r="AF20" s="12">
        <v>89596</v>
      </c>
      <c r="AG20" s="12">
        <v>17010</v>
      </c>
      <c r="AH20" s="12">
        <v>124993</v>
      </c>
      <c r="AI20" s="12">
        <v>668272</v>
      </c>
      <c r="AJ20" s="12">
        <v>57941</v>
      </c>
      <c r="AK20" s="12">
        <v>28903</v>
      </c>
      <c r="AL20" s="12">
        <v>33863</v>
      </c>
      <c r="AM20" s="12">
        <v>4960</v>
      </c>
      <c r="AN20" s="12">
        <v>3875978</v>
      </c>
      <c r="AO20" s="12">
        <v>744576</v>
      </c>
      <c r="AP20" s="12">
        <v>690965</v>
      </c>
      <c r="AQ20" s="13">
        <v>53611</v>
      </c>
      <c r="AR20" s="1">
        <v>0</v>
      </c>
      <c r="AS20" s="48" t="s">
        <v>40</v>
      </c>
      <c r="AT20" s="12">
        <v>155502</v>
      </c>
      <c r="AU20" s="12">
        <v>67060</v>
      </c>
      <c r="AV20" s="12">
        <v>88442</v>
      </c>
      <c r="AW20" s="12">
        <v>2975900</v>
      </c>
      <c r="AX20" s="12">
        <v>325885</v>
      </c>
      <c r="AY20" s="12">
        <v>824441</v>
      </c>
      <c r="AZ20" s="12">
        <v>1825574</v>
      </c>
      <c r="BA20" s="12">
        <v>18359143</v>
      </c>
      <c r="BB20" s="12">
        <v>10551</v>
      </c>
      <c r="BC20" s="13">
        <v>1740.0381954317127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2005.0435353724902</v>
      </c>
      <c r="C21" s="109">
        <f t="shared" si="1"/>
        <v>1420.452805404391</v>
      </c>
      <c r="D21" s="109">
        <f t="shared" si="2"/>
        <v>120.68643272659035</v>
      </c>
      <c r="E21" s="109">
        <f t="shared" si="3"/>
        <v>91.262338149746668</v>
      </c>
      <c r="F21" s="109">
        <f t="shared" si="4"/>
        <v>22.062675924188405</v>
      </c>
      <c r="G21" s="109">
        <f t="shared" si="5"/>
        <v>350.57928316757364</v>
      </c>
      <c r="H21" s="108" t="s">
        <v>9</v>
      </c>
      <c r="I21" s="119">
        <f t="shared" si="6"/>
        <v>10684877</v>
      </c>
      <c r="J21" s="115">
        <f t="shared" si="7"/>
        <v>7569593</v>
      </c>
      <c r="K21" s="115">
        <f t="shared" si="8"/>
        <v>643138</v>
      </c>
      <c r="L21" s="115">
        <f t="shared" si="9"/>
        <v>486337</v>
      </c>
      <c r="M21" s="115">
        <f t="shared" si="10"/>
        <v>117572</v>
      </c>
      <c r="N21" s="120">
        <f t="shared" si="11"/>
        <v>1868237</v>
      </c>
      <c r="P21" s="45" t="s">
        <v>9</v>
      </c>
      <c r="Q21" s="1">
        <v>7569593</v>
      </c>
      <c r="R21" s="1">
        <v>6448367</v>
      </c>
      <c r="S21" s="1">
        <v>1121226</v>
      </c>
      <c r="T21" s="1">
        <v>995516</v>
      </c>
      <c r="U21" s="1">
        <v>125710</v>
      </c>
      <c r="V21" s="1">
        <v>643138</v>
      </c>
      <c r="W21" s="1">
        <v>710119</v>
      </c>
      <c r="X21" s="1">
        <v>66981</v>
      </c>
      <c r="Y21" s="1">
        <v>-11616</v>
      </c>
      <c r="Z21" s="1">
        <v>45073</v>
      </c>
      <c r="AA21" s="1">
        <v>56689</v>
      </c>
      <c r="AB21" s="9">
        <v>644395</v>
      </c>
      <c r="AC21" s="1"/>
      <c r="AD21" s="45" t="s">
        <v>9</v>
      </c>
      <c r="AE21" s="1">
        <v>48777</v>
      </c>
      <c r="AF21" s="1">
        <v>57291</v>
      </c>
      <c r="AG21" s="1">
        <v>8514</v>
      </c>
      <c r="AH21" s="1">
        <v>12865</v>
      </c>
      <c r="AI21" s="1">
        <v>363164</v>
      </c>
      <c r="AJ21" s="1">
        <v>219589</v>
      </c>
      <c r="AK21" s="1">
        <v>10359</v>
      </c>
      <c r="AL21" s="1">
        <v>12137</v>
      </c>
      <c r="AM21" s="1">
        <v>1778</v>
      </c>
      <c r="AN21" s="1">
        <v>2472146</v>
      </c>
      <c r="AO21" s="1">
        <v>486337</v>
      </c>
      <c r="AP21" s="1">
        <v>450560</v>
      </c>
      <c r="AQ21" s="9">
        <v>35777</v>
      </c>
      <c r="AR21" s="1">
        <v>0</v>
      </c>
      <c r="AS21" s="45" t="s">
        <v>9</v>
      </c>
      <c r="AT21" s="10">
        <v>117572</v>
      </c>
      <c r="AU21" s="1">
        <v>74687</v>
      </c>
      <c r="AV21" s="1">
        <v>42885</v>
      </c>
      <c r="AW21" s="1">
        <v>1868237</v>
      </c>
      <c r="AX21" s="1">
        <v>443404</v>
      </c>
      <c r="AY21" s="1">
        <v>255971</v>
      </c>
      <c r="AZ21" s="1">
        <v>1168862</v>
      </c>
      <c r="BA21" s="1">
        <v>10684877</v>
      </c>
      <c r="BB21" s="1">
        <v>5329</v>
      </c>
      <c r="BC21" s="9">
        <v>2005.0435353724902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2045.010149733695</v>
      </c>
      <c r="C22" s="109">
        <f t="shared" si="1"/>
        <v>1384.6132047030449</v>
      </c>
      <c r="D22" s="109">
        <f t="shared" si="2"/>
        <v>92.21666164204602</v>
      </c>
      <c r="E22" s="109">
        <f t="shared" si="3"/>
        <v>97.515928047432425</v>
      </c>
      <c r="F22" s="109">
        <f t="shared" si="4"/>
        <v>174.75580343684052</v>
      </c>
      <c r="G22" s="109">
        <f t="shared" si="5"/>
        <v>295.9085519043312</v>
      </c>
      <c r="H22" s="108" t="s">
        <v>10</v>
      </c>
      <c r="I22" s="119">
        <f t="shared" si="6"/>
        <v>20349896</v>
      </c>
      <c r="J22" s="115">
        <f t="shared" si="7"/>
        <v>13778286</v>
      </c>
      <c r="K22" s="115">
        <f t="shared" si="8"/>
        <v>917648</v>
      </c>
      <c r="L22" s="115">
        <f t="shared" si="9"/>
        <v>970381</v>
      </c>
      <c r="M22" s="115">
        <f t="shared" si="10"/>
        <v>1738995</v>
      </c>
      <c r="N22" s="120">
        <f t="shared" si="11"/>
        <v>2944586</v>
      </c>
      <c r="P22" s="45" t="s">
        <v>10</v>
      </c>
      <c r="Q22" s="1">
        <v>13778286</v>
      </c>
      <c r="R22" s="1">
        <v>11740418</v>
      </c>
      <c r="S22" s="1">
        <v>2037868</v>
      </c>
      <c r="T22" s="1">
        <v>1810626</v>
      </c>
      <c r="U22" s="1">
        <v>227242</v>
      </c>
      <c r="V22" s="1">
        <v>917648</v>
      </c>
      <c r="W22" s="1">
        <v>1059724</v>
      </c>
      <c r="X22" s="1">
        <v>142076</v>
      </c>
      <c r="Y22" s="1">
        <v>-17179</v>
      </c>
      <c r="Z22" s="1">
        <v>104772</v>
      </c>
      <c r="AA22" s="1">
        <v>121951</v>
      </c>
      <c r="AB22" s="9">
        <v>914995</v>
      </c>
      <c r="AC22" s="1"/>
      <c r="AD22" s="45" t="s">
        <v>10</v>
      </c>
      <c r="AE22" s="1">
        <v>103890</v>
      </c>
      <c r="AF22" s="1">
        <v>120611</v>
      </c>
      <c r="AG22" s="1">
        <v>16721</v>
      </c>
      <c r="AH22" s="1">
        <v>94971</v>
      </c>
      <c r="AI22" s="1">
        <v>648663</v>
      </c>
      <c r="AJ22" s="1">
        <v>67471</v>
      </c>
      <c r="AK22" s="1">
        <v>19832</v>
      </c>
      <c r="AL22" s="1">
        <v>23236</v>
      </c>
      <c r="AM22" s="1">
        <v>3404</v>
      </c>
      <c r="AN22" s="1">
        <v>5653962</v>
      </c>
      <c r="AO22" s="1">
        <v>970381</v>
      </c>
      <c r="AP22" s="1">
        <v>894626</v>
      </c>
      <c r="AQ22" s="9">
        <v>75755</v>
      </c>
      <c r="AR22" s="1">
        <v>0</v>
      </c>
      <c r="AS22" s="45" t="s">
        <v>10</v>
      </c>
      <c r="AT22" s="10">
        <v>1738995</v>
      </c>
      <c r="AU22" s="1">
        <v>1684485</v>
      </c>
      <c r="AV22" s="1">
        <v>54510</v>
      </c>
      <c r="AW22" s="1">
        <v>2944586</v>
      </c>
      <c r="AX22" s="1">
        <v>319850</v>
      </c>
      <c r="AY22" s="1">
        <v>846884</v>
      </c>
      <c r="AZ22" s="1">
        <v>1777852</v>
      </c>
      <c r="BA22" s="1">
        <v>20349896</v>
      </c>
      <c r="BB22" s="1">
        <v>9951</v>
      </c>
      <c r="BC22" s="9">
        <v>2045.010149733695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2118.3780062305295</v>
      </c>
      <c r="C23" s="109">
        <f t="shared" si="1"/>
        <v>1629.7937694704051</v>
      </c>
      <c r="D23" s="109">
        <f t="shared" si="2"/>
        <v>103.20996884735203</v>
      </c>
      <c r="E23" s="109">
        <f t="shared" si="3"/>
        <v>105.45601246105919</v>
      </c>
      <c r="F23" s="109">
        <f t="shared" si="4"/>
        <v>9.0376947040498443</v>
      </c>
      <c r="G23" s="109">
        <f t="shared" si="5"/>
        <v>270.88056074766354</v>
      </c>
      <c r="H23" s="108" t="s">
        <v>11</v>
      </c>
      <c r="I23" s="119">
        <f t="shared" si="6"/>
        <v>33999967</v>
      </c>
      <c r="J23" s="115">
        <f t="shared" si="7"/>
        <v>26158190</v>
      </c>
      <c r="K23" s="115">
        <f t="shared" si="8"/>
        <v>1656520</v>
      </c>
      <c r="L23" s="115">
        <f t="shared" si="9"/>
        <v>1692569</v>
      </c>
      <c r="M23" s="115">
        <f t="shared" si="10"/>
        <v>145055</v>
      </c>
      <c r="N23" s="120">
        <f t="shared" si="11"/>
        <v>4347633</v>
      </c>
      <c r="P23" s="45" t="s">
        <v>11</v>
      </c>
      <c r="Q23" s="1">
        <v>26158190</v>
      </c>
      <c r="R23" s="1">
        <v>22307327</v>
      </c>
      <c r="S23" s="1">
        <v>3850863</v>
      </c>
      <c r="T23" s="1">
        <v>3420609</v>
      </c>
      <c r="U23" s="1">
        <v>430254</v>
      </c>
      <c r="V23" s="1">
        <v>1656520</v>
      </c>
      <c r="W23" s="1">
        <v>1977832</v>
      </c>
      <c r="X23" s="1">
        <v>321312</v>
      </c>
      <c r="Y23" s="1">
        <v>-258805</v>
      </c>
      <c r="Z23" s="1">
        <v>28235</v>
      </c>
      <c r="AA23" s="1">
        <v>287040</v>
      </c>
      <c r="AB23" s="9">
        <v>1882021</v>
      </c>
      <c r="AC23" s="1"/>
      <c r="AD23" s="45" t="s">
        <v>11</v>
      </c>
      <c r="AE23" s="1">
        <v>168003</v>
      </c>
      <c r="AF23" s="1">
        <v>196560</v>
      </c>
      <c r="AG23" s="1">
        <v>28557</v>
      </c>
      <c r="AH23" s="1">
        <v>186316</v>
      </c>
      <c r="AI23" s="1">
        <v>1028241</v>
      </c>
      <c r="AJ23" s="1">
        <v>499461</v>
      </c>
      <c r="AK23" s="1">
        <v>33304</v>
      </c>
      <c r="AL23" s="1">
        <v>39019</v>
      </c>
      <c r="AM23" s="1">
        <v>5715</v>
      </c>
      <c r="AN23" s="1">
        <v>6185257</v>
      </c>
      <c r="AO23" s="1">
        <v>1692569</v>
      </c>
      <c r="AP23" s="1">
        <v>1548370</v>
      </c>
      <c r="AQ23" s="9">
        <v>144199</v>
      </c>
      <c r="AR23" s="1">
        <v>0</v>
      </c>
      <c r="AS23" s="45" t="s">
        <v>11</v>
      </c>
      <c r="AT23" s="10">
        <v>145055</v>
      </c>
      <c r="AU23" s="1">
        <v>36836</v>
      </c>
      <c r="AV23" s="1">
        <v>108219</v>
      </c>
      <c r="AW23" s="1">
        <v>4347633</v>
      </c>
      <c r="AX23" s="1">
        <v>158668</v>
      </c>
      <c r="AY23" s="1">
        <v>888533</v>
      </c>
      <c r="AZ23" s="1">
        <v>3300432</v>
      </c>
      <c r="BA23" s="1">
        <v>33999967</v>
      </c>
      <c r="BB23" s="1">
        <v>16050</v>
      </c>
      <c r="BC23" s="9">
        <v>2118.3780062305295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1994.7116918051686</v>
      </c>
      <c r="C24" s="109">
        <f t="shared" si="1"/>
        <v>1320.3430684984148</v>
      </c>
      <c r="D24" s="109">
        <f t="shared" si="2"/>
        <v>143.50369872225957</v>
      </c>
      <c r="E24" s="109">
        <f t="shared" si="3"/>
        <v>97.157075607647229</v>
      </c>
      <c r="F24" s="109">
        <f t="shared" si="4"/>
        <v>107.80699394754539</v>
      </c>
      <c r="G24" s="109">
        <f t="shared" si="5"/>
        <v>325.90085502930157</v>
      </c>
      <c r="H24" s="116" t="s">
        <v>41</v>
      </c>
      <c r="I24" s="119">
        <f t="shared" si="6"/>
        <v>20762954</v>
      </c>
      <c r="J24" s="115">
        <f t="shared" si="7"/>
        <v>13743451</v>
      </c>
      <c r="K24" s="115">
        <f t="shared" si="8"/>
        <v>1493730</v>
      </c>
      <c r="L24" s="115">
        <f t="shared" si="9"/>
        <v>1011308</v>
      </c>
      <c r="M24" s="115">
        <f t="shared" si="10"/>
        <v>1122163</v>
      </c>
      <c r="N24" s="120">
        <f t="shared" si="11"/>
        <v>3392302</v>
      </c>
      <c r="P24" s="48" t="s">
        <v>41</v>
      </c>
      <c r="Q24" s="12">
        <v>13743451</v>
      </c>
      <c r="R24" s="12">
        <v>11710961</v>
      </c>
      <c r="S24" s="12">
        <v>2032490</v>
      </c>
      <c r="T24" s="12">
        <v>1804168</v>
      </c>
      <c r="U24" s="12">
        <v>228322</v>
      </c>
      <c r="V24" s="12">
        <v>1493730</v>
      </c>
      <c r="W24" s="12">
        <v>1640925</v>
      </c>
      <c r="X24" s="12">
        <v>147195</v>
      </c>
      <c r="Y24" s="12">
        <v>-97368</v>
      </c>
      <c r="Z24" s="12">
        <v>29878</v>
      </c>
      <c r="AA24" s="12">
        <v>127246</v>
      </c>
      <c r="AB24" s="13">
        <v>1570933</v>
      </c>
      <c r="AC24" s="1"/>
      <c r="AD24" s="48" t="s">
        <v>41</v>
      </c>
      <c r="AE24" s="12">
        <v>95725</v>
      </c>
      <c r="AF24" s="12">
        <v>112213</v>
      </c>
      <c r="AG24" s="12">
        <v>16488</v>
      </c>
      <c r="AH24" s="12">
        <v>141135</v>
      </c>
      <c r="AI24" s="12">
        <v>692338</v>
      </c>
      <c r="AJ24" s="12">
        <v>641735</v>
      </c>
      <c r="AK24" s="12">
        <v>20165</v>
      </c>
      <c r="AL24" s="12">
        <v>23626</v>
      </c>
      <c r="AM24" s="12">
        <v>3461</v>
      </c>
      <c r="AN24" s="12">
        <v>5525773</v>
      </c>
      <c r="AO24" s="12">
        <v>1011308</v>
      </c>
      <c r="AP24" s="12">
        <v>945795</v>
      </c>
      <c r="AQ24" s="13">
        <v>65513</v>
      </c>
      <c r="AR24" s="1">
        <v>0</v>
      </c>
      <c r="AS24" s="48" t="s">
        <v>41</v>
      </c>
      <c r="AT24" s="11">
        <v>1122163</v>
      </c>
      <c r="AU24" s="12">
        <v>1025599</v>
      </c>
      <c r="AV24" s="12">
        <v>96564</v>
      </c>
      <c r="AW24" s="12">
        <v>3392302</v>
      </c>
      <c r="AX24" s="12">
        <v>656849</v>
      </c>
      <c r="AY24" s="12">
        <v>737643</v>
      </c>
      <c r="AZ24" s="12">
        <v>1997810</v>
      </c>
      <c r="BA24" s="12">
        <v>20762954</v>
      </c>
      <c r="BB24" s="12">
        <v>10409</v>
      </c>
      <c r="BC24" s="13">
        <v>1994.7116918051686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108" t="s">
        <v>12</v>
      </c>
      <c r="B25" s="115">
        <f t="shared" si="0"/>
        <v>2547.1216633375702</v>
      </c>
      <c r="C25" s="115">
        <f t="shared" si="1"/>
        <v>1992.1969311785001</v>
      </c>
      <c r="D25" s="115">
        <f t="shared" si="2"/>
        <v>116.36051086495975</v>
      </c>
      <c r="E25" s="115">
        <f t="shared" si="3"/>
        <v>159.04358089704013</v>
      </c>
      <c r="F25" s="115">
        <f t="shared" si="4"/>
        <v>11.639973367229587</v>
      </c>
      <c r="G25" s="115">
        <f t="shared" si="5"/>
        <v>267.88066702984082</v>
      </c>
      <c r="H25" s="108" t="s">
        <v>12</v>
      </c>
      <c r="I25" s="180">
        <f t="shared" si="6"/>
        <v>84161994</v>
      </c>
      <c r="J25" s="181">
        <f t="shared" si="7"/>
        <v>65826171</v>
      </c>
      <c r="K25" s="181">
        <f t="shared" si="8"/>
        <v>3844784</v>
      </c>
      <c r="L25" s="181">
        <f t="shared" si="9"/>
        <v>5255118</v>
      </c>
      <c r="M25" s="181">
        <f t="shared" si="10"/>
        <v>384608</v>
      </c>
      <c r="N25" s="182">
        <f t="shared" si="11"/>
        <v>8851313</v>
      </c>
      <c r="P25" s="45" t="s">
        <v>12</v>
      </c>
      <c r="Q25" s="1">
        <v>65826171</v>
      </c>
      <c r="R25" s="1">
        <v>56094287</v>
      </c>
      <c r="S25" s="1">
        <v>9731884</v>
      </c>
      <c r="T25" s="1">
        <v>8641035</v>
      </c>
      <c r="U25" s="1">
        <v>1090849</v>
      </c>
      <c r="V25" s="1">
        <v>3844784</v>
      </c>
      <c r="W25" s="1">
        <v>4462385</v>
      </c>
      <c r="X25" s="1">
        <v>617601</v>
      </c>
      <c r="Y25" s="1">
        <v>-250126</v>
      </c>
      <c r="Z25" s="1">
        <v>299705</v>
      </c>
      <c r="AA25" s="1">
        <v>549831</v>
      </c>
      <c r="AB25" s="9">
        <v>4038471</v>
      </c>
      <c r="AC25" s="1"/>
      <c r="AD25" s="45" t="s">
        <v>12</v>
      </c>
      <c r="AE25" s="1">
        <v>223332</v>
      </c>
      <c r="AF25" s="1">
        <v>281417</v>
      </c>
      <c r="AG25" s="1">
        <v>58085</v>
      </c>
      <c r="AH25" s="1">
        <v>436855</v>
      </c>
      <c r="AI25" s="1">
        <v>2365563</v>
      </c>
      <c r="AJ25" s="1">
        <v>1012721</v>
      </c>
      <c r="AK25" s="1">
        <v>56439</v>
      </c>
      <c r="AL25" s="1">
        <v>66124</v>
      </c>
      <c r="AM25" s="1">
        <v>9685</v>
      </c>
      <c r="AN25" s="1">
        <v>14491039</v>
      </c>
      <c r="AO25" s="1">
        <v>5255118</v>
      </c>
      <c r="AP25" s="1">
        <v>4937644</v>
      </c>
      <c r="AQ25" s="9">
        <v>317474</v>
      </c>
      <c r="AR25" s="1">
        <v>0</v>
      </c>
      <c r="AS25" s="45" t="s">
        <v>12</v>
      </c>
      <c r="AT25" s="10">
        <v>384608</v>
      </c>
      <c r="AU25" s="1">
        <v>271035</v>
      </c>
      <c r="AV25" s="1">
        <v>113573</v>
      </c>
      <c r="AW25" s="1">
        <v>8851313</v>
      </c>
      <c r="AX25" s="1">
        <v>928115</v>
      </c>
      <c r="AY25" s="1">
        <v>1863632</v>
      </c>
      <c r="AZ25" s="1">
        <v>6059566</v>
      </c>
      <c r="BA25" s="1">
        <v>84161994</v>
      </c>
      <c r="BB25" s="1">
        <v>33042</v>
      </c>
      <c r="BC25" s="9">
        <v>2547.1216633375702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0"/>
        <v>2687.635528141102</v>
      </c>
      <c r="C26" s="109">
        <f t="shared" si="1"/>
        <v>2137.3764120095125</v>
      </c>
      <c r="D26" s="109">
        <f t="shared" si="2"/>
        <v>99.279057669441144</v>
      </c>
      <c r="E26" s="109">
        <f t="shared" si="3"/>
        <v>168.31861870788742</v>
      </c>
      <c r="F26" s="109">
        <f t="shared" si="4"/>
        <v>3.7804449068569164</v>
      </c>
      <c r="G26" s="109">
        <f t="shared" si="5"/>
        <v>278.88099484740388</v>
      </c>
      <c r="H26" s="116" t="s">
        <v>13</v>
      </c>
      <c r="I26" s="119">
        <f t="shared" si="6"/>
        <v>108494471</v>
      </c>
      <c r="J26" s="115">
        <f t="shared" si="7"/>
        <v>86281611</v>
      </c>
      <c r="K26" s="115">
        <f t="shared" si="8"/>
        <v>4007697</v>
      </c>
      <c r="L26" s="115">
        <f t="shared" si="9"/>
        <v>6794686</v>
      </c>
      <c r="M26" s="115">
        <f t="shared" si="10"/>
        <v>152609</v>
      </c>
      <c r="N26" s="120">
        <f t="shared" si="11"/>
        <v>11257868</v>
      </c>
      <c r="P26" s="48" t="s">
        <v>13</v>
      </c>
      <c r="Q26" s="12">
        <v>86281611</v>
      </c>
      <c r="R26" s="12">
        <v>73554325</v>
      </c>
      <c r="S26" s="12">
        <v>12727286</v>
      </c>
      <c r="T26" s="12">
        <v>11301296</v>
      </c>
      <c r="U26" s="12">
        <v>1425990</v>
      </c>
      <c r="V26" s="12">
        <v>4007697</v>
      </c>
      <c r="W26" s="12">
        <v>4619130</v>
      </c>
      <c r="X26" s="12">
        <v>611433</v>
      </c>
      <c r="Y26" s="12">
        <v>-446549</v>
      </c>
      <c r="Z26" s="12">
        <v>84944</v>
      </c>
      <c r="AA26" s="12">
        <v>531493</v>
      </c>
      <c r="AB26" s="13">
        <v>4411633</v>
      </c>
      <c r="AC26" s="1"/>
      <c r="AD26" s="48" t="s">
        <v>13</v>
      </c>
      <c r="AE26" s="12">
        <v>259752</v>
      </c>
      <c r="AF26" s="12">
        <v>332379</v>
      </c>
      <c r="AG26" s="12">
        <v>72627</v>
      </c>
      <c r="AH26" s="12">
        <v>637225</v>
      </c>
      <c r="AI26" s="12">
        <v>2939571</v>
      </c>
      <c r="AJ26" s="12">
        <v>575085</v>
      </c>
      <c r="AK26" s="12">
        <v>42613</v>
      </c>
      <c r="AL26" s="12">
        <v>49926</v>
      </c>
      <c r="AM26" s="12">
        <v>7313</v>
      </c>
      <c r="AN26" s="12">
        <v>18205163</v>
      </c>
      <c r="AO26" s="12">
        <v>6794686</v>
      </c>
      <c r="AP26" s="12">
        <v>6607970</v>
      </c>
      <c r="AQ26" s="13">
        <v>186716</v>
      </c>
      <c r="AR26" s="1">
        <v>0</v>
      </c>
      <c r="AS26" s="48" t="s">
        <v>13</v>
      </c>
      <c r="AT26" s="11">
        <v>152609</v>
      </c>
      <c r="AU26" s="12">
        <v>103532</v>
      </c>
      <c r="AV26" s="12">
        <v>49077</v>
      </c>
      <c r="AW26" s="12">
        <v>11257868</v>
      </c>
      <c r="AX26" s="12">
        <v>824836</v>
      </c>
      <c r="AY26" s="12">
        <v>3236853</v>
      </c>
      <c r="AZ26" s="12">
        <v>7196179</v>
      </c>
      <c r="BA26" s="12">
        <v>108494471</v>
      </c>
      <c r="BB26" s="12">
        <v>40368</v>
      </c>
      <c r="BC26" s="13">
        <v>2687.635528141102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2059.2553913254178</v>
      </c>
      <c r="C27" s="109">
        <f t="shared" si="1"/>
        <v>1345.3910831112189</v>
      </c>
      <c r="D27" s="109">
        <f t="shared" si="2"/>
        <v>210.71528955657863</v>
      </c>
      <c r="E27" s="109">
        <f t="shared" si="3"/>
        <v>169.2641143687909</v>
      </c>
      <c r="F27" s="109">
        <f t="shared" si="4"/>
        <v>20.542282529682577</v>
      </c>
      <c r="G27" s="109">
        <f t="shared" si="5"/>
        <v>313.34262175914711</v>
      </c>
      <c r="H27" s="108" t="s">
        <v>14</v>
      </c>
      <c r="I27" s="119">
        <f t="shared" si="6"/>
        <v>8498547</v>
      </c>
      <c r="J27" s="115">
        <f t="shared" si="7"/>
        <v>5552429</v>
      </c>
      <c r="K27" s="115">
        <f t="shared" si="8"/>
        <v>869622</v>
      </c>
      <c r="L27" s="115">
        <f t="shared" si="9"/>
        <v>698553</v>
      </c>
      <c r="M27" s="115">
        <f t="shared" si="10"/>
        <v>84778</v>
      </c>
      <c r="N27" s="120">
        <f t="shared" si="11"/>
        <v>1293165</v>
      </c>
      <c r="P27" s="45" t="s">
        <v>14</v>
      </c>
      <c r="Q27" s="1">
        <v>5552429</v>
      </c>
      <c r="R27" s="1">
        <v>4732418</v>
      </c>
      <c r="S27" s="1">
        <v>820011</v>
      </c>
      <c r="T27" s="1">
        <v>728479</v>
      </c>
      <c r="U27" s="1">
        <v>91532</v>
      </c>
      <c r="V27" s="1">
        <v>869622</v>
      </c>
      <c r="W27" s="1">
        <v>946356</v>
      </c>
      <c r="X27" s="1">
        <v>76734</v>
      </c>
      <c r="Y27" s="1">
        <v>-11340</v>
      </c>
      <c r="Z27" s="1">
        <v>56708</v>
      </c>
      <c r="AA27" s="1">
        <v>68048</v>
      </c>
      <c r="AB27" s="9">
        <v>875314</v>
      </c>
      <c r="AC27" s="1"/>
      <c r="AD27" s="45" t="s">
        <v>14</v>
      </c>
      <c r="AE27" s="1">
        <v>23508</v>
      </c>
      <c r="AF27" s="1">
        <v>31225</v>
      </c>
      <c r="AG27" s="1">
        <v>7717</v>
      </c>
      <c r="AH27" s="1">
        <v>243062</v>
      </c>
      <c r="AI27" s="1">
        <v>357452</v>
      </c>
      <c r="AJ27" s="1">
        <v>251292</v>
      </c>
      <c r="AK27" s="1">
        <v>5648</v>
      </c>
      <c r="AL27" s="1">
        <v>6617</v>
      </c>
      <c r="AM27" s="1">
        <v>969</v>
      </c>
      <c r="AN27" s="1">
        <v>2076496</v>
      </c>
      <c r="AO27" s="1">
        <v>698553</v>
      </c>
      <c r="AP27" s="1">
        <v>667142</v>
      </c>
      <c r="AQ27" s="9">
        <v>31411</v>
      </c>
      <c r="AR27" s="1">
        <v>0</v>
      </c>
      <c r="AS27" s="45" t="s">
        <v>14</v>
      </c>
      <c r="AT27" s="1">
        <v>84778</v>
      </c>
      <c r="AU27" s="1">
        <v>54992</v>
      </c>
      <c r="AV27" s="1">
        <v>29786</v>
      </c>
      <c r="AW27" s="1">
        <v>1293165</v>
      </c>
      <c r="AX27" s="1">
        <v>255402</v>
      </c>
      <c r="AY27" s="1">
        <v>283894</v>
      </c>
      <c r="AZ27" s="1">
        <v>753869</v>
      </c>
      <c r="BA27" s="1">
        <v>8498547</v>
      </c>
      <c r="BB27" s="1">
        <v>4127</v>
      </c>
      <c r="BC27" s="9">
        <v>2059.2553913254178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1875.6261937244201</v>
      </c>
      <c r="C28" s="109">
        <f t="shared" si="1"/>
        <v>1258.9867667121418</v>
      </c>
      <c r="D28" s="109">
        <f t="shared" si="2"/>
        <v>147.80982264665758</v>
      </c>
      <c r="E28" s="109">
        <f t="shared" si="3"/>
        <v>128.12646657571622</v>
      </c>
      <c r="F28" s="109">
        <f t="shared" si="4"/>
        <v>0.24420190995907232</v>
      </c>
      <c r="G28" s="109">
        <f t="shared" si="5"/>
        <v>340.45893587994544</v>
      </c>
      <c r="H28" s="108" t="s">
        <v>15</v>
      </c>
      <c r="I28" s="119">
        <f t="shared" si="6"/>
        <v>13748340</v>
      </c>
      <c r="J28" s="115">
        <f t="shared" si="7"/>
        <v>9228373</v>
      </c>
      <c r="K28" s="115">
        <f t="shared" si="8"/>
        <v>1083446</v>
      </c>
      <c r="L28" s="115">
        <f t="shared" si="9"/>
        <v>939167</v>
      </c>
      <c r="M28" s="115">
        <f t="shared" si="10"/>
        <v>1790</v>
      </c>
      <c r="N28" s="120">
        <f t="shared" si="11"/>
        <v>2495564</v>
      </c>
      <c r="P28" s="45" t="s">
        <v>15</v>
      </c>
      <c r="Q28" s="1">
        <v>9228373</v>
      </c>
      <c r="R28" s="1">
        <v>7866007</v>
      </c>
      <c r="S28" s="1">
        <v>1362366</v>
      </c>
      <c r="T28" s="1">
        <v>1209593</v>
      </c>
      <c r="U28" s="1">
        <v>152773</v>
      </c>
      <c r="V28" s="1">
        <v>1083446</v>
      </c>
      <c r="W28" s="1">
        <v>1263151</v>
      </c>
      <c r="X28" s="1">
        <v>179705</v>
      </c>
      <c r="Y28" s="1">
        <v>-55530</v>
      </c>
      <c r="Z28" s="1">
        <v>108489</v>
      </c>
      <c r="AA28" s="1">
        <v>164019</v>
      </c>
      <c r="AB28" s="9">
        <v>1124209</v>
      </c>
      <c r="AC28" s="1"/>
      <c r="AD28" s="45" t="s">
        <v>15</v>
      </c>
      <c r="AE28" s="1">
        <v>41920</v>
      </c>
      <c r="AF28" s="1">
        <v>55072</v>
      </c>
      <c r="AG28" s="1">
        <v>13152</v>
      </c>
      <c r="AH28" s="1">
        <v>183428</v>
      </c>
      <c r="AI28" s="1">
        <v>512194</v>
      </c>
      <c r="AJ28" s="1">
        <v>386667</v>
      </c>
      <c r="AK28" s="1">
        <v>14767</v>
      </c>
      <c r="AL28" s="1">
        <v>17301</v>
      </c>
      <c r="AM28" s="1">
        <v>2534</v>
      </c>
      <c r="AN28" s="1">
        <v>3436521</v>
      </c>
      <c r="AO28" s="1">
        <v>939167</v>
      </c>
      <c r="AP28" s="1">
        <v>864209</v>
      </c>
      <c r="AQ28" s="9">
        <v>74958</v>
      </c>
      <c r="AR28" s="1">
        <v>0</v>
      </c>
      <c r="AS28" s="45" t="s">
        <v>15</v>
      </c>
      <c r="AT28" s="1">
        <v>1790</v>
      </c>
      <c r="AU28" s="1">
        <v>-66892</v>
      </c>
      <c r="AV28" s="1">
        <v>68682</v>
      </c>
      <c r="AW28" s="1">
        <v>2495564</v>
      </c>
      <c r="AX28" s="1">
        <v>818833</v>
      </c>
      <c r="AY28" s="1">
        <v>740941</v>
      </c>
      <c r="AZ28" s="1">
        <v>935790</v>
      </c>
      <c r="BA28" s="1">
        <v>13748340</v>
      </c>
      <c r="BB28" s="1">
        <v>7330</v>
      </c>
      <c r="BC28" s="9">
        <v>1875.6261937244201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1620.0274330502939</v>
      </c>
      <c r="C29" s="109">
        <f t="shared" si="1"/>
        <v>1070.6773350751143</v>
      </c>
      <c r="D29" s="109">
        <f t="shared" si="2"/>
        <v>140.43892880470281</v>
      </c>
      <c r="E29" s="109">
        <f t="shared" si="3"/>
        <v>29.365120836054867</v>
      </c>
      <c r="F29" s="109">
        <f t="shared" si="4"/>
        <v>24.363814500326583</v>
      </c>
      <c r="G29" s="109">
        <f t="shared" si="5"/>
        <v>355.18223383409537</v>
      </c>
      <c r="H29" s="108" t="s">
        <v>16</v>
      </c>
      <c r="I29" s="119">
        <f t="shared" si="6"/>
        <v>2480262</v>
      </c>
      <c r="J29" s="115">
        <f t="shared" si="7"/>
        <v>1639207</v>
      </c>
      <c r="K29" s="115">
        <f t="shared" si="8"/>
        <v>215012</v>
      </c>
      <c r="L29" s="115">
        <f t="shared" si="9"/>
        <v>44958</v>
      </c>
      <c r="M29" s="115">
        <f t="shared" si="10"/>
        <v>37301</v>
      </c>
      <c r="N29" s="120">
        <f t="shared" si="11"/>
        <v>543784</v>
      </c>
      <c r="P29" s="45" t="s">
        <v>16</v>
      </c>
      <c r="Q29" s="1">
        <v>1639207</v>
      </c>
      <c r="R29" s="1">
        <v>1396585</v>
      </c>
      <c r="S29" s="1">
        <v>242622</v>
      </c>
      <c r="T29" s="1">
        <v>215323</v>
      </c>
      <c r="U29" s="1">
        <v>27299</v>
      </c>
      <c r="V29" s="1">
        <v>215012</v>
      </c>
      <c r="W29" s="1">
        <v>255649</v>
      </c>
      <c r="X29" s="1">
        <v>40637</v>
      </c>
      <c r="Y29" s="1">
        <v>41859</v>
      </c>
      <c r="Z29" s="1">
        <v>79243</v>
      </c>
      <c r="AA29" s="1">
        <v>37384</v>
      </c>
      <c r="AB29" s="9">
        <v>168739</v>
      </c>
      <c r="AC29" s="1"/>
      <c r="AD29" s="45" t="s">
        <v>16</v>
      </c>
      <c r="AE29" s="1">
        <v>8302</v>
      </c>
      <c r="AF29" s="1">
        <v>10798</v>
      </c>
      <c r="AG29" s="1">
        <v>2496</v>
      </c>
      <c r="AH29" s="1">
        <v>11728</v>
      </c>
      <c r="AI29" s="1">
        <v>86689</v>
      </c>
      <c r="AJ29" s="1">
        <v>62020</v>
      </c>
      <c r="AK29" s="1">
        <v>4414</v>
      </c>
      <c r="AL29" s="1">
        <v>5171</v>
      </c>
      <c r="AM29" s="1">
        <v>757</v>
      </c>
      <c r="AN29" s="1">
        <v>626043</v>
      </c>
      <c r="AO29" s="1">
        <v>44958</v>
      </c>
      <c r="AP29" s="1">
        <v>37787</v>
      </c>
      <c r="AQ29" s="9">
        <v>7171</v>
      </c>
      <c r="AR29" s="1">
        <v>0</v>
      </c>
      <c r="AS29" s="45" t="s">
        <v>16</v>
      </c>
      <c r="AT29" s="1">
        <v>37301</v>
      </c>
      <c r="AU29" s="1">
        <v>19593</v>
      </c>
      <c r="AV29" s="1">
        <v>17708</v>
      </c>
      <c r="AW29" s="1">
        <v>543784</v>
      </c>
      <c r="AX29" s="1">
        <v>198634</v>
      </c>
      <c r="AY29" s="1">
        <v>118214</v>
      </c>
      <c r="AZ29" s="1">
        <v>226936</v>
      </c>
      <c r="BA29" s="1">
        <v>2480262</v>
      </c>
      <c r="BB29" s="1">
        <v>1531</v>
      </c>
      <c r="BC29" s="9">
        <v>1620.0274330502939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1901.6734789391576</v>
      </c>
      <c r="C30" s="109">
        <f t="shared" si="1"/>
        <v>1312.8012480499219</v>
      </c>
      <c r="D30" s="109">
        <f t="shared" si="2"/>
        <v>157.3015600624025</v>
      </c>
      <c r="E30" s="109">
        <f t="shared" si="3"/>
        <v>100.75351014040561</v>
      </c>
      <c r="F30" s="109">
        <f t="shared" si="4"/>
        <v>11.251170046801873</v>
      </c>
      <c r="G30" s="109">
        <f t="shared" si="5"/>
        <v>319.56599063962557</v>
      </c>
      <c r="H30" s="108" t="s">
        <v>17</v>
      </c>
      <c r="I30" s="119">
        <f t="shared" si="6"/>
        <v>12189727</v>
      </c>
      <c r="J30" s="115">
        <f t="shared" si="7"/>
        <v>8415056</v>
      </c>
      <c r="K30" s="115">
        <f t="shared" si="8"/>
        <v>1008303</v>
      </c>
      <c r="L30" s="115">
        <f t="shared" si="9"/>
        <v>645830</v>
      </c>
      <c r="M30" s="115">
        <f t="shared" si="10"/>
        <v>72120</v>
      </c>
      <c r="N30" s="120">
        <f t="shared" si="11"/>
        <v>2048418</v>
      </c>
      <c r="P30" s="45" t="s">
        <v>17</v>
      </c>
      <c r="Q30" s="1">
        <v>8415056</v>
      </c>
      <c r="R30" s="1">
        <v>7170725</v>
      </c>
      <c r="S30" s="1">
        <v>1244331</v>
      </c>
      <c r="T30" s="1">
        <v>1104905</v>
      </c>
      <c r="U30" s="1">
        <v>139426</v>
      </c>
      <c r="V30" s="1">
        <v>1008303</v>
      </c>
      <c r="W30" s="1">
        <v>1151070</v>
      </c>
      <c r="X30" s="1">
        <v>142767</v>
      </c>
      <c r="Y30" s="1">
        <v>-36212</v>
      </c>
      <c r="Z30" s="1">
        <v>91603</v>
      </c>
      <c r="AA30" s="1">
        <v>127815</v>
      </c>
      <c r="AB30" s="9">
        <v>1024672</v>
      </c>
      <c r="AC30" s="1"/>
      <c r="AD30" s="45" t="s">
        <v>17</v>
      </c>
      <c r="AE30" s="1">
        <v>39205</v>
      </c>
      <c r="AF30" s="1">
        <v>50752</v>
      </c>
      <c r="AG30" s="1">
        <v>11547</v>
      </c>
      <c r="AH30" s="1">
        <v>78839</v>
      </c>
      <c r="AI30" s="1">
        <v>414810</v>
      </c>
      <c r="AJ30" s="1">
        <v>491818</v>
      </c>
      <c r="AK30" s="1">
        <v>19843</v>
      </c>
      <c r="AL30" s="1">
        <v>23248</v>
      </c>
      <c r="AM30" s="1">
        <v>3405</v>
      </c>
      <c r="AN30" s="1">
        <v>2766368</v>
      </c>
      <c r="AO30" s="1">
        <v>645830</v>
      </c>
      <c r="AP30" s="1">
        <v>590896</v>
      </c>
      <c r="AQ30" s="9">
        <v>54934</v>
      </c>
      <c r="AR30" s="1">
        <v>0</v>
      </c>
      <c r="AS30" s="45" t="s">
        <v>17</v>
      </c>
      <c r="AT30" s="1">
        <v>72120</v>
      </c>
      <c r="AU30" s="1">
        <v>20867</v>
      </c>
      <c r="AV30" s="1">
        <v>51253</v>
      </c>
      <c r="AW30" s="1">
        <v>2048418</v>
      </c>
      <c r="AX30" s="1">
        <v>593014</v>
      </c>
      <c r="AY30" s="1">
        <v>361924</v>
      </c>
      <c r="AZ30" s="1">
        <v>1093480</v>
      </c>
      <c r="BA30" s="1">
        <v>12189727</v>
      </c>
      <c r="BB30" s="1">
        <v>6410</v>
      </c>
      <c r="BC30" s="9">
        <v>1901.6734789391576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2373.5209985315714</v>
      </c>
      <c r="C31" s="109">
        <f t="shared" si="1"/>
        <v>1694.0788546255505</v>
      </c>
      <c r="D31" s="109">
        <f t="shared" si="2"/>
        <v>133.39251101321585</v>
      </c>
      <c r="E31" s="109">
        <f t="shared" si="3"/>
        <v>131.52687224669603</v>
      </c>
      <c r="F31" s="109">
        <f t="shared" si="4"/>
        <v>8.6236417033773858</v>
      </c>
      <c r="G31" s="109">
        <f t="shared" si="5"/>
        <v>405.89911894273126</v>
      </c>
      <c r="H31" s="108" t="s">
        <v>18</v>
      </c>
      <c r="I31" s="119">
        <f t="shared" si="6"/>
        <v>16163678</v>
      </c>
      <c r="J31" s="115">
        <f t="shared" si="7"/>
        <v>11536677</v>
      </c>
      <c r="K31" s="115">
        <f t="shared" si="8"/>
        <v>908403</v>
      </c>
      <c r="L31" s="115">
        <f t="shared" si="9"/>
        <v>895698</v>
      </c>
      <c r="M31" s="115">
        <f t="shared" si="10"/>
        <v>58727</v>
      </c>
      <c r="N31" s="120">
        <f t="shared" si="11"/>
        <v>2764173</v>
      </c>
      <c r="P31" s="45" t="s">
        <v>18</v>
      </c>
      <c r="Q31" s="1">
        <v>11536677</v>
      </c>
      <c r="R31" s="1">
        <v>9827964</v>
      </c>
      <c r="S31" s="1">
        <v>1708713</v>
      </c>
      <c r="T31" s="1">
        <v>1516987</v>
      </c>
      <c r="U31" s="1">
        <v>191726</v>
      </c>
      <c r="V31" s="1">
        <v>908403</v>
      </c>
      <c r="W31" s="1">
        <v>984402</v>
      </c>
      <c r="X31" s="1">
        <v>75999</v>
      </c>
      <c r="Y31" s="1">
        <v>-24248</v>
      </c>
      <c r="Z31" s="1">
        <v>39420</v>
      </c>
      <c r="AA31" s="1">
        <v>63668</v>
      </c>
      <c r="AB31" s="9">
        <v>923759</v>
      </c>
      <c r="AC31" s="1"/>
      <c r="AD31" s="45" t="s">
        <v>18</v>
      </c>
      <c r="AE31" s="1">
        <v>35118</v>
      </c>
      <c r="AF31" s="1">
        <v>45923</v>
      </c>
      <c r="AG31" s="1">
        <v>10805</v>
      </c>
      <c r="AH31" s="1">
        <v>161109</v>
      </c>
      <c r="AI31" s="1">
        <v>552021</v>
      </c>
      <c r="AJ31" s="1">
        <v>175511</v>
      </c>
      <c r="AK31" s="1">
        <v>8892</v>
      </c>
      <c r="AL31" s="1">
        <v>10418</v>
      </c>
      <c r="AM31" s="1">
        <v>1526</v>
      </c>
      <c r="AN31" s="1">
        <v>3718598</v>
      </c>
      <c r="AO31" s="1">
        <v>895698</v>
      </c>
      <c r="AP31" s="1">
        <v>881081</v>
      </c>
      <c r="AQ31" s="9">
        <v>14617</v>
      </c>
      <c r="AR31" s="1">
        <v>0</v>
      </c>
      <c r="AS31" s="45" t="s">
        <v>18</v>
      </c>
      <c r="AT31" s="1">
        <v>58727</v>
      </c>
      <c r="AU31" s="1">
        <v>30276</v>
      </c>
      <c r="AV31" s="1">
        <v>28451</v>
      </c>
      <c r="AW31" s="1">
        <v>2764173</v>
      </c>
      <c r="AX31" s="1">
        <v>466062</v>
      </c>
      <c r="AY31" s="1">
        <v>680102</v>
      </c>
      <c r="AZ31" s="1">
        <v>1618009</v>
      </c>
      <c r="BA31" s="1">
        <v>16163678</v>
      </c>
      <c r="BB31" s="1">
        <v>6810</v>
      </c>
      <c r="BC31" s="9">
        <v>2373.5209985315714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1942.2571699250711</v>
      </c>
      <c r="C32" s="109">
        <f t="shared" si="1"/>
        <v>1298.8414434587892</v>
      </c>
      <c r="D32" s="109">
        <f t="shared" si="2"/>
        <v>176.94031521832744</v>
      </c>
      <c r="E32" s="109">
        <f t="shared" si="3"/>
        <v>119.17879596933942</v>
      </c>
      <c r="F32" s="109">
        <f t="shared" si="4"/>
        <v>9.6476617001119624</v>
      </c>
      <c r="G32" s="109">
        <f t="shared" si="5"/>
        <v>337.64895357850315</v>
      </c>
      <c r="H32" s="116" t="s">
        <v>42</v>
      </c>
      <c r="I32" s="119">
        <f t="shared" si="6"/>
        <v>22551548</v>
      </c>
      <c r="J32" s="115">
        <f t="shared" si="7"/>
        <v>15080848</v>
      </c>
      <c r="K32" s="115">
        <f t="shared" si="8"/>
        <v>2054454</v>
      </c>
      <c r="L32" s="115">
        <f t="shared" si="9"/>
        <v>1383785</v>
      </c>
      <c r="M32" s="115">
        <f t="shared" si="10"/>
        <v>112019</v>
      </c>
      <c r="N32" s="120">
        <f t="shared" si="11"/>
        <v>3920442</v>
      </c>
      <c r="P32" s="48" t="s">
        <v>42</v>
      </c>
      <c r="Q32" s="11">
        <v>15080848</v>
      </c>
      <c r="R32" s="12">
        <v>12847933</v>
      </c>
      <c r="S32" s="12">
        <v>2232915</v>
      </c>
      <c r="T32" s="12">
        <v>1982581</v>
      </c>
      <c r="U32" s="12">
        <v>250334</v>
      </c>
      <c r="V32" s="12">
        <v>2054454</v>
      </c>
      <c r="W32" s="12">
        <v>2308471</v>
      </c>
      <c r="X32" s="12">
        <v>254017</v>
      </c>
      <c r="Y32" s="12">
        <v>-55428</v>
      </c>
      <c r="Z32" s="12">
        <v>168516</v>
      </c>
      <c r="AA32" s="12">
        <v>223944</v>
      </c>
      <c r="AB32" s="13">
        <v>2061411</v>
      </c>
      <c r="AC32" s="1"/>
      <c r="AD32" s="48" t="s">
        <v>42</v>
      </c>
      <c r="AE32" s="12">
        <v>62442</v>
      </c>
      <c r="AF32" s="12">
        <v>84197</v>
      </c>
      <c r="AG32" s="12">
        <v>21755</v>
      </c>
      <c r="AH32" s="12">
        <v>419934</v>
      </c>
      <c r="AI32" s="12">
        <v>763168</v>
      </c>
      <c r="AJ32" s="12">
        <v>815867</v>
      </c>
      <c r="AK32" s="12">
        <v>48471</v>
      </c>
      <c r="AL32" s="12">
        <v>56789</v>
      </c>
      <c r="AM32" s="12">
        <v>8318</v>
      </c>
      <c r="AN32" s="12">
        <v>5416246</v>
      </c>
      <c r="AO32" s="12">
        <v>1383785</v>
      </c>
      <c r="AP32" s="12">
        <v>1333018</v>
      </c>
      <c r="AQ32" s="13">
        <v>50767</v>
      </c>
      <c r="AR32" s="1">
        <v>0</v>
      </c>
      <c r="AS32" s="48" t="s">
        <v>42</v>
      </c>
      <c r="AT32" s="12">
        <v>112019</v>
      </c>
      <c r="AU32" s="12">
        <v>35813</v>
      </c>
      <c r="AV32" s="12">
        <v>76206</v>
      </c>
      <c r="AW32" s="12">
        <v>3920442</v>
      </c>
      <c r="AX32" s="12">
        <v>726633</v>
      </c>
      <c r="AY32" s="12">
        <v>724672</v>
      </c>
      <c r="AZ32" s="12">
        <v>2469137</v>
      </c>
      <c r="BA32" s="12">
        <v>22551548</v>
      </c>
      <c r="BB32" s="12">
        <v>11611</v>
      </c>
      <c r="BC32" s="13">
        <v>1942.2571699250711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0"/>
        <v>1982.3866237276438</v>
      </c>
      <c r="C33" s="109">
        <f t="shared" si="1"/>
        <v>1473.6788774512622</v>
      </c>
      <c r="D33" s="109">
        <f t="shared" si="2"/>
        <v>96.218241416987752</v>
      </c>
      <c r="E33" s="109">
        <f t="shared" si="3"/>
        <v>93.530507792282478</v>
      </c>
      <c r="F33" s="109">
        <f t="shared" si="4"/>
        <v>38.460751049514059</v>
      </c>
      <c r="G33" s="109">
        <f t="shared" si="5"/>
        <v>280.49824601759735</v>
      </c>
      <c r="H33" s="108" t="s">
        <v>19</v>
      </c>
      <c r="I33" s="119">
        <f t="shared" si="6"/>
        <v>34471721</v>
      </c>
      <c r="J33" s="115">
        <f t="shared" si="7"/>
        <v>25625802</v>
      </c>
      <c r="K33" s="115">
        <f t="shared" si="8"/>
        <v>1673139</v>
      </c>
      <c r="L33" s="115">
        <f t="shared" si="9"/>
        <v>1626402</v>
      </c>
      <c r="M33" s="115">
        <f t="shared" si="10"/>
        <v>668794</v>
      </c>
      <c r="N33" s="120">
        <f t="shared" si="11"/>
        <v>4877584</v>
      </c>
      <c r="P33" s="45" t="s">
        <v>19</v>
      </c>
      <c r="Q33" s="1">
        <v>25625802</v>
      </c>
      <c r="R33" s="1">
        <v>21831285</v>
      </c>
      <c r="S33" s="1">
        <v>3794517</v>
      </c>
      <c r="T33" s="1">
        <v>3368252</v>
      </c>
      <c r="U33" s="1">
        <v>426265</v>
      </c>
      <c r="V33" s="1">
        <v>1673139</v>
      </c>
      <c r="W33" s="1">
        <v>2185497</v>
      </c>
      <c r="X33" s="1">
        <v>512358</v>
      </c>
      <c r="Y33" s="1">
        <v>-204510</v>
      </c>
      <c r="Z33" s="1">
        <v>268940</v>
      </c>
      <c r="AA33" s="1">
        <v>473450</v>
      </c>
      <c r="AB33" s="9">
        <v>1822145</v>
      </c>
      <c r="AC33" s="1"/>
      <c r="AD33" s="45" t="s">
        <v>19</v>
      </c>
      <c r="AE33" s="1">
        <v>179985</v>
      </c>
      <c r="AF33" s="1">
        <v>209368</v>
      </c>
      <c r="AG33" s="1">
        <v>29383</v>
      </c>
      <c r="AH33" s="1">
        <v>189738</v>
      </c>
      <c r="AI33" s="1">
        <v>1228950</v>
      </c>
      <c r="AJ33" s="1">
        <v>223472</v>
      </c>
      <c r="AK33" s="1">
        <v>55504</v>
      </c>
      <c r="AL33" s="1">
        <v>65029</v>
      </c>
      <c r="AM33" s="1">
        <v>9525</v>
      </c>
      <c r="AN33" s="1">
        <v>7172780</v>
      </c>
      <c r="AO33" s="1">
        <v>1626402</v>
      </c>
      <c r="AP33" s="1">
        <v>1477904</v>
      </c>
      <c r="AQ33" s="9">
        <v>148498</v>
      </c>
      <c r="AR33" s="1">
        <v>0</v>
      </c>
      <c r="AS33" s="45" t="s">
        <v>19</v>
      </c>
      <c r="AT33" s="1">
        <v>668794</v>
      </c>
      <c r="AU33" s="1">
        <v>581530</v>
      </c>
      <c r="AV33" s="1">
        <v>87264</v>
      </c>
      <c r="AW33" s="1">
        <v>4877584</v>
      </c>
      <c r="AX33" s="1">
        <v>513112</v>
      </c>
      <c r="AY33" s="1">
        <v>1478011</v>
      </c>
      <c r="AZ33" s="1">
        <v>2886461</v>
      </c>
      <c r="BA33" s="1">
        <v>34471721</v>
      </c>
      <c r="BB33" s="1">
        <v>17389</v>
      </c>
      <c r="BC33" s="9">
        <v>1982.3866237276438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2635.4272525027809</v>
      </c>
      <c r="C34" s="115">
        <f t="shared" si="1"/>
        <v>1798.0509454949945</v>
      </c>
      <c r="D34" s="115">
        <f t="shared" si="2"/>
        <v>162.72202447163514</v>
      </c>
      <c r="E34" s="115">
        <f t="shared" si="3"/>
        <v>305.08375973303669</v>
      </c>
      <c r="F34" s="115">
        <f t="shared" si="4"/>
        <v>39.193548387096776</v>
      </c>
      <c r="G34" s="115">
        <f t="shared" si="5"/>
        <v>330.37697441601779</v>
      </c>
      <c r="H34" s="108" t="s">
        <v>20</v>
      </c>
      <c r="I34" s="119">
        <f t="shared" si="6"/>
        <v>23692491</v>
      </c>
      <c r="J34" s="115">
        <f t="shared" si="7"/>
        <v>16164478</v>
      </c>
      <c r="K34" s="115">
        <f t="shared" si="8"/>
        <v>1462871</v>
      </c>
      <c r="L34" s="115">
        <f t="shared" si="9"/>
        <v>2742703</v>
      </c>
      <c r="M34" s="115">
        <f t="shared" si="10"/>
        <v>352350</v>
      </c>
      <c r="N34" s="120">
        <f t="shared" si="11"/>
        <v>2970089</v>
      </c>
      <c r="P34" s="45" t="s">
        <v>20</v>
      </c>
      <c r="Q34" s="1">
        <v>16164478</v>
      </c>
      <c r="R34" s="1">
        <v>13770201</v>
      </c>
      <c r="S34" s="1">
        <v>2394277</v>
      </c>
      <c r="T34" s="1">
        <v>2125865</v>
      </c>
      <c r="U34" s="1">
        <v>268412</v>
      </c>
      <c r="V34" s="1">
        <v>1462871</v>
      </c>
      <c r="W34" s="1">
        <v>1632065</v>
      </c>
      <c r="X34" s="1">
        <v>169194</v>
      </c>
      <c r="Y34" s="1">
        <v>-143454</v>
      </c>
      <c r="Z34" s="1">
        <v>8906</v>
      </c>
      <c r="AA34" s="1">
        <v>152360</v>
      </c>
      <c r="AB34" s="9">
        <v>1593052</v>
      </c>
      <c r="AC34" s="1"/>
      <c r="AD34" s="45" t="s">
        <v>20</v>
      </c>
      <c r="AE34" s="1">
        <v>84549</v>
      </c>
      <c r="AF34" s="1">
        <v>99105</v>
      </c>
      <c r="AG34" s="1">
        <v>14556</v>
      </c>
      <c r="AH34" s="1">
        <v>131743</v>
      </c>
      <c r="AI34" s="1">
        <v>750430</v>
      </c>
      <c r="AJ34" s="1">
        <v>626330</v>
      </c>
      <c r="AK34" s="1">
        <v>13273</v>
      </c>
      <c r="AL34" s="1">
        <v>15551</v>
      </c>
      <c r="AM34" s="1">
        <v>2278</v>
      </c>
      <c r="AN34" s="1">
        <v>6065142</v>
      </c>
      <c r="AO34" s="1">
        <v>2742703</v>
      </c>
      <c r="AP34" s="1">
        <v>2672187</v>
      </c>
      <c r="AQ34" s="9">
        <v>70516</v>
      </c>
      <c r="AR34" s="1">
        <v>0</v>
      </c>
      <c r="AS34" s="45" t="s">
        <v>20</v>
      </c>
      <c r="AT34" s="1">
        <v>352350</v>
      </c>
      <c r="AU34" s="1">
        <v>318298</v>
      </c>
      <c r="AV34" s="1">
        <v>34052</v>
      </c>
      <c r="AW34" s="1">
        <v>2970089</v>
      </c>
      <c r="AX34" s="1">
        <v>115948</v>
      </c>
      <c r="AY34" s="1">
        <v>769850</v>
      </c>
      <c r="AZ34" s="1">
        <v>2084291</v>
      </c>
      <c r="BA34" s="1">
        <v>23692491</v>
      </c>
      <c r="BB34" s="1">
        <v>8990</v>
      </c>
      <c r="BC34" s="9">
        <v>2635.4272525027809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0"/>
        <v>2285.53219397054</v>
      </c>
      <c r="C35" s="109">
        <f t="shared" si="1"/>
        <v>1672.3447667991275</v>
      </c>
      <c r="D35" s="109">
        <f t="shared" si="2"/>
        <v>132.70551853954404</v>
      </c>
      <c r="E35" s="109">
        <f t="shared" si="3"/>
        <v>156.95625802981863</v>
      </c>
      <c r="F35" s="109">
        <f t="shared" si="4"/>
        <v>26.714362544444114</v>
      </c>
      <c r="G35" s="109">
        <f t="shared" si="5"/>
        <v>296.81128805760557</v>
      </c>
      <c r="H35" s="108" t="s">
        <v>21</v>
      </c>
      <c r="I35" s="119">
        <f t="shared" si="6"/>
        <v>76494477</v>
      </c>
      <c r="J35" s="115">
        <f t="shared" si="7"/>
        <v>55971707</v>
      </c>
      <c r="K35" s="115">
        <f t="shared" si="8"/>
        <v>4441521</v>
      </c>
      <c r="L35" s="115">
        <f t="shared" si="9"/>
        <v>5253169</v>
      </c>
      <c r="M35" s="115">
        <f t="shared" si="10"/>
        <v>894103</v>
      </c>
      <c r="N35" s="120">
        <f t="shared" si="11"/>
        <v>9933977</v>
      </c>
      <c r="P35" s="45" t="s">
        <v>21</v>
      </c>
      <c r="Q35" s="1">
        <v>55971707</v>
      </c>
      <c r="R35" s="1">
        <v>47676383</v>
      </c>
      <c r="S35" s="1">
        <v>8295324</v>
      </c>
      <c r="T35" s="1">
        <v>7359747</v>
      </c>
      <c r="U35" s="1">
        <v>935577</v>
      </c>
      <c r="V35" s="1">
        <v>4441521</v>
      </c>
      <c r="W35" s="1">
        <v>7175344</v>
      </c>
      <c r="X35" s="1">
        <v>2733823</v>
      </c>
      <c r="Y35" s="1">
        <v>402709</v>
      </c>
      <c r="Z35" s="1">
        <v>3073691</v>
      </c>
      <c r="AA35" s="1">
        <v>2670982</v>
      </c>
      <c r="AB35" s="9">
        <v>3981633</v>
      </c>
      <c r="AC35" s="1"/>
      <c r="AD35" s="45" t="s">
        <v>21</v>
      </c>
      <c r="AE35" s="1">
        <v>336642</v>
      </c>
      <c r="AF35" s="1">
        <v>389670</v>
      </c>
      <c r="AG35" s="1">
        <v>53028</v>
      </c>
      <c r="AH35" s="1">
        <v>560353</v>
      </c>
      <c r="AI35" s="1">
        <v>2342598</v>
      </c>
      <c r="AJ35" s="1">
        <v>742040</v>
      </c>
      <c r="AK35" s="1">
        <v>57179</v>
      </c>
      <c r="AL35" s="1">
        <v>66992</v>
      </c>
      <c r="AM35" s="1">
        <v>9813</v>
      </c>
      <c r="AN35" s="1">
        <v>16081249</v>
      </c>
      <c r="AO35" s="1">
        <v>5253169</v>
      </c>
      <c r="AP35" s="1">
        <v>5110415</v>
      </c>
      <c r="AQ35" s="9">
        <v>142754</v>
      </c>
      <c r="AR35" s="1">
        <v>0</v>
      </c>
      <c r="AS35" s="45" t="s">
        <v>21</v>
      </c>
      <c r="AT35" s="1">
        <v>894103</v>
      </c>
      <c r="AU35" s="1">
        <v>786050</v>
      </c>
      <c r="AV35" s="1">
        <v>108053</v>
      </c>
      <c r="AW35" s="1">
        <v>9933977</v>
      </c>
      <c r="AX35" s="1">
        <v>1101657</v>
      </c>
      <c r="AY35" s="1">
        <v>2696289</v>
      </c>
      <c r="AZ35" s="1">
        <v>6136031</v>
      </c>
      <c r="BA35" s="1">
        <v>76494477</v>
      </c>
      <c r="BB35" s="1">
        <v>33469</v>
      </c>
      <c r="BC35" s="9">
        <v>2285.53219397054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0"/>
        <v>1910.0340016631249</v>
      </c>
      <c r="C36" s="109">
        <f t="shared" si="1"/>
        <v>1289.6435369121316</v>
      </c>
      <c r="D36" s="109">
        <f t="shared" si="2"/>
        <v>134.9325510486926</v>
      </c>
      <c r="E36" s="109">
        <f t="shared" si="3"/>
        <v>124.83738335027257</v>
      </c>
      <c r="F36" s="109">
        <f t="shared" si="4"/>
        <v>29.54310265176014</v>
      </c>
      <c r="G36" s="109">
        <f t="shared" si="5"/>
        <v>331.07742770026795</v>
      </c>
      <c r="H36" s="108" t="s">
        <v>22</v>
      </c>
      <c r="I36" s="119">
        <f t="shared" si="6"/>
        <v>20672298</v>
      </c>
      <c r="J36" s="115">
        <f t="shared" si="7"/>
        <v>13957812</v>
      </c>
      <c r="K36" s="115">
        <f t="shared" si="8"/>
        <v>1460375</v>
      </c>
      <c r="L36" s="115">
        <f t="shared" si="9"/>
        <v>1351115</v>
      </c>
      <c r="M36" s="115">
        <f t="shared" si="10"/>
        <v>319745</v>
      </c>
      <c r="N36" s="120">
        <f t="shared" si="11"/>
        <v>3583251</v>
      </c>
      <c r="P36" s="45" t="s">
        <v>22</v>
      </c>
      <c r="Q36" s="1">
        <v>13957812</v>
      </c>
      <c r="R36" s="1">
        <v>11890505</v>
      </c>
      <c r="S36" s="1">
        <v>2067307</v>
      </c>
      <c r="T36" s="1">
        <v>1835912</v>
      </c>
      <c r="U36" s="1">
        <v>231395</v>
      </c>
      <c r="V36" s="1">
        <v>1460375</v>
      </c>
      <c r="W36" s="1">
        <v>1632714</v>
      </c>
      <c r="X36" s="1">
        <v>172339</v>
      </c>
      <c r="Y36" s="1">
        <v>-120700</v>
      </c>
      <c r="Z36" s="1">
        <v>30314</v>
      </c>
      <c r="AA36" s="1">
        <v>151014</v>
      </c>
      <c r="AB36" s="9">
        <v>1557589</v>
      </c>
      <c r="AC36" s="1"/>
      <c r="AD36" s="45" t="s">
        <v>22</v>
      </c>
      <c r="AE36" s="1">
        <v>109465</v>
      </c>
      <c r="AF36" s="1">
        <v>126760</v>
      </c>
      <c r="AG36" s="1">
        <v>17295</v>
      </c>
      <c r="AH36" s="1">
        <v>216072</v>
      </c>
      <c r="AI36" s="1">
        <v>722194</v>
      </c>
      <c r="AJ36" s="1">
        <v>509858</v>
      </c>
      <c r="AK36" s="1">
        <v>23486</v>
      </c>
      <c r="AL36" s="1">
        <v>27516</v>
      </c>
      <c r="AM36" s="1">
        <v>4030</v>
      </c>
      <c r="AN36" s="1">
        <v>5254111</v>
      </c>
      <c r="AO36" s="1">
        <v>1351115</v>
      </c>
      <c r="AP36" s="1">
        <v>1220967</v>
      </c>
      <c r="AQ36" s="9">
        <v>130148</v>
      </c>
      <c r="AR36" s="1">
        <v>0</v>
      </c>
      <c r="AS36" s="45" t="s">
        <v>22</v>
      </c>
      <c r="AT36" s="1">
        <v>319745</v>
      </c>
      <c r="AU36" s="1">
        <v>263625</v>
      </c>
      <c r="AV36" s="1">
        <v>56120</v>
      </c>
      <c r="AW36" s="1">
        <v>3583251</v>
      </c>
      <c r="AX36" s="1">
        <v>545708</v>
      </c>
      <c r="AY36" s="1">
        <v>833280</v>
      </c>
      <c r="AZ36" s="1">
        <v>2204263</v>
      </c>
      <c r="BA36" s="1">
        <v>20672298</v>
      </c>
      <c r="BB36" s="1">
        <v>10823</v>
      </c>
      <c r="BC36" s="9">
        <v>1910.0340016631249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0"/>
        <v>1680.8006571741512</v>
      </c>
      <c r="C37" s="109">
        <f t="shared" si="1"/>
        <v>1132.7965981573352</v>
      </c>
      <c r="D37" s="109">
        <f t="shared" si="2"/>
        <v>128.03414728432446</v>
      </c>
      <c r="E37" s="109">
        <f t="shared" si="3"/>
        <v>96.245924875974481</v>
      </c>
      <c r="F37" s="109">
        <f t="shared" si="4"/>
        <v>8.5051865214870173</v>
      </c>
      <c r="G37" s="109">
        <f t="shared" si="5"/>
        <v>315.21880033502998</v>
      </c>
      <c r="H37" s="116" t="s">
        <v>43</v>
      </c>
      <c r="I37" s="119">
        <f t="shared" si="6"/>
        <v>26087707</v>
      </c>
      <c r="J37" s="115">
        <f t="shared" si="7"/>
        <v>17582136</v>
      </c>
      <c r="K37" s="115">
        <f t="shared" si="8"/>
        <v>1987218</v>
      </c>
      <c r="L37" s="115">
        <f t="shared" si="9"/>
        <v>1493833</v>
      </c>
      <c r="M37" s="115">
        <f t="shared" si="10"/>
        <v>132009</v>
      </c>
      <c r="N37" s="120">
        <f t="shared" si="11"/>
        <v>4892511</v>
      </c>
      <c r="P37" s="48" t="s">
        <v>43</v>
      </c>
      <c r="Q37" s="12">
        <v>17582136</v>
      </c>
      <c r="R37" s="12">
        <v>14983657</v>
      </c>
      <c r="S37" s="12">
        <v>2598479</v>
      </c>
      <c r="T37" s="12">
        <v>2306806</v>
      </c>
      <c r="U37" s="12">
        <v>291673</v>
      </c>
      <c r="V37" s="12">
        <v>1987218</v>
      </c>
      <c r="W37" s="12">
        <v>2257559</v>
      </c>
      <c r="X37" s="12">
        <v>270341</v>
      </c>
      <c r="Y37" s="12">
        <v>-95557</v>
      </c>
      <c r="Z37" s="12">
        <v>141698</v>
      </c>
      <c r="AA37" s="12">
        <v>237255</v>
      </c>
      <c r="AB37" s="13">
        <v>2043715</v>
      </c>
      <c r="AC37" s="1"/>
      <c r="AD37" s="48" t="s">
        <v>43</v>
      </c>
      <c r="AE37" s="12">
        <v>171227</v>
      </c>
      <c r="AF37" s="12">
        <v>197610</v>
      </c>
      <c r="AG37" s="12">
        <v>26383</v>
      </c>
      <c r="AH37" s="12">
        <v>481381</v>
      </c>
      <c r="AI37" s="12">
        <v>950957</v>
      </c>
      <c r="AJ37" s="12">
        <v>440150</v>
      </c>
      <c r="AK37" s="12">
        <v>39060</v>
      </c>
      <c r="AL37" s="12">
        <v>45763</v>
      </c>
      <c r="AM37" s="12">
        <v>6703</v>
      </c>
      <c r="AN37" s="12">
        <v>6518353</v>
      </c>
      <c r="AO37" s="12">
        <v>1493833</v>
      </c>
      <c r="AP37" s="12">
        <v>1383905</v>
      </c>
      <c r="AQ37" s="13">
        <v>109928</v>
      </c>
      <c r="AR37" s="1">
        <v>0</v>
      </c>
      <c r="AS37" s="48" t="s">
        <v>43</v>
      </c>
      <c r="AT37" s="12">
        <v>132009</v>
      </c>
      <c r="AU37" s="12">
        <v>14169</v>
      </c>
      <c r="AV37" s="12">
        <v>117840</v>
      </c>
      <c r="AW37" s="12">
        <v>4892511</v>
      </c>
      <c r="AX37" s="12">
        <v>1862790</v>
      </c>
      <c r="AY37" s="12">
        <v>936281</v>
      </c>
      <c r="AZ37" s="12">
        <v>2093440</v>
      </c>
      <c r="BA37" s="12">
        <v>26087707</v>
      </c>
      <c r="BB37" s="12">
        <v>15521</v>
      </c>
      <c r="BC37" s="13">
        <v>1680.8006571741512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0"/>
        <v>2017.0113561553653</v>
      </c>
      <c r="C38" s="109">
        <f t="shared" si="1"/>
        <v>1312.635697827518</v>
      </c>
      <c r="D38" s="109">
        <f t="shared" si="2"/>
        <v>138.14795918367346</v>
      </c>
      <c r="E38" s="109">
        <f t="shared" si="3"/>
        <v>103.74465108624095</v>
      </c>
      <c r="F38" s="109">
        <f t="shared" si="4"/>
        <v>91.815997366688606</v>
      </c>
      <c r="G38" s="109">
        <f t="shared" si="5"/>
        <v>370.66705069124424</v>
      </c>
      <c r="H38" s="117" t="s">
        <v>44</v>
      </c>
      <c r="I38" s="119">
        <f t="shared" si="6"/>
        <v>24510722</v>
      </c>
      <c r="J38" s="115">
        <f t="shared" si="7"/>
        <v>15951149</v>
      </c>
      <c r="K38" s="115">
        <f t="shared" si="8"/>
        <v>1678774</v>
      </c>
      <c r="L38" s="115">
        <f t="shared" si="9"/>
        <v>1260705</v>
      </c>
      <c r="M38" s="115">
        <f t="shared" si="10"/>
        <v>1115748</v>
      </c>
      <c r="N38" s="120">
        <f t="shared" si="11"/>
        <v>4504346</v>
      </c>
      <c r="P38" s="50" t="s">
        <v>44</v>
      </c>
      <c r="Q38" s="14">
        <v>15951149</v>
      </c>
      <c r="R38" s="14">
        <v>13588665</v>
      </c>
      <c r="S38" s="14">
        <v>2362484</v>
      </c>
      <c r="T38" s="14">
        <v>2097563</v>
      </c>
      <c r="U38" s="14">
        <v>264921</v>
      </c>
      <c r="V38" s="14">
        <v>1678774</v>
      </c>
      <c r="W38" s="14">
        <v>1888102</v>
      </c>
      <c r="X38" s="14">
        <v>209328</v>
      </c>
      <c r="Y38" s="14">
        <v>-130229</v>
      </c>
      <c r="Z38" s="14">
        <v>54976</v>
      </c>
      <c r="AA38" s="14">
        <v>185205</v>
      </c>
      <c r="AB38" s="15">
        <v>1774381</v>
      </c>
      <c r="AC38" s="1"/>
      <c r="AD38" s="50" t="s">
        <v>44</v>
      </c>
      <c r="AE38" s="12">
        <v>105460</v>
      </c>
      <c r="AF38" s="12">
        <v>123641</v>
      </c>
      <c r="AG38" s="12">
        <v>18181</v>
      </c>
      <c r="AH38" s="12">
        <v>111749</v>
      </c>
      <c r="AI38" s="12">
        <v>802867</v>
      </c>
      <c r="AJ38" s="12">
        <v>754305</v>
      </c>
      <c r="AK38" s="12">
        <v>34622</v>
      </c>
      <c r="AL38" s="12">
        <v>40564</v>
      </c>
      <c r="AM38" s="12">
        <v>5942</v>
      </c>
      <c r="AN38" s="12">
        <v>6880799</v>
      </c>
      <c r="AO38" s="12">
        <v>1260705</v>
      </c>
      <c r="AP38" s="12">
        <v>1192804</v>
      </c>
      <c r="AQ38" s="13">
        <v>67901</v>
      </c>
      <c r="AR38" s="1">
        <v>0</v>
      </c>
      <c r="AS38" s="50" t="s">
        <v>44</v>
      </c>
      <c r="AT38" s="12">
        <v>1115748</v>
      </c>
      <c r="AU38" s="12">
        <v>1026899</v>
      </c>
      <c r="AV38" s="12">
        <v>88849</v>
      </c>
      <c r="AW38" s="12">
        <v>4504346</v>
      </c>
      <c r="AX38" s="12">
        <v>1215111</v>
      </c>
      <c r="AY38" s="12">
        <v>932336</v>
      </c>
      <c r="AZ38" s="12">
        <v>2356899</v>
      </c>
      <c r="BA38" s="12">
        <v>24510722</v>
      </c>
      <c r="BB38" s="12">
        <v>12152</v>
      </c>
      <c r="BC38" s="13">
        <v>2017.0113561553653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0"/>
        <v>1729.2339350180505</v>
      </c>
      <c r="C39" s="109">
        <f t="shared" si="1"/>
        <v>1289.3768953068593</v>
      </c>
      <c r="D39" s="109">
        <f t="shared" si="2"/>
        <v>104.00716467647875</v>
      </c>
      <c r="E39" s="109">
        <f t="shared" si="3"/>
        <v>61.98966953623993</v>
      </c>
      <c r="F39" s="109">
        <f t="shared" si="4"/>
        <v>5.8040544293251877</v>
      </c>
      <c r="G39" s="109">
        <f t="shared" si="5"/>
        <v>268.05615106914746</v>
      </c>
      <c r="H39" s="108" t="s">
        <v>45</v>
      </c>
      <c r="I39" s="119">
        <f t="shared" si="6"/>
        <v>31134857</v>
      </c>
      <c r="J39" s="115">
        <f t="shared" si="7"/>
        <v>23215231</v>
      </c>
      <c r="K39" s="115">
        <f t="shared" si="8"/>
        <v>1872649</v>
      </c>
      <c r="L39" s="115">
        <f t="shared" si="9"/>
        <v>1116124</v>
      </c>
      <c r="M39" s="115">
        <f t="shared" si="10"/>
        <v>104502</v>
      </c>
      <c r="N39" s="120">
        <f t="shared" si="11"/>
        <v>4826351</v>
      </c>
      <c r="P39" s="45" t="s">
        <v>45</v>
      </c>
      <c r="Q39" s="1">
        <v>23215231</v>
      </c>
      <c r="R39" s="1">
        <v>19780535</v>
      </c>
      <c r="S39" s="1">
        <v>3434696</v>
      </c>
      <c r="T39" s="1">
        <v>3049842</v>
      </c>
      <c r="U39" s="1">
        <v>384854</v>
      </c>
      <c r="V39" s="1">
        <v>1872649</v>
      </c>
      <c r="W39" s="1">
        <v>2227182</v>
      </c>
      <c r="X39" s="1">
        <v>354533</v>
      </c>
      <c r="Y39" s="1">
        <v>-34241</v>
      </c>
      <c r="Z39" s="1">
        <v>279824</v>
      </c>
      <c r="AA39" s="1">
        <v>314065</v>
      </c>
      <c r="AB39" s="9">
        <v>1848957</v>
      </c>
      <c r="AC39" s="1"/>
      <c r="AD39" s="45" t="s">
        <v>45</v>
      </c>
      <c r="AE39" s="1">
        <v>175242</v>
      </c>
      <c r="AF39" s="1">
        <v>205768</v>
      </c>
      <c r="AG39" s="1">
        <v>30526</v>
      </c>
      <c r="AH39" s="1">
        <v>310019</v>
      </c>
      <c r="AI39" s="1">
        <v>1110988</v>
      </c>
      <c r="AJ39" s="1">
        <v>252708</v>
      </c>
      <c r="AK39" s="1">
        <v>57933</v>
      </c>
      <c r="AL39" s="1">
        <v>67875</v>
      </c>
      <c r="AM39" s="1">
        <v>9942</v>
      </c>
      <c r="AN39" s="1">
        <v>6046977</v>
      </c>
      <c r="AO39" s="1">
        <v>1116124</v>
      </c>
      <c r="AP39" s="1">
        <v>1000286</v>
      </c>
      <c r="AQ39" s="9">
        <v>115838</v>
      </c>
      <c r="AR39" s="1">
        <v>0</v>
      </c>
      <c r="AS39" s="45" t="s">
        <v>45</v>
      </c>
      <c r="AT39" s="1">
        <v>104502</v>
      </c>
      <c r="AU39" s="1">
        <v>-6345</v>
      </c>
      <c r="AV39" s="1">
        <v>110847</v>
      </c>
      <c r="AW39" s="1">
        <v>4826351</v>
      </c>
      <c r="AX39" s="1">
        <v>589334</v>
      </c>
      <c r="AY39" s="1">
        <v>1131993</v>
      </c>
      <c r="AZ39" s="1">
        <v>3105024</v>
      </c>
      <c r="BA39" s="1">
        <v>31134857</v>
      </c>
      <c r="BB39" s="1">
        <v>18005</v>
      </c>
      <c r="BC39" s="9">
        <v>1729.2339350180505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0"/>
        <v>1598.050683491062</v>
      </c>
      <c r="C40" s="109">
        <f t="shared" si="1"/>
        <v>1166.0633017875921</v>
      </c>
      <c r="D40" s="109">
        <f t="shared" si="2"/>
        <v>91.726603575184015</v>
      </c>
      <c r="E40" s="109">
        <f t="shared" si="3"/>
        <v>40.292954784437434</v>
      </c>
      <c r="F40" s="109">
        <f t="shared" si="4"/>
        <v>8.9388012618296528</v>
      </c>
      <c r="G40" s="109">
        <f t="shared" si="5"/>
        <v>291.02902208201891</v>
      </c>
      <c r="H40" s="116" t="s">
        <v>23</v>
      </c>
      <c r="I40" s="119">
        <f t="shared" si="6"/>
        <v>7598731</v>
      </c>
      <c r="J40" s="115">
        <f t="shared" si="7"/>
        <v>5544631</v>
      </c>
      <c r="K40" s="115">
        <f t="shared" si="8"/>
        <v>436160</v>
      </c>
      <c r="L40" s="115">
        <f t="shared" si="9"/>
        <v>191593</v>
      </c>
      <c r="M40" s="115">
        <f t="shared" si="10"/>
        <v>42504</v>
      </c>
      <c r="N40" s="120">
        <f t="shared" si="11"/>
        <v>1383843</v>
      </c>
      <c r="P40" s="48" t="s">
        <v>23</v>
      </c>
      <c r="Q40" s="12">
        <v>5544631</v>
      </c>
      <c r="R40" s="12">
        <v>4723383</v>
      </c>
      <c r="S40" s="12">
        <v>821248</v>
      </c>
      <c r="T40" s="12">
        <v>729289</v>
      </c>
      <c r="U40" s="12">
        <v>91959</v>
      </c>
      <c r="V40" s="12">
        <v>436160</v>
      </c>
      <c r="W40" s="12">
        <v>508850</v>
      </c>
      <c r="X40" s="12">
        <v>72690</v>
      </c>
      <c r="Y40" s="12">
        <v>1286</v>
      </c>
      <c r="Z40" s="12">
        <v>63986</v>
      </c>
      <c r="AA40" s="12">
        <v>62700</v>
      </c>
      <c r="AB40" s="9">
        <v>424510</v>
      </c>
      <c r="AC40" s="1"/>
      <c r="AD40" s="48" t="s">
        <v>23</v>
      </c>
      <c r="AE40" s="12">
        <v>46861</v>
      </c>
      <c r="AF40" s="12">
        <v>55072</v>
      </c>
      <c r="AG40" s="12">
        <v>8211</v>
      </c>
      <c r="AH40" s="12">
        <v>52146</v>
      </c>
      <c r="AI40" s="12">
        <v>294661</v>
      </c>
      <c r="AJ40" s="12">
        <v>30842</v>
      </c>
      <c r="AK40" s="12">
        <v>10364</v>
      </c>
      <c r="AL40" s="12">
        <v>12143</v>
      </c>
      <c r="AM40" s="12">
        <v>1779</v>
      </c>
      <c r="AN40" s="12">
        <v>1617940</v>
      </c>
      <c r="AO40" s="12">
        <v>191593</v>
      </c>
      <c r="AP40" s="12">
        <v>172813</v>
      </c>
      <c r="AQ40" s="13">
        <v>18780</v>
      </c>
      <c r="AR40" s="1">
        <v>0</v>
      </c>
      <c r="AS40" s="48" t="s">
        <v>23</v>
      </c>
      <c r="AT40" s="12">
        <v>42504</v>
      </c>
      <c r="AU40" s="12">
        <v>16279</v>
      </c>
      <c r="AV40" s="12">
        <v>26225</v>
      </c>
      <c r="AW40" s="12">
        <v>1383843</v>
      </c>
      <c r="AX40" s="12">
        <v>205559</v>
      </c>
      <c r="AY40" s="12">
        <v>149598</v>
      </c>
      <c r="AZ40" s="12">
        <v>1028686</v>
      </c>
      <c r="BA40" s="12">
        <v>7598731</v>
      </c>
      <c r="BB40" s="1">
        <v>4755</v>
      </c>
      <c r="BC40" s="9">
        <v>1598.050683491062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2112.2767939494556</v>
      </c>
      <c r="C41" s="109">
        <f t="shared" si="1"/>
        <v>1403.3088913484596</v>
      </c>
      <c r="D41" s="109">
        <f t="shared" si="2"/>
        <v>178.68575908503965</v>
      </c>
      <c r="E41" s="109">
        <f t="shared" si="3"/>
        <v>165.25834716841911</v>
      </c>
      <c r="F41" s="109">
        <f t="shared" si="4"/>
        <v>7.2346430547869396</v>
      </c>
      <c r="G41" s="109">
        <f t="shared" si="5"/>
        <v>357.78915329275043</v>
      </c>
      <c r="H41" s="108" t="s">
        <v>24</v>
      </c>
      <c r="I41" s="119">
        <f t="shared" si="6"/>
        <v>22901305</v>
      </c>
      <c r="J41" s="115">
        <f t="shared" si="7"/>
        <v>15214675</v>
      </c>
      <c r="K41" s="115">
        <f t="shared" si="8"/>
        <v>1937311</v>
      </c>
      <c r="L41" s="115">
        <f t="shared" si="9"/>
        <v>1791731</v>
      </c>
      <c r="M41" s="115">
        <f t="shared" si="10"/>
        <v>78438</v>
      </c>
      <c r="N41" s="120">
        <f t="shared" si="11"/>
        <v>3879150</v>
      </c>
      <c r="P41" s="45" t="s">
        <v>24</v>
      </c>
      <c r="Q41" s="1">
        <v>15214675</v>
      </c>
      <c r="R41" s="1">
        <v>12963045</v>
      </c>
      <c r="S41" s="1">
        <v>2251630</v>
      </c>
      <c r="T41" s="1">
        <v>1999109</v>
      </c>
      <c r="U41" s="1">
        <v>252521</v>
      </c>
      <c r="V41" s="1">
        <v>1937311</v>
      </c>
      <c r="W41" s="1">
        <v>2381414</v>
      </c>
      <c r="X41" s="1">
        <v>444103</v>
      </c>
      <c r="Y41" s="1">
        <v>-9109</v>
      </c>
      <c r="Z41" s="1">
        <v>414405</v>
      </c>
      <c r="AA41" s="1">
        <v>423514</v>
      </c>
      <c r="AB41" s="51">
        <v>1925216</v>
      </c>
      <c r="AC41" s="1"/>
      <c r="AD41" s="45" t="s">
        <v>24</v>
      </c>
      <c r="AE41" s="1">
        <v>74866</v>
      </c>
      <c r="AF41" s="1">
        <v>91816</v>
      </c>
      <c r="AG41" s="1">
        <v>16950</v>
      </c>
      <c r="AH41" s="1">
        <v>105388</v>
      </c>
      <c r="AI41" s="1">
        <v>777161</v>
      </c>
      <c r="AJ41" s="1">
        <v>967801</v>
      </c>
      <c r="AK41" s="1">
        <v>21204</v>
      </c>
      <c r="AL41" s="1">
        <v>24843</v>
      </c>
      <c r="AM41" s="1">
        <v>3639</v>
      </c>
      <c r="AN41" s="1">
        <v>5749319</v>
      </c>
      <c r="AO41" s="1">
        <v>1791731</v>
      </c>
      <c r="AP41" s="1">
        <v>1764196</v>
      </c>
      <c r="AQ41" s="9">
        <v>27535</v>
      </c>
      <c r="AR41" s="1">
        <v>0</v>
      </c>
      <c r="AS41" s="45" t="s">
        <v>24</v>
      </c>
      <c r="AT41" s="1">
        <v>78438</v>
      </c>
      <c r="AU41" s="1">
        <v>33752</v>
      </c>
      <c r="AV41" s="1">
        <v>44686</v>
      </c>
      <c r="AW41" s="1">
        <v>3879150</v>
      </c>
      <c r="AX41" s="1">
        <v>1149406</v>
      </c>
      <c r="AY41" s="1">
        <v>865401</v>
      </c>
      <c r="AZ41" s="1">
        <v>1864343</v>
      </c>
      <c r="BA41" s="1">
        <v>22901305</v>
      </c>
      <c r="BB41" s="23">
        <v>10842</v>
      </c>
      <c r="BC41" s="51">
        <v>2112.2767939494556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2274.7478147292272</v>
      </c>
      <c r="C42" s="109">
        <f t="shared" si="1"/>
        <v>1296.751230784688</v>
      </c>
      <c r="D42" s="109">
        <f t="shared" si="2"/>
        <v>591.76519642318897</v>
      </c>
      <c r="E42" s="109">
        <f t="shared" si="3"/>
        <v>107.76017281221742</v>
      </c>
      <c r="F42" s="109">
        <f t="shared" si="4"/>
        <v>-27.4974379584045</v>
      </c>
      <c r="G42" s="109">
        <f t="shared" si="5"/>
        <v>305.96865266753741</v>
      </c>
      <c r="H42" s="108" t="s">
        <v>25</v>
      </c>
      <c r="I42" s="119">
        <f t="shared" si="6"/>
        <v>22640565</v>
      </c>
      <c r="J42" s="115">
        <f t="shared" si="7"/>
        <v>12906565</v>
      </c>
      <c r="K42" s="115">
        <f t="shared" si="8"/>
        <v>5889839</v>
      </c>
      <c r="L42" s="115">
        <f t="shared" si="9"/>
        <v>1072537</v>
      </c>
      <c r="M42" s="115">
        <f t="shared" si="10"/>
        <v>-273682</v>
      </c>
      <c r="N42" s="120">
        <f t="shared" si="11"/>
        <v>3045306</v>
      </c>
      <c r="P42" s="45" t="s">
        <v>25</v>
      </c>
      <c r="Q42" s="1">
        <v>12906565</v>
      </c>
      <c r="R42" s="1">
        <v>10998404</v>
      </c>
      <c r="S42" s="1">
        <v>1908161</v>
      </c>
      <c r="T42" s="1">
        <v>1694058</v>
      </c>
      <c r="U42" s="1">
        <v>214103</v>
      </c>
      <c r="V42" s="1">
        <v>5889839</v>
      </c>
      <c r="W42" s="1">
        <v>6145801</v>
      </c>
      <c r="X42" s="1">
        <v>255962</v>
      </c>
      <c r="Y42" s="1">
        <v>-128736</v>
      </c>
      <c r="Z42" s="1">
        <v>108446</v>
      </c>
      <c r="AA42" s="1">
        <v>237182</v>
      </c>
      <c r="AB42" s="9">
        <v>6005711</v>
      </c>
      <c r="AC42" s="1"/>
      <c r="AD42" s="45" t="s">
        <v>25</v>
      </c>
      <c r="AE42" s="1">
        <v>75364</v>
      </c>
      <c r="AF42" s="1">
        <v>91936</v>
      </c>
      <c r="AG42" s="1">
        <v>16572</v>
      </c>
      <c r="AH42" s="1">
        <v>3738631</v>
      </c>
      <c r="AI42" s="1">
        <v>692427</v>
      </c>
      <c r="AJ42" s="1">
        <v>1499289</v>
      </c>
      <c r="AK42" s="1">
        <v>12864</v>
      </c>
      <c r="AL42" s="1">
        <v>15072</v>
      </c>
      <c r="AM42" s="1">
        <v>2208</v>
      </c>
      <c r="AN42" s="1">
        <v>3844161</v>
      </c>
      <c r="AO42" s="1">
        <v>1072537</v>
      </c>
      <c r="AP42" s="1">
        <v>981183</v>
      </c>
      <c r="AQ42" s="9">
        <v>91354</v>
      </c>
      <c r="AR42" s="1">
        <v>0</v>
      </c>
      <c r="AS42" s="45" t="s">
        <v>25</v>
      </c>
      <c r="AT42" s="1">
        <v>-273682</v>
      </c>
      <c r="AU42" s="1">
        <v>-326822</v>
      </c>
      <c r="AV42" s="1">
        <v>53140</v>
      </c>
      <c r="AW42" s="1">
        <v>3045306</v>
      </c>
      <c r="AX42" s="1">
        <v>790693</v>
      </c>
      <c r="AY42" s="1">
        <v>658985</v>
      </c>
      <c r="AZ42" s="1">
        <v>1595628</v>
      </c>
      <c r="BA42" s="1">
        <v>22640565</v>
      </c>
      <c r="BB42" s="1">
        <v>9953</v>
      </c>
      <c r="BC42" s="9">
        <v>2274.7478147292272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1732.7388096409247</v>
      </c>
      <c r="C43" s="109">
        <f t="shared" si="1"/>
        <v>1163.8214461387113</v>
      </c>
      <c r="D43" s="109">
        <f t="shared" si="2"/>
        <v>149.86079685194295</v>
      </c>
      <c r="E43" s="109">
        <f t="shared" si="3"/>
        <v>82.403344810624688</v>
      </c>
      <c r="F43" s="109">
        <f t="shared" si="4"/>
        <v>17.931136251844563</v>
      </c>
      <c r="G43" s="109">
        <f t="shared" si="5"/>
        <v>318.7220855878013</v>
      </c>
      <c r="H43" s="108" t="s">
        <v>26</v>
      </c>
      <c r="I43" s="119">
        <f t="shared" si="6"/>
        <v>7045316</v>
      </c>
      <c r="J43" s="115">
        <f t="shared" si="7"/>
        <v>4732098</v>
      </c>
      <c r="K43" s="115">
        <f t="shared" si="8"/>
        <v>609334</v>
      </c>
      <c r="L43" s="115">
        <f t="shared" si="9"/>
        <v>335052</v>
      </c>
      <c r="M43" s="115">
        <f t="shared" si="10"/>
        <v>72908</v>
      </c>
      <c r="N43" s="120">
        <f t="shared" si="11"/>
        <v>1295924</v>
      </c>
      <c r="P43" s="45" t="s">
        <v>26</v>
      </c>
      <c r="Q43" s="1">
        <v>4732098</v>
      </c>
      <c r="R43" s="1">
        <v>4031555</v>
      </c>
      <c r="S43" s="1">
        <v>700543</v>
      </c>
      <c r="T43" s="1">
        <v>621985</v>
      </c>
      <c r="U43" s="1">
        <v>78558</v>
      </c>
      <c r="V43" s="1">
        <v>609334</v>
      </c>
      <c r="W43" s="1">
        <v>683618</v>
      </c>
      <c r="X43" s="1">
        <v>74284</v>
      </c>
      <c r="Y43" s="1">
        <v>-17376</v>
      </c>
      <c r="Z43" s="1">
        <v>49250</v>
      </c>
      <c r="AA43" s="1">
        <v>66626</v>
      </c>
      <c r="AB43" s="9">
        <v>622483</v>
      </c>
      <c r="AC43" s="1"/>
      <c r="AD43" s="45" t="s">
        <v>26</v>
      </c>
      <c r="AE43" s="1">
        <v>32421</v>
      </c>
      <c r="AF43" s="1">
        <v>39354</v>
      </c>
      <c r="AG43" s="1">
        <v>6933</v>
      </c>
      <c r="AH43" s="1">
        <v>57329</v>
      </c>
      <c r="AI43" s="1">
        <v>236222</v>
      </c>
      <c r="AJ43" s="1">
        <v>296511</v>
      </c>
      <c r="AK43" s="1">
        <v>4227</v>
      </c>
      <c r="AL43" s="1">
        <v>4952</v>
      </c>
      <c r="AM43" s="1">
        <v>725</v>
      </c>
      <c r="AN43" s="1">
        <v>1703884</v>
      </c>
      <c r="AO43" s="1">
        <v>335052</v>
      </c>
      <c r="AP43" s="1">
        <v>308576</v>
      </c>
      <c r="AQ43" s="9">
        <v>26476</v>
      </c>
      <c r="AR43" s="1">
        <v>0</v>
      </c>
      <c r="AS43" s="45" t="s">
        <v>26</v>
      </c>
      <c r="AT43" s="1">
        <v>72908</v>
      </c>
      <c r="AU43" s="1">
        <v>49805</v>
      </c>
      <c r="AV43" s="1">
        <v>23103</v>
      </c>
      <c r="AW43" s="1">
        <v>1295924</v>
      </c>
      <c r="AX43" s="1">
        <v>398000</v>
      </c>
      <c r="AY43" s="1">
        <v>272676</v>
      </c>
      <c r="AZ43" s="1">
        <v>625248</v>
      </c>
      <c r="BA43" s="1">
        <v>7045316</v>
      </c>
      <c r="BB43" s="1">
        <v>4066</v>
      </c>
      <c r="BC43" s="9">
        <v>1732.7388096409247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1624.9656236227413</v>
      </c>
      <c r="C44" s="109">
        <f t="shared" si="1"/>
        <v>1121.5548699867784</v>
      </c>
      <c r="D44" s="109">
        <f t="shared" si="2"/>
        <v>101.30542089026002</v>
      </c>
      <c r="E44" s="109">
        <f t="shared" si="3"/>
        <v>48.833406787130897</v>
      </c>
      <c r="F44" s="109">
        <f t="shared" si="4"/>
        <v>25.148082855883651</v>
      </c>
      <c r="G44" s="109">
        <f t="shared" si="5"/>
        <v>328.1238431026884</v>
      </c>
      <c r="H44" s="108" t="s">
        <v>27</v>
      </c>
      <c r="I44" s="119">
        <f t="shared" si="6"/>
        <v>3687047</v>
      </c>
      <c r="J44" s="115">
        <f t="shared" si="7"/>
        <v>2544808</v>
      </c>
      <c r="K44" s="115">
        <f t="shared" si="8"/>
        <v>229862</v>
      </c>
      <c r="L44" s="115">
        <f t="shared" si="9"/>
        <v>110803</v>
      </c>
      <c r="M44" s="115">
        <f t="shared" si="10"/>
        <v>57061</v>
      </c>
      <c r="N44" s="120">
        <f t="shared" si="11"/>
        <v>744513</v>
      </c>
      <c r="P44" s="45" t="s">
        <v>27</v>
      </c>
      <c r="Q44" s="1">
        <v>2544808</v>
      </c>
      <c r="R44" s="1">
        <v>2167758</v>
      </c>
      <c r="S44" s="1">
        <v>377050</v>
      </c>
      <c r="T44" s="1">
        <v>334703</v>
      </c>
      <c r="U44" s="1">
        <v>42347</v>
      </c>
      <c r="V44" s="1">
        <v>229862</v>
      </c>
      <c r="W44" s="1">
        <v>320455</v>
      </c>
      <c r="X44" s="1">
        <v>90593</v>
      </c>
      <c r="Y44" s="1">
        <v>-31464</v>
      </c>
      <c r="Z44" s="1">
        <v>54288</v>
      </c>
      <c r="AA44" s="1">
        <v>85752</v>
      </c>
      <c r="AB44" s="9">
        <v>255625</v>
      </c>
      <c r="AC44" s="1"/>
      <c r="AD44" s="45" t="s">
        <v>27</v>
      </c>
      <c r="AE44" s="1">
        <v>18394</v>
      </c>
      <c r="AF44" s="1">
        <v>22257</v>
      </c>
      <c r="AG44" s="1">
        <v>3863</v>
      </c>
      <c r="AH44" s="1">
        <v>57083</v>
      </c>
      <c r="AI44" s="1">
        <v>114456</v>
      </c>
      <c r="AJ44" s="1">
        <v>65692</v>
      </c>
      <c r="AK44" s="1">
        <v>5701</v>
      </c>
      <c r="AL44" s="1">
        <v>6679</v>
      </c>
      <c r="AM44" s="1">
        <v>978</v>
      </c>
      <c r="AN44" s="1">
        <v>912377</v>
      </c>
      <c r="AO44" s="1">
        <v>110803</v>
      </c>
      <c r="AP44" s="1">
        <v>102448</v>
      </c>
      <c r="AQ44" s="9">
        <v>8355</v>
      </c>
      <c r="AR44" s="1">
        <v>0</v>
      </c>
      <c r="AS44" s="45" t="s">
        <v>27</v>
      </c>
      <c r="AT44" s="1">
        <v>57061</v>
      </c>
      <c r="AU44" s="1">
        <v>37834</v>
      </c>
      <c r="AV44" s="1">
        <v>19227</v>
      </c>
      <c r="AW44" s="1">
        <v>744513</v>
      </c>
      <c r="AX44" s="1">
        <v>291879</v>
      </c>
      <c r="AY44" s="1">
        <v>128325</v>
      </c>
      <c r="AZ44" s="1">
        <v>324309</v>
      </c>
      <c r="BA44" s="1">
        <v>3687047</v>
      </c>
      <c r="BB44" s="1">
        <v>2269</v>
      </c>
      <c r="BC44" s="9">
        <v>1624.9656236227413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1741.9989044697634</v>
      </c>
      <c r="C45" s="109">
        <f t="shared" si="1"/>
        <v>1254.0720858895706</v>
      </c>
      <c r="D45" s="109">
        <f t="shared" si="2"/>
        <v>86.249342681858025</v>
      </c>
      <c r="E45" s="109">
        <f t="shared" si="3"/>
        <v>90.113277826468007</v>
      </c>
      <c r="F45" s="109">
        <f t="shared" si="4"/>
        <v>11.126424189307626</v>
      </c>
      <c r="G45" s="109">
        <f t="shared" si="5"/>
        <v>300.43777388255916</v>
      </c>
      <c r="H45" s="108" t="s">
        <v>28</v>
      </c>
      <c r="I45" s="119">
        <f t="shared" si="6"/>
        <v>7950483</v>
      </c>
      <c r="J45" s="115">
        <f t="shared" si="7"/>
        <v>5723585</v>
      </c>
      <c r="K45" s="115">
        <f t="shared" si="8"/>
        <v>393642</v>
      </c>
      <c r="L45" s="115">
        <f t="shared" si="9"/>
        <v>411277</v>
      </c>
      <c r="M45" s="115">
        <f t="shared" si="10"/>
        <v>50781</v>
      </c>
      <c r="N45" s="120">
        <f t="shared" si="11"/>
        <v>1371198</v>
      </c>
      <c r="P45" s="45" t="s">
        <v>28</v>
      </c>
      <c r="Q45" s="1">
        <v>5723585</v>
      </c>
      <c r="R45" s="1">
        <v>4875804</v>
      </c>
      <c r="S45" s="1">
        <v>847781</v>
      </c>
      <c r="T45" s="1">
        <v>752484</v>
      </c>
      <c r="U45" s="1">
        <v>95297</v>
      </c>
      <c r="V45" s="1">
        <v>393642</v>
      </c>
      <c r="W45" s="1">
        <v>638377</v>
      </c>
      <c r="X45" s="1">
        <v>244735</v>
      </c>
      <c r="Y45" s="1">
        <v>4801</v>
      </c>
      <c r="Z45" s="1">
        <v>240828</v>
      </c>
      <c r="AA45" s="1">
        <v>236027</v>
      </c>
      <c r="AB45" s="9">
        <v>379119</v>
      </c>
      <c r="AC45" s="1"/>
      <c r="AD45" s="45" t="s">
        <v>28</v>
      </c>
      <c r="AE45" s="1">
        <v>32674</v>
      </c>
      <c r="AF45" s="1">
        <v>39714</v>
      </c>
      <c r="AG45" s="1">
        <v>7040</v>
      </c>
      <c r="AH45" s="1">
        <v>2581</v>
      </c>
      <c r="AI45" s="1">
        <v>298872</v>
      </c>
      <c r="AJ45" s="1">
        <v>44992</v>
      </c>
      <c r="AK45" s="1">
        <v>9722</v>
      </c>
      <c r="AL45" s="1">
        <v>11390</v>
      </c>
      <c r="AM45" s="1">
        <v>1668</v>
      </c>
      <c r="AN45" s="1">
        <v>1833256</v>
      </c>
      <c r="AO45" s="1">
        <v>411277</v>
      </c>
      <c r="AP45" s="1">
        <v>398334</v>
      </c>
      <c r="AQ45" s="9">
        <v>12943</v>
      </c>
      <c r="AR45" s="1">
        <v>0</v>
      </c>
      <c r="AS45" s="45" t="s">
        <v>28</v>
      </c>
      <c r="AT45" s="1">
        <v>50781</v>
      </c>
      <c r="AU45" s="1">
        <v>28714</v>
      </c>
      <c r="AV45" s="1">
        <v>22067</v>
      </c>
      <c r="AW45" s="1">
        <v>1371198</v>
      </c>
      <c r="AX45" s="1">
        <v>400730</v>
      </c>
      <c r="AY45" s="1">
        <v>208421</v>
      </c>
      <c r="AZ45" s="1">
        <v>762047</v>
      </c>
      <c r="BA45" s="1">
        <v>7950483</v>
      </c>
      <c r="BB45" s="1">
        <v>4564</v>
      </c>
      <c r="BC45" s="9">
        <v>1741.9989044697634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2329.0267281105989</v>
      </c>
      <c r="C46" s="109">
        <f t="shared" si="1"/>
        <v>1606.2073732718893</v>
      </c>
      <c r="D46" s="109">
        <f t="shared" si="2"/>
        <v>200.04147465437788</v>
      </c>
      <c r="E46" s="109">
        <f t="shared" si="3"/>
        <v>-53.107834101382487</v>
      </c>
      <c r="F46" s="109">
        <f t="shared" si="4"/>
        <v>9.0976958525345619</v>
      </c>
      <c r="G46" s="109">
        <f t="shared" si="5"/>
        <v>566.78801843317967</v>
      </c>
      <c r="H46" s="108" t="s">
        <v>29</v>
      </c>
      <c r="I46" s="119">
        <f t="shared" si="6"/>
        <v>2526994</v>
      </c>
      <c r="J46" s="115">
        <f t="shared" si="7"/>
        <v>1742735</v>
      </c>
      <c r="K46" s="115">
        <f t="shared" si="8"/>
        <v>217045</v>
      </c>
      <c r="L46" s="115">
        <f t="shared" si="9"/>
        <v>-57622</v>
      </c>
      <c r="M46" s="115">
        <f t="shared" si="10"/>
        <v>9871</v>
      </c>
      <c r="N46" s="120">
        <f t="shared" si="11"/>
        <v>614965</v>
      </c>
      <c r="P46" s="45" t="s">
        <v>29</v>
      </c>
      <c r="Q46" s="1">
        <v>1742735</v>
      </c>
      <c r="R46" s="1">
        <v>1484999</v>
      </c>
      <c r="S46" s="1">
        <v>257736</v>
      </c>
      <c r="T46" s="1">
        <v>228686</v>
      </c>
      <c r="U46" s="1">
        <v>29050</v>
      </c>
      <c r="V46" s="1">
        <v>217045</v>
      </c>
      <c r="W46" s="1">
        <v>322727</v>
      </c>
      <c r="X46" s="1">
        <v>105682</v>
      </c>
      <c r="Y46" s="1">
        <v>-41552</v>
      </c>
      <c r="Z46" s="1">
        <v>61807</v>
      </c>
      <c r="AA46" s="1">
        <v>103359</v>
      </c>
      <c r="AB46" s="9">
        <v>257809</v>
      </c>
      <c r="AC46" s="1"/>
      <c r="AD46" s="45" t="s">
        <v>29</v>
      </c>
      <c r="AE46" s="1">
        <v>10290</v>
      </c>
      <c r="AF46" s="1">
        <v>12478</v>
      </c>
      <c r="AG46" s="1">
        <v>2188</v>
      </c>
      <c r="AH46" s="1">
        <v>161037</v>
      </c>
      <c r="AI46" s="1">
        <v>86471</v>
      </c>
      <c r="AJ46" s="1">
        <v>11</v>
      </c>
      <c r="AK46" s="1">
        <v>788</v>
      </c>
      <c r="AL46" s="1">
        <v>923</v>
      </c>
      <c r="AM46" s="1">
        <v>135</v>
      </c>
      <c r="AN46" s="1">
        <v>567214</v>
      </c>
      <c r="AO46" s="1">
        <v>-57622</v>
      </c>
      <c r="AP46" s="1">
        <v>-64584</v>
      </c>
      <c r="AQ46" s="9">
        <v>6962</v>
      </c>
      <c r="AR46" s="1">
        <v>0</v>
      </c>
      <c r="AS46" s="45" t="s">
        <v>29</v>
      </c>
      <c r="AT46" s="1">
        <v>9871</v>
      </c>
      <c r="AU46" s="1">
        <v>-11083</v>
      </c>
      <c r="AV46" s="1">
        <v>20954</v>
      </c>
      <c r="AW46" s="1">
        <v>614965</v>
      </c>
      <c r="AX46" s="1">
        <v>323401</v>
      </c>
      <c r="AY46" s="1">
        <v>46833</v>
      </c>
      <c r="AZ46" s="1">
        <v>244731</v>
      </c>
      <c r="BA46" s="1">
        <v>2526994</v>
      </c>
      <c r="BB46" s="1">
        <v>1085</v>
      </c>
      <c r="BC46" s="9">
        <v>2329.0267281105989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2641.3370721886686</v>
      </c>
      <c r="C47" s="109">
        <f t="shared" si="1"/>
        <v>1232.3899913718724</v>
      </c>
      <c r="D47" s="109">
        <f t="shared" si="2"/>
        <v>87.607707794075353</v>
      </c>
      <c r="E47" s="109">
        <f t="shared" si="3"/>
        <v>164.40839804429106</v>
      </c>
      <c r="F47" s="109">
        <f t="shared" si="4"/>
        <v>937.93500143802123</v>
      </c>
      <c r="G47" s="109">
        <f t="shared" si="5"/>
        <v>218.99597354040839</v>
      </c>
      <c r="H47" s="108" t="s">
        <v>30</v>
      </c>
      <c r="I47" s="119">
        <f t="shared" si="6"/>
        <v>9183929</v>
      </c>
      <c r="J47" s="115">
        <f t="shared" si="7"/>
        <v>4285020</v>
      </c>
      <c r="K47" s="115">
        <f t="shared" si="8"/>
        <v>304612</v>
      </c>
      <c r="L47" s="115">
        <f t="shared" si="9"/>
        <v>571648</v>
      </c>
      <c r="M47" s="115">
        <f t="shared" si="10"/>
        <v>3261200</v>
      </c>
      <c r="N47" s="120">
        <f t="shared" si="11"/>
        <v>761449</v>
      </c>
      <c r="P47" s="45" t="s">
        <v>30</v>
      </c>
      <c r="Q47" s="1">
        <v>4285020</v>
      </c>
      <c r="R47" s="1">
        <v>3650226</v>
      </c>
      <c r="S47" s="1">
        <v>634794</v>
      </c>
      <c r="T47" s="1">
        <v>563692</v>
      </c>
      <c r="U47" s="1">
        <v>71102</v>
      </c>
      <c r="V47" s="1">
        <v>304612</v>
      </c>
      <c r="W47" s="1">
        <v>433259</v>
      </c>
      <c r="X47" s="1">
        <v>128647</v>
      </c>
      <c r="Y47" s="1">
        <v>-28793</v>
      </c>
      <c r="Z47" s="1">
        <v>93829</v>
      </c>
      <c r="AA47" s="1">
        <v>122622</v>
      </c>
      <c r="AB47" s="9">
        <v>329619</v>
      </c>
      <c r="AC47" s="1"/>
      <c r="AD47" s="45" t="s">
        <v>30</v>
      </c>
      <c r="AE47" s="1">
        <v>24380</v>
      </c>
      <c r="AF47" s="1">
        <v>29755</v>
      </c>
      <c r="AG47" s="1">
        <v>5375</v>
      </c>
      <c r="AH47" s="1">
        <v>12148</v>
      </c>
      <c r="AI47" s="1">
        <v>197092</v>
      </c>
      <c r="AJ47" s="1">
        <v>95999</v>
      </c>
      <c r="AK47" s="1">
        <v>3786</v>
      </c>
      <c r="AL47" s="1">
        <v>4436</v>
      </c>
      <c r="AM47" s="1">
        <v>650</v>
      </c>
      <c r="AN47" s="1">
        <v>4594297</v>
      </c>
      <c r="AO47" s="1">
        <v>571648</v>
      </c>
      <c r="AP47" s="1">
        <v>562461</v>
      </c>
      <c r="AQ47" s="9">
        <v>9187</v>
      </c>
      <c r="AR47" s="1">
        <v>0</v>
      </c>
      <c r="AS47" s="45" t="s">
        <v>30</v>
      </c>
      <c r="AT47" s="1">
        <v>3261200</v>
      </c>
      <c r="AU47" s="1">
        <v>3245259</v>
      </c>
      <c r="AV47" s="1">
        <v>15941</v>
      </c>
      <c r="AW47" s="1">
        <v>761449</v>
      </c>
      <c r="AX47" s="1">
        <v>107484</v>
      </c>
      <c r="AY47" s="1">
        <v>191091</v>
      </c>
      <c r="AZ47" s="1">
        <v>462874</v>
      </c>
      <c r="BA47" s="1">
        <v>9183929</v>
      </c>
      <c r="BB47" s="1">
        <v>3477</v>
      </c>
      <c r="BC47" s="9">
        <v>2641.3370721886686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1525.6750722353559</v>
      </c>
      <c r="C48" s="109">
        <f t="shared" si="1"/>
        <v>1145.4838455476754</v>
      </c>
      <c r="D48" s="109">
        <f t="shared" si="2"/>
        <v>64.239821381665351</v>
      </c>
      <c r="E48" s="109">
        <f t="shared" si="3"/>
        <v>40.199632256369846</v>
      </c>
      <c r="F48" s="109">
        <f t="shared" si="4"/>
        <v>9.094299973732598</v>
      </c>
      <c r="G48" s="109">
        <f t="shared" si="5"/>
        <v>266.65747307591278</v>
      </c>
      <c r="H48" s="108" t="s">
        <v>31</v>
      </c>
      <c r="I48" s="119">
        <f t="shared" si="6"/>
        <v>5808245</v>
      </c>
      <c r="J48" s="115">
        <f t="shared" si="7"/>
        <v>4360857</v>
      </c>
      <c r="K48" s="115">
        <f t="shared" si="8"/>
        <v>244561</v>
      </c>
      <c r="L48" s="115">
        <f t="shared" si="9"/>
        <v>153040</v>
      </c>
      <c r="M48" s="115">
        <f t="shared" si="10"/>
        <v>34622</v>
      </c>
      <c r="N48" s="120">
        <f t="shared" si="11"/>
        <v>1015165</v>
      </c>
      <c r="P48" s="45" t="s">
        <v>31</v>
      </c>
      <c r="Q48" s="1">
        <v>4360857</v>
      </c>
      <c r="R48" s="1">
        <v>3715069</v>
      </c>
      <c r="S48" s="1">
        <v>645788</v>
      </c>
      <c r="T48" s="1">
        <v>573490</v>
      </c>
      <c r="U48" s="1">
        <v>72298</v>
      </c>
      <c r="V48" s="1">
        <v>244561</v>
      </c>
      <c r="W48" s="1">
        <v>340162</v>
      </c>
      <c r="X48" s="1">
        <v>95601</v>
      </c>
      <c r="Y48" s="1">
        <v>-52833</v>
      </c>
      <c r="Z48" s="1">
        <v>34369</v>
      </c>
      <c r="AA48" s="1">
        <v>87202</v>
      </c>
      <c r="AB48" s="9">
        <v>286270</v>
      </c>
      <c r="AC48" s="1"/>
      <c r="AD48" s="45" t="s">
        <v>31</v>
      </c>
      <c r="AE48" s="1">
        <v>31034</v>
      </c>
      <c r="AF48" s="1">
        <v>37524</v>
      </c>
      <c r="AG48" s="1">
        <v>6490</v>
      </c>
      <c r="AH48" s="1">
        <v>12824</v>
      </c>
      <c r="AI48" s="1">
        <v>198069</v>
      </c>
      <c r="AJ48" s="1">
        <v>44343</v>
      </c>
      <c r="AK48" s="1">
        <v>11124</v>
      </c>
      <c r="AL48" s="1">
        <v>13033</v>
      </c>
      <c r="AM48" s="1">
        <v>1909</v>
      </c>
      <c r="AN48" s="1">
        <v>1202827</v>
      </c>
      <c r="AO48" s="1">
        <v>153040</v>
      </c>
      <c r="AP48" s="1">
        <v>139998</v>
      </c>
      <c r="AQ48" s="9">
        <v>13042</v>
      </c>
      <c r="AR48" s="1">
        <v>0</v>
      </c>
      <c r="AS48" s="45" t="s">
        <v>31</v>
      </c>
      <c r="AT48" s="1">
        <v>34622</v>
      </c>
      <c r="AU48" s="1">
        <v>5766</v>
      </c>
      <c r="AV48" s="1">
        <v>28856</v>
      </c>
      <c r="AW48" s="1">
        <v>1015165</v>
      </c>
      <c r="AX48" s="1">
        <v>173372</v>
      </c>
      <c r="AY48" s="1">
        <v>177347</v>
      </c>
      <c r="AZ48" s="1">
        <v>664446</v>
      </c>
      <c r="BA48" s="1">
        <v>5808245</v>
      </c>
      <c r="BB48" s="1">
        <v>3807</v>
      </c>
      <c r="BC48" s="9">
        <v>1525.6750722353559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0"/>
        <v>1924.564712599924</v>
      </c>
      <c r="C49" s="109">
        <f t="shared" si="1"/>
        <v>1279.480142113945</v>
      </c>
      <c r="D49" s="109">
        <f t="shared" si="2"/>
        <v>200.25764496891259</v>
      </c>
      <c r="E49" s="109">
        <f t="shared" si="3"/>
        <v>122.60804466438269</v>
      </c>
      <c r="F49" s="109">
        <f t="shared" si="4"/>
        <v>7.1280928816140081</v>
      </c>
      <c r="G49" s="109">
        <f t="shared" si="5"/>
        <v>315.09078797106969</v>
      </c>
      <c r="H49" s="116" t="s">
        <v>46</v>
      </c>
      <c r="I49" s="119">
        <f t="shared" si="6"/>
        <v>30334989</v>
      </c>
      <c r="J49" s="115">
        <f t="shared" si="7"/>
        <v>20167166</v>
      </c>
      <c r="K49" s="115">
        <f t="shared" si="8"/>
        <v>3156461</v>
      </c>
      <c r="L49" s="115">
        <f t="shared" si="9"/>
        <v>1932548</v>
      </c>
      <c r="M49" s="115">
        <f t="shared" si="10"/>
        <v>112353</v>
      </c>
      <c r="N49" s="120">
        <f t="shared" si="11"/>
        <v>4966461</v>
      </c>
      <c r="P49" s="48" t="s">
        <v>46</v>
      </c>
      <c r="Q49" s="12">
        <v>20167166</v>
      </c>
      <c r="R49" s="12">
        <v>17180300</v>
      </c>
      <c r="S49" s="12">
        <v>2986866</v>
      </c>
      <c r="T49" s="12">
        <v>2652009</v>
      </c>
      <c r="U49" s="12">
        <v>334857</v>
      </c>
      <c r="V49" s="12">
        <v>3156461</v>
      </c>
      <c r="W49" s="12">
        <v>3491236</v>
      </c>
      <c r="X49" s="12">
        <v>334775</v>
      </c>
      <c r="Y49" s="12">
        <v>-57798</v>
      </c>
      <c r="Z49" s="12">
        <v>245486</v>
      </c>
      <c r="AA49" s="12">
        <v>303284</v>
      </c>
      <c r="AB49" s="13">
        <v>3175415</v>
      </c>
      <c r="AC49" s="1"/>
      <c r="AD49" s="48" t="s">
        <v>46</v>
      </c>
      <c r="AE49" s="12">
        <v>116663</v>
      </c>
      <c r="AF49" s="12">
        <v>141488</v>
      </c>
      <c r="AG49" s="12">
        <v>24825</v>
      </c>
      <c r="AH49" s="12">
        <v>231989</v>
      </c>
      <c r="AI49" s="12">
        <v>1143752</v>
      </c>
      <c r="AJ49" s="12">
        <v>1683011</v>
      </c>
      <c r="AK49" s="12">
        <v>38844</v>
      </c>
      <c r="AL49" s="12">
        <v>45510</v>
      </c>
      <c r="AM49" s="12">
        <v>6666</v>
      </c>
      <c r="AN49" s="12">
        <v>7011362</v>
      </c>
      <c r="AO49" s="12">
        <v>1932548</v>
      </c>
      <c r="AP49" s="12">
        <v>1814383</v>
      </c>
      <c r="AQ49" s="13">
        <v>118165</v>
      </c>
      <c r="AR49" s="10">
        <v>0</v>
      </c>
      <c r="AS49" s="48" t="s">
        <v>46</v>
      </c>
      <c r="AT49" s="12">
        <v>112353</v>
      </c>
      <c r="AU49" s="12">
        <v>23116</v>
      </c>
      <c r="AV49" s="12">
        <v>89237</v>
      </c>
      <c r="AW49" s="12">
        <v>4966461</v>
      </c>
      <c r="AX49" s="12">
        <v>1375133</v>
      </c>
      <c r="AY49" s="12">
        <v>952699</v>
      </c>
      <c r="AZ49" s="12">
        <v>2638629</v>
      </c>
      <c r="BA49" s="12">
        <v>30334989</v>
      </c>
      <c r="BB49" s="12">
        <v>15762</v>
      </c>
      <c r="BC49" s="13">
        <v>1924.564712599924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0"/>
        <v>2018.4545917069447</v>
      </c>
      <c r="C50" s="115">
        <f t="shared" si="1"/>
        <v>1334.8566522513356</v>
      </c>
      <c r="D50" s="115">
        <f t="shared" si="2"/>
        <v>126.30984482320021</v>
      </c>
      <c r="E50" s="115">
        <f t="shared" si="3"/>
        <v>210.79725260747901</v>
      </c>
      <c r="F50" s="115">
        <f t="shared" si="4"/>
        <v>34.089926227423049</v>
      </c>
      <c r="G50" s="120">
        <f t="shared" si="5"/>
        <v>312.40091579750697</v>
      </c>
      <c r="H50" s="117" t="s">
        <v>32</v>
      </c>
      <c r="I50" s="119">
        <f t="shared" si="6"/>
        <v>15869090</v>
      </c>
      <c r="J50" s="115">
        <f t="shared" si="7"/>
        <v>10494643</v>
      </c>
      <c r="K50" s="115">
        <f t="shared" si="8"/>
        <v>993048</v>
      </c>
      <c r="L50" s="115">
        <f t="shared" si="9"/>
        <v>1657288</v>
      </c>
      <c r="M50" s="115">
        <f t="shared" si="10"/>
        <v>268015</v>
      </c>
      <c r="N50" s="120">
        <f t="shared" si="11"/>
        <v>2456096</v>
      </c>
      <c r="P50" s="50" t="s">
        <v>32</v>
      </c>
      <c r="Q50" s="14">
        <v>10494643</v>
      </c>
      <c r="R50" s="14">
        <v>8945562</v>
      </c>
      <c r="S50" s="14">
        <v>1549081</v>
      </c>
      <c r="T50" s="14">
        <v>1375615</v>
      </c>
      <c r="U50" s="14">
        <v>173466</v>
      </c>
      <c r="V50" s="14">
        <v>993048</v>
      </c>
      <c r="W50" s="14">
        <v>1240444</v>
      </c>
      <c r="X50" s="14">
        <v>247396</v>
      </c>
      <c r="Y50" s="14">
        <v>-163773</v>
      </c>
      <c r="Z50" s="14">
        <v>63831</v>
      </c>
      <c r="AA50" s="14">
        <v>227604</v>
      </c>
      <c r="AB50" s="14">
        <v>1120762</v>
      </c>
      <c r="AC50" s="1"/>
      <c r="AD50" s="50" t="s">
        <v>32</v>
      </c>
      <c r="AE50" s="12">
        <v>85141</v>
      </c>
      <c r="AF50" s="12">
        <v>98745</v>
      </c>
      <c r="AG50" s="12">
        <v>13604</v>
      </c>
      <c r="AH50" s="12">
        <v>198874</v>
      </c>
      <c r="AI50" s="12">
        <v>552797</v>
      </c>
      <c r="AJ50" s="12">
        <v>283950</v>
      </c>
      <c r="AK50" s="12">
        <v>36059</v>
      </c>
      <c r="AL50" s="12">
        <v>42247</v>
      </c>
      <c r="AM50" s="12">
        <v>6188</v>
      </c>
      <c r="AN50" s="12">
        <v>4381399</v>
      </c>
      <c r="AO50" s="12">
        <v>1657288</v>
      </c>
      <c r="AP50" s="12">
        <v>1605975</v>
      </c>
      <c r="AQ50" s="13">
        <v>51313</v>
      </c>
      <c r="AR50" s="1">
        <v>0</v>
      </c>
      <c r="AS50" s="50" t="s">
        <v>32</v>
      </c>
      <c r="AT50" s="12">
        <v>268015</v>
      </c>
      <c r="AU50" s="12">
        <v>209223</v>
      </c>
      <c r="AV50" s="12">
        <v>58792</v>
      </c>
      <c r="AW50" s="12">
        <v>2456096</v>
      </c>
      <c r="AX50" s="12">
        <v>298099</v>
      </c>
      <c r="AY50" s="12">
        <v>594085</v>
      </c>
      <c r="AZ50" s="12">
        <v>1563912</v>
      </c>
      <c r="BA50" s="12">
        <v>15869090</v>
      </c>
      <c r="BB50" s="12">
        <v>7862</v>
      </c>
      <c r="BC50" s="13">
        <v>2018.4545917069447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0"/>
        <v>2341.8048236314812</v>
      </c>
      <c r="C51" s="123">
        <f t="shared" si="1"/>
        <v>1722.2634101981307</v>
      </c>
      <c r="D51" s="123">
        <f t="shared" si="2"/>
        <v>139.5620495223788</v>
      </c>
      <c r="E51" s="123">
        <f t="shared" si="3"/>
        <v>158.07944175461921</v>
      </c>
      <c r="F51" s="123">
        <f t="shared" si="4"/>
        <v>30.94187414292584</v>
      </c>
      <c r="G51" s="124">
        <f t="shared" si="5"/>
        <v>290.95804801342678</v>
      </c>
      <c r="H51" s="121" t="s">
        <v>33</v>
      </c>
      <c r="I51" s="184">
        <f>SUM(I6:I50)</f>
        <v>4202656798</v>
      </c>
      <c r="J51" s="185">
        <f t="shared" ref="J51:N51" si="12">SUM(J6:J50)</f>
        <v>3090813528</v>
      </c>
      <c r="K51" s="185">
        <f t="shared" si="12"/>
        <v>250461264</v>
      </c>
      <c r="L51" s="185">
        <f t="shared" si="12"/>
        <v>283693002</v>
      </c>
      <c r="M51" s="185">
        <f t="shared" si="12"/>
        <v>55528999</v>
      </c>
      <c r="N51" s="186">
        <f t="shared" si="12"/>
        <v>522160005</v>
      </c>
      <c r="P51" s="52" t="s">
        <v>33</v>
      </c>
      <c r="Q51" s="17">
        <v>3090813528</v>
      </c>
      <c r="R51" s="17">
        <v>2633581001</v>
      </c>
      <c r="S51" s="17">
        <v>457232527</v>
      </c>
      <c r="T51" s="17">
        <v>405868000</v>
      </c>
      <c r="U51" s="17">
        <v>51364527</v>
      </c>
      <c r="V51" s="17">
        <v>250461264</v>
      </c>
      <c r="W51" s="17">
        <v>346386929</v>
      </c>
      <c r="X51" s="17">
        <v>95925665</v>
      </c>
      <c r="Y51" s="17">
        <v>4659266</v>
      </c>
      <c r="Z51" s="17">
        <v>96433931</v>
      </c>
      <c r="AA51" s="17">
        <v>91774665</v>
      </c>
      <c r="AB51" s="17">
        <v>240679997</v>
      </c>
      <c r="AC51" s="1"/>
      <c r="AD51" s="52" t="s">
        <v>33</v>
      </c>
      <c r="AE51" s="17">
        <v>32037001</v>
      </c>
      <c r="AF51" s="17">
        <v>35309000</v>
      </c>
      <c r="AG51" s="17">
        <v>3271999</v>
      </c>
      <c r="AH51" s="17">
        <v>51211001</v>
      </c>
      <c r="AI51" s="17">
        <v>128100997</v>
      </c>
      <c r="AJ51" s="17">
        <v>29330998</v>
      </c>
      <c r="AK51" s="17">
        <v>5122001</v>
      </c>
      <c r="AL51" s="17">
        <v>6001002</v>
      </c>
      <c r="AM51" s="17">
        <v>879001</v>
      </c>
      <c r="AN51" s="17">
        <v>861382006</v>
      </c>
      <c r="AO51" s="17">
        <v>283693002</v>
      </c>
      <c r="AP51" s="17">
        <v>252638003</v>
      </c>
      <c r="AQ51" s="18">
        <v>31054999</v>
      </c>
      <c r="AR51" s="1">
        <v>0</v>
      </c>
      <c r="AS51" s="52" t="s">
        <v>33</v>
      </c>
      <c r="AT51" s="17">
        <v>55528999</v>
      </c>
      <c r="AU51" s="17">
        <v>32682999</v>
      </c>
      <c r="AV51" s="17">
        <v>22846000</v>
      </c>
      <c r="AW51" s="17">
        <v>522160005</v>
      </c>
      <c r="AX51" s="17">
        <v>62066001</v>
      </c>
      <c r="AY51" s="17">
        <v>139959001</v>
      </c>
      <c r="AZ51" s="17">
        <v>320135003</v>
      </c>
      <c r="BA51" s="17">
        <v>4202656798</v>
      </c>
      <c r="BB51" s="17">
        <v>1794623</v>
      </c>
      <c r="BC51" s="18">
        <v>2341.8048236314812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127" t="s">
        <v>58</v>
      </c>
      <c r="B52" s="109">
        <f>B51</f>
        <v>2341.8048236314812</v>
      </c>
      <c r="C52" s="109">
        <f t="shared" ref="C52:G52" si="13">C51</f>
        <v>1722.2634101981307</v>
      </c>
      <c r="D52" s="109">
        <f t="shared" si="13"/>
        <v>139.5620495223788</v>
      </c>
      <c r="E52" s="109">
        <f t="shared" si="13"/>
        <v>158.07944175461921</v>
      </c>
      <c r="F52" s="109">
        <f t="shared" si="13"/>
        <v>30.94187414292584</v>
      </c>
      <c r="G52" s="109">
        <f t="shared" si="13"/>
        <v>290.95804801342678</v>
      </c>
      <c r="H52" s="127" t="s">
        <v>58</v>
      </c>
      <c r="I52" s="109">
        <f>AVERAGE(I6:I50)</f>
        <v>93392373.288888887</v>
      </c>
      <c r="J52" s="109">
        <f t="shared" ref="J52:N52" si="14">AVERAGE(J6:J50)</f>
        <v>68684745.066666663</v>
      </c>
      <c r="K52" s="109">
        <f t="shared" si="14"/>
        <v>5565805.8666666662</v>
      </c>
      <c r="L52" s="109">
        <f t="shared" si="14"/>
        <v>6304288.9333333336</v>
      </c>
      <c r="M52" s="109">
        <f t="shared" si="14"/>
        <v>1233977.7555555555</v>
      </c>
      <c r="N52" s="109">
        <f t="shared" si="14"/>
        <v>11603555.666666666</v>
      </c>
      <c r="P52" s="127" t="s">
        <v>58</v>
      </c>
      <c r="Q52" s="128">
        <f t="shared" ref="Q52:AB52" si="15">AVERAGE(Q6:Q50)</f>
        <v>68684745.066666663</v>
      </c>
      <c r="R52" s="129">
        <f t="shared" si="15"/>
        <v>58524022.244444445</v>
      </c>
      <c r="S52" s="129">
        <f t="shared" si="15"/>
        <v>10160722.822222222</v>
      </c>
      <c r="T52" s="129">
        <f t="shared" si="15"/>
        <v>9019288.8888888881</v>
      </c>
      <c r="U52" s="129">
        <f t="shared" si="15"/>
        <v>1141433.9333333333</v>
      </c>
      <c r="V52" s="129">
        <f t="shared" si="15"/>
        <v>5565805.8666666662</v>
      </c>
      <c r="W52" s="129">
        <f t="shared" si="15"/>
        <v>7697487.3111111112</v>
      </c>
      <c r="X52" s="129">
        <f t="shared" si="15"/>
        <v>2131681.4444444445</v>
      </c>
      <c r="Y52" s="129">
        <f t="shared" si="15"/>
        <v>103539.24444444444</v>
      </c>
      <c r="Z52" s="129">
        <f t="shared" si="15"/>
        <v>2142976.2444444443</v>
      </c>
      <c r="AA52" s="129">
        <f t="shared" si="15"/>
        <v>2039437</v>
      </c>
      <c r="AB52" s="130">
        <f t="shared" si="15"/>
        <v>5348444.3777777776</v>
      </c>
      <c r="AC52" s="125"/>
      <c r="AD52" s="127" t="s">
        <v>58</v>
      </c>
      <c r="AE52" s="130">
        <f t="shared" ref="AE52:AQ52" si="16">AVERAGE(AE6:AE50)</f>
        <v>711933.35555555555</v>
      </c>
      <c r="AF52" s="129">
        <f t="shared" si="16"/>
        <v>784644.4444444445</v>
      </c>
      <c r="AG52" s="129">
        <f t="shared" si="16"/>
        <v>72711.088888888888</v>
      </c>
      <c r="AH52" s="129">
        <f t="shared" si="16"/>
        <v>1138022.2444444445</v>
      </c>
      <c r="AI52" s="129">
        <f t="shared" si="16"/>
        <v>2846688.8222222221</v>
      </c>
      <c r="AJ52" s="129">
        <f t="shared" si="16"/>
        <v>651799.95555555553</v>
      </c>
      <c r="AK52" s="129">
        <f t="shared" si="16"/>
        <v>113822.24444444444</v>
      </c>
      <c r="AL52" s="129">
        <f t="shared" si="16"/>
        <v>133355.6</v>
      </c>
      <c r="AM52" s="129">
        <f t="shared" si="16"/>
        <v>19533.355555555554</v>
      </c>
      <c r="AN52" s="129">
        <f t="shared" si="16"/>
        <v>19141822.355555557</v>
      </c>
      <c r="AO52" s="129">
        <f t="shared" si="16"/>
        <v>6304288.9333333336</v>
      </c>
      <c r="AP52" s="129">
        <f t="shared" si="16"/>
        <v>5614177.8444444444</v>
      </c>
      <c r="AQ52" s="129">
        <f t="shared" si="16"/>
        <v>690111.08888888895</v>
      </c>
      <c r="AR52" s="125"/>
      <c r="AS52" s="127" t="s">
        <v>58</v>
      </c>
      <c r="AT52" s="131">
        <f t="shared" ref="AT52:AZ52" si="17">AVERAGE(AT6:AT50)</f>
        <v>1233977.7555555555</v>
      </c>
      <c r="AU52" s="132">
        <f t="shared" si="17"/>
        <v>726288.8666666667</v>
      </c>
      <c r="AV52" s="129">
        <f t="shared" si="17"/>
        <v>507688.88888888888</v>
      </c>
      <c r="AW52" s="129">
        <f t="shared" si="17"/>
        <v>11603555.666666666</v>
      </c>
      <c r="AX52" s="129">
        <f t="shared" si="17"/>
        <v>1379244.4666666666</v>
      </c>
      <c r="AY52" s="129">
        <f t="shared" si="17"/>
        <v>3110200.0222222223</v>
      </c>
      <c r="AZ52" s="129">
        <f t="shared" si="17"/>
        <v>7114111.1777777774</v>
      </c>
      <c r="BA52" s="133">
        <f>AVERAGE(BA6:BA50)</f>
        <v>93392373.288888887</v>
      </c>
      <c r="BB52" s="129">
        <f t="shared" ref="BB52:BC52" si="18">AVERAGE(BB6:BB50)</f>
        <v>39880.511111111111</v>
      </c>
      <c r="BC52" s="129">
        <f t="shared" si="18"/>
        <v>2056.4922376649433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153</v>
      </c>
      <c r="D1" s="2"/>
      <c r="P1" s="1" t="s">
        <v>69</v>
      </c>
      <c r="Q1" s="8"/>
      <c r="R1" s="62" t="s">
        <v>154</v>
      </c>
      <c r="S1" s="2" t="s">
        <v>155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154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154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156</v>
      </c>
      <c r="R2" s="39"/>
      <c r="S2" s="39"/>
      <c r="T2" s="39"/>
      <c r="U2" s="67"/>
      <c r="V2" s="39" t="s">
        <v>157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158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159</v>
      </c>
      <c r="S3" s="41" t="s">
        <v>160</v>
      </c>
      <c r="T3" s="39"/>
      <c r="U3" s="67"/>
      <c r="V3" s="44"/>
      <c r="W3" s="44"/>
      <c r="X3" s="44"/>
      <c r="Y3" s="41" t="s">
        <v>161</v>
      </c>
      <c r="Z3" s="39"/>
      <c r="AA3" s="67"/>
      <c r="AB3" s="37" t="s">
        <v>162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163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164</v>
      </c>
      <c r="AQ5" s="99"/>
      <c r="AR5" s="4"/>
      <c r="AS5" s="99"/>
      <c r="AT5" s="103"/>
      <c r="AU5" s="99" t="s">
        <v>164</v>
      </c>
      <c r="AV5" s="99"/>
      <c r="AW5" s="101"/>
      <c r="AX5" s="99"/>
      <c r="AY5" s="106" t="s">
        <v>165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2677.5069104174104</v>
      </c>
      <c r="C6" s="110">
        <f t="shared" ref="C6:C51" si="1">Q6/$BB6</f>
        <v>1959.6647981092688</v>
      </c>
      <c r="D6" s="109">
        <f t="shared" ref="D6:D51" si="2">V6/$BB6</f>
        <v>147.57623633059674</v>
      </c>
      <c r="E6" s="109">
        <f t="shared" ref="E6:E51" si="3">AO6/$BB6</f>
        <v>248.69618094990861</v>
      </c>
      <c r="F6" s="109">
        <f t="shared" ref="F6:F51" si="4">AT6/$BB6</f>
        <v>38.040107732744914</v>
      </c>
      <c r="G6" s="109">
        <f t="shared" ref="G6:G51" si="5">AW6/$BB6</f>
        <v>283.52958729489137</v>
      </c>
      <c r="H6" s="108" t="s">
        <v>0</v>
      </c>
      <c r="I6" s="187">
        <f>BA6</f>
        <v>1980305531</v>
      </c>
      <c r="J6" s="188">
        <f>Q6</f>
        <v>1449383762</v>
      </c>
      <c r="K6" s="188">
        <f>V6</f>
        <v>109148565</v>
      </c>
      <c r="L6" s="188">
        <f>AO6</f>
        <v>183937685</v>
      </c>
      <c r="M6" s="188">
        <f>AT6</f>
        <v>28134768</v>
      </c>
      <c r="N6" s="189">
        <f>AW6</f>
        <v>209700751</v>
      </c>
      <c r="P6" s="37" t="s">
        <v>0</v>
      </c>
      <c r="Q6" s="1">
        <v>1449383762</v>
      </c>
      <c r="R6" s="1">
        <v>1240301448</v>
      </c>
      <c r="S6" s="1">
        <v>209082314</v>
      </c>
      <c r="T6" s="1">
        <v>184885583</v>
      </c>
      <c r="U6" s="1">
        <v>24196731</v>
      </c>
      <c r="V6" s="1">
        <v>109148565</v>
      </c>
      <c r="W6" s="1">
        <v>174441073</v>
      </c>
      <c r="X6" s="1">
        <v>65292508</v>
      </c>
      <c r="Y6" s="1">
        <v>5013279</v>
      </c>
      <c r="Z6" s="1">
        <v>68546619</v>
      </c>
      <c r="AA6" s="1">
        <v>63533340</v>
      </c>
      <c r="AB6" s="20">
        <v>101578992</v>
      </c>
      <c r="AC6" s="1"/>
      <c r="AD6" s="37" t="s">
        <v>0</v>
      </c>
      <c r="AE6" s="1">
        <v>15659550</v>
      </c>
      <c r="AF6" s="1">
        <v>17095812</v>
      </c>
      <c r="AG6" s="1">
        <v>1436262</v>
      </c>
      <c r="AH6" s="1">
        <v>24519108</v>
      </c>
      <c r="AI6" s="1">
        <v>57785817</v>
      </c>
      <c r="AJ6" s="1">
        <v>3614517</v>
      </c>
      <c r="AK6" s="1">
        <v>2556294</v>
      </c>
      <c r="AL6" s="1">
        <v>2879200</v>
      </c>
      <c r="AM6" s="1">
        <v>322906</v>
      </c>
      <c r="AN6" s="1">
        <v>421773204</v>
      </c>
      <c r="AO6" s="1">
        <v>183937685</v>
      </c>
      <c r="AP6" s="1">
        <v>154753626</v>
      </c>
      <c r="AQ6" s="20">
        <v>29184059</v>
      </c>
      <c r="AR6" s="1"/>
      <c r="AS6" s="37" t="s">
        <v>0</v>
      </c>
      <c r="AT6" s="1">
        <v>28134768</v>
      </c>
      <c r="AU6" s="21">
        <v>14129157</v>
      </c>
      <c r="AV6" s="1">
        <v>14005611</v>
      </c>
      <c r="AW6" s="1">
        <v>209700751</v>
      </c>
      <c r="AX6" s="1">
        <v>9714472</v>
      </c>
      <c r="AY6" s="1">
        <v>70961552</v>
      </c>
      <c r="AZ6" s="1">
        <v>129024727</v>
      </c>
      <c r="BA6" s="21">
        <v>1980305531</v>
      </c>
      <c r="BB6" s="21">
        <v>739608</v>
      </c>
      <c r="BC6" s="20">
        <v>2677.5069104174104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si="0"/>
        <v>2207.5265777270238</v>
      </c>
      <c r="C7" s="115">
        <f t="shared" si="1"/>
        <v>1547.7546083749353</v>
      </c>
      <c r="D7" s="109">
        <f t="shared" si="2"/>
        <v>109.30686491616576</v>
      </c>
      <c r="E7" s="109">
        <f t="shared" si="3"/>
        <v>181.90024768327405</v>
      </c>
      <c r="F7" s="109">
        <f t="shared" si="4"/>
        <v>27.280005555512687</v>
      </c>
      <c r="G7" s="109">
        <f t="shared" si="5"/>
        <v>341.28485119713582</v>
      </c>
      <c r="H7" s="108" t="s">
        <v>1</v>
      </c>
      <c r="I7" s="119">
        <f>BA7</f>
        <v>286097652</v>
      </c>
      <c r="J7" s="115">
        <f>Q7</f>
        <v>200590545</v>
      </c>
      <c r="K7" s="115">
        <f>V7</f>
        <v>14166279</v>
      </c>
      <c r="L7" s="115">
        <f>AO7</f>
        <v>23574454</v>
      </c>
      <c r="M7" s="115">
        <f>AT7</f>
        <v>3535516</v>
      </c>
      <c r="N7" s="120">
        <f>AW7</f>
        <v>44230858</v>
      </c>
      <c r="P7" s="45" t="s">
        <v>1</v>
      </c>
      <c r="Q7" s="1">
        <v>200590545</v>
      </c>
      <c r="R7" s="1">
        <v>171654437</v>
      </c>
      <c r="S7" s="1">
        <v>28936108</v>
      </c>
      <c r="T7" s="1">
        <v>25606634</v>
      </c>
      <c r="U7" s="1">
        <v>3329474</v>
      </c>
      <c r="V7" s="1">
        <v>14166279</v>
      </c>
      <c r="W7" s="1">
        <v>18704350</v>
      </c>
      <c r="X7" s="1">
        <v>4538071</v>
      </c>
      <c r="Y7" s="1">
        <v>-1202160</v>
      </c>
      <c r="Z7" s="1">
        <v>3075597</v>
      </c>
      <c r="AA7" s="1">
        <v>4277757</v>
      </c>
      <c r="AB7" s="9">
        <v>15058646</v>
      </c>
      <c r="AC7" s="1"/>
      <c r="AD7" s="45" t="s">
        <v>1</v>
      </c>
      <c r="AE7" s="1">
        <v>877047</v>
      </c>
      <c r="AF7" s="1">
        <v>1098228</v>
      </c>
      <c r="AG7" s="1">
        <v>221181</v>
      </c>
      <c r="AH7" s="1">
        <v>3200108</v>
      </c>
      <c r="AI7" s="1">
        <v>9247635</v>
      </c>
      <c r="AJ7" s="1">
        <v>1733856</v>
      </c>
      <c r="AK7" s="1">
        <v>309793</v>
      </c>
      <c r="AL7" s="1">
        <v>348926</v>
      </c>
      <c r="AM7" s="1">
        <v>39133</v>
      </c>
      <c r="AN7" s="1">
        <v>71340828</v>
      </c>
      <c r="AO7" s="1">
        <v>23574454</v>
      </c>
      <c r="AP7" s="1">
        <v>20548814</v>
      </c>
      <c r="AQ7" s="9">
        <v>3025640</v>
      </c>
      <c r="AR7" s="1"/>
      <c r="AS7" s="45" t="s">
        <v>1</v>
      </c>
      <c r="AT7" s="1">
        <v>3535516</v>
      </c>
      <c r="AU7" s="1">
        <v>2488074</v>
      </c>
      <c r="AV7" s="1">
        <v>1047442</v>
      </c>
      <c r="AW7" s="1">
        <v>44230858</v>
      </c>
      <c r="AX7" s="1">
        <v>9524862</v>
      </c>
      <c r="AY7" s="1">
        <v>10218914</v>
      </c>
      <c r="AZ7" s="1">
        <v>24487082</v>
      </c>
      <c r="BA7" s="1">
        <v>286097652</v>
      </c>
      <c r="BB7" s="1">
        <v>129601</v>
      </c>
      <c r="BC7" s="9">
        <v>2207.5265777270238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2172.6949803604434</v>
      </c>
      <c r="C8" s="109">
        <f t="shared" si="1"/>
        <v>1517.6484808225509</v>
      </c>
      <c r="D8" s="109">
        <f t="shared" si="2"/>
        <v>105.97088724584104</v>
      </c>
      <c r="E8" s="109">
        <f t="shared" si="3"/>
        <v>200.36590226432531</v>
      </c>
      <c r="F8" s="109">
        <f t="shared" si="4"/>
        <v>60.800109750462106</v>
      </c>
      <c r="G8" s="109">
        <f t="shared" si="5"/>
        <v>287.9096002772643</v>
      </c>
      <c r="H8" s="108" t="s">
        <v>2</v>
      </c>
      <c r="I8" s="119">
        <f t="shared" ref="I8:I50" si="6">BA8</f>
        <v>75227391</v>
      </c>
      <c r="J8" s="115">
        <f t="shared" ref="J8:J50" si="7">Q8</f>
        <v>52547061</v>
      </c>
      <c r="K8" s="115">
        <f t="shared" ref="K8:K50" si="8">V8</f>
        <v>3669136</v>
      </c>
      <c r="L8" s="115">
        <f t="shared" ref="L8:L50" si="9">AO8</f>
        <v>6937469</v>
      </c>
      <c r="M8" s="115">
        <f t="shared" ref="M8:M50" si="10">AT8</f>
        <v>2105143</v>
      </c>
      <c r="N8" s="120">
        <f t="shared" ref="N8:N50" si="11">AW8</f>
        <v>9968582</v>
      </c>
      <c r="P8" s="45" t="s">
        <v>2</v>
      </c>
      <c r="Q8" s="1">
        <v>52547061</v>
      </c>
      <c r="R8" s="1">
        <v>44972064</v>
      </c>
      <c r="S8" s="1">
        <v>7574997</v>
      </c>
      <c r="T8" s="1">
        <v>6699561</v>
      </c>
      <c r="U8" s="1">
        <v>875436</v>
      </c>
      <c r="V8" s="1">
        <v>3669136</v>
      </c>
      <c r="W8" s="1">
        <v>4916689</v>
      </c>
      <c r="X8" s="1">
        <v>1247553</v>
      </c>
      <c r="Y8" s="1">
        <v>-174550</v>
      </c>
      <c r="Z8" s="1">
        <v>998914</v>
      </c>
      <c r="AA8" s="1">
        <v>1173464</v>
      </c>
      <c r="AB8" s="9">
        <v>3767066</v>
      </c>
      <c r="AC8" s="1"/>
      <c r="AD8" s="45" t="s">
        <v>2</v>
      </c>
      <c r="AE8" s="1">
        <v>226687</v>
      </c>
      <c r="AF8" s="1">
        <v>291098</v>
      </c>
      <c r="AG8" s="1">
        <v>64411</v>
      </c>
      <c r="AH8" s="1">
        <v>979837</v>
      </c>
      <c r="AI8" s="1">
        <v>2491789</v>
      </c>
      <c r="AJ8" s="1">
        <v>68753</v>
      </c>
      <c r="AK8" s="1">
        <v>76620</v>
      </c>
      <c r="AL8" s="1">
        <v>86298</v>
      </c>
      <c r="AM8" s="1">
        <v>9678</v>
      </c>
      <c r="AN8" s="1">
        <v>19011194</v>
      </c>
      <c r="AO8" s="1">
        <v>6937469</v>
      </c>
      <c r="AP8" s="1">
        <v>5968939</v>
      </c>
      <c r="AQ8" s="9">
        <v>968530</v>
      </c>
      <c r="AR8" s="1"/>
      <c r="AS8" s="45" t="s">
        <v>2</v>
      </c>
      <c r="AT8" s="1">
        <v>2105143</v>
      </c>
      <c r="AU8" s="1">
        <v>1902557</v>
      </c>
      <c r="AV8" s="1">
        <v>202586</v>
      </c>
      <c r="AW8" s="1">
        <v>9968582</v>
      </c>
      <c r="AX8" s="1">
        <v>1080048</v>
      </c>
      <c r="AY8" s="1">
        <v>3313486</v>
      </c>
      <c r="AZ8" s="1">
        <v>5575048</v>
      </c>
      <c r="BA8" s="1">
        <v>75227391</v>
      </c>
      <c r="BB8" s="1">
        <v>34624</v>
      </c>
      <c r="BC8" s="9">
        <v>2172.6949803604434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2029.0770322319077</v>
      </c>
      <c r="C9" s="109">
        <f t="shared" si="1"/>
        <v>1507.4953651659509</v>
      </c>
      <c r="D9" s="109">
        <f t="shared" si="2"/>
        <v>112.50041464718132</v>
      </c>
      <c r="E9" s="109">
        <f t="shared" si="3"/>
        <v>122.31050623813648</v>
      </c>
      <c r="F9" s="109">
        <f t="shared" si="4"/>
        <v>10.914914398393012</v>
      </c>
      <c r="G9" s="109">
        <f t="shared" si="5"/>
        <v>275.85583178224573</v>
      </c>
      <c r="H9" s="108" t="s">
        <v>3</v>
      </c>
      <c r="I9" s="119">
        <f t="shared" si="6"/>
        <v>110103807</v>
      </c>
      <c r="J9" s="115">
        <f t="shared" si="7"/>
        <v>81801221</v>
      </c>
      <c r="K9" s="115">
        <f t="shared" si="8"/>
        <v>6104610</v>
      </c>
      <c r="L9" s="115">
        <f t="shared" si="9"/>
        <v>6636935</v>
      </c>
      <c r="M9" s="115">
        <f t="shared" si="10"/>
        <v>592276</v>
      </c>
      <c r="N9" s="120">
        <f t="shared" si="11"/>
        <v>14968765</v>
      </c>
      <c r="P9" s="45" t="s">
        <v>3</v>
      </c>
      <c r="Q9" s="1">
        <v>81801221</v>
      </c>
      <c r="R9" s="1">
        <v>70007069</v>
      </c>
      <c r="S9" s="1">
        <v>11794152</v>
      </c>
      <c r="T9" s="1">
        <v>10440906</v>
      </c>
      <c r="U9" s="1">
        <v>1353246</v>
      </c>
      <c r="V9" s="1">
        <v>6104610</v>
      </c>
      <c r="W9" s="1">
        <v>6893824</v>
      </c>
      <c r="X9" s="1">
        <v>789214</v>
      </c>
      <c r="Y9" s="1">
        <v>-169794</v>
      </c>
      <c r="Z9" s="1">
        <v>507075</v>
      </c>
      <c r="AA9" s="1">
        <v>676869</v>
      </c>
      <c r="AB9" s="9">
        <v>6151351</v>
      </c>
      <c r="AC9" s="1"/>
      <c r="AD9" s="45" t="s">
        <v>3</v>
      </c>
      <c r="AE9" s="1">
        <v>414948</v>
      </c>
      <c r="AF9" s="1">
        <v>511749</v>
      </c>
      <c r="AG9" s="1">
        <v>96801</v>
      </c>
      <c r="AH9" s="1">
        <v>2264142</v>
      </c>
      <c r="AI9" s="1">
        <v>3216383</v>
      </c>
      <c r="AJ9" s="1">
        <v>255878</v>
      </c>
      <c r="AK9" s="1">
        <v>123053</v>
      </c>
      <c r="AL9" s="1">
        <v>138597</v>
      </c>
      <c r="AM9" s="1">
        <v>15544</v>
      </c>
      <c r="AN9" s="1">
        <v>22197976</v>
      </c>
      <c r="AO9" s="1">
        <v>6636935</v>
      </c>
      <c r="AP9" s="1">
        <v>6031209</v>
      </c>
      <c r="AQ9" s="9">
        <v>605726</v>
      </c>
      <c r="AR9" s="1"/>
      <c r="AS9" s="45" t="s">
        <v>3</v>
      </c>
      <c r="AT9" s="1">
        <v>592276</v>
      </c>
      <c r="AU9" s="1">
        <v>332508</v>
      </c>
      <c r="AV9" s="1">
        <v>259768</v>
      </c>
      <c r="AW9" s="1">
        <v>14968765</v>
      </c>
      <c r="AX9" s="1">
        <v>557040</v>
      </c>
      <c r="AY9" s="1">
        <v>3805835</v>
      </c>
      <c r="AZ9" s="1">
        <v>10605890</v>
      </c>
      <c r="BA9" s="1">
        <v>110103807</v>
      </c>
      <c r="BB9" s="1">
        <v>54263</v>
      </c>
      <c r="BC9" s="9">
        <v>2029.0770322319077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2026.9169670936565</v>
      </c>
      <c r="C10" s="109">
        <f t="shared" si="1"/>
        <v>1513.8906190074404</v>
      </c>
      <c r="D10" s="109">
        <f t="shared" si="2"/>
        <v>86.450947303827562</v>
      </c>
      <c r="E10" s="109">
        <f t="shared" si="3"/>
        <v>147.45106236097263</v>
      </c>
      <c r="F10" s="109">
        <f t="shared" si="4"/>
        <v>36.734716575899363</v>
      </c>
      <c r="G10" s="109">
        <f t="shared" si="5"/>
        <v>242.38962184551661</v>
      </c>
      <c r="H10" s="108" t="s">
        <v>4</v>
      </c>
      <c r="I10" s="119">
        <f t="shared" si="6"/>
        <v>52849833</v>
      </c>
      <c r="J10" s="115">
        <f t="shared" si="7"/>
        <v>39473184</v>
      </c>
      <c r="K10" s="115">
        <f t="shared" si="8"/>
        <v>2254122</v>
      </c>
      <c r="L10" s="115">
        <f t="shared" si="9"/>
        <v>3844639</v>
      </c>
      <c r="M10" s="115">
        <f t="shared" si="10"/>
        <v>957821</v>
      </c>
      <c r="N10" s="120">
        <f t="shared" si="11"/>
        <v>6320067</v>
      </c>
      <c r="P10" s="45" t="s">
        <v>4</v>
      </c>
      <c r="Q10" s="1">
        <v>39473184</v>
      </c>
      <c r="R10" s="1">
        <v>33784969</v>
      </c>
      <c r="S10" s="1">
        <v>5688215</v>
      </c>
      <c r="T10" s="1">
        <v>5031219</v>
      </c>
      <c r="U10" s="1">
        <v>656996</v>
      </c>
      <c r="V10" s="1">
        <v>2254122</v>
      </c>
      <c r="W10" s="1">
        <v>3145238</v>
      </c>
      <c r="X10" s="1">
        <v>891116</v>
      </c>
      <c r="Y10" s="1">
        <v>-196677</v>
      </c>
      <c r="Z10" s="1">
        <v>635674</v>
      </c>
      <c r="AA10" s="1">
        <v>832351</v>
      </c>
      <c r="AB10" s="9">
        <v>2379292</v>
      </c>
      <c r="AC10" s="1"/>
      <c r="AD10" s="45" t="s">
        <v>4</v>
      </c>
      <c r="AE10" s="1">
        <v>198513</v>
      </c>
      <c r="AF10" s="1">
        <v>248245</v>
      </c>
      <c r="AG10" s="1">
        <v>49732</v>
      </c>
      <c r="AH10" s="1">
        <v>468214</v>
      </c>
      <c r="AI10" s="1">
        <v>1699296</v>
      </c>
      <c r="AJ10" s="1">
        <v>13269</v>
      </c>
      <c r="AK10" s="1">
        <v>71507</v>
      </c>
      <c r="AL10" s="1">
        <v>80540</v>
      </c>
      <c r="AM10" s="1">
        <v>9033</v>
      </c>
      <c r="AN10" s="1">
        <v>11122527</v>
      </c>
      <c r="AO10" s="1">
        <v>3844639</v>
      </c>
      <c r="AP10" s="1">
        <v>3327854</v>
      </c>
      <c r="AQ10" s="9">
        <v>516785</v>
      </c>
      <c r="AR10" s="1"/>
      <c r="AS10" s="45" t="s">
        <v>4</v>
      </c>
      <c r="AT10" s="1">
        <v>957821</v>
      </c>
      <c r="AU10" s="1">
        <v>765748</v>
      </c>
      <c r="AV10" s="1">
        <v>192073</v>
      </c>
      <c r="AW10" s="1">
        <v>6320067</v>
      </c>
      <c r="AX10" s="1">
        <v>546509</v>
      </c>
      <c r="AY10" s="1">
        <v>1433102</v>
      </c>
      <c r="AZ10" s="1">
        <v>4340456</v>
      </c>
      <c r="BA10" s="1">
        <v>52849833</v>
      </c>
      <c r="BB10" s="1">
        <v>26074</v>
      </c>
      <c r="BC10" s="9">
        <v>2026.9169670936565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2194.0167073565312</v>
      </c>
      <c r="C11" s="109">
        <f t="shared" si="1"/>
        <v>1568.0686089949113</v>
      </c>
      <c r="D11" s="109">
        <f t="shared" si="2"/>
        <v>92.3766214666</v>
      </c>
      <c r="E11" s="109">
        <f t="shared" si="3"/>
        <v>160.60752419331118</v>
      </c>
      <c r="F11" s="109">
        <f t="shared" si="4"/>
        <v>5.3465011618672236</v>
      </c>
      <c r="G11" s="109">
        <f t="shared" si="5"/>
        <v>367.61745153984174</v>
      </c>
      <c r="H11" s="108" t="s">
        <v>5</v>
      </c>
      <c r="I11" s="119">
        <f t="shared" si="6"/>
        <v>149179972</v>
      </c>
      <c r="J11" s="115">
        <f t="shared" si="7"/>
        <v>106619257</v>
      </c>
      <c r="K11" s="115">
        <f t="shared" si="8"/>
        <v>6281056</v>
      </c>
      <c r="L11" s="115">
        <f t="shared" si="9"/>
        <v>10920348</v>
      </c>
      <c r="M11" s="115">
        <f t="shared" si="10"/>
        <v>363530</v>
      </c>
      <c r="N11" s="120">
        <f t="shared" si="11"/>
        <v>24995781</v>
      </c>
      <c r="P11" s="45" t="s">
        <v>5</v>
      </c>
      <c r="Q11" s="1">
        <v>106619257</v>
      </c>
      <c r="R11" s="1">
        <v>91231943</v>
      </c>
      <c r="S11" s="1">
        <v>15387314</v>
      </c>
      <c r="T11" s="1">
        <v>13616930</v>
      </c>
      <c r="U11" s="1">
        <v>1770384</v>
      </c>
      <c r="V11" s="1">
        <v>6281056</v>
      </c>
      <c r="W11" s="1">
        <v>8197383</v>
      </c>
      <c r="X11" s="1">
        <v>1916327</v>
      </c>
      <c r="Y11" s="1">
        <v>-434058</v>
      </c>
      <c r="Z11" s="1">
        <v>1340767</v>
      </c>
      <c r="AA11" s="1">
        <v>1774825</v>
      </c>
      <c r="AB11" s="9">
        <v>6490169</v>
      </c>
      <c r="AC11" s="1"/>
      <c r="AD11" s="45" t="s">
        <v>5</v>
      </c>
      <c r="AE11" s="1">
        <v>450727</v>
      </c>
      <c r="AF11" s="1">
        <v>563814</v>
      </c>
      <c r="AG11" s="1">
        <v>113087</v>
      </c>
      <c r="AH11" s="1">
        <v>992048</v>
      </c>
      <c r="AI11" s="1">
        <v>4696913</v>
      </c>
      <c r="AJ11" s="1">
        <v>350481</v>
      </c>
      <c r="AK11" s="1">
        <v>224945</v>
      </c>
      <c r="AL11" s="1">
        <v>253360</v>
      </c>
      <c r="AM11" s="1">
        <v>28415</v>
      </c>
      <c r="AN11" s="1">
        <v>36279659</v>
      </c>
      <c r="AO11" s="1">
        <v>10920348</v>
      </c>
      <c r="AP11" s="1">
        <v>9515117</v>
      </c>
      <c r="AQ11" s="9">
        <v>1405231</v>
      </c>
      <c r="AR11" s="1"/>
      <c r="AS11" s="45" t="s">
        <v>5</v>
      </c>
      <c r="AT11" s="1">
        <v>363530</v>
      </c>
      <c r="AU11" s="1">
        <v>20468</v>
      </c>
      <c r="AV11" s="1">
        <v>343062</v>
      </c>
      <c r="AW11" s="1">
        <v>24995781</v>
      </c>
      <c r="AX11" s="1">
        <v>6556862</v>
      </c>
      <c r="AY11" s="1">
        <v>5080766</v>
      </c>
      <c r="AZ11" s="1">
        <v>13358153</v>
      </c>
      <c r="BA11" s="1">
        <v>149179972</v>
      </c>
      <c r="BB11" s="1">
        <v>67994</v>
      </c>
      <c r="BC11" s="9">
        <v>2194.0167073565312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1994.4764410606654</v>
      </c>
      <c r="C12" s="109">
        <f t="shared" si="1"/>
        <v>1444.1275821530537</v>
      </c>
      <c r="D12" s="109">
        <f t="shared" si="2"/>
        <v>103.45199574539551</v>
      </c>
      <c r="E12" s="109">
        <f t="shared" si="3"/>
        <v>141.32340592285729</v>
      </c>
      <c r="F12" s="109">
        <f t="shared" si="4"/>
        <v>15.226613670716006</v>
      </c>
      <c r="G12" s="109">
        <f t="shared" si="5"/>
        <v>290.34684356864284</v>
      </c>
      <c r="H12" s="108" t="s">
        <v>6</v>
      </c>
      <c r="I12" s="119">
        <f t="shared" si="6"/>
        <v>106881998</v>
      </c>
      <c r="J12" s="115">
        <f t="shared" si="7"/>
        <v>77389353</v>
      </c>
      <c r="K12" s="115">
        <f t="shared" si="8"/>
        <v>5543889</v>
      </c>
      <c r="L12" s="115">
        <f t="shared" si="9"/>
        <v>7573380</v>
      </c>
      <c r="M12" s="115">
        <f t="shared" si="10"/>
        <v>815979</v>
      </c>
      <c r="N12" s="120">
        <f t="shared" si="11"/>
        <v>15559397</v>
      </c>
      <c r="P12" s="45" t="s">
        <v>6</v>
      </c>
      <c r="Q12" s="1">
        <v>77389353</v>
      </c>
      <c r="R12" s="1">
        <v>66215899</v>
      </c>
      <c r="S12" s="1">
        <v>11173454</v>
      </c>
      <c r="T12" s="1">
        <v>9886240</v>
      </c>
      <c r="U12" s="1">
        <v>1287214</v>
      </c>
      <c r="V12" s="1">
        <v>5543889</v>
      </c>
      <c r="W12" s="1">
        <v>7143220</v>
      </c>
      <c r="X12" s="1">
        <v>1599331</v>
      </c>
      <c r="Y12" s="1">
        <v>-618571</v>
      </c>
      <c r="Z12" s="1">
        <v>876235</v>
      </c>
      <c r="AA12" s="1">
        <v>1494806</v>
      </c>
      <c r="AB12" s="9">
        <v>6039180</v>
      </c>
      <c r="AC12" s="1"/>
      <c r="AD12" s="45" t="s">
        <v>6</v>
      </c>
      <c r="AE12" s="1">
        <v>336403</v>
      </c>
      <c r="AF12" s="1">
        <v>425355</v>
      </c>
      <c r="AG12" s="1">
        <v>88952</v>
      </c>
      <c r="AH12" s="1">
        <v>779450</v>
      </c>
      <c r="AI12" s="1">
        <v>3799152</v>
      </c>
      <c r="AJ12" s="1">
        <v>1124175</v>
      </c>
      <c r="AK12" s="1">
        <v>123280</v>
      </c>
      <c r="AL12" s="1">
        <v>138853</v>
      </c>
      <c r="AM12" s="1">
        <v>15573</v>
      </c>
      <c r="AN12" s="1">
        <v>23948756</v>
      </c>
      <c r="AO12" s="1">
        <v>7573380</v>
      </c>
      <c r="AP12" s="1">
        <v>6655533</v>
      </c>
      <c r="AQ12" s="9">
        <v>917847</v>
      </c>
      <c r="AR12" s="1"/>
      <c r="AS12" s="45" t="s">
        <v>6</v>
      </c>
      <c r="AT12" s="1">
        <v>815979</v>
      </c>
      <c r="AU12" s="1">
        <v>516898</v>
      </c>
      <c r="AV12" s="1">
        <v>299081</v>
      </c>
      <c r="AW12" s="1">
        <v>15559397</v>
      </c>
      <c r="AX12" s="1">
        <v>2460898</v>
      </c>
      <c r="AY12" s="1">
        <v>3943974</v>
      </c>
      <c r="AZ12" s="1">
        <v>9154525</v>
      </c>
      <c r="BA12" s="1">
        <v>106881998</v>
      </c>
      <c r="BB12" s="1">
        <v>53589</v>
      </c>
      <c r="BC12" s="9">
        <v>1994.4764410606654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2098.28125</v>
      </c>
      <c r="C13" s="109">
        <f t="shared" si="1"/>
        <v>1511.5387924005217</v>
      </c>
      <c r="D13" s="109">
        <f t="shared" si="2"/>
        <v>101.81476272015655</v>
      </c>
      <c r="E13" s="109">
        <f t="shared" si="3"/>
        <v>162.91428163731246</v>
      </c>
      <c r="F13" s="109">
        <f t="shared" si="4"/>
        <v>6.3769365622961516</v>
      </c>
      <c r="G13" s="109">
        <f t="shared" si="5"/>
        <v>315.63647667971298</v>
      </c>
      <c r="H13" s="108" t="s">
        <v>7</v>
      </c>
      <c r="I13" s="119">
        <f t="shared" si="6"/>
        <v>102933285</v>
      </c>
      <c r="J13" s="115">
        <f t="shared" si="7"/>
        <v>74150047</v>
      </c>
      <c r="K13" s="115">
        <f t="shared" si="8"/>
        <v>4994625</v>
      </c>
      <c r="L13" s="115">
        <f t="shared" si="9"/>
        <v>7991923</v>
      </c>
      <c r="M13" s="115">
        <f t="shared" si="10"/>
        <v>312827</v>
      </c>
      <c r="N13" s="120">
        <f t="shared" si="11"/>
        <v>15483863</v>
      </c>
      <c r="P13" s="45" t="s">
        <v>7</v>
      </c>
      <c r="Q13" s="1">
        <v>74150047</v>
      </c>
      <c r="R13" s="1">
        <v>63446015</v>
      </c>
      <c r="S13" s="1">
        <v>10704032</v>
      </c>
      <c r="T13" s="1">
        <v>9469642</v>
      </c>
      <c r="U13" s="1">
        <v>1234390</v>
      </c>
      <c r="V13" s="1">
        <v>4994625</v>
      </c>
      <c r="W13" s="1">
        <v>6543326</v>
      </c>
      <c r="X13" s="1">
        <v>1548701</v>
      </c>
      <c r="Y13" s="1">
        <v>-324174</v>
      </c>
      <c r="Z13" s="1">
        <v>1133935</v>
      </c>
      <c r="AA13" s="1">
        <v>1458109</v>
      </c>
      <c r="AB13" s="9">
        <v>5219345</v>
      </c>
      <c r="AC13" s="1"/>
      <c r="AD13" s="45" t="s">
        <v>7</v>
      </c>
      <c r="AE13" s="1">
        <v>245966</v>
      </c>
      <c r="AF13" s="1">
        <v>323995</v>
      </c>
      <c r="AG13" s="1">
        <v>78029</v>
      </c>
      <c r="AH13" s="1">
        <v>618974</v>
      </c>
      <c r="AI13" s="1">
        <v>3361401</v>
      </c>
      <c r="AJ13" s="1">
        <v>993004</v>
      </c>
      <c r="AK13" s="1">
        <v>99454</v>
      </c>
      <c r="AL13" s="1">
        <v>112017</v>
      </c>
      <c r="AM13" s="1">
        <v>12563</v>
      </c>
      <c r="AN13" s="1">
        <v>23788613</v>
      </c>
      <c r="AO13" s="1">
        <v>7991923</v>
      </c>
      <c r="AP13" s="1">
        <v>7188093</v>
      </c>
      <c r="AQ13" s="9">
        <v>803830</v>
      </c>
      <c r="AR13" s="1"/>
      <c r="AS13" s="45" t="s">
        <v>7</v>
      </c>
      <c r="AT13" s="1">
        <v>312827</v>
      </c>
      <c r="AU13" s="1">
        <v>88385</v>
      </c>
      <c r="AV13" s="1">
        <v>224442</v>
      </c>
      <c r="AW13" s="1">
        <v>15483863</v>
      </c>
      <c r="AX13" s="1">
        <v>3690312</v>
      </c>
      <c r="AY13" s="1">
        <v>3251804</v>
      </c>
      <c r="AZ13" s="1">
        <v>8541747</v>
      </c>
      <c r="BA13" s="1">
        <v>102933285</v>
      </c>
      <c r="BB13" s="1">
        <v>49056</v>
      </c>
      <c r="BC13" s="9">
        <v>2098.28125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2145.2737343465697</v>
      </c>
      <c r="C14" s="109">
        <f t="shared" si="1"/>
        <v>1640.9161671839879</v>
      </c>
      <c r="D14" s="109">
        <f t="shared" si="2"/>
        <v>79.264904206357699</v>
      </c>
      <c r="E14" s="109">
        <f t="shared" si="3"/>
        <v>132.6591833458204</v>
      </c>
      <c r="F14" s="109">
        <f t="shared" si="4"/>
        <v>4.3615808626779407</v>
      </c>
      <c r="G14" s="109">
        <f t="shared" si="5"/>
        <v>288.07189874772558</v>
      </c>
      <c r="H14" s="108" t="s">
        <v>8</v>
      </c>
      <c r="I14" s="119">
        <f t="shared" si="6"/>
        <v>80173170</v>
      </c>
      <c r="J14" s="115">
        <f t="shared" si="7"/>
        <v>61324319</v>
      </c>
      <c r="K14" s="115">
        <f t="shared" si="8"/>
        <v>2962288</v>
      </c>
      <c r="L14" s="115">
        <f t="shared" si="9"/>
        <v>4957739</v>
      </c>
      <c r="M14" s="115">
        <f t="shared" si="10"/>
        <v>163001</v>
      </c>
      <c r="N14" s="120">
        <f t="shared" si="11"/>
        <v>10765823</v>
      </c>
      <c r="P14" s="45" t="s">
        <v>8</v>
      </c>
      <c r="Q14" s="1">
        <v>61324319</v>
      </c>
      <c r="R14" s="1">
        <v>52474437</v>
      </c>
      <c r="S14" s="1">
        <v>8849882</v>
      </c>
      <c r="T14" s="1">
        <v>7831429</v>
      </c>
      <c r="U14" s="1">
        <v>1018453</v>
      </c>
      <c r="V14" s="1">
        <v>2962288</v>
      </c>
      <c r="W14" s="1">
        <v>3631267</v>
      </c>
      <c r="X14" s="1">
        <v>668979</v>
      </c>
      <c r="Y14" s="1">
        <v>-196026</v>
      </c>
      <c r="Z14" s="1">
        <v>406097</v>
      </c>
      <c r="AA14" s="1">
        <v>602123</v>
      </c>
      <c r="AB14" s="9">
        <v>3108974</v>
      </c>
      <c r="AC14" s="1"/>
      <c r="AD14" s="45" t="s">
        <v>8</v>
      </c>
      <c r="AE14" s="1">
        <v>206201</v>
      </c>
      <c r="AF14" s="1">
        <v>266824</v>
      </c>
      <c r="AG14" s="1">
        <v>60623</v>
      </c>
      <c r="AH14" s="1">
        <v>275554</v>
      </c>
      <c r="AI14" s="1">
        <v>2478142</v>
      </c>
      <c r="AJ14" s="1">
        <v>149077</v>
      </c>
      <c r="AK14" s="1">
        <v>49340</v>
      </c>
      <c r="AL14" s="1">
        <v>55573</v>
      </c>
      <c r="AM14" s="1">
        <v>6233</v>
      </c>
      <c r="AN14" s="1">
        <v>15886563</v>
      </c>
      <c r="AO14" s="1">
        <v>4957739</v>
      </c>
      <c r="AP14" s="1">
        <v>4452941</v>
      </c>
      <c r="AQ14" s="9">
        <v>504798</v>
      </c>
      <c r="AR14" s="1"/>
      <c r="AS14" s="45" t="s">
        <v>8</v>
      </c>
      <c r="AT14" s="1">
        <v>163001</v>
      </c>
      <c r="AU14" s="1">
        <v>20689</v>
      </c>
      <c r="AV14" s="1">
        <v>142312</v>
      </c>
      <c r="AW14" s="1">
        <v>10765823</v>
      </c>
      <c r="AX14" s="1">
        <v>1109800</v>
      </c>
      <c r="AY14" s="1">
        <v>2896176</v>
      </c>
      <c r="AZ14" s="1">
        <v>6759847</v>
      </c>
      <c r="BA14" s="1">
        <v>80173170</v>
      </c>
      <c r="BB14" s="1">
        <v>37372</v>
      </c>
      <c r="BC14" s="9">
        <v>2145.2737343465697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2019.9804826117813</v>
      </c>
      <c r="C15" s="115">
        <f t="shared" si="1"/>
        <v>1384.7890702625975</v>
      </c>
      <c r="D15" s="115">
        <f t="shared" si="2"/>
        <v>84.66068133427963</v>
      </c>
      <c r="E15" s="115">
        <f t="shared" si="3"/>
        <v>170.56845280340667</v>
      </c>
      <c r="F15" s="115">
        <f t="shared" si="4"/>
        <v>15.400816181689141</v>
      </c>
      <c r="G15" s="115">
        <f t="shared" si="5"/>
        <v>364.56146202980835</v>
      </c>
      <c r="H15" s="108" t="s">
        <v>35</v>
      </c>
      <c r="I15" s="119">
        <f t="shared" si="6"/>
        <v>56923050</v>
      </c>
      <c r="J15" s="115">
        <f t="shared" si="7"/>
        <v>39023356</v>
      </c>
      <c r="K15" s="115">
        <f t="shared" si="8"/>
        <v>2385738</v>
      </c>
      <c r="L15" s="115">
        <f t="shared" si="9"/>
        <v>4806619</v>
      </c>
      <c r="M15" s="115">
        <f t="shared" si="10"/>
        <v>433995</v>
      </c>
      <c r="N15" s="120">
        <f t="shared" si="11"/>
        <v>10273342</v>
      </c>
      <c r="P15" s="45" t="s">
        <v>35</v>
      </c>
      <c r="Q15" s="1">
        <v>39023356</v>
      </c>
      <c r="R15" s="1">
        <v>33393410</v>
      </c>
      <c r="S15" s="1">
        <v>5629946</v>
      </c>
      <c r="T15" s="1">
        <v>4983413</v>
      </c>
      <c r="U15" s="1">
        <v>646533</v>
      </c>
      <c r="V15" s="1">
        <v>2385738</v>
      </c>
      <c r="W15" s="1">
        <v>3004204</v>
      </c>
      <c r="X15" s="1">
        <v>618466</v>
      </c>
      <c r="Y15" s="1">
        <v>-418284</v>
      </c>
      <c r="Z15" s="1">
        <v>143926</v>
      </c>
      <c r="AA15" s="1">
        <v>562210</v>
      </c>
      <c r="AB15" s="9">
        <v>2750211</v>
      </c>
      <c r="AC15" s="1"/>
      <c r="AD15" s="45" t="s">
        <v>35</v>
      </c>
      <c r="AE15" s="1">
        <v>322476</v>
      </c>
      <c r="AF15" s="1">
        <v>371935</v>
      </c>
      <c r="AG15" s="1">
        <v>49459</v>
      </c>
      <c r="AH15" s="1">
        <v>244382</v>
      </c>
      <c r="AI15" s="1">
        <v>2086124</v>
      </c>
      <c r="AJ15" s="1">
        <v>97229</v>
      </c>
      <c r="AK15" s="1">
        <v>53811</v>
      </c>
      <c r="AL15" s="1">
        <v>60608</v>
      </c>
      <c r="AM15" s="1">
        <v>6797</v>
      </c>
      <c r="AN15" s="1">
        <v>15513956</v>
      </c>
      <c r="AO15" s="1">
        <v>4806619</v>
      </c>
      <c r="AP15" s="1">
        <v>4307440</v>
      </c>
      <c r="AQ15" s="9">
        <v>499179</v>
      </c>
      <c r="AR15" s="1"/>
      <c r="AS15" s="45" t="s">
        <v>35</v>
      </c>
      <c r="AT15" s="1">
        <v>433995</v>
      </c>
      <c r="AU15" s="1">
        <v>240517</v>
      </c>
      <c r="AV15" s="1">
        <v>193478</v>
      </c>
      <c r="AW15" s="1">
        <v>10273342</v>
      </c>
      <c r="AX15" s="1">
        <v>1824388</v>
      </c>
      <c r="AY15" s="1">
        <v>2420874</v>
      </c>
      <c r="AZ15" s="1">
        <v>6028080</v>
      </c>
      <c r="BA15" s="1">
        <v>56923050</v>
      </c>
      <c r="BB15" s="1">
        <v>28180</v>
      </c>
      <c r="BC15" s="9">
        <v>2019.9804826117813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2088.0198830409358</v>
      </c>
      <c r="C16" s="109">
        <f t="shared" si="1"/>
        <v>1490.7665760645746</v>
      </c>
      <c r="D16" s="109">
        <f t="shared" si="2"/>
        <v>83.761881228893827</v>
      </c>
      <c r="E16" s="109">
        <f t="shared" si="3"/>
        <v>152.61143233671032</v>
      </c>
      <c r="F16" s="109">
        <f t="shared" si="4"/>
        <v>27.089218351041925</v>
      </c>
      <c r="G16" s="109">
        <f t="shared" si="5"/>
        <v>333.79077505971503</v>
      </c>
      <c r="H16" s="108" t="s">
        <v>36</v>
      </c>
      <c r="I16" s="119">
        <f t="shared" si="6"/>
        <v>126753247</v>
      </c>
      <c r="J16" s="115">
        <f t="shared" si="7"/>
        <v>90496985</v>
      </c>
      <c r="K16" s="115">
        <f t="shared" si="8"/>
        <v>5084765</v>
      </c>
      <c r="L16" s="115">
        <f t="shared" si="9"/>
        <v>9264277</v>
      </c>
      <c r="M16" s="115">
        <f t="shared" si="10"/>
        <v>1644451</v>
      </c>
      <c r="N16" s="120">
        <f t="shared" si="11"/>
        <v>20262769</v>
      </c>
      <c r="P16" s="45" t="s">
        <v>36</v>
      </c>
      <c r="Q16" s="1">
        <v>90496985</v>
      </c>
      <c r="R16" s="1">
        <v>77428941</v>
      </c>
      <c r="S16" s="1">
        <v>13068044</v>
      </c>
      <c r="T16" s="1">
        <v>11557171</v>
      </c>
      <c r="U16" s="1">
        <v>1510873</v>
      </c>
      <c r="V16" s="1">
        <v>5084765</v>
      </c>
      <c r="W16" s="1">
        <v>6686277</v>
      </c>
      <c r="X16" s="1">
        <v>1601512</v>
      </c>
      <c r="Y16" s="1">
        <v>-765945</v>
      </c>
      <c r="Z16" s="1">
        <v>722843</v>
      </c>
      <c r="AA16" s="1">
        <v>1488788</v>
      </c>
      <c r="AB16" s="9">
        <v>5738727</v>
      </c>
      <c r="AC16" s="1"/>
      <c r="AD16" s="45" t="s">
        <v>36</v>
      </c>
      <c r="AE16" s="1">
        <v>331764</v>
      </c>
      <c r="AF16" s="1">
        <v>430343</v>
      </c>
      <c r="AG16" s="1">
        <v>98579</v>
      </c>
      <c r="AH16" s="1">
        <v>984416</v>
      </c>
      <c r="AI16" s="1">
        <v>4240228</v>
      </c>
      <c r="AJ16" s="1">
        <v>182319</v>
      </c>
      <c r="AK16" s="1">
        <v>111983</v>
      </c>
      <c r="AL16" s="1">
        <v>126128</v>
      </c>
      <c r="AM16" s="1">
        <v>14145</v>
      </c>
      <c r="AN16" s="1">
        <v>31171497</v>
      </c>
      <c r="AO16" s="1">
        <v>9264277</v>
      </c>
      <c r="AP16" s="1">
        <v>8520520</v>
      </c>
      <c r="AQ16" s="9">
        <v>743757</v>
      </c>
      <c r="AR16" s="1"/>
      <c r="AS16" s="45" t="s">
        <v>36</v>
      </c>
      <c r="AT16" s="10">
        <v>1644451</v>
      </c>
      <c r="AU16" s="1">
        <v>1353531</v>
      </c>
      <c r="AV16" s="1">
        <v>290920</v>
      </c>
      <c r="AW16" s="1">
        <v>20262769</v>
      </c>
      <c r="AX16" s="1">
        <v>4154201</v>
      </c>
      <c r="AY16" s="1">
        <v>4424258</v>
      </c>
      <c r="AZ16" s="1">
        <v>11684310</v>
      </c>
      <c r="BA16" s="1">
        <v>126753247</v>
      </c>
      <c r="BB16" s="1">
        <v>60705</v>
      </c>
      <c r="BC16" s="9">
        <v>2088.0198830409358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2051.669706840391</v>
      </c>
      <c r="C17" s="109">
        <f t="shared" si="1"/>
        <v>1481.5972855591749</v>
      </c>
      <c r="D17" s="109">
        <f t="shared" si="2"/>
        <v>91.090951863916032</v>
      </c>
      <c r="E17" s="109">
        <f t="shared" si="3"/>
        <v>141.32794064422728</v>
      </c>
      <c r="F17" s="109">
        <f t="shared" si="4"/>
        <v>8.4173362287368807</v>
      </c>
      <c r="G17" s="109">
        <f t="shared" si="5"/>
        <v>329.23619254433589</v>
      </c>
      <c r="H17" s="108" t="s">
        <v>37</v>
      </c>
      <c r="I17" s="119">
        <f t="shared" si="6"/>
        <v>56687634</v>
      </c>
      <c r="J17" s="115">
        <f t="shared" si="7"/>
        <v>40936533</v>
      </c>
      <c r="K17" s="115">
        <f t="shared" si="8"/>
        <v>2516843</v>
      </c>
      <c r="L17" s="115">
        <f t="shared" si="9"/>
        <v>3904891</v>
      </c>
      <c r="M17" s="115">
        <f t="shared" si="10"/>
        <v>232571</v>
      </c>
      <c r="N17" s="120">
        <f t="shared" si="11"/>
        <v>9096796</v>
      </c>
      <c r="P17" s="45" t="s">
        <v>37</v>
      </c>
      <c r="Q17" s="1">
        <v>40936533</v>
      </c>
      <c r="R17" s="1">
        <v>35033865</v>
      </c>
      <c r="S17" s="1">
        <v>5902668</v>
      </c>
      <c r="T17" s="1">
        <v>5220916</v>
      </c>
      <c r="U17" s="1">
        <v>681752</v>
      </c>
      <c r="V17" s="1">
        <v>2516843</v>
      </c>
      <c r="W17" s="1">
        <v>3439384</v>
      </c>
      <c r="X17" s="1">
        <v>922541</v>
      </c>
      <c r="Y17" s="1">
        <v>-221923</v>
      </c>
      <c r="Z17" s="1">
        <v>646600</v>
      </c>
      <c r="AA17" s="1">
        <v>868523</v>
      </c>
      <c r="AB17" s="9">
        <v>2680901</v>
      </c>
      <c r="AC17" s="1"/>
      <c r="AD17" s="45" t="s">
        <v>37</v>
      </c>
      <c r="AE17" s="1">
        <v>134428</v>
      </c>
      <c r="AF17" s="1">
        <v>181136</v>
      </c>
      <c r="AG17" s="1">
        <v>46708</v>
      </c>
      <c r="AH17" s="1">
        <v>288218</v>
      </c>
      <c r="AI17" s="1">
        <v>2042033</v>
      </c>
      <c r="AJ17" s="1">
        <v>216222</v>
      </c>
      <c r="AK17" s="1">
        <v>57865</v>
      </c>
      <c r="AL17" s="1">
        <v>65175</v>
      </c>
      <c r="AM17" s="1">
        <v>7310</v>
      </c>
      <c r="AN17" s="1">
        <v>13234258</v>
      </c>
      <c r="AO17" s="1">
        <v>3904891</v>
      </c>
      <c r="AP17" s="1">
        <v>3506014</v>
      </c>
      <c r="AQ17" s="9">
        <v>398877</v>
      </c>
      <c r="AR17" s="1"/>
      <c r="AS17" s="45" t="s">
        <v>37</v>
      </c>
      <c r="AT17" s="1">
        <v>232571</v>
      </c>
      <c r="AU17" s="1">
        <v>100876</v>
      </c>
      <c r="AV17" s="1">
        <v>131695</v>
      </c>
      <c r="AW17" s="1">
        <v>9096796</v>
      </c>
      <c r="AX17" s="1">
        <v>2644342</v>
      </c>
      <c r="AY17" s="1">
        <v>1862180</v>
      </c>
      <c r="AZ17" s="1">
        <v>4590274</v>
      </c>
      <c r="BA17" s="1">
        <v>56687634</v>
      </c>
      <c r="BB17" s="1">
        <v>27630</v>
      </c>
      <c r="BC17" s="9">
        <v>2051.669706840391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1938.2217341392559</v>
      </c>
      <c r="C18" s="109">
        <f t="shared" si="1"/>
        <v>1352.0785188829539</v>
      </c>
      <c r="D18" s="109">
        <f t="shared" si="2"/>
        <v>98.482745290975544</v>
      </c>
      <c r="E18" s="109">
        <f t="shared" si="3"/>
        <v>151.34380564145815</v>
      </c>
      <c r="F18" s="109">
        <f t="shared" si="4"/>
        <v>13.305864023990255</v>
      </c>
      <c r="G18" s="109">
        <f t="shared" si="5"/>
        <v>323.01080029987816</v>
      </c>
      <c r="H18" s="108" t="s">
        <v>38</v>
      </c>
      <c r="I18" s="119">
        <f t="shared" si="6"/>
        <v>165462113</v>
      </c>
      <c r="J18" s="115">
        <f t="shared" si="7"/>
        <v>115424239</v>
      </c>
      <c r="K18" s="115">
        <f t="shared" si="8"/>
        <v>8407275</v>
      </c>
      <c r="L18" s="115">
        <f t="shared" si="9"/>
        <v>12919918</v>
      </c>
      <c r="M18" s="115">
        <f t="shared" si="10"/>
        <v>1135895</v>
      </c>
      <c r="N18" s="120">
        <f t="shared" si="11"/>
        <v>27574786</v>
      </c>
      <c r="P18" s="45" t="s">
        <v>38</v>
      </c>
      <c r="Q18" s="1">
        <v>115424239</v>
      </c>
      <c r="R18" s="1">
        <v>98779914</v>
      </c>
      <c r="S18" s="1">
        <v>16644325</v>
      </c>
      <c r="T18" s="1">
        <v>14723227</v>
      </c>
      <c r="U18" s="1">
        <v>1921098</v>
      </c>
      <c r="V18" s="1">
        <v>8407275</v>
      </c>
      <c r="W18" s="1">
        <v>10561239</v>
      </c>
      <c r="X18" s="1">
        <v>2153964</v>
      </c>
      <c r="Y18" s="1">
        <v>-574925</v>
      </c>
      <c r="Z18" s="1">
        <v>1398564</v>
      </c>
      <c r="AA18" s="1">
        <v>1973489</v>
      </c>
      <c r="AB18" s="9">
        <v>8786590</v>
      </c>
      <c r="AC18" s="1"/>
      <c r="AD18" s="45" t="s">
        <v>38</v>
      </c>
      <c r="AE18" s="1">
        <v>996608</v>
      </c>
      <c r="AF18" s="1">
        <v>1152374</v>
      </c>
      <c r="AG18" s="1">
        <v>155766</v>
      </c>
      <c r="AH18" s="1">
        <v>1466437</v>
      </c>
      <c r="AI18" s="1">
        <v>5671040</v>
      </c>
      <c r="AJ18" s="1">
        <v>652505</v>
      </c>
      <c r="AK18" s="1">
        <v>195610</v>
      </c>
      <c r="AL18" s="1">
        <v>220319</v>
      </c>
      <c r="AM18" s="1">
        <v>24709</v>
      </c>
      <c r="AN18" s="1">
        <v>41630599</v>
      </c>
      <c r="AO18" s="1">
        <v>12919918</v>
      </c>
      <c r="AP18" s="1">
        <v>11220936</v>
      </c>
      <c r="AQ18" s="9">
        <v>1698982</v>
      </c>
      <c r="AR18" s="1"/>
      <c r="AS18" s="45" t="s">
        <v>38</v>
      </c>
      <c r="AT18" s="1">
        <v>1135895</v>
      </c>
      <c r="AU18" s="1">
        <v>555373</v>
      </c>
      <c r="AV18" s="1">
        <v>580522</v>
      </c>
      <c r="AW18" s="1">
        <v>27574786</v>
      </c>
      <c r="AX18" s="1">
        <v>3417409</v>
      </c>
      <c r="AY18" s="1">
        <v>7546975</v>
      </c>
      <c r="AZ18" s="1">
        <v>16610402</v>
      </c>
      <c r="BA18" s="1">
        <v>165462113</v>
      </c>
      <c r="BB18" s="1">
        <v>85368</v>
      </c>
      <c r="BC18" s="9">
        <v>1938.2217341392559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2470.0303667121993</v>
      </c>
      <c r="C19" s="109">
        <f t="shared" si="1"/>
        <v>1881.1946867009913</v>
      </c>
      <c r="D19" s="109">
        <f t="shared" si="2"/>
        <v>103.40809428741551</v>
      </c>
      <c r="E19" s="109">
        <f t="shared" si="3"/>
        <v>126.91865433785156</v>
      </c>
      <c r="F19" s="109">
        <f t="shared" si="4"/>
        <v>40.550436061784175</v>
      </c>
      <c r="G19" s="109">
        <f t="shared" si="5"/>
        <v>317.95849532415679</v>
      </c>
      <c r="H19" s="116" t="s">
        <v>39</v>
      </c>
      <c r="I19" s="119">
        <f t="shared" si="6"/>
        <v>141043674</v>
      </c>
      <c r="J19" s="115">
        <f t="shared" si="7"/>
        <v>107419979</v>
      </c>
      <c r="K19" s="115">
        <f t="shared" si="8"/>
        <v>5904809</v>
      </c>
      <c r="L19" s="115">
        <f t="shared" si="9"/>
        <v>7247309</v>
      </c>
      <c r="M19" s="115">
        <f t="shared" si="10"/>
        <v>2315511</v>
      </c>
      <c r="N19" s="120">
        <f t="shared" si="11"/>
        <v>18156066</v>
      </c>
      <c r="P19" s="48" t="s">
        <v>39</v>
      </c>
      <c r="Q19" s="12">
        <v>107419979</v>
      </c>
      <c r="R19" s="12">
        <v>91914814</v>
      </c>
      <c r="S19" s="12">
        <v>15505165</v>
      </c>
      <c r="T19" s="12">
        <v>13712485</v>
      </c>
      <c r="U19" s="12">
        <v>1792680</v>
      </c>
      <c r="V19" s="12">
        <v>5904809</v>
      </c>
      <c r="W19" s="12">
        <v>10436470</v>
      </c>
      <c r="X19" s="12">
        <v>4531661</v>
      </c>
      <c r="Y19" s="12">
        <v>185434</v>
      </c>
      <c r="Z19" s="12">
        <v>4606870</v>
      </c>
      <c r="AA19" s="12">
        <v>4421436</v>
      </c>
      <c r="AB19" s="13">
        <v>5575714</v>
      </c>
      <c r="AC19" s="1"/>
      <c r="AD19" s="48" t="s">
        <v>39</v>
      </c>
      <c r="AE19" s="12">
        <v>292132</v>
      </c>
      <c r="AF19" s="12">
        <v>384210</v>
      </c>
      <c r="AG19" s="12">
        <v>92078</v>
      </c>
      <c r="AH19" s="12">
        <v>737209</v>
      </c>
      <c r="AI19" s="12">
        <v>4022063</v>
      </c>
      <c r="AJ19" s="12">
        <v>524310</v>
      </c>
      <c r="AK19" s="12">
        <v>143661</v>
      </c>
      <c r="AL19" s="12">
        <v>161808</v>
      </c>
      <c r="AM19" s="12">
        <v>18147</v>
      </c>
      <c r="AN19" s="12">
        <v>27718886</v>
      </c>
      <c r="AO19" s="12">
        <v>7247309</v>
      </c>
      <c r="AP19" s="12">
        <v>6922354</v>
      </c>
      <c r="AQ19" s="13">
        <v>324955</v>
      </c>
      <c r="AR19" s="1"/>
      <c r="AS19" s="48" t="s">
        <v>39</v>
      </c>
      <c r="AT19" s="11">
        <v>2315511</v>
      </c>
      <c r="AU19" s="12">
        <v>2160580</v>
      </c>
      <c r="AV19" s="12">
        <v>154931</v>
      </c>
      <c r="AW19" s="12">
        <v>18156066</v>
      </c>
      <c r="AX19" s="12">
        <v>1202609</v>
      </c>
      <c r="AY19" s="12">
        <v>4489055</v>
      </c>
      <c r="AZ19" s="12">
        <v>12464402</v>
      </c>
      <c r="BA19" s="12">
        <v>141043674</v>
      </c>
      <c r="BB19" s="12">
        <v>57102</v>
      </c>
      <c r="BC19" s="13">
        <v>2470.0303667121993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 t="shared" si="0"/>
        <v>1756.0746143839435</v>
      </c>
      <c r="C20" s="109">
        <f t="shared" si="1"/>
        <v>1265.0853001300873</v>
      </c>
      <c r="D20" s="109">
        <f t="shared" si="2"/>
        <v>82.330979371863961</v>
      </c>
      <c r="E20" s="109">
        <f t="shared" si="3"/>
        <v>87.045530570525926</v>
      </c>
      <c r="F20" s="109">
        <f t="shared" si="4"/>
        <v>13.161679985132874</v>
      </c>
      <c r="G20" s="109">
        <f t="shared" si="5"/>
        <v>308.4511243263334</v>
      </c>
      <c r="H20" s="116" t="s">
        <v>40</v>
      </c>
      <c r="I20" s="180">
        <f t="shared" si="6"/>
        <v>18898875</v>
      </c>
      <c r="J20" s="181">
        <f t="shared" si="7"/>
        <v>13614848</v>
      </c>
      <c r="K20" s="181">
        <f t="shared" si="8"/>
        <v>886046</v>
      </c>
      <c r="L20" s="181">
        <f t="shared" si="9"/>
        <v>936784</v>
      </c>
      <c r="M20" s="181">
        <f t="shared" si="10"/>
        <v>141646</v>
      </c>
      <c r="N20" s="182">
        <f t="shared" si="11"/>
        <v>3319551</v>
      </c>
      <c r="P20" s="48" t="s">
        <v>40</v>
      </c>
      <c r="Q20" s="12">
        <v>13614848</v>
      </c>
      <c r="R20" s="12">
        <v>11648683</v>
      </c>
      <c r="S20" s="12">
        <v>1966165</v>
      </c>
      <c r="T20" s="12">
        <v>1739978</v>
      </c>
      <c r="U20" s="12">
        <v>226187</v>
      </c>
      <c r="V20" s="12">
        <v>886046</v>
      </c>
      <c r="W20" s="12">
        <v>1063419</v>
      </c>
      <c r="X20" s="12">
        <v>177373</v>
      </c>
      <c r="Y20" s="12">
        <v>-42269</v>
      </c>
      <c r="Z20" s="12">
        <v>114369</v>
      </c>
      <c r="AA20" s="12">
        <v>156638</v>
      </c>
      <c r="AB20" s="13">
        <v>899145</v>
      </c>
      <c r="AC20" s="1"/>
      <c r="AD20" s="48" t="s">
        <v>40</v>
      </c>
      <c r="AE20" s="12">
        <v>62962</v>
      </c>
      <c r="AF20" s="12">
        <v>80012</v>
      </c>
      <c r="AG20" s="12">
        <v>17050</v>
      </c>
      <c r="AH20" s="12">
        <v>93203</v>
      </c>
      <c r="AI20" s="12">
        <v>698492</v>
      </c>
      <c r="AJ20" s="12">
        <v>44488</v>
      </c>
      <c r="AK20" s="12">
        <v>29170</v>
      </c>
      <c r="AL20" s="12">
        <v>32855</v>
      </c>
      <c r="AM20" s="12">
        <v>3685</v>
      </c>
      <c r="AN20" s="12">
        <v>4397981</v>
      </c>
      <c r="AO20" s="12">
        <v>936784</v>
      </c>
      <c r="AP20" s="12">
        <v>858684</v>
      </c>
      <c r="AQ20" s="13">
        <v>78100</v>
      </c>
      <c r="AR20" s="1"/>
      <c r="AS20" s="48" t="s">
        <v>40</v>
      </c>
      <c r="AT20" s="12">
        <v>141646</v>
      </c>
      <c r="AU20" s="12">
        <v>68990</v>
      </c>
      <c r="AV20" s="12">
        <v>72656</v>
      </c>
      <c r="AW20" s="12">
        <v>3319551</v>
      </c>
      <c r="AX20" s="12">
        <v>467432</v>
      </c>
      <c r="AY20" s="12">
        <v>925672</v>
      </c>
      <c r="AZ20" s="12">
        <v>1926447</v>
      </c>
      <c r="BA20" s="12">
        <v>18898875</v>
      </c>
      <c r="BB20" s="12">
        <v>10762</v>
      </c>
      <c r="BC20" s="13">
        <v>1756.0746143839435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1991.9920207830767</v>
      </c>
      <c r="C21" s="109">
        <f t="shared" si="1"/>
        <v>1386.2505102987568</v>
      </c>
      <c r="D21" s="109">
        <f t="shared" si="2"/>
        <v>104.35461124512896</v>
      </c>
      <c r="E21" s="109">
        <f t="shared" si="3"/>
        <v>113.48617554277232</v>
      </c>
      <c r="F21" s="109">
        <f t="shared" si="4"/>
        <v>13.977732417888291</v>
      </c>
      <c r="G21" s="109">
        <f t="shared" si="5"/>
        <v>373.92299127853033</v>
      </c>
      <c r="H21" s="108" t="s">
        <v>9</v>
      </c>
      <c r="I21" s="119">
        <f t="shared" si="6"/>
        <v>10734845</v>
      </c>
      <c r="J21" s="115">
        <f t="shared" si="7"/>
        <v>7470504</v>
      </c>
      <c r="K21" s="115">
        <f t="shared" si="8"/>
        <v>562367</v>
      </c>
      <c r="L21" s="115">
        <f t="shared" si="9"/>
        <v>611577</v>
      </c>
      <c r="M21" s="115">
        <f t="shared" si="10"/>
        <v>75326</v>
      </c>
      <c r="N21" s="120">
        <f t="shared" si="11"/>
        <v>2015071</v>
      </c>
      <c r="P21" s="45" t="s">
        <v>9</v>
      </c>
      <c r="Q21" s="1">
        <v>7470504</v>
      </c>
      <c r="R21" s="1">
        <v>6391572</v>
      </c>
      <c r="S21" s="1">
        <v>1078932</v>
      </c>
      <c r="T21" s="1">
        <v>954689</v>
      </c>
      <c r="U21" s="1">
        <v>124243</v>
      </c>
      <c r="V21" s="1">
        <v>562367</v>
      </c>
      <c r="W21" s="1">
        <v>633408</v>
      </c>
      <c r="X21" s="1">
        <v>71041</v>
      </c>
      <c r="Y21" s="1">
        <v>-20522</v>
      </c>
      <c r="Z21" s="1">
        <v>40726</v>
      </c>
      <c r="AA21" s="1">
        <v>61248</v>
      </c>
      <c r="AB21" s="9">
        <v>572266</v>
      </c>
      <c r="AC21" s="1"/>
      <c r="AD21" s="45" t="s">
        <v>9</v>
      </c>
      <c r="AE21" s="1">
        <v>33578</v>
      </c>
      <c r="AF21" s="1">
        <v>42029</v>
      </c>
      <c r="AG21" s="1">
        <v>8451</v>
      </c>
      <c r="AH21" s="1">
        <v>15865</v>
      </c>
      <c r="AI21" s="1">
        <v>360952</v>
      </c>
      <c r="AJ21" s="1">
        <v>161871</v>
      </c>
      <c r="AK21" s="1">
        <v>10623</v>
      </c>
      <c r="AL21" s="1">
        <v>11965</v>
      </c>
      <c r="AM21" s="1">
        <v>1342</v>
      </c>
      <c r="AN21" s="1">
        <v>2701974</v>
      </c>
      <c r="AO21" s="1">
        <v>611577</v>
      </c>
      <c r="AP21" s="1">
        <v>559841</v>
      </c>
      <c r="AQ21" s="9">
        <v>51736</v>
      </c>
      <c r="AR21" s="1"/>
      <c r="AS21" s="45" t="s">
        <v>9</v>
      </c>
      <c r="AT21" s="10">
        <v>75326</v>
      </c>
      <c r="AU21" s="1">
        <v>40098</v>
      </c>
      <c r="AV21" s="1">
        <v>35228</v>
      </c>
      <c r="AW21" s="1">
        <v>2015071</v>
      </c>
      <c r="AX21" s="1">
        <v>507167</v>
      </c>
      <c r="AY21" s="1">
        <v>276041</v>
      </c>
      <c r="AZ21" s="1">
        <v>1231863</v>
      </c>
      <c r="BA21" s="1">
        <v>10734845</v>
      </c>
      <c r="BB21" s="1">
        <v>5389</v>
      </c>
      <c r="BC21" s="9">
        <v>1991.9920207830767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1996.7941234665611</v>
      </c>
      <c r="C22" s="109">
        <f t="shared" si="1"/>
        <v>1378.3763355757815</v>
      </c>
      <c r="D22" s="109">
        <f t="shared" si="2"/>
        <v>92.409180846853971</v>
      </c>
      <c r="E22" s="109">
        <f t="shared" si="3"/>
        <v>119.02443609022556</v>
      </c>
      <c r="F22" s="109">
        <f t="shared" si="4"/>
        <v>112.85278986941037</v>
      </c>
      <c r="G22" s="109">
        <f t="shared" si="5"/>
        <v>294.13138108428967</v>
      </c>
      <c r="H22" s="108" t="s">
        <v>10</v>
      </c>
      <c r="I22" s="119">
        <f t="shared" si="6"/>
        <v>20183595</v>
      </c>
      <c r="J22" s="115">
        <f t="shared" si="7"/>
        <v>13932628</v>
      </c>
      <c r="K22" s="115">
        <f t="shared" si="8"/>
        <v>934072</v>
      </c>
      <c r="L22" s="115">
        <f t="shared" si="9"/>
        <v>1203099</v>
      </c>
      <c r="M22" s="115">
        <f t="shared" si="10"/>
        <v>1140716</v>
      </c>
      <c r="N22" s="120">
        <f t="shared" si="11"/>
        <v>2973080</v>
      </c>
      <c r="P22" s="45" t="s">
        <v>10</v>
      </c>
      <c r="Q22" s="1">
        <v>13932628</v>
      </c>
      <c r="R22" s="1">
        <v>11923300</v>
      </c>
      <c r="S22" s="1">
        <v>2009328</v>
      </c>
      <c r="T22" s="1">
        <v>1779389</v>
      </c>
      <c r="U22" s="1">
        <v>229939</v>
      </c>
      <c r="V22" s="1">
        <v>934072</v>
      </c>
      <c r="W22" s="1">
        <v>1083017</v>
      </c>
      <c r="X22" s="1">
        <v>148945</v>
      </c>
      <c r="Y22" s="1">
        <v>-20004</v>
      </c>
      <c r="Z22" s="1">
        <v>109935</v>
      </c>
      <c r="AA22" s="1">
        <v>129939</v>
      </c>
      <c r="AB22" s="9">
        <v>935880</v>
      </c>
      <c r="AC22" s="1"/>
      <c r="AD22" s="45" t="s">
        <v>10</v>
      </c>
      <c r="AE22" s="1">
        <v>72476</v>
      </c>
      <c r="AF22" s="1">
        <v>89183</v>
      </c>
      <c r="AG22" s="1">
        <v>16707</v>
      </c>
      <c r="AH22" s="1">
        <v>136717</v>
      </c>
      <c r="AI22" s="1">
        <v>671304</v>
      </c>
      <c r="AJ22" s="1">
        <v>55383</v>
      </c>
      <c r="AK22" s="1">
        <v>18196</v>
      </c>
      <c r="AL22" s="1">
        <v>20495</v>
      </c>
      <c r="AM22" s="1">
        <v>2299</v>
      </c>
      <c r="AN22" s="1">
        <v>5316895</v>
      </c>
      <c r="AO22" s="1">
        <v>1203099</v>
      </c>
      <c r="AP22" s="1">
        <v>1092585</v>
      </c>
      <c r="AQ22" s="9">
        <v>110514</v>
      </c>
      <c r="AR22" s="1"/>
      <c r="AS22" s="45" t="s">
        <v>10</v>
      </c>
      <c r="AT22" s="10">
        <v>1140716</v>
      </c>
      <c r="AU22" s="1">
        <v>1095961</v>
      </c>
      <c r="AV22" s="1">
        <v>44755</v>
      </c>
      <c r="AW22" s="1">
        <v>2973080</v>
      </c>
      <c r="AX22" s="1">
        <v>322764</v>
      </c>
      <c r="AY22" s="1">
        <v>785617</v>
      </c>
      <c r="AZ22" s="1">
        <v>1864699</v>
      </c>
      <c r="BA22" s="1">
        <v>20183595</v>
      </c>
      <c r="BB22" s="1">
        <v>10108</v>
      </c>
      <c r="BC22" s="9">
        <v>1996.7941234665611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2187.5593973820696</v>
      </c>
      <c r="C23" s="109">
        <f t="shared" si="1"/>
        <v>1647.4835761916522</v>
      </c>
      <c r="D23" s="109">
        <f t="shared" si="2"/>
        <v>96.555631020004938</v>
      </c>
      <c r="E23" s="109">
        <f t="shared" si="3"/>
        <v>134.41084218325511</v>
      </c>
      <c r="F23" s="109">
        <f t="shared" si="4"/>
        <v>9.0784144233143991</v>
      </c>
      <c r="G23" s="109">
        <f t="shared" si="5"/>
        <v>300.03093356384295</v>
      </c>
      <c r="H23" s="108" t="s">
        <v>11</v>
      </c>
      <c r="I23" s="119">
        <f t="shared" si="6"/>
        <v>35429712</v>
      </c>
      <c r="J23" s="115">
        <f t="shared" si="7"/>
        <v>26682644</v>
      </c>
      <c r="K23" s="115">
        <f t="shared" si="8"/>
        <v>1563815</v>
      </c>
      <c r="L23" s="115">
        <f t="shared" si="9"/>
        <v>2176918</v>
      </c>
      <c r="M23" s="115">
        <f t="shared" si="10"/>
        <v>147034</v>
      </c>
      <c r="N23" s="120">
        <f t="shared" si="11"/>
        <v>4859301</v>
      </c>
      <c r="P23" s="45" t="s">
        <v>11</v>
      </c>
      <c r="Q23" s="1">
        <v>26682644</v>
      </c>
      <c r="R23" s="1">
        <v>22850538</v>
      </c>
      <c r="S23" s="1">
        <v>3832106</v>
      </c>
      <c r="T23" s="1">
        <v>3392752</v>
      </c>
      <c r="U23" s="1">
        <v>439354</v>
      </c>
      <c r="V23" s="1">
        <v>1563815</v>
      </c>
      <c r="W23" s="1">
        <v>1903109</v>
      </c>
      <c r="X23" s="1">
        <v>339294</v>
      </c>
      <c r="Y23" s="1">
        <v>-272013</v>
      </c>
      <c r="Z23" s="1">
        <v>34913</v>
      </c>
      <c r="AA23" s="1">
        <v>306926</v>
      </c>
      <c r="AB23" s="9">
        <v>1803349</v>
      </c>
      <c r="AC23" s="1"/>
      <c r="AD23" s="45" t="s">
        <v>11</v>
      </c>
      <c r="AE23" s="1">
        <v>114829</v>
      </c>
      <c r="AF23" s="1">
        <v>143094</v>
      </c>
      <c r="AG23" s="1">
        <v>28265</v>
      </c>
      <c r="AH23" s="1">
        <v>118418</v>
      </c>
      <c r="AI23" s="1">
        <v>1071140</v>
      </c>
      <c r="AJ23" s="1">
        <v>498962</v>
      </c>
      <c r="AK23" s="1">
        <v>32479</v>
      </c>
      <c r="AL23" s="1">
        <v>36582</v>
      </c>
      <c r="AM23" s="1">
        <v>4103</v>
      </c>
      <c r="AN23" s="1">
        <v>7183253</v>
      </c>
      <c r="AO23" s="1">
        <v>2176918</v>
      </c>
      <c r="AP23" s="1">
        <v>1958350</v>
      </c>
      <c r="AQ23" s="9">
        <v>218568</v>
      </c>
      <c r="AR23" s="1"/>
      <c r="AS23" s="45" t="s">
        <v>11</v>
      </c>
      <c r="AT23" s="10">
        <v>147034</v>
      </c>
      <c r="AU23" s="1">
        <v>58172</v>
      </c>
      <c r="AV23" s="1">
        <v>88862</v>
      </c>
      <c r="AW23" s="1">
        <v>4859301</v>
      </c>
      <c r="AX23" s="1">
        <v>490578</v>
      </c>
      <c r="AY23" s="1">
        <v>974243</v>
      </c>
      <c r="AZ23" s="1">
        <v>3394480</v>
      </c>
      <c r="BA23" s="1">
        <v>35429712</v>
      </c>
      <c r="BB23" s="1">
        <v>16196</v>
      </c>
      <c r="BC23" s="9">
        <v>2187.5593973820696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1970.4606403013183</v>
      </c>
      <c r="C24" s="109">
        <f t="shared" si="1"/>
        <v>1315.4607344632768</v>
      </c>
      <c r="D24" s="109">
        <f t="shared" si="2"/>
        <v>123.10273069679849</v>
      </c>
      <c r="E24" s="109">
        <f t="shared" si="3"/>
        <v>108.43239171374765</v>
      </c>
      <c r="F24" s="109">
        <f t="shared" si="4"/>
        <v>71.068455743879468</v>
      </c>
      <c r="G24" s="109">
        <f t="shared" si="5"/>
        <v>352.39632768361582</v>
      </c>
      <c r="H24" s="116" t="s">
        <v>41</v>
      </c>
      <c r="I24" s="119">
        <f t="shared" si="6"/>
        <v>20926292</v>
      </c>
      <c r="J24" s="115">
        <f t="shared" si="7"/>
        <v>13970193</v>
      </c>
      <c r="K24" s="115">
        <f t="shared" si="8"/>
        <v>1307351</v>
      </c>
      <c r="L24" s="115">
        <f t="shared" si="9"/>
        <v>1151552</v>
      </c>
      <c r="M24" s="115">
        <f t="shared" si="10"/>
        <v>754747</v>
      </c>
      <c r="N24" s="120">
        <f t="shared" si="11"/>
        <v>3742449</v>
      </c>
      <c r="P24" s="48" t="s">
        <v>41</v>
      </c>
      <c r="Q24" s="12">
        <v>13970193</v>
      </c>
      <c r="R24" s="12">
        <v>11954770</v>
      </c>
      <c r="S24" s="12">
        <v>2015423</v>
      </c>
      <c r="T24" s="12">
        <v>1782757</v>
      </c>
      <c r="U24" s="12">
        <v>232666</v>
      </c>
      <c r="V24" s="12">
        <v>1307351</v>
      </c>
      <c r="W24" s="12">
        <v>1474316</v>
      </c>
      <c r="X24" s="12">
        <v>166965</v>
      </c>
      <c r="Y24" s="12">
        <v>-106987</v>
      </c>
      <c r="Z24" s="12">
        <v>40923</v>
      </c>
      <c r="AA24" s="12">
        <v>147910</v>
      </c>
      <c r="AB24" s="13">
        <v>1393839</v>
      </c>
      <c r="AC24" s="1"/>
      <c r="AD24" s="48" t="s">
        <v>41</v>
      </c>
      <c r="AE24" s="12">
        <v>66394</v>
      </c>
      <c r="AF24" s="12">
        <v>82860</v>
      </c>
      <c r="AG24" s="12">
        <v>16466</v>
      </c>
      <c r="AH24" s="12">
        <v>98210</v>
      </c>
      <c r="AI24" s="12">
        <v>716453</v>
      </c>
      <c r="AJ24" s="12">
        <v>512782</v>
      </c>
      <c r="AK24" s="12">
        <v>20499</v>
      </c>
      <c r="AL24" s="12">
        <v>23088</v>
      </c>
      <c r="AM24" s="12">
        <v>2589</v>
      </c>
      <c r="AN24" s="12">
        <v>5648748</v>
      </c>
      <c r="AO24" s="12">
        <v>1151552</v>
      </c>
      <c r="AP24" s="12">
        <v>1057410</v>
      </c>
      <c r="AQ24" s="13">
        <v>94142</v>
      </c>
      <c r="AR24" s="1"/>
      <c r="AS24" s="48" t="s">
        <v>41</v>
      </c>
      <c r="AT24" s="11">
        <v>754747</v>
      </c>
      <c r="AU24" s="12">
        <v>675425</v>
      </c>
      <c r="AV24" s="12">
        <v>79322</v>
      </c>
      <c r="AW24" s="12">
        <v>3742449</v>
      </c>
      <c r="AX24" s="12">
        <v>875264</v>
      </c>
      <c r="AY24" s="12">
        <v>758301</v>
      </c>
      <c r="AZ24" s="12">
        <v>2108884</v>
      </c>
      <c r="BA24" s="12">
        <v>20926292</v>
      </c>
      <c r="BB24" s="12">
        <v>10620</v>
      </c>
      <c r="BC24" s="13">
        <v>1970.4606403013183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108" t="s">
        <v>12</v>
      </c>
      <c r="B25" s="115">
        <f t="shared" si="0"/>
        <v>2569.5939090964853</v>
      </c>
      <c r="C25" s="115">
        <f t="shared" si="1"/>
        <v>1976.0620437956204</v>
      </c>
      <c r="D25" s="115">
        <f t="shared" si="2"/>
        <v>112.05943691345151</v>
      </c>
      <c r="E25" s="115">
        <f t="shared" si="3"/>
        <v>197.46767466110532</v>
      </c>
      <c r="F25" s="115">
        <f t="shared" si="4"/>
        <v>11.517082745506961</v>
      </c>
      <c r="G25" s="115">
        <f t="shared" si="5"/>
        <v>272.48767098080106</v>
      </c>
      <c r="H25" s="108" t="s">
        <v>12</v>
      </c>
      <c r="I25" s="180">
        <f t="shared" si="6"/>
        <v>83784179</v>
      </c>
      <c r="J25" s="181">
        <f t="shared" si="7"/>
        <v>64431479</v>
      </c>
      <c r="K25" s="181">
        <f t="shared" si="8"/>
        <v>3653810</v>
      </c>
      <c r="L25" s="181">
        <f t="shared" si="9"/>
        <v>6438631</v>
      </c>
      <c r="M25" s="181">
        <f t="shared" si="10"/>
        <v>375526</v>
      </c>
      <c r="N25" s="182">
        <f t="shared" si="11"/>
        <v>8884733</v>
      </c>
      <c r="P25" s="45" t="s">
        <v>12</v>
      </c>
      <c r="Q25" s="1">
        <v>64431479</v>
      </c>
      <c r="R25" s="1">
        <v>55141948</v>
      </c>
      <c r="S25" s="1">
        <v>9289531</v>
      </c>
      <c r="T25" s="1">
        <v>8219601</v>
      </c>
      <c r="U25" s="1">
        <v>1069930</v>
      </c>
      <c r="V25" s="1">
        <v>3653810</v>
      </c>
      <c r="W25" s="1">
        <v>4317062</v>
      </c>
      <c r="X25" s="1">
        <v>663252</v>
      </c>
      <c r="Y25" s="1">
        <v>-285211</v>
      </c>
      <c r="Z25" s="1">
        <v>314502</v>
      </c>
      <c r="AA25" s="1">
        <v>599713</v>
      </c>
      <c r="AB25" s="9">
        <v>3883204</v>
      </c>
      <c r="AC25" s="1"/>
      <c r="AD25" s="45" t="s">
        <v>12</v>
      </c>
      <c r="AE25" s="1">
        <v>172569</v>
      </c>
      <c r="AF25" s="1">
        <v>229057</v>
      </c>
      <c r="AG25" s="1">
        <v>56488</v>
      </c>
      <c r="AH25" s="1">
        <v>501506</v>
      </c>
      <c r="AI25" s="1">
        <v>2401633</v>
      </c>
      <c r="AJ25" s="1">
        <v>807496</v>
      </c>
      <c r="AK25" s="1">
        <v>55817</v>
      </c>
      <c r="AL25" s="1">
        <v>62868</v>
      </c>
      <c r="AM25" s="1">
        <v>7051</v>
      </c>
      <c r="AN25" s="1">
        <v>15698890</v>
      </c>
      <c r="AO25" s="1">
        <v>6438631</v>
      </c>
      <c r="AP25" s="1">
        <v>5992661</v>
      </c>
      <c r="AQ25" s="9">
        <v>445970</v>
      </c>
      <c r="AR25" s="1"/>
      <c r="AS25" s="45" t="s">
        <v>12</v>
      </c>
      <c r="AT25" s="10">
        <v>375526</v>
      </c>
      <c r="AU25" s="1">
        <v>282898</v>
      </c>
      <c r="AV25" s="1">
        <v>92628</v>
      </c>
      <c r="AW25" s="1">
        <v>8884733</v>
      </c>
      <c r="AX25" s="1">
        <v>931755</v>
      </c>
      <c r="AY25" s="1">
        <v>1979971</v>
      </c>
      <c r="AZ25" s="1">
        <v>5973007</v>
      </c>
      <c r="BA25" s="1">
        <v>83784179</v>
      </c>
      <c r="BB25" s="1">
        <v>32606</v>
      </c>
      <c r="BC25" s="9">
        <v>2569.5939090964853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0"/>
        <v>2650.2634931024068</v>
      </c>
      <c r="C26" s="109">
        <f t="shared" si="1"/>
        <v>2098.4454485953074</v>
      </c>
      <c r="D26" s="109">
        <f t="shared" si="2"/>
        <v>89.236934850468231</v>
      </c>
      <c r="E26" s="109">
        <f t="shared" si="3"/>
        <v>189.09628939683819</v>
      </c>
      <c r="F26" s="109">
        <f t="shared" si="4"/>
        <v>4.5160104722585839</v>
      </c>
      <c r="G26" s="109">
        <f t="shared" si="5"/>
        <v>268.96880978753398</v>
      </c>
      <c r="H26" s="116" t="s">
        <v>13</v>
      </c>
      <c r="I26" s="119">
        <f t="shared" si="6"/>
        <v>105279067</v>
      </c>
      <c r="J26" s="115">
        <f t="shared" si="7"/>
        <v>83358647</v>
      </c>
      <c r="K26" s="115">
        <f t="shared" si="8"/>
        <v>3544848</v>
      </c>
      <c r="L26" s="115">
        <f t="shared" si="9"/>
        <v>7511661</v>
      </c>
      <c r="M26" s="115">
        <f t="shared" si="10"/>
        <v>179394</v>
      </c>
      <c r="N26" s="120">
        <f t="shared" si="11"/>
        <v>10684517</v>
      </c>
      <c r="P26" s="48" t="s">
        <v>13</v>
      </c>
      <c r="Q26" s="12">
        <v>83358647</v>
      </c>
      <c r="R26" s="12">
        <v>71360571</v>
      </c>
      <c r="S26" s="12">
        <v>11998076</v>
      </c>
      <c r="T26" s="12">
        <v>10616430</v>
      </c>
      <c r="U26" s="12">
        <v>1381646</v>
      </c>
      <c r="V26" s="12">
        <v>3544848</v>
      </c>
      <c r="W26" s="12">
        <v>4161729</v>
      </c>
      <c r="X26" s="12">
        <v>616881</v>
      </c>
      <c r="Y26" s="12">
        <v>-440289</v>
      </c>
      <c r="Z26" s="12">
        <v>101302</v>
      </c>
      <c r="AA26" s="12">
        <v>541591</v>
      </c>
      <c r="AB26" s="13">
        <v>3946038</v>
      </c>
      <c r="AC26" s="1"/>
      <c r="AD26" s="48" t="s">
        <v>13</v>
      </c>
      <c r="AE26" s="12">
        <v>199124</v>
      </c>
      <c r="AF26" s="12">
        <v>269475</v>
      </c>
      <c r="AG26" s="12">
        <v>70351</v>
      </c>
      <c r="AH26" s="12">
        <v>415716</v>
      </c>
      <c r="AI26" s="12">
        <v>2886522</v>
      </c>
      <c r="AJ26" s="12">
        <v>444676</v>
      </c>
      <c r="AK26" s="12">
        <v>39099</v>
      </c>
      <c r="AL26" s="12">
        <v>44038</v>
      </c>
      <c r="AM26" s="12">
        <v>4939</v>
      </c>
      <c r="AN26" s="12">
        <v>18375572</v>
      </c>
      <c r="AO26" s="12">
        <v>7511661</v>
      </c>
      <c r="AP26" s="12">
        <v>7252362</v>
      </c>
      <c r="AQ26" s="13">
        <v>259299</v>
      </c>
      <c r="AR26" s="1"/>
      <c r="AS26" s="48" t="s">
        <v>13</v>
      </c>
      <c r="AT26" s="11">
        <v>179394</v>
      </c>
      <c r="AU26" s="12">
        <v>139256</v>
      </c>
      <c r="AV26" s="12">
        <v>40138</v>
      </c>
      <c r="AW26" s="12">
        <v>10684517</v>
      </c>
      <c r="AX26" s="12">
        <v>670497</v>
      </c>
      <c r="AY26" s="12">
        <v>3166570</v>
      </c>
      <c r="AZ26" s="12">
        <v>6847450</v>
      </c>
      <c r="BA26" s="12">
        <v>105279067</v>
      </c>
      <c r="BB26" s="12">
        <v>39724</v>
      </c>
      <c r="BC26" s="13">
        <v>2650.2634931024068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2124.2136060894386</v>
      </c>
      <c r="C27" s="109">
        <f t="shared" si="1"/>
        <v>1324.3703615604186</v>
      </c>
      <c r="D27" s="109">
        <f t="shared" si="2"/>
        <v>197.49571836346337</v>
      </c>
      <c r="E27" s="109">
        <f t="shared" si="3"/>
        <v>232.58039961941009</v>
      </c>
      <c r="F27" s="109">
        <f t="shared" si="4"/>
        <v>17.345623215984777</v>
      </c>
      <c r="G27" s="109">
        <f t="shared" si="5"/>
        <v>352.42150333016173</v>
      </c>
      <c r="H27" s="108" t="s">
        <v>14</v>
      </c>
      <c r="I27" s="119">
        <f t="shared" si="6"/>
        <v>8930194</v>
      </c>
      <c r="J27" s="115">
        <f t="shared" si="7"/>
        <v>5567653</v>
      </c>
      <c r="K27" s="115">
        <f t="shared" si="8"/>
        <v>830272</v>
      </c>
      <c r="L27" s="115">
        <f t="shared" si="9"/>
        <v>977768</v>
      </c>
      <c r="M27" s="115">
        <f t="shared" si="10"/>
        <v>72921</v>
      </c>
      <c r="N27" s="120">
        <f t="shared" si="11"/>
        <v>1481580</v>
      </c>
      <c r="P27" s="45" t="s">
        <v>14</v>
      </c>
      <c r="Q27" s="1">
        <v>5567653</v>
      </c>
      <c r="R27" s="1">
        <v>4765850</v>
      </c>
      <c r="S27" s="1">
        <v>801803</v>
      </c>
      <c r="T27" s="1">
        <v>709844</v>
      </c>
      <c r="U27" s="1">
        <v>91959</v>
      </c>
      <c r="V27" s="1">
        <v>830272</v>
      </c>
      <c r="W27" s="1">
        <v>915339</v>
      </c>
      <c r="X27" s="1">
        <v>85067</v>
      </c>
      <c r="Y27" s="1">
        <v>-15383</v>
      </c>
      <c r="Z27" s="1">
        <v>61167</v>
      </c>
      <c r="AA27" s="1">
        <v>76550</v>
      </c>
      <c r="AB27" s="9">
        <v>839301</v>
      </c>
      <c r="AC27" s="1"/>
      <c r="AD27" s="45" t="s">
        <v>14</v>
      </c>
      <c r="AE27" s="1">
        <v>20646</v>
      </c>
      <c r="AF27" s="1">
        <v>28360</v>
      </c>
      <c r="AG27" s="1">
        <v>7714</v>
      </c>
      <c r="AH27" s="1">
        <v>231255</v>
      </c>
      <c r="AI27" s="1">
        <v>386812</v>
      </c>
      <c r="AJ27" s="1">
        <v>200588</v>
      </c>
      <c r="AK27" s="1">
        <v>6354</v>
      </c>
      <c r="AL27" s="1">
        <v>7157</v>
      </c>
      <c r="AM27" s="1">
        <v>803</v>
      </c>
      <c r="AN27" s="1">
        <v>2532269</v>
      </c>
      <c r="AO27" s="1">
        <v>977768</v>
      </c>
      <c r="AP27" s="1">
        <v>934364</v>
      </c>
      <c r="AQ27" s="9">
        <v>43404</v>
      </c>
      <c r="AR27" s="1"/>
      <c r="AS27" s="45" t="s">
        <v>14</v>
      </c>
      <c r="AT27" s="1">
        <v>72921</v>
      </c>
      <c r="AU27" s="1">
        <v>48448</v>
      </c>
      <c r="AV27" s="1">
        <v>24473</v>
      </c>
      <c r="AW27" s="1">
        <v>1481580</v>
      </c>
      <c r="AX27" s="1">
        <v>309794</v>
      </c>
      <c r="AY27" s="1">
        <v>306840</v>
      </c>
      <c r="AZ27" s="1">
        <v>864946</v>
      </c>
      <c r="BA27" s="1">
        <v>8930194</v>
      </c>
      <c r="BB27" s="1">
        <v>4204</v>
      </c>
      <c r="BC27" s="9">
        <v>2124.2136060894386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1868.2253615425816</v>
      </c>
      <c r="C28" s="109">
        <f t="shared" si="1"/>
        <v>1244.1045795393679</v>
      </c>
      <c r="D28" s="109">
        <f t="shared" si="2"/>
        <v>135.29137653990358</v>
      </c>
      <c r="E28" s="109">
        <f t="shared" si="3"/>
        <v>154.32980717728978</v>
      </c>
      <c r="F28" s="109">
        <f t="shared" si="4"/>
        <v>2.6663095875736476</v>
      </c>
      <c r="G28" s="109">
        <f t="shared" si="5"/>
        <v>331.83328869844672</v>
      </c>
      <c r="H28" s="108" t="s">
        <v>15</v>
      </c>
      <c r="I28" s="119">
        <f t="shared" si="6"/>
        <v>13951907</v>
      </c>
      <c r="J28" s="115">
        <f t="shared" si="7"/>
        <v>9290973</v>
      </c>
      <c r="K28" s="115">
        <f t="shared" si="8"/>
        <v>1010356</v>
      </c>
      <c r="L28" s="115">
        <f t="shared" si="9"/>
        <v>1152535</v>
      </c>
      <c r="M28" s="115">
        <f t="shared" si="10"/>
        <v>19912</v>
      </c>
      <c r="N28" s="120">
        <f t="shared" si="11"/>
        <v>2478131</v>
      </c>
      <c r="P28" s="45" t="s">
        <v>15</v>
      </c>
      <c r="Q28" s="1">
        <v>9290973</v>
      </c>
      <c r="R28" s="1">
        <v>7953749</v>
      </c>
      <c r="S28" s="1">
        <v>1337224</v>
      </c>
      <c r="T28" s="1">
        <v>1183307</v>
      </c>
      <c r="U28" s="1">
        <v>153917</v>
      </c>
      <c r="V28" s="1">
        <v>1010356</v>
      </c>
      <c r="W28" s="1">
        <v>1201826</v>
      </c>
      <c r="X28" s="1">
        <v>191470</v>
      </c>
      <c r="Y28" s="1">
        <v>-63112</v>
      </c>
      <c r="Z28" s="1">
        <v>113497</v>
      </c>
      <c r="AA28" s="1">
        <v>176609</v>
      </c>
      <c r="AB28" s="9">
        <v>1059671</v>
      </c>
      <c r="AC28" s="1"/>
      <c r="AD28" s="45" t="s">
        <v>15</v>
      </c>
      <c r="AE28" s="1">
        <v>36845</v>
      </c>
      <c r="AF28" s="1">
        <v>49963</v>
      </c>
      <c r="AG28" s="1">
        <v>13118</v>
      </c>
      <c r="AH28" s="1">
        <v>183345</v>
      </c>
      <c r="AI28" s="1">
        <v>538467</v>
      </c>
      <c r="AJ28" s="1">
        <v>301014</v>
      </c>
      <c r="AK28" s="1">
        <v>13797</v>
      </c>
      <c r="AL28" s="1">
        <v>15540</v>
      </c>
      <c r="AM28" s="1">
        <v>1743</v>
      </c>
      <c r="AN28" s="1">
        <v>3650578</v>
      </c>
      <c r="AO28" s="1">
        <v>1152535</v>
      </c>
      <c r="AP28" s="1">
        <v>1026681</v>
      </c>
      <c r="AQ28" s="9">
        <v>125854</v>
      </c>
      <c r="AR28" s="1"/>
      <c r="AS28" s="45" t="s">
        <v>15</v>
      </c>
      <c r="AT28" s="1">
        <v>19912</v>
      </c>
      <c r="AU28" s="1">
        <v>-36078</v>
      </c>
      <c r="AV28" s="1">
        <v>55990</v>
      </c>
      <c r="AW28" s="1">
        <v>2478131</v>
      </c>
      <c r="AX28" s="1">
        <v>619916</v>
      </c>
      <c r="AY28" s="1">
        <v>862738</v>
      </c>
      <c r="AZ28" s="1">
        <v>995477</v>
      </c>
      <c r="BA28" s="1">
        <v>13951907</v>
      </c>
      <c r="BB28" s="1">
        <v>7468</v>
      </c>
      <c r="BC28" s="9">
        <v>1868.2253615425816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1734.1553836234687</v>
      </c>
      <c r="C29" s="109">
        <f t="shared" si="1"/>
        <v>1031.1225016118633</v>
      </c>
      <c r="D29" s="109">
        <f t="shared" si="2"/>
        <v>94.760799484203744</v>
      </c>
      <c r="E29" s="109">
        <f t="shared" si="3"/>
        <v>109.7143778207608</v>
      </c>
      <c r="F29" s="109">
        <f t="shared" si="4"/>
        <v>17.179883945841393</v>
      </c>
      <c r="G29" s="109">
        <f t="shared" si="5"/>
        <v>481.37782076079947</v>
      </c>
      <c r="H29" s="108" t="s">
        <v>16</v>
      </c>
      <c r="I29" s="119">
        <f t="shared" si="6"/>
        <v>2689675</v>
      </c>
      <c r="J29" s="115">
        <f t="shared" si="7"/>
        <v>1599271</v>
      </c>
      <c r="K29" s="115">
        <f t="shared" si="8"/>
        <v>146974</v>
      </c>
      <c r="L29" s="115">
        <f t="shared" si="9"/>
        <v>170167</v>
      </c>
      <c r="M29" s="115">
        <f t="shared" si="10"/>
        <v>26646</v>
      </c>
      <c r="N29" s="120">
        <f t="shared" si="11"/>
        <v>746617</v>
      </c>
      <c r="P29" s="45" t="s">
        <v>16</v>
      </c>
      <c r="Q29" s="1">
        <v>1599271</v>
      </c>
      <c r="R29" s="1">
        <v>1368603</v>
      </c>
      <c r="S29" s="1">
        <v>230668</v>
      </c>
      <c r="T29" s="1">
        <v>204104</v>
      </c>
      <c r="U29" s="1">
        <v>26564</v>
      </c>
      <c r="V29" s="1">
        <v>146974</v>
      </c>
      <c r="W29" s="1">
        <v>193471</v>
      </c>
      <c r="X29" s="1">
        <v>46497</v>
      </c>
      <c r="Y29" s="1">
        <v>-2211</v>
      </c>
      <c r="Z29" s="1">
        <v>41205</v>
      </c>
      <c r="AA29" s="1">
        <v>43416</v>
      </c>
      <c r="AB29" s="9">
        <v>144779</v>
      </c>
      <c r="AC29" s="1"/>
      <c r="AD29" s="45" t="s">
        <v>16</v>
      </c>
      <c r="AE29" s="1">
        <v>7355</v>
      </c>
      <c r="AF29" s="1">
        <v>9879</v>
      </c>
      <c r="AG29" s="1">
        <v>2524</v>
      </c>
      <c r="AH29" s="1">
        <v>3306</v>
      </c>
      <c r="AI29" s="1">
        <v>87422</v>
      </c>
      <c r="AJ29" s="1">
        <v>46696</v>
      </c>
      <c r="AK29" s="1">
        <v>4406</v>
      </c>
      <c r="AL29" s="1">
        <v>4963</v>
      </c>
      <c r="AM29" s="1">
        <v>557</v>
      </c>
      <c r="AN29" s="1">
        <v>943430</v>
      </c>
      <c r="AO29" s="1">
        <v>170167</v>
      </c>
      <c r="AP29" s="1">
        <v>159867</v>
      </c>
      <c r="AQ29" s="9">
        <v>10300</v>
      </c>
      <c r="AR29" s="1"/>
      <c r="AS29" s="45" t="s">
        <v>16</v>
      </c>
      <c r="AT29" s="1">
        <v>26646</v>
      </c>
      <c r="AU29" s="1">
        <v>12100</v>
      </c>
      <c r="AV29" s="1">
        <v>14546</v>
      </c>
      <c r="AW29" s="1">
        <v>746617</v>
      </c>
      <c r="AX29" s="1">
        <v>393879</v>
      </c>
      <c r="AY29" s="1">
        <v>125901</v>
      </c>
      <c r="AZ29" s="1">
        <v>226837</v>
      </c>
      <c r="BA29" s="1">
        <v>2689675</v>
      </c>
      <c r="BB29" s="1">
        <v>1551</v>
      </c>
      <c r="BC29" s="9">
        <v>1734.1553836234687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1872.7575103990141</v>
      </c>
      <c r="C30" s="109">
        <f t="shared" si="1"/>
        <v>1302.1696194731167</v>
      </c>
      <c r="D30" s="109">
        <f t="shared" si="2"/>
        <v>144.40764134956092</v>
      </c>
      <c r="E30" s="109">
        <f t="shared" si="3"/>
        <v>117.05037744569404</v>
      </c>
      <c r="F30" s="109">
        <f t="shared" si="4"/>
        <v>12.635957479587121</v>
      </c>
      <c r="G30" s="109">
        <f t="shared" si="5"/>
        <v>296.49391465105532</v>
      </c>
      <c r="H30" s="108" t="s">
        <v>17</v>
      </c>
      <c r="I30" s="119">
        <f t="shared" si="6"/>
        <v>12156069</v>
      </c>
      <c r="J30" s="115">
        <f t="shared" si="7"/>
        <v>8452383</v>
      </c>
      <c r="K30" s="115">
        <f t="shared" si="8"/>
        <v>937350</v>
      </c>
      <c r="L30" s="115">
        <f t="shared" si="9"/>
        <v>759774</v>
      </c>
      <c r="M30" s="115">
        <f t="shared" si="10"/>
        <v>82020</v>
      </c>
      <c r="N30" s="120">
        <f t="shared" si="11"/>
        <v>1924542</v>
      </c>
      <c r="P30" s="45" t="s">
        <v>17</v>
      </c>
      <c r="Q30" s="1">
        <v>8452383</v>
      </c>
      <c r="R30" s="1">
        <v>7233699</v>
      </c>
      <c r="S30" s="1">
        <v>1218684</v>
      </c>
      <c r="T30" s="1">
        <v>1078477</v>
      </c>
      <c r="U30" s="1">
        <v>140207</v>
      </c>
      <c r="V30" s="1">
        <v>937350</v>
      </c>
      <c r="W30" s="1">
        <v>1081467</v>
      </c>
      <c r="X30" s="1">
        <v>144117</v>
      </c>
      <c r="Y30" s="1">
        <v>-35377</v>
      </c>
      <c r="Z30" s="1">
        <v>94755</v>
      </c>
      <c r="AA30" s="1">
        <v>130132</v>
      </c>
      <c r="AB30" s="9">
        <v>953184</v>
      </c>
      <c r="AC30" s="1"/>
      <c r="AD30" s="45" t="s">
        <v>17</v>
      </c>
      <c r="AE30" s="1">
        <v>34225</v>
      </c>
      <c r="AF30" s="1">
        <v>45741</v>
      </c>
      <c r="AG30" s="1">
        <v>11516</v>
      </c>
      <c r="AH30" s="1">
        <v>93168</v>
      </c>
      <c r="AI30" s="1">
        <v>438061</v>
      </c>
      <c r="AJ30" s="1">
        <v>387730</v>
      </c>
      <c r="AK30" s="1">
        <v>19543</v>
      </c>
      <c r="AL30" s="1">
        <v>22012</v>
      </c>
      <c r="AM30" s="1">
        <v>2469</v>
      </c>
      <c r="AN30" s="1">
        <v>2766336</v>
      </c>
      <c r="AO30" s="1">
        <v>759774</v>
      </c>
      <c r="AP30" s="1">
        <v>678478</v>
      </c>
      <c r="AQ30" s="9">
        <v>81296</v>
      </c>
      <c r="AR30" s="1"/>
      <c r="AS30" s="45" t="s">
        <v>17</v>
      </c>
      <c r="AT30" s="1">
        <v>82020</v>
      </c>
      <c r="AU30" s="1">
        <v>39927</v>
      </c>
      <c r="AV30" s="1">
        <v>42093</v>
      </c>
      <c r="AW30" s="1">
        <v>1924542</v>
      </c>
      <c r="AX30" s="1">
        <v>333462</v>
      </c>
      <c r="AY30" s="1">
        <v>420298</v>
      </c>
      <c r="AZ30" s="1">
        <v>1170782</v>
      </c>
      <c r="BA30" s="1">
        <v>12156069</v>
      </c>
      <c r="BB30" s="1">
        <v>6491</v>
      </c>
      <c r="BC30" s="9">
        <v>1872.7575103990141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2318.4588839941262</v>
      </c>
      <c r="C31" s="109">
        <f t="shared" si="1"/>
        <v>1641.2750367107196</v>
      </c>
      <c r="D31" s="109">
        <f t="shared" si="2"/>
        <v>114.66152716593245</v>
      </c>
      <c r="E31" s="109">
        <f t="shared" si="3"/>
        <v>154.23920704845816</v>
      </c>
      <c r="F31" s="109">
        <f t="shared" si="4"/>
        <v>7.8975036710719531</v>
      </c>
      <c r="G31" s="109">
        <f t="shared" si="5"/>
        <v>400.38560939794422</v>
      </c>
      <c r="H31" s="108" t="s">
        <v>18</v>
      </c>
      <c r="I31" s="119">
        <f t="shared" si="6"/>
        <v>15788705</v>
      </c>
      <c r="J31" s="115">
        <f t="shared" si="7"/>
        <v>11177083</v>
      </c>
      <c r="K31" s="115">
        <f t="shared" si="8"/>
        <v>780845</v>
      </c>
      <c r="L31" s="115">
        <f t="shared" si="9"/>
        <v>1050369</v>
      </c>
      <c r="M31" s="115">
        <f t="shared" si="10"/>
        <v>53782</v>
      </c>
      <c r="N31" s="120">
        <f t="shared" si="11"/>
        <v>2726626</v>
      </c>
      <c r="P31" s="45" t="s">
        <v>18</v>
      </c>
      <c r="Q31" s="1">
        <v>11177083</v>
      </c>
      <c r="R31" s="1">
        <v>9562613</v>
      </c>
      <c r="S31" s="1">
        <v>1614470</v>
      </c>
      <c r="T31" s="1">
        <v>1428106</v>
      </c>
      <c r="U31" s="1">
        <v>186364</v>
      </c>
      <c r="V31" s="1">
        <v>780845</v>
      </c>
      <c r="W31" s="1">
        <v>855503</v>
      </c>
      <c r="X31" s="1">
        <v>74658</v>
      </c>
      <c r="Y31" s="1">
        <v>-21353</v>
      </c>
      <c r="Z31" s="1">
        <v>41564</v>
      </c>
      <c r="AA31" s="1">
        <v>62917</v>
      </c>
      <c r="AB31" s="9">
        <v>793270</v>
      </c>
      <c r="AC31" s="1"/>
      <c r="AD31" s="45" t="s">
        <v>18</v>
      </c>
      <c r="AE31" s="1">
        <v>30630</v>
      </c>
      <c r="AF31" s="1">
        <v>41243</v>
      </c>
      <c r="AG31" s="1">
        <v>10613</v>
      </c>
      <c r="AH31" s="1">
        <v>73989</v>
      </c>
      <c r="AI31" s="1">
        <v>552865</v>
      </c>
      <c r="AJ31" s="1">
        <v>135786</v>
      </c>
      <c r="AK31" s="1">
        <v>8928</v>
      </c>
      <c r="AL31" s="1">
        <v>10056</v>
      </c>
      <c r="AM31" s="1">
        <v>1128</v>
      </c>
      <c r="AN31" s="1">
        <v>3830777</v>
      </c>
      <c r="AO31" s="1">
        <v>1050369</v>
      </c>
      <c r="AP31" s="1">
        <v>1029478</v>
      </c>
      <c r="AQ31" s="9">
        <v>20891</v>
      </c>
      <c r="AR31" s="1"/>
      <c r="AS31" s="45" t="s">
        <v>18</v>
      </c>
      <c r="AT31" s="1">
        <v>53782</v>
      </c>
      <c r="AU31" s="1">
        <v>30414</v>
      </c>
      <c r="AV31" s="1">
        <v>23368</v>
      </c>
      <c r="AW31" s="1">
        <v>2726626</v>
      </c>
      <c r="AX31" s="1">
        <v>379216</v>
      </c>
      <c r="AY31" s="1">
        <v>660955</v>
      </c>
      <c r="AZ31" s="1">
        <v>1686455</v>
      </c>
      <c r="BA31" s="1">
        <v>15788705</v>
      </c>
      <c r="BB31" s="1">
        <v>6810</v>
      </c>
      <c r="BC31" s="9">
        <v>2318.4588839941262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1940.0579041762746</v>
      </c>
      <c r="C32" s="109">
        <f t="shared" si="1"/>
        <v>1296.6402767102229</v>
      </c>
      <c r="D32" s="109">
        <f t="shared" si="2"/>
        <v>143.23247074899649</v>
      </c>
      <c r="E32" s="109">
        <f t="shared" si="3"/>
        <v>153.67315740029036</v>
      </c>
      <c r="F32" s="109">
        <f t="shared" si="4"/>
        <v>8.6588094628063885</v>
      </c>
      <c r="G32" s="109">
        <f t="shared" si="5"/>
        <v>337.8531898539585</v>
      </c>
      <c r="H32" s="116" t="s">
        <v>42</v>
      </c>
      <c r="I32" s="119">
        <f t="shared" si="6"/>
        <v>22716138</v>
      </c>
      <c r="J32" s="115">
        <f t="shared" si="7"/>
        <v>15182361</v>
      </c>
      <c r="K32" s="115">
        <f t="shared" si="8"/>
        <v>1677109</v>
      </c>
      <c r="L32" s="115">
        <f t="shared" si="9"/>
        <v>1799359</v>
      </c>
      <c r="M32" s="115">
        <f t="shared" si="10"/>
        <v>101386</v>
      </c>
      <c r="N32" s="120">
        <f t="shared" si="11"/>
        <v>3955923</v>
      </c>
      <c r="P32" s="48" t="s">
        <v>42</v>
      </c>
      <c r="Q32" s="11">
        <v>15182361</v>
      </c>
      <c r="R32" s="12">
        <v>12990359</v>
      </c>
      <c r="S32" s="12">
        <v>2192002</v>
      </c>
      <c r="T32" s="12">
        <v>1939526</v>
      </c>
      <c r="U32" s="12">
        <v>252476</v>
      </c>
      <c r="V32" s="12">
        <v>1677109</v>
      </c>
      <c r="W32" s="12">
        <v>1945442</v>
      </c>
      <c r="X32" s="12">
        <v>268333</v>
      </c>
      <c r="Y32" s="12">
        <v>-62386</v>
      </c>
      <c r="Z32" s="12">
        <v>178382</v>
      </c>
      <c r="AA32" s="12">
        <v>240768</v>
      </c>
      <c r="AB32" s="13">
        <v>1691699</v>
      </c>
      <c r="AC32" s="1"/>
      <c r="AD32" s="48" t="s">
        <v>42</v>
      </c>
      <c r="AE32" s="12">
        <v>54518</v>
      </c>
      <c r="AF32" s="12">
        <v>76045</v>
      </c>
      <c r="AG32" s="12">
        <v>21527</v>
      </c>
      <c r="AH32" s="12">
        <v>287608</v>
      </c>
      <c r="AI32" s="12">
        <v>794116</v>
      </c>
      <c r="AJ32" s="12">
        <v>555457</v>
      </c>
      <c r="AK32" s="12">
        <v>47796</v>
      </c>
      <c r="AL32" s="12">
        <v>53834</v>
      </c>
      <c r="AM32" s="12">
        <v>6038</v>
      </c>
      <c r="AN32" s="12">
        <v>5856668</v>
      </c>
      <c r="AO32" s="12">
        <v>1799359</v>
      </c>
      <c r="AP32" s="12">
        <v>1721571</v>
      </c>
      <c r="AQ32" s="13">
        <v>77788</v>
      </c>
      <c r="AR32" s="1"/>
      <c r="AS32" s="48" t="s">
        <v>42</v>
      </c>
      <c r="AT32" s="12">
        <v>101386</v>
      </c>
      <c r="AU32" s="12">
        <v>39750</v>
      </c>
      <c r="AV32" s="12">
        <v>61636</v>
      </c>
      <c r="AW32" s="12">
        <v>3955923</v>
      </c>
      <c r="AX32" s="12">
        <v>590637</v>
      </c>
      <c r="AY32" s="12">
        <v>810790</v>
      </c>
      <c r="AZ32" s="12">
        <v>2554496</v>
      </c>
      <c r="BA32" s="12">
        <v>22716138</v>
      </c>
      <c r="BB32" s="12">
        <v>11709</v>
      </c>
      <c r="BC32" s="13">
        <v>1940.0579041762746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0"/>
        <v>1944.6998915958236</v>
      </c>
      <c r="C33" s="109">
        <f t="shared" si="1"/>
        <v>1442.7503851201004</v>
      </c>
      <c r="D33" s="109">
        <f t="shared" si="2"/>
        <v>83.209105950818739</v>
      </c>
      <c r="E33" s="109">
        <f t="shared" si="3"/>
        <v>110.85171449763223</v>
      </c>
      <c r="F33" s="109">
        <f t="shared" si="4"/>
        <v>25.868602727220861</v>
      </c>
      <c r="G33" s="109">
        <f t="shared" si="5"/>
        <v>282.02008330005134</v>
      </c>
      <c r="H33" s="108" t="s">
        <v>19</v>
      </c>
      <c r="I33" s="119">
        <f t="shared" si="6"/>
        <v>34084755</v>
      </c>
      <c r="J33" s="115">
        <f t="shared" si="7"/>
        <v>25287086</v>
      </c>
      <c r="K33" s="115">
        <f t="shared" si="8"/>
        <v>1458406</v>
      </c>
      <c r="L33" s="115">
        <f t="shared" si="9"/>
        <v>1942898</v>
      </c>
      <c r="M33" s="115">
        <f t="shared" si="10"/>
        <v>453399</v>
      </c>
      <c r="N33" s="120">
        <f t="shared" si="11"/>
        <v>4942966</v>
      </c>
      <c r="P33" s="45" t="s">
        <v>19</v>
      </c>
      <c r="Q33" s="1">
        <v>25287086</v>
      </c>
      <c r="R33" s="1">
        <v>21635978</v>
      </c>
      <c r="S33" s="1">
        <v>3651108</v>
      </c>
      <c r="T33" s="1">
        <v>3229690</v>
      </c>
      <c r="U33" s="1">
        <v>421418</v>
      </c>
      <c r="V33" s="1">
        <v>1458406</v>
      </c>
      <c r="W33" s="1">
        <v>1980649</v>
      </c>
      <c r="X33" s="1">
        <v>522243</v>
      </c>
      <c r="Y33" s="1">
        <v>-207585</v>
      </c>
      <c r="Z33" s="1">
        <v>278956</v>
      </c>
      <c r="AA33" s="1">
        <v>486541</v>
      </c>
      <c r="AB33" s="9">
        <v>1613563</v>
      </c>
      <c r="AC33" s="1"/>
      <c r="AD33" s="45" t="s">
        <v>19</v>
      </c>
      <c r="AE33" s="1">
        <v>120240</v>
      </c>
      <c r="AF33" s="1">
        <v>149320</v>
      </c>
      <c r="AG33" s="1">
        <v>29080</v>
      </c>
      <c r="AH33" s="1">
        <v>196690</v>
      </c>
      <c r="AI33" s="1">
        <v>1243367</v>
      </c>
      <c r="AJ33" s="1">
        <v>53266</v>
      </c>
      <c r="AK33" s="1">
        <v>52428</v>
      </c>
      <c r="AL33" s="1">
        <v>59050</v>
      </c>
      <c r="AM33" s="1">
        <v>6622</v>
      </c>
      <c r="AN33" s="1">
        <v>7339263</v>
      </c>
      <c r="AO33" s="1">
        <v>1942898</v>
      </c>
      <c r="AP33" s="1">
        <v>1733385</v>
      </c>
      <c r="AQ33" s="9">
        <v>209513</v>
      </c>
      <c r="AR33" s="1"/>
      <c r="AS33" s="45" t="s">
        <v>19</v>
      </c>
      <c r="AT33" s="1">
        <v>453399</v>
      </c>
      <c r="AU33" s="1">
        <v>383036</v>
      </c>
      <c r="AV33" s="1">
        <v>70363</v>
      </c>
      <c r="AW33" s="1">
        <v>4942966</v>
      </c>
      <c r="AX33" s="1">
        <v>306511</v>
      </c>
      <c r="AY33" s="1">
        <v>1620903</v>
      </c>
      <c r="AZ33" s="1">
        <v>3015552</v>
      </c>
      <c r="BA33" s="1">
        <v>34084755</v>
      </c>
      <c r="BB33" s="1">
        <v>17527</v>
      </c>
      <c r="BC33" s="9">
        <v>1944.6998915958236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2672.8658741729282</v>
      </c>
      <c r="C34" s="115">
        <f t="shared" si="1"/>
        <v>1790.0876976561624</v>
      </c>
      <c r="D34" s="115">
        <f t="shared" si="2"/>
        <v>150.08971627228888</v>
      </c>
      <c r="E34" s="115">
        <f t="shared" si="3"/>
        <v>366.30896041269483</v>
      </c>
      <c r="F34" s="115">
        <f t="shared" si="4"/>
        <v>22.427049456095098</v>
      </c>
      <c r="G34" s="115">
        <f t="shared" si="5"/>
        <v>343.95245037568691</v>
      </c>
      <c r="H34" s="108" t="s">
        <v>20</v>
      </c>
      <c r="I34" s="119">
        <f t="shared" si="6"/>
        <v>23833945</v>
      </c>
      <c r="J34" s="115">
        <f t="shared" si="7"/>
        <v>15962212</v>
      </c>
      <c r="K34" s="115">
        <f t="shared" si="8"/>
        <v>1338350</v>
      </c>
      <c r="L34" s="115">
        <f t="shared" si="9"/>
        <v>3266377</v>
      </c>
      <c r="M34" s="115">
        <f t="shared" si="10"/>
        <v>199982</v>
      </c>
      <c r="N34" s="120">
        <f t="shared" si="11"/>
        <v>3067024</v>
      </c>
      <c r="P34" s="45" t="s">
        <v>20</v>
      </c>
      <c r="Q34" s="1">
        <v>15962212</v>
      </c>
      <c r="R34" s="1">
        <v>13656545</v>
      </c>
      <c r="S34" s="1">
        <v>2305667</v>
      </c>
      <c r="T34" s="1">
        <v>2039886</v>
      </c>
      <c r="U34" s="1">
        <v>265781</v>
      </c>
      <c r="V34" s="1">
        <v>1338350</v>
      </c>
      <c r="W34" s="1">
        <v>1489377</v>
      </c>
      <c r="X34" s="1">
        <v>151027</v>
      </c>
      <c r="Y34" s="1">
        <v>-123580</v>
      </c>
      <c r="Z34" s="1">
        <v>11575</v>
      </c>
      <c r="AA34" s="1">
        <v>135155</v>
      </c>
      <c r="AB34" s="9">
        <v>1448894</v>
      </c>
      <c r="AC34" s="1"/>
      <c r="AD34" s="45" t="s">
        <v>20</v>
      </c>
      <c r="AE34" s="1">
        <v>56242</v>
      </c>
      <c r="AF34" s="1">
        <v>70467</v>
      </c>
      <c r="AG34" s="1">
        <v>14225</v>
      </c>
      <c r="AH34" s="1">
        <v>126940</v>
      </c>
      <c r="AI34" s="1">
        <v>778747</v>
      </c>
      <c r="AJ34" s="1">
        <v>486965</v>
      </c>
      <c r="AK34" s="1">
        <v>13036</v>
      </c>
      <c r="AL34" s="1">
        <v>14683</v>
      </c>
      <c r="AM34" s="1">
        <v>1647</v>
      </c>
      <c r="AN34" s="1">
        <v>6533383</v>
      </c>
      <c r="AO34" s="1">
        <v>3266377</v>
      </c>
      <c r="AP34" s="1">
        <v>3164475</v>
      </c>
      <c r="AQ34" s="9">
        <v>101902</v>
      </c>
      <c r="AR34" s="1"/>
      <c r="AS34" s="45" t="s">
        <v>20</v>
      </c>
      <c r="AT34" s="1">
        <v>199982</v>
      </c>
      <c r="AU34" s="1">
        <v>172057</v>
      </c>
      <c r="AV34" s="1">
        <v>27925</v>
      </c>
      <c r="AW34" s="1">
        <v>3067024</v>
      </c>
      <c r="AX34" s="1">
        <v>202794</v>
      </c>
      <c r="AY34" s="1">
        <v>782370</v>
      </c>
      <c r="AZ34" s="1">
        <v>2081860</v>
      </c>
      <c r="BA34" s="1">
        <v>23833945</v>
      </c>
      <c r="BB34" s="1">
        <v>8917</v>
      </c>
      <c r="BC34" s="9">
        <v>2672.8658741729282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0"/>
        <v>2296.9497807412745</v>
      </c>
      <c r="C35" s="109">
        <f t="shared" si="1"/>
        <v>1646.8555595602811</v>
      </c>
      <c r="D35" s="109">
        <f t="shared" si="2"/>
        <v>138.40544842914639</v>
      </c>
      <c r="E35" s="109">
        <f t="shared" si="3"/>
        <v>196.61587673454676</v>
      </c>
      <c r="F35" s="109">
        <f t="shared" si="4"/>
        <v>17.306031116717726</v>
      </c>
      <c r="G35" s="109">
        <f t="shared" si="5"/>
        <v>297.76686490058268</v>
      </c>
      <c r="H35" s="108" t="s">
        <v>21</v>
      </c>
      <c r="I35" s="119">
        <f t="shared" si="6"/>
        <v>76474646</v>
      </c>
      <c r="J35" s="115">
        <f t="shared" si="7"/>
        <v>54830409</v>
      </c>
      <c r="K35" s="115">
        <f t="shared" si="8"/>
        <v>4608071</v>
      </c>
      <c r="L35" s="115">
        <f t="shared" si="9"/>
        <v>6546129</v>
      </c>
      <c r="M35" s="115">
        <f t="shared" si="10"/>
        <v>576187</v>
      </c>
      <c r="N35" s="120">
        <f t="shared" si="11"/>
        <v>9913850</v>
      </c>
      <c r="P35" s="45" t="s">
        <v>21</v>
      </c>
      <c r="Q35" s="1">
        <v>54830409</v>
      </c>
      <c r="R35" s="1">
        <v>46905473</v>
      </c>
      <c r="S35" s="1">
        <v>7924936</v>
      </c>
      <c r="T35" s="1">
        <v>7005709</v>
      </c>
      <c r="U35" s="1">
        <v>919227</v>
      </c>
      <c r="V35" s="1">
        <v>4608071</v>
      </c>
      <c r="W35" s="1">
        <v>7236285</v>
      </c>
      <c r="X35" s="1">
        <v>2628214</v>
      </c>
      <c r="Y35" s="1">
        <v>155424</v>
      </c>
      <c r="Z35" s="1">
        <v>2724851</v>
      </c>
      <c r="AA35" s="1">
        <v>2569427</v>
      </c>
      <c r="AB35" s="9">
        <v>4399918</v>
      </c>
      <c r="AC35" s="1"/>
      <c r="AD35" s="45" t="s">
        <v>21</v>
      </c>
      <c r="AE35" s="1">
        <v>222966</v>
      </c>
      <c r="AF35" s="1">
        <v>275092</v>
      </c>
      <c r="AG35" s="1">
        <v>52126</v>
      </c>
      <c r="AH35" s="1">
        <v>393580</v>
      </c>
      <c r="AI35" s="1">
        <v>2336117</v>
      </c>
      <c r="AJ35" s="1">
        <v>1447255</v>
      </c>
      <c r="AK35" s="1">
        <v>52729</v>
      </c>
      <c r="AL35" s="1">
        <v>59390</v>
      </c>
      <c r="AM35" s="1">
        <v>6661</v>
      </c>
      <c r="AN35" s="1">
        <v>17036166</v>
      </c>
      <c r="AO35" s="1">
        <v>6546129</v>
      </c>
      <c r="AP35" s="1">
        <v>6342753</v>
      </c>
      <c r="AQ35" s="9">
        <v>203376</v>
      </c>
      <c r="AR35" s="1"/>
      <c r="AS35" s="45" t="s">
        <v>21</v>
      </c>
      <c r="AT35" s="1">
        <v>576187</v>
      </c>
      <c r="AU35" s="1">
        <v>487517</v>
      </c>
      <c r="AV35" s="1">
        <v>88670</v>
      </c>
      <c r="AW35" s="1">
        <v>9913850</v>
      </c>
      <c r="AX35" s="1">
        <v>689254</v>
      </c>
      <c r="AY35" s="1">
        <v>2850999</v>
      </c>
      <c r="AZ35" s="1">
        <v>6373597</v>
      </c>
      <c r="BA35" s="1">
        <v>76474646</v>
      </c>
      <c r="BB35" s="1">
        <v>33294</v>
      </c>
      <c r="BC35" s="9">
        <v>2296.9497807412745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0"/>
        <v>1916.3993589743591</v>
      </c>
      <c r="C36" s="109">
        <f t="shared" si="1"/>
        <v>1280.065293040293</v>
      </c>
      <c r="D36" s="109">
        <f t="shared" si="2"/>
        <v>117.82967032967034</v>
      </c>
      <c r="E36" s="109">
        <f t="shared" si="3"/>
        <v>145.60695970695971</v>
      </c>
      <c r="F36" s="109">
        <f t="shared" si="4"/>
        <v>19.543498168498168</v>
      </c>
      <c r="G36" s="109">
        <f t="shared" si="5"/>
        <v>353.35393772893775</v>
      </c>
      <c r="H36" s="108" t="s">
        <v>22</v>
      </c>
      <c r="I36" s="119">
        <f t="shared" si="6"/>
        <v>20927081</v>
      </c>
      <c r="J36" s="115">
        <f t="shared" si="7"/>
        <v>13978313</v>
      </c>
      <c r="K36" s="115">
        <f t="shared" si="8"/>
        <v>1286700</v>
      </c>
      <c r="L36" s="115">
        <f t="shared" si="9"/>
        <v>1590028</v>
      </c>
      <c r="M36" s="115">
        <f t="shared" si="10"/>
        <v>213415</v>
      </c>
      <c r="N36" s="120">
        <f t="shared" si="11"/>
        <v>3858625</v>
      </c>
      <c r="P36" s="45" t="s">
        <v>22</v>
      </c>
      <c r="Q36" s="1">
        <v>13978313</v>
      </c>
      <c r="R36" s="1">
        <v>11959518</v>
      </c>
      <c r="S36" s="1">
        <v>2018795</v>
      </c>
      <c r="T36" s="1">
        <v>1786606</v>
      </c>
      <c r="U36" s="1">
        <v>232189</v>
      </c>
      <c r="V36" s="1">
        <v>1286700</v>
      </c>
      <c r="W36" s="1">
        <v>1464623</v>
      </c>
      <c r="X36" s="1">
        <v>177923</v>
      </c>
      <c r="Y36" s="1">
        <v>-121411</v>
      </c>
      <c r="Z36" s="1">
        <v>36377</v>
      </c>
      <c r="AA36" s="1">
        <v>157788</v>
      </c>
      <c r="AB36" s="9">
        <v>1384452</v>
      </c>
      <c r="AC36" s="1"/>
      <c r="AD36" s="45" t="s">
        <v>22</v>
      </c>
      <c r="AE36" s="1">
        <v>73608</v>
      </c>
      <c r="AF36" s="1">
        <v>90755</v>
      </c>
      <c r="AG36" s="1">
        <v>17147</v>
      </c>
      <c r="AH36" s="1">
        <v>227504</v>
      </c>
      <c r="AI36" s="1">
        <v>705173</v>
      </c>
      <c r="AJ36" s="1">
        <v>378167</v>
      </c>
      <c r="AK36" s="1">
        <v>23659</v>
      </c>
      <c r="AL36" s="1">
        <v>26647</v>
      </c>
      <c r="AM36" s="1">
        <v>2988</v>
      </c>
      <c r="AN36" s="1">
        <v>5662068</v>
      </c>
      <c r="AO36" s="1">
        <v>1590028</v>
      </c>
      <c r="AP36" s="1">
        <v>1380384</v>
      </c>
      <c r="AQ36" s="9">
        <v>209644</v>
      </c>
      <c r="AR36" s="1"/>
      <c r="AS36" s="45" t="s">
        <v>22</v>
      </c>
      <c r="AT36" s="1">
        <v>213415</v>
      </c>
      <c r="AU36" s="1">
        <v>167330</v>
      </c>
      <c r="AV36" s="1">
        <v>46085</v>
      </c>
      <c r="AW36" s="1">
        <v>3858625</v>
      </c>
      <c r="AX36" s="1">
        <v>590805</v>
      </c>
      <c r="AY36" s="1">
        <v>981952</v>
      </c>
      <c r="AZ36" s="1">
        <v>2285868</v>
      </c>
      <c r="BA36" s="1">
        <v>20927081</v>
      </c>
      <c r="BB36" s="1">
        <v>10920</v>
      </c>
      <c r="BC36" s="9">
        <v>1916.3993589743591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0"/>
        <v>1655.8853707667129</v>
      </c>
      <c r="C37" s="109">
        <f t="shared" si="1"/>
        <v>1124.1694573838599</v>
      </c>
      <c r="D37" s="109">
        <f t="shared" si="2"/>
        <v>106.57188719627345</v>
      </c>
      <c r="E37" s="109">
        <f t="shared" si="3"/>
        <v>115.61078937429183</v>
      </c>
      <c r="F37" s="109">
        <f t="shared" si="4"/>
        <v>3.6943849930756643</v>
      </c>
      <c r="G37" s="109">
        <f t="shared" si="5"/>
        <v>305.83885181921187</v>
      </c>
      <c r="H37" s="116" t="s">
        <v>43</v>
      </c>
      <c r="I37" s="119">
        <f t="shared" si="6"/>
        <v>26305395</v>
      </c>
      <c r="J37" s="115">
        <f t="shared" si="7"/>
        <v>17858556</v>
      </c>
      <c r="K37" s="115">
        <f t="shared" si="8"/>
        <v>1693001</v>
      </c>
      <c r="L37" s="115">
        <f t="shared" si="9"/>
        <v>1836593</v>
      </c>
      <c r="M37" s="115">
        <f t="shared" si="10"/>
        <v>58689</v>
      </c>
      <c r="N37" s="120">
        <f t="shared" si="11"/>
        <v>4858556</v>
      </c>
      <c r="P37" s="48" t="s">
        <v>43</v>
      </c>
      <c r="Q37" s="12">
        <v>17858556</v>
      </c>
      <c r="R37" s="12">
        <v>15285139</v>
      </c>
      <c r="S37" s="12">
        <v>2573417</v>
      </c>
      <c r="T37" s="12">
        <v>2277120</v>
      </c>
      <c r="U37" s="12">
        <v>296297</v>
      </c>
      <c r="V37" s="12">
        <v>1693001</v>
      </c>
      <c r="W37" s="12">
        <v>1988777</v>
      </c>
      <c r="X37" s="12">
        <v>295776</v>
      </c>
      <c r="Y37" s="12">
        <v>-123265</v>
      </c>
      <c r="Z37" s="12">
        <v>141243</v>
      </c>
      <c r="AA37" s="12">
        <v>264508</v>
      </c>
      <c r="AB37" s="13">
        <v>1778307</v>
      </c>
      <c r="AC37" s="1"/>
      <c r="AD37" s="48" t="s">
        <v>43</v>
      </c>
      <c r="AE37" s="12">
        <v>115836</v>
      </c>
      <c r="AF37" s="12">
        <v>142309</v>
      </c>
      <c r="AG37" s="12">
        <v>26473</v>
      </c>
      <c r="AH37" s="12">
        <v>352194</v>
      </c>
      <c r="AI37" s="12">
        <v>985805</v>
      </c>
      <c r="AJ37" s="12">
        <v>324472</v>
      </c>
      <c r="AK37" s="12">
        <v>37959</v>
      </c>
      <c r="AL37" s="12">
        <v>42754</v>
      </c>
      <c r="AM37" s="12">
        <v>4795</v>
      </c>
      <c r="AN37" s="12">
        <v>6753838</v>
      </c>
      <c r="AO37" s="12">
        <v>1836593</v>
      </c>
      <c r="AP37" s="12">
        <v>1674955</v>
      </c>
      <c r="AQ37" s="13">
        <v>161638</v>
      </c>
      <c r="AR37" s="1"/>
      <c r="AS37" s="48" t="s">
        <v>43</v>
      </c>
      <c r="AT37" s="12">
        <v>58689</v>
      </c>
      <c r="AU37" s="12">
        <v>-37792</v>
      </c>
      <c r="AV37" s="12">
        <v>96481</v>
      </c>
      <c r="AW37" s="12">
        <v>4858556</v>
      </c>
      <c r="AX37" s="12">
        <v>1590119</v>
      </c>
      <c r="AY37" s="12">
        <v>1074361</v>
      </c>
      <c r="AZ37" s="12">
        <v>2194076</v>
      </c>
      <c r="BA37" s="12">
        <v>26305395</v>
      </c>
      <c r="BB37" s="12">
        <v>15886</v>
      </c>
      <c r="BC37" s="13">
        <v>1655.8853707667129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0"/>
        <v>1992.6083421416374</v>
      </c>
      <c r="C38" s="109">
        <f t="shared" si="1"/>
        <v>1300.2349784535329</v>
      </c>
      <c r="D38" s="109">
        <f t="shared" si="2"/>
        <v>119.0597609561753</v>
      </c>
      <c r="E38" s="109">
        <f t="shared" si="3"/>
        <v>124.78754370274007</v>
      </c>
      <c r="F38" s="109">
        <f t="shared" si="4"/>
        <v>63.490527685177653</v>
      </c>
      <c r="G38" s="109">
        <f t="shared" si="5"/>
        <v>385.0355313440117</v>
      </c>
      <c r="H38" s="117" t="s">
        <v>44</v>
      </c>
      <c r="I38" s="119">
        <f t="shared" si="6"/>
        <v>24507090</v>
      </c>
      <c r="J38" s="115">
        <f t="shared" si="7"/>
        <v>15991590</v>
      </c>
      <c r="K38" s="115">
        <f t="shared" si="8"/>
        <v>1464316</v>
      </c>
      <c r="L38" s="115">
        <f t="shared" si="9"/>
        <v>1534762</v>
      </c>
      <c r="M38" s="115">
        <f t="shared" si="10"/>
        <v>780870</v>
      </c>
      <c r="N38" s="120">
        <f t="shared" si="11"/>
        <v>4735552</v>
      </c>
      <c r="P38" s="50" t="s">
        <v>44</v>
      </c>
      <c r="Q38" s="14">
        <v>15991590</v>
      </c>
      <c r="R38" s="14">
        <v>13682152</v>
      </c>
      <c r="S38" s="14">
        <v>2309438</v>
      </c>
      <c r="T38" s="14">
        <v>2043390</v>
      </c>
      <c r="U38" s="14">
        <v>266048</v>
      </c>
      <c r="V38" s="14">
        <v>1464316</v>
      </c>
      <c r="W38" s="14">
        <v>1675017</v>
      </c>
      <c r="X38" s="14">
        <v>210701</v>
      </c>
      <c r="Y38" s="14">
        <v>-128005</v>
      </c>
      <c r="Z38" s="14">
        <v>60150</v>
      </c>
      <c r="AA38" s="14">
        <v>188155</v>
      </c>
      <c r="AB38" s="15">
        <v>1557382</v>
      </c>
      <c r="AC38" s="1"/>
      <c r="AD38" s="50" t="s">
        <v>44</v>
      </c>
      <c r="AE38" s="12">
        <v>73643</v>
      </c>
      <c r="AF38" s="12">
        <v>91776</v>
      </c>
      <c r="AG38" s="12">
        <v>18133</v>
      </c>
      <c r="AH38" s="12">
        <v>71355</v>
      </c>
      <c r="AI38" s="12">
        <v>802078</v>
      </c>
      <c r="AJ38" s="12">
        <v>610306</v>
      </c>
      <c r="AK38" s="12">
        <v>34939</v>
      </c>
      <c r="AL38" s="12">
        <v>39352</v>
      </c>
      <c r="AM38" s="12">
        <v>4413</v>
      </c>
      <c r="AN38" s="12">
        <v>7051184</v>
      </c>
      <c r="AO38" s="12">
        <v>1534762</v>
      </c>
      <c r="AP38" s="12">
        <v>1436481</v>
      </c>
      <c r="AQ38" s="13">
        <v>98281</v>
      </c>
      <c r="AR38" s="1"/>
      <c r="AS38" s="50" t="s">
        <v>44</v>
      </c>
      <c r="AT38" s="12">
        <v>780870</v>
      </c>
      <c r="AU38" s="12">
        <v>707893</v>
      </c>
      <c r="AV38" s="12">
        <v>72977</v>
      </c>
      <c r="AW38" s="12">
        <v>4735552</v>
      </c>
      <c r="AX38" s="12">
        <v>1294741</v>
      </c>
      <c r="AY38" s="12">
        <v>996886</v>
      </c>
      <c r="AZ38" s="12">
        <v>2443925</v>
      </c>
      <c r="BA38" s="12">
        <v>24507090</v>
      </c>
      <c r="BB38" s="12">
        <v>12299</v>
      </c>
      <c r="BC38" s="13">
        <v>1992.6083421416374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0"/>
        <v>1737.2580434071326</v>
      </c>
      <c r="C39" s="109">
        <f t="shared" si="1"/>
        <v>1268.6658305158687</v>
      </c>
      <c r="D39" s="109">
        <f t="shared" si="2"/>
        <v>94.384447595157596</v>
      </c>
      <c r="E39" s="109">
        <f t="shared" si="3"/>
        <v>84.468099029337992</v>
      </c>
      <c r="F39" s="109">
        <f t="shared" si="4"/>
        <v>6.6881884611189877</v>
      </c>
      <c r="G39" s="109">
        <f t="shared" si="5"/>
        <v>283.05147780564948</v>
      </c>
      <c r="H39" s="108" t="s">
        <v>45</v>
      </c>
      <c r="I39" s="119">
        <f t="shared" si="6"/>
        <v>31857838</v>
      </c>
      <c r="J39" s="115">
        <f t="shared" si="7"/>
        <v>23264794</v>
      </c>
      <c r="K39" s="115">
        <f t="shared" si="8"/>
        <v>1730822</v>
      </c>
      <c r="L39" s="115">
        <f t="shared" si="9"/>
        <v>1548976</v>
      </c>
      <c r="M39" s="115">
        <f t="shared" si="10"/>
        <v>122648</v>
      </c>
      <c r="N39" s="120">
        <f t="shared" si="11"/>
        <v>5190598</v>
      </c>
      <c r="P39" s="45" t="s">
        <v>45</v>
      </c>
      <c r="Q39" s="1">
        <v>23264794</v>
      </c>
      <c r="R39" s="1">
        <v>19908709</v>
      </c>
      <c r="S39" s="1">
        <v>3356085</v>
      </c>
      <c r="T39" s="1">
        <v>2969921</v>
      </c>
      <c r="U39" s="1">
        <v>386164</v>
      </c>
      <c r="V39" s="1">
        <v>1730822</v>
      </c>
      <c r="W39" s="1">
        <v>2114080</v>
      </c>
      <c r="X39" s="1">
        <v>383258</v>
      </c>
      <c r="Y39" s="1">
        <v>-70923</v>
      </c>
      <c r="Z39" s="1">
        <v>274489</v>
      </c>
      <c r="AA39" s="1">
        <v>345412</v>
      </c>
      <c r="AB39" s="9">
        <v>1744267</v>
      </c>
      <c r="AC39" s="1"/>
      <c r="AD39" s="45" t="s">
        <v>45</v>
      </c>
      <c r="AE39" s="1">
        <v>122800</v>
      </c>
      <c r="AF39" s="1">
        <v>153385</v>
      </c>
      <c r="AG39" s="1">
        <v>30585</v>
      </c>
      <c r="AH39" s="1">
        <v>271402</v>
      </c>
      <c r="AI39" s="1">
        <v>1144993</v>
      </c>
      <c r="AJ39" s="1">
        <v>205072</v>
      </c>
      <c r="AK39" s="1">
        <v>57478</v>
      </c>
      <c r="AL39" s="1">
        <v>64739</v>
      </c>
      <c r="AM39" s="1">
        <v>7261</v>
      </c>
      <c r="AN39" s="1">
        <v>6862222</v>
      </c>
      <c r="AO39" s="1">
        <v>1548976</v>
      </c>
      <c r="AP39" s="1">
        <v>1377302</v>
      </c>
      <c r="AQ39" s="9">
        <v>171674</v>
      </c>
      <c r="AR39" s="1"/>
      <c r="AS39" s="45" t="s">
        <v>45</v>
      </c>
      <c r="AT39" s="1">
        <v>122648</v>
      </c>
      <c r="AU39" s="1">
        <v>32279</v>
      </c>
      <c r="AV39" s="1">
        <v>90369</v>
      </c>
      <c r="AW39" s="1">
        <v>5190598</v>
      </c>
      <c r="AX39" s="1">
        <v>712067</v>
      </c>
      <c r="AY39" s="1">
        <v>1211094</v>
      </c>
      <c r="AZ39" s="1">
        <v>3267437</v>
      </c>
      <c r="BA39" s="1">
        <v>31857838</v>
      </c>
      <c r="BB39" s="1">
        <v>18338</v>
      </c>
      <c r="BC39" s="9">
        <v>1737.2580434071326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0"/>
        <v>1637.5953661563922</v>
      </c>
      <c r="C40" s="109">
        <f t="shared" si="1"/>
        <v>1141.1851468762929</v>
      </c>
      <c r="D40" s="109">
        <f t="shared" si="2"/>
        <v>88.762101779064963</v>
      </c>
      <c r="E40" s="109">
        <f t="shared" si="3"/>
        <v>81.301406702523792</v>
      </c>
      <c r="F40" s="109">
        <f t="shared" si="4"/>
        <v>10.063094745552338</v>
      </c>
      <c r="G40" s="109">
        <f t="shared" si="5"/>
        <v>316.28361605295822</v>
      </c>
      <c r="H40" s="116" t="s">
        <v>23</v>
      </c>
      <c r="I40" s="119">
        <f t="shared" si="6"/>
        <v>7916136</v>
      </c>
      <c r="J40" s="115">
        <f t="shared" si="7"/>
        <v>5516489</v>
      </c>
      <c r="K40" s="115">
        <f t="shared" si="8"/>
        <v>429076</v>
      </c>
      <c r="L40" s="115">
        <f t="shared" si="9"/>
        <v>393011</v>
      </c>
      <c r="M40" s="115">
        <f t="shared" si="10"/>
        <v>48645</v>
      </c>
      <c r="N40" s="120">
        <f t="shared" si="11"/>
        <v>1528915</v>
      </c>
      <c r="P40" s="48" t="s">
        <v>23</v>
      </c>
      <c r="Q40" s="12">
        <v>5516489</v>
      </c>
      <c r="R40" s="12">
        <v>4719892</v>
      </c>
      <c r="S40" s="12">
        <v>796597</v>
      </c>
      <c r="T40" s="12">
        <v>705101</v>
      </c>
      <c r="U40" s="12">
        <v>91496</v>
      </c>
      <c r="V40" s="12">
        <v>429076</v>
      </c>
      <c r="W40" s="12">
        <v>504075</v>
      </c>
      <c r="X40" s="12">
        <v>74999</v>
      </c>
      <c r="Y40" s="12">
        <v>5695</v>
      </c>
      <c r="Z40" s="12">
        <v>71198</v>
      </c>
      <c r="AA40" s="12">
        <v>65503</v>
      </c>
      <c r="AB40" s="9">
        <v>413307</v>
      </c>
      <c r="AC40" s="1"/>
      <c r="AD40" s="48" t="s">
        <v>23</v>
      </c>
      <c r="AE40" s="12">
        <v>32784</v>
      </c>
      <c r="AF40" s="12">
        <v>41008</v>
      </c>
      <c r="AG40" s="12">
        <v>8224</v>
      </c>
      <c r="AH40" s="12">
        <v>51407</v>
      </c>
      <c r="AI40" s="12">
        <v>303693</v>
      </c>
      <c r="AJ40" s="12">
        <v>25423</v>
      </c>
      <c r="AK40" s="12">
        <v>10074</v>
      </c>
      <c r="AL40" s="12">
        <v>11346</v>
      </c>
      <c r="AM40" s="12">
        <v>1272</v>
      </c>
      <c r="AN40" s="12">
        <v>1970571</v>
      </c>
      <c r="AO40" s="12">
        <v>393011</v>
      </c>
      <c r="AP40" s="12">
        <v>364754</v>
      </c>
      <c r="AQ40" s="13">
        <v>28257</v>
      </c>
      <c r="AR40" s="1"/>
      <c r="AS40" s="48" t="s">
        <v>23</v>
      </c>
      <c r="AT40" s="12">
        <v>48645</v>
      </c>
      <c r="AU40" s="12">
        <v>27109</v>
      </c>
      <c r="AV40" s="12">
        <v>21536</v>
      </c>
      <c r="AW40" s="12">
        <v>1528915</v>
      </c>
      <c r="AX40" s="12">
        <v>259986</v>
      </c>
      <c r="AY40" s="12">
        <v>195117</v>
      </c>
      <c r="AZ40" s="12">
        <v>1073812</v>
      </c>
      <c r="BA40" s="12">
        <v>7916136</v>
      </c>
      <c r="BB40" s="1">
        <v>4834</v>
      </c>
      <c r="BC40" s="9">
        <v>1637.5953661563922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2038.7632230268587</v>
      </c>
      <c r="C41" s="109">
        <f t="shared" si="1"/>
        <v>1379.4644788706573</v>
      </c>
      <c r="D41" s="109">
        <f t="shared" si="2"/>
        <v>152.57246310385921</v>
      </c>
      <c r="E41" s="109">
        <f t="shared" si="3"/>
        <v>180.54899624163534</v>
      </c>
      <c r="F41" s="109">
        <f t="shared" si="4"/>
        <v>6.0996424970208087</v>
      </c>
      <c r="G41" s="109">
        <f t="shared" si="5"/>
        <v>320.07764231368594</v>
      </c>
      <c r="H41" s="108" t="s">
        <v>24</v>
      </c>
      <c r="I41" s="119">
        <f t="shared" si="6"/>
        <v>22240868</v>
      </c>
      <c r="J41" s="115">
        <f t="shared" si="7"/>
        <v>15048578</v>
      </c>
      <c r="K41" s="115">
        <f t="shared" si="8"/>
        <v>1664413</v>
      </c>
      <c r="L41" s="115">
        <f t="shared" si="9"/>
        <v>1969609</v>
      </c>
      <c r="M41" s="115">
        <f t="shared" si="10"/>
        <v>66541</v>
      </c>
      <c r="N41" s="120">
        <f t="shared" si="11"/>
        <v>3491727</v>
      </c>
      <c r="P41" s="45" t="s">
        <v>24</v>
      </c>
      <c r="Q41" s="1">
        <v>15048578</v>
      </c>
      <c r="R41" s="1">
        <v>12876942</v>
      </c>
      <c r="S41" s="1">
        <v>2171636</v>
      </c>
      <c r="T41" s="1">
        <v>1921277</v>
      </c>
      <c r="U41" s="1">
        <v>250359</v>
      </c>
      <c r="V41" s="1">
        <v>1664413</v>
      </c>
      <c r="W41" s="1">
        <v>2112305</v>
      </c>
      <c r="X41" s="1">
        <v>447892</v>
      </c>
      <c r="Y41" s="1">
        <v>-42585</v>
      </c>
      <c r="Z41" s="1">
        <v>385891</v>
      </c>
      <c r="AA41" s="1">
        <v>428476</v>
      </c>
      <c r="AB41" s="51">
        <v>1686180</v>
      </c>
      <c r="AC41" s="1"/>
      <c r="AD41" s="45" t="s">
        <v>24</v>
      </c>
      <c r="AE41" s="1">
        <v>53877</v>
      </c>
      <c r="AF41" s="1">
        <v>70663</v>
      </c>
      <c r="AG41" s="1">
        <v>16786</v>
      </c>
      <c r="AH41" s="1">
        <v>129766</v>
      </c>
      <c r="AI41" s="1">
        <v>755757</v>
      </c>
      <c r="AJ41" s="1">
        <v>746780</v>
      </c>
      <c r="AK41" s="1">
        <v>20818</v>
      </c>
      <c r="AL41" s="1">
        <v>23448</v>
      </c>
      <c r="AM41" s="1">
        <v>2630</v>
      </c>
      <c r="AN41" s="1">
        <v>5527877</v>
      </c>
      <c r="AO41" s="1">
        <v>1969609</v>
      </c>
      <c r="AP41" s="1">
        <v>1929784</v>
      </c>
      <c r="AQ41" s="9">
        <v>39825</v>
      </c>
      <c r="AR41" s="1"/>
      <c r="AS41" s="45" t="s">
        <v>24</v>
      </c>
      <c r="AT41" s="1">
        <v>66541</v>
      </c>
      <c r="AU41" s="1">
        <v>29839</v>
      </c>
      <c r="AV41" s="1">
        <v>36702</v>
      </c>
      <c r="AW41" s="1">
        <v>3491727</v>
      </c>
      <c r="AX41" s="1">
        <v>581814</v>
      </c>
      <c r="AY41" s="1">
        <v>922449</v>
      </c>
      <c r="AZ41" s="1">
        <v>1987464</v>
      </c>
      <c r="BA41" s="1">
        <v>22240868</v>
      </c>
      <c r="BB41" s="23">
        <v>10909</v>
      </c>
      <c r="BC41" s="51">
        <v>2038.7632230268587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2178.563470861779</v>
      </c>
      <c r="C42" s="109">
        <f t="shared" si="1"/>
        <v>1285.107351340655</v>
      </c>
      <c r="D42" s="109">
        <f t="shared" si="2"/>
        <v>492.97902443850796</v>
      </c>
      <c r="E42" s="109">
        <f t="shared" si="3"/>
        <v>130.21470268130997</v>
      </c>
      <c r="F42" s="109">
        <f t="shared" si="4"/>
        <v>-37.820322548728605</v>
      </c>
      <c r="G42" s="109">
        <f t="shared" si="5"/>
        <v>308.08271495003464</v>
      </c>
      <c r="H42" s="108" t="s">
        <v>25</v>
      </c>
      <c r="I42" s="119">
        <f t="shared" si="6"/>
        <v>22018741</v>
      </c>
      <c r="J42" s="115">
        <f t="shared" si="7"/>
        <v>12988580</v>
      </c>
      <c r="K42" s="115">
        <f t="shared" si="8"/>
        <v>4982539</v>
      </c>
      <c r="L42" s="115">
        <f t="shared" si="9"/>
        <v>1316080</v>
      </c>
      <c r="M42" s="115">
        <f t="shared" si="10"/>
        <v>-382250</v>
      </c>
      <c r="N42" s="120">
        <f t="shared" si="11"/>
        <v>3113792</v>
      </c>
      <c r="P42" s="45" t="s">
        <v>25</v>
      </c>
      <c r="Q42" s="1">
        <v>12988580</v>
      </c>
      <c r="R42" s="1">
        <v>11116461</v>
      </c>
      <c r="S42" s="1">
        <v>1872119</v>
      </c>
      <c r="T42" s="1">
        <v>1656567</v>
      </c>
      <c r="U42" s="1">
        <v>215552</v>
      </c>
      <c r="V42" s="1">
        <v>4982539</v>
      </c>
      <c r="W42" s="1">
        <v>5216312</v>
      </c>
      <c r="X42" s="1">
        <v>233773</v>
      </c>
      <c r="Y42" s="1">
        <v>-112587</v>
      </c>
      <c r="Z42" s="1">
        <v>103009</v>
      </c>
      <c r="AA42" s="1">
        <v>215596</v>
      </c>
      <c r="AB42" s="9">
        <v>5082022</v>
      </c>
      <c r="AC42" s="1"/>
      <c r="AD42" s="45" t="s">
        <v>25</v>
      </c>
      <c r="AE42" s="1">
        <v>54809</v>
      </c>
      <c r="AF42" s="1">
        <v>71331</v>
      </c>
      <c r="AG42" s="1">
        <v>16522</v>
      </c>
      <c r="AH42" s="1">
        <v>3059256</v>
      </c>
      <c r="AI42" s="1">
        <v>730598</v>
      </c>
      <c r="AJ42" s="1">
        <v>1237359</v>
      </c>
      <c r="AK42" s="1">
        <v>13104</v>
      </c>
      <c r="AL42" s="1">
        <v>14759</v>
      </c>
      <c r="AM42" s="1">
        <v>1655</v>
      </c>
      <c r="AN42" s="1">
        <v>4047622</v>
      </c>
      <c r="AO42" s="1">
        <v>1316080</v>
      </c>
      <c r="AP42" s="1">
        <v>1178573</v>
      </c>
      <c r="AQ42" s="9">
        <v>137507</v>
      </c>
      <c r="AR42" s="1"/>
      <c r="AS42" s="45" t="s">
        <v>25</v>
      </c>
      <c r="AT42" s="1">
        <v>-382250</v>
      </c>
      <c r="AU42" s="1">
        <v>-425885</v>
      </c>
      <c r="AV42" s="1">
        <v>43635</v>
      </c>
      <c r="AW42" s="1">
        <v>3113792</v>
      </c>
      <c r="AX42" s="1">
        <v>624967</v>
      </c>
      <c r="AY42" s="1">
        <v>805548</v>
      </c>
      <c r="AZ42" s="1">
        <v>1683277</v>
      </c>
      <c r="BA42" s="1">
        <v>22018741</v>
      </c>
      <c r="BB42" s="1">
        <v>10107</v>
      </c>
      <c r="BC42" s="9">
        <v>2178.563470861779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1687.4177123552124</v>
      </c>
      <c r="C43" s="109">
        <f t="shared" si="1"/>
        <v>1140.0323359073359</v>
      </c>
      <c r="D43" s="109">
        <f t="shared" si="2"/>
        <v>121.16698841698842</v>
      </c>
      <c r="E43" s="109">
        <f t="shared" si="3"/>
        <v>104.13803088803088</v>
      </c>
      <c r="F43" s="109">
        <f t="shared" si="4"/>
        <v>16.136824324324323</v>
      </c>
      <c r="G43" s="109">
        <f t="shared" si="5"/>
        <v>305.94353281853284</v>
      </c>
      <c r="H43" s="108" t="s">
        <v>26</v>
      </c>
      <c r="I43" s="119">
        <f t="shared" si="6"/>
        <v>6992659</v>
      </c>
      <c r="J43" s="115">
        <f t="shared" si="7"/>
        <v>4724294</v>
      </c>
      <c r="K43" s="115">
        <f t="shared" si="8"/>
        <v>502116</v>
      </c>
      <c r="L43" s="115">
        <f t="shared" si="9"/>
        <v>431548</v>
      </c>
      <c r="M43" s="115">
        <f t="shared" si="10"/>
        <v>66871</v>
      </c>
      <c r="N43" s="120">
        <f t="shared" si="11"/>
        <v>1267830</v>
      </c>
      <c r="P43" s="45" t="s">
        <v>26</v>
      </c>
      <c r="Q43" s="1">
        <v>4724294</v>
      </c>
      <c r="R43" s="1">
        <v>4042382</v>
      </c>
      <c r="S43" s="1">
        <v>681912</v>
      </c>
      <c r="T43" s="1">
        <v>603405</v>
      </c>
      <c r="U43" s="1">
        <v>78507</v>
      </c>
      <c r="V43" s="1">
        <v>502116</v>
      </c>
      <c r="W43" s="1">
        <v>578409</v>
      </c>
      <c r="X43" s="1">
        <v>76293</v>
      </c>
      <c r="Y43" s="1">
        <v>-34865</v>
      </c>
      <c r="Z43" s="1">
        <v>33989</v>
      </c>
      <c r="AA43" s="1">
        <v>68854</v>
      </c>
      <c r="AB43" s="9">
        <v>532820</v>
      </c>
      <c r="AC43" s="1"/>
      <c r="AD43" s="45" t="s">
        <v>26</v>
      </c>
      <c r="AE43" s="1">
        <v>23430</v>
      </c>
      <c r="AF43" s="1">
        <v>30343</v>
      </c>
      <c r="AG43" s="1">
        <v>6913</v>
      </c>
      <c r="AH43" s="1">
        <v>46087</v>
      </c>
      <c r="AI43" s="1">
        <v>232807</v>
      </c>
      <c r="AJ43" s="1">
        <v>230496</v>
      </c>
      <c r="AK43" s="1">
        <v>4161</v>
      </c>
      <c r="AL43" s="1">
        <v>4687</v>
      </c>
      <c r="AM43" s="1">
        <v>526</v>
      </c>
      <c r="AN43" s="1">
        <v>1766249</v>
      </c>
      <c r="AO43" s="1">
        <v>431548</v>
      </c>
      <c r="AP43" s="1">
        <v>392067</v>
      </c>
      <c r="AQ43" s="9">
        <v>39481</v>
      </c>
      <c r="AR43" s="1"/>
      <c r="AS43" s="45" t="s">
        <v>26</v>
      </c>
      <c r="AT43" s="1">
        <v>66871</v>
      </c>
      <c r="AU43" s="1">
        <v>47892</v>
      </c>
      <c r="AV43" s="1">
        <v>18979</v>
      </c>
      <c r="AW43" s="1">
        <v>1267830</v>
      </c>
      <c r="AX43" s="1">
        <v>354124</v>
      </c>
      <c r="AY43" s="1">
        <v>258113</v>
      </c>
      <c r="AZ43" s="1">
        <v>655593</v>
      </c>
      <c r="BA43" s="1">
        <v>6992659</v>
      </c>
      <c r="BB43" s="1">
        <v>4144</v>
      </c>
      <c r="BC43" s="9">
        <v>1687.4177123552124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1564.2408854166667</v>
      </c>
      <c r="C44" s="109">
        <f t="shared" si="1"/>
        <v>1109.2738715277778</v>
      </c>
      <c r="D44" s="109">
        <f t="shared" si="2"/>
        <v>71.74609375</v>
      </c>
      <c r="E44" s="109">
        <f t="shared" si="3"/>
        <v>66.477864583333329</v>
      </c>
      <c r="F44" s="109">
        <f t="shared" si="4"/>
        <v>23.01953125</v>
      </c>
      <c r="G44" s="109">
        <f t="shared" si="5"/>
        <v>293.72352430555554</v>
      </c>
      <c r="H44" s="108" t="s">
        <v>27</v>
      </c>
      <c r="I44" s="119">
        <f t="shared" si="6"/>
        <v>3604011</v>
      </c>
      <c r="J44" s="115">
        <f t="shared" si="7"/>
        <v>2555767</v>
      </c>
      <c r="K44" s="115">
        <f t="shared" si="8"/>
        <v>165303</v>
      </c>
      <c r="L44" s="115">
        <f t="shared" si="9"/>
        <v>153165</v>
      </c>
      <c r="M44" s="115">
        <f t="shared" si="10"/>
        <v>53037</v>
      </c>
      <c r="N44" s="120">
        <f t="shared" si="11"/>
        <v>676739</v>
      </c>
      <c r="P44" s="45" t="s">
        <v>27</v>
      </c>
      <c r="Q44" s="1">
        <v>2555767</v>
      </c>
      <c r="R44" s="1">
        <v>2186621</v>
      </c>
      <c r="S44" s="1">
        <v>369146</v>
      </c>
      <c r="T44" s="1">
        <v>326641</v>
      </c>
      <c r="U44" s="1">
        <v>42505</v>
      </c>
      <c r="V44" s="1">
        <v>165303</v>
      </c>
      <c r="W44" s="1">
        <v>259900</v>
      </c>
      <c r="X44" s="1">
        <v>94597</v>
      </c>
      <c r="Y44" s="1">
        <v>-35354</v>
      </c>
      <c r="Z44" s="1">
        <v>54668</v>
      </c>
      <c r="AA44" s="1">
        <v>90022</v>
      </c>
      <c r="AB44" s="9">
        <v>195044</v>
      </c>
      <c r="AC44" s="1"/>
      <c r="AD44" s="45" t="s">
        <v>27</v>
      </c>
      <c r="AE44" s="1">
        <v>13162</v>
      </c>
      <c r="AF44" s="1">
        <v>17028</v>
      </c>
      <c r="AG44" s="1">
        <v>3866</v>
      </c>
      <c r="AH44" s="1">
        <v>21491</v>
      </c>
      <c r="AI44" s="1">
        <v>117045</v>
      </c>
      <c r="AJ44" s="1">
        <v>43346</v>
      </c>
      <c r="AK44" s="1">
        <v>5613</v>
      </c>
      <c r="AL44" s="1">
        <v>6322</v>
      </c>
      <c r="AM44" s="1">
        <v>709</v>
      </c>
      <c r="AN44" s="1">
        <v>882941</v>
      </c>
      <c r="AO44" s="1">
        <v>153165</v>
      </c>
      <c r="AP44" s="1">
        <v>141198</v>
      </c>
      <c r="AQ44" s="9">
        <v>11967</v>
      </c>
      <c r="AR44" s="1"/>
      <c r="AS44" s="45" t="s">
        <v>27</v>
      </c>
      <c r="AT44" s="1">
        <v>53037</v>
      </c>
      <c r="AU44" s="1">
        <v>37249</v>
      </c>
      <c r="AV44" s="1">
        <v>15788</v>
      </c>
      <c r="AW44" s="1">
        <v>676739</v>
      </c>
      <c r="AX44" s="1">
        <v>159693</v>
      </c>
      <c r="AY44" s="1">
        <v>162729</v>
      </c>
      <c r="AZ44" s="1">
        <v>354317</v>
      </c>
      <c r="BA44" s="1">
        <v>3604011</v>
      </c>
      <c r="BB44" s="1">
        <v>2304</v>
      </c>
      <c r="BC44" s="9">
        <v>1564.2408854166667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1726.2377066781189</v>
      </c>
      <c r="C45" s="109">
        <f t="shared" si="1"/>
        <v>1201.2649774532961</v>
      </c>
      <c r="D45" s="109">
        <f t="shared" si="2"/>
        <v>81.147519862572466</v>
      </c>
      <c r="E45" s="109">
        <f t="shared" si="3"/>
        <v>113.82778612840885</v>
      </c>
      <c r="F45" s="109">
        <f t="shared" si="4"/>
        <v>10.561305561520292</v>
      </c>
      <c r="G45" s="109">
        <f t="shared" si="5"/>
        <v>319.43611767232125</v>
      </c>
      <c r="H45" s="108" t="s">
        <v>28</v>
      </c>
      <c r="I45" s="119">
        <f t="shared" si="6"/>
        <v>8039089</v>
      </c>
      <c r="J45" s="115">
        <f t="shared" si="7"/>
        <v>5594291</v>
      </c>
      <c r="K45" s="115">
        <f t="shared" si="8"/>
        <v>377904</v>
      </c>
      <c r="L45" s="115">
        <f t="shared" si="9"/>
        <v>530096</v>
      </c>
      <c r="M45" s="115">
        <f t="shared" si="10"/>
        <v>49184</v>
      </c>
      <c r="N45" s="120">
        <f t="shared" si="11"/>
        <v>1487614</v>
      </c>
      <c r="P45" s="45" t="s">
        <v>28</v>
      </c>
      <c r="Q45" s="1">
        <v>5594291</v>
      </c>
      <c r="R45" s="1">
        <v>4786792</v>
      </c>
      <c r="S45" s="1">
        <v>807499</v>
      </c>
      <c r="T45" s="1">
        <v>714768</v>
      </c>
      <c r="U45" s="1">
        <v>92731</v>
      </c>
      <c r="V45" s="1">
        <v>377904</v>
      </c>
      <c r="W45" s="1">
        <v>635009</v>
      </c>
      <c r="X45" s="1">
        <v>257105</v>
      </c>
      <c r="Y45" s="1">
        <v>-30319</v>
      </c>
      <c r="Z45" s="1">
        <v>218450</v>
      </c>
      <c r="AA45" s="1">
        <v>248769</v>
      </c>
      <c r="AB45" s="9">
        <v>397732</v>
      </c>
      <c r="AC45" s="1"/>
      <c r="AD45" s="45" t="s">
        <v>28</v>
      </c>
      <c r="AE45" s="1">
        <v>23529</v>
      </c>
      <c r="AF45" s="1">
        <v>30540</v>
      </c>
      <c r="AG45" s="1">
        <v>7011</v>
      </c>
      <c r="AH45" s="1">
        <v>5504</v>
      </c>
      <c r="AI45" s="1">
        <v>294402</v>
      </c>
      <c r="AJ45" s="1">
        <v>74297</v>
      </c>
      <c r="AK45" s="1">
        <v>10491</v>
      </c>
      <c r="AL45" s="1">
        <v>11816</v>
      </c>
      <c r="AM45" s="1">
        <v>1325</v>
      </c>
      <c r="AN45" s="1">
        <v>2066894</v>
      </c>
      <c r="AO45" s="1">
        <v>530096</v>
      </c>
      <c r="AP45" s="1">
        <v>511483</v>
      </c>
      <c r="AQ45" s="9">
        <v>18613</v>
      </c>
      <c r="AR45" s="1"/>
      <c r="AS45" s="45" t="s">
        <v>28</v>
      </c>
      <c r="AT45" s="1">
        <v>49184</v>
      </c>
      <c r="AU45" s="1">
        <v>31059</v>
      </c>
      <c r="AV45" s="1">
        <v>18125</v>
      </c>
      <c r="AW45" s="1">
        <v>1487614</v>
      </c>
      <c r="AX45" s="1">
        <v>432551</v>
      </c>
      <c r="AY45" s="1">
        <v>229638</v>
      </c>
      <c r="AZ45" s="1">
        <v>825425</v>
      </c>
      <c r="BA45" s="1">
        <v>8039089</v>
      </c>
      <c r="BB45" s="1">
        <v>4657</v>
      </c>
      <c r="BC45" s="9">
        <v>1726.2377066781189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2222.5847533632286</v>
      </c>
      <c r="C46" s="109">
        <f t="shared" si="1"/>
        <v>1522.4699551569506</v>
      </c>
      <c r="D46" s="109">
        <f t="shared" si="2"/>
        <v>151.66995515695066</v>
      </c>
      <c r="E46" s="109">
        <f t="shared" si="3"/>
        <v>-87.744394618834079</v>
      </c>
      <c r="F46" s="109">
        <f t="shared" si="4"/>
        <v>15.608071748878924</v>
      </c>
      <c r="G46" s="109">
        <f t="shared" si="5"/>
        <v>620.58116591928251</v>
      </c>
      <c r="H46" s="108" t="s">
        <v>29</v>
      </c>
      <c r="I46" s="119">
        <f t="shared" si="6"/>
        <v>2478182</v>
      </c>
      <c r="J46" s="115">
        <f t="shared" si="7"/>
        <v>1697554</v>
      </c>
      <c r="K46" s="115">
        <f t="shared" si="8"/>
        <v>169112</v>
      </c>
      <c r="L46" s="115">
        <f t="shared" si="9"/>
        <v>-97835</v>
      </c>
      <c r="M46" s="115">
        <f t="shared" si="10"/>
        <v>17403</v>
      </c>
      <c r="N46" s="120">
        <f t="shared" si="11"/>
        <v>691948</v>
      </c>
      <c r="P46" s="45" t="s">
        <v>29</v>
      </c>
      <c r="Q46" s="1">
        <v>1697554</v>
      </c>
      <c r="R46" s="1">
        <v>1452851</v>
      </c>
      <c r="S46" s="1">
        <v>244703</v>
      </c>
      <c r="T46" s="1">
        <v>216445</v>
      </c>
      <c r="U46" s="1">
        <v>28258</v>
      </c>
      <c r="V46" s="1">
        <v>169112</v>
      </c>
      <c r="W46" s="1">
        <v>279701</v>
      </c>
      <c r="X46" s="1">
        <v>110589</v>
      </c>
      <c r="Y46" s="1">
        <v>-48199</v>
      </c>
      <c r="Z46" s="1">
        <v>60108</v>
      </c>
      <c r="AA46" s="1">
        <v>108307</v>
      </c>
      <c r="AB46" s="9">
        <v>216731</v>
      </c>
      <c r="AC46" s="1"/>
      <c r="AD46" s="45" t="s">
        <v>29</v>
      </c>
      <c r="AE46" s="1">
        <v>7454</v>
      </c>
      <c r="AF46" s="1">
        <v>9663</v>
      </c>
      <c r="AG46" s="1">
        <v>2209</v>
      </c>
      <c r="AH46" s="1">
        <v>118357</v>
      </c>
      <c r="AI46" s="1">
        <v>90912</v>
      </c>
      <c r="AJ46" s="1">
        <v>8</v>
      </c>
      <c r="AK46" s="1">
        <v>580</v>
      </c>
      <c r="AL46" s="1">
        <v>653</v>
      </c>
      <c r="AM46" s="1">
        <v>73</v>
      </c>
      <c r="AN46" s="1">
        <v>611516</v>
      </c>
      <c r="AO46" s="1">
        <v>-97835</v>
      </c>
      <c r="AP46" s="1">
        <v>-108017</v>
      </c>
      <c r="AQ46" s="9">
        <v>10182</v>
      </c>
      <c r="AR46" s="1"/>
      <c r="AS46" s="45" t="s">
        <v>29</v>
      </c>
      <c r="AT46" s="1">
        <v>17403</v>
      </c>
      <c r="AU46" s="1">
        <v>276</v>
      </c>
      <c r="AV46" s="1">
        <v>17127</v>
      </c>
      <c r="AW46" s="1">
        <v>691948</v>
      </c>
      <c r="AX46" s="1">
        <v>335706</v>
      </c>
      <c r="AY46" s="1">
        <v>87352</v>
      </c>
      <c r="AZ46" s="1">
        <v>268890</v>
      </c>
      <c r="BA46" s="1">
        <v>2478182</v>
      </c>
      <c r="BB46" s="1">
        <v>1115</v>
      </c>
      <c r="BC46" s="9">
        <v>2222.5847533632286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2304.0093510909605</v>
      </c>
      <c r="C47" s="109">
        <f t="shared" si="1"/>
        <v>1225.3890620572399</v>
      </c>
      <c r="D47" s="109">
        <f t="shared" si="2"/>
        <v>99.022669311419662</v>
      </c>
      <c r="E47" s="109">
        <f t="shared" si="3"/>
        <v>151.94587701898556</v>
      </c>
      <c r="F47" s="109">
        <f t="shared" si="4"/>
        <v>604.54207990932275</v>
      </c>
      <c r="G47" s="109">
        <f t="shared" si="5"/>
        <v>223.10966279399264</v>
      </c>
      <c r="H47" s="108" t="s">
        <v>30</v>
      </c>
      <c r="I47" s="119">
        <f t="shared" si="6"/>
        <v>8130849</v>
      </c>
      <c r="J47" s="115">
        <f t="shared" si="7"/>
        <v>4324398</v>
      </c>
      <c r="K47" s="115">
        <f t="shared" si="8"/>
        <v>349451</v>
      </c>
      <c r="L47" s="115">
        <f t="shared" si="9"/>
        <v>536217</v>
      </c>
      <c r="M47" s="115">
        <f t="shared" si="10"/>
        <v>2133429</v>
      </c>
      <c r="N47" s="120">
        <f t="shared" si="11"/>
        <v>787354</v>
      </c>
      <c r="P47" s="45" t="s">
        <v>30</v>
      </c>
      <c r="Q47" s="1">
        <v>4324398</v>
      </c>
      <c r="R47" s="1">
        <v>3699855</v>
      </c>
      <c r="S47" s="1">
        <v>624543</v>
      </c>
      <c r="T47" s="1">
        <v>552818</v>
      </c>
      <c r="U47" s="1">
        <v>71725</v>
      </c>
      <c r="V47" s="1">
        <v>349451</v>
      </c>
      <c r="W47" s="1">
        <v>477940</v>
      </c>
      <c r="X47" s="1">
        <v>128489</v>
      </c>
      <c r="Y47" s="1">
        <v>41074</v>
      </c>
      <c r="Z47" s="1">
        <v>163786</v>
      </c>
      <c r="AA47" s="1">
        <v>122712</v>
      </c>
      <c r="AB47" s="9">
        <v>304978</v>
      </c>
      <c r="AC47" s="1"/>
      <c r="AD47" s="45" t="s">
        <v>30</v>
      </c>
      <c r="AE47" s="1">
        <v>17630</v>
      </c>
      <c r="AF47" s="1">
        <v>22978</v>
      </c>
      <c r="AG47" s="1">
        <v>5348</v>
      </c>
      <c r="AH47" s="1">
        <v>2416</v>
      </c>
      <c r="AI47" s="1">
        <v>202945</v>
      </c>
      <c r="AJ47" s="1">
        <v>81987</v>
      </c>
      <c r="AK47" s="1">
        <v>3399</v>
      </c>
      <c r="AL47" s="1">
        <v>3828</v>
      </c>
      <c r="AM47" s="1">
        <v>429</v>
      </c>
      <c r="AN47" s="1">
        <v>3457000</v>
      </c>
      <c r="AO47" s="1">
        <v>536217</v>
      </c>
      <c r="AP47" s="1">
        <v>522957</v>
      </c>
      <c r="AQ47" s="9">
        <v>13260</v>
      </c>
      <c r="AR47" s="1"/>
      <c r="AS47" s="45" t="s">
        <v>30</v>
      </c>
      <c r="AT47" s="1">
        <v>2133429</v>
      </c>
      <c r="AU47" s="1">
        <v>2120336</v>
      </c>
      <c r="AV47" s="1">
        <v>13093</v>
      </c>
      <c r="AW47" s="1">
        <v>787354</v>
      </c>
      <c r="AX47" s="1">
        <v>48044</v>
      </c>
      <c r="AY47" s="1">
        <v>240830</v>
      </c>
      <c r="AZ47" s="1">
        <v>498480</v>
      </c>
      <c r="BA47" s="1">
        <v>8130849</v>
      </c>
      <c r="BB47" s="1">
        <v>3529</v>
      </c>
      <c r="BC47" s="9">
        <v>2304.0093510909605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1508.3845760980591</v>
      </c>
      <c r="C48" s="109">
        <f t="shared" si="1"/>
        <v>1104.5122574055158</v>
      </c>
      <c r="D48" s="109">
        <f t="shared" si="2"/>
        <v>54.155260469867208</v>
      </c>
      <c r="E48" s="109">
        <f t="shared" si="3"/>
        <v>39.881256384065374</v>
      </c>
      <c r="F48" s="109">
        <f t="shared" si="4"/>
        <v>7.0260469867211439</v>
      </c>
      <c r="G48" s="109">
        <f t="shared" si="5"/>
        <v>302.80975485188969</v>
      </c>
      <c r="H48" s="108" t="s">
        <v>31</v>
      </c>
      <c r="I48" s="119">
        <f t="shared" si="6"/>
        <v>5906834</v>
      </c>
      <c r="J48" s="115">
        <f t="shared" si="7"/>
        <v>4325270</v>
      </c>
      <c r="K48" s="115">
        <f t="shared" si="8"/>
        <v>212072</v>
      </c>
      <c r="L48" s="115">
        <f t="shared" si="9"/>
        <v>156175</v>
      </c>
      <c r="M48" s="115">
        <f t="shared" si="10"/>
        <v>27514</v>
      </c>
      <c r="N48" s="120">
        <f t="shared" si="11"/>
        <v>1185803</v>
      </c>
      <c r="P48" s="45" t="s">
        <v>31</v>
      </c>
      <c r="Q48" s="1">
        <v>4325270</v>
      </c>
      <c r="R48" s="1">
        <v>3700786</v>
      </c>
      <c r="S48" s="1">
        <v>624484</v>
      </c>
      <c r="T48" s="1">
        <v>552733</v>
      </c>
      <c r="U48" s="1">
        <v>71751</v>
      </c>
      <c r="V48" s="1">
        <v>212072</v>
      </c>
      <c r="W48" s="1">
        <v>310149</v>
      </c>
      <c r="X48" s="1">
        <v>98077</v>
      </c>
      <c r="Y48" s="1">
        <v>-67923</v>
      </c>
      <c r="Z48" s="1">
        <v>22014</v>
      </c>
      <c r="AA48" s="1">
        <v>89937</v>
      </c>
      <c r="AB48" s="9">
        <v>267420</v>
      </c>
      <c r="AC48" s="1"/>
      <c r="AD48" s="45" t="s">
        <v>31</v>
      </c>
      <c r="AE48" s="1">
        <v>22770</v>
      </c>
      <c r="AF48" s="1">
        <v>29322</v>
      </c>
      <c r="AG48" s="1">
        <v>6552</v>
      </c>
      <c r="AH48" s="1">
        <v>8914</v>
      </c>
      <c r="AI48" s="1">
        <v>192740</v>
      </c>
      <c r="AJ48" s="1">
        <v>42996</v>
      </c>
      <c r="AK48" s="1">
        <v>12575</v>
      </c>
      <c r="AL48" s="1">
        <v>14163</v>
      </c>
      <c r="AM48" s="1">
        <v>1588</v>
      </c>
      <c r="AN48" s="1">
        <v>1369492</v>
      </c>
      <c r="AO48" s="1">
        <v>156175</v>
      </c>
      <c r="AP48" s="1">
        <v>137304</v>
      </c>
      <c r="AQ48" s="9">
        <v>18871</v>
      </c>
      <c r="AR48" s="1"/>
      <c r="AS48" s="45" t="s">
        <v>31</v>
      </c>
      <c r="AT48" s="1">
        <v>27514</v>
      </c>
      <c r="AU48" s="1">
        <v>3815</v>
      </c>
      <c r="AV48" s="1">
        <v>23699</v>
      </c>
      <c r="AW48" s="1">
        <v>1185803</v>
      </c>
      <c r="AX48" s="1">
        <v>296269</v>
      </c>
      <c r="AY48" s="1">
        <v>179009</v>
      </c>
      <c r="AZ48" s="1">
        <v>710525</v>
      </c>
      <c r="BA48" s="1">
        <v>5906834</v>
      </c>
      <c r="BB48" s="1">
        <v>3916</v>
      </c>
      <c r="BC48" s="9">
        <v>1508.3845760980591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0"/>
        <v>1993.5788354493714</v>
      </c>
      <c r="C49" s="109">
        <f t="shared" si="1"/>
        <v>1272.329038714116</v>
      </c>
      <c r="D49" s="109">
        <f t="shared" si="2"/>
        <v>188.32259678528987</v>
      </c>
      <c r="E49" s="109">
        <f t="shared" si="3"/>
        <v>152.2851960722997</v>
      </c>
      <c r="F49" s="109">
        <f t="shared" si="4"/>
        <v>5.8540871849396456</v>
      </c>
      <c r="G49" s="109">
        <f t="shared" si="5"/>
        <v>374.78791669272624</v>
      </c>
      <c r="H49" s="116" t="s">
        <v>46</v>
      </c>
      <c r="I49" s="119">
        <f t="shared" si="6"/>
        <v>31875332</v>
      </c>
      <c r="J49" s="115">
        <f t="shared" si="7"/>
        <v>20343269</v>
      </c>
      <c r="K49" s="115">
        <f t="shared" si="8"/>
        <v>3011090</v>
      </c>
      <c r="L49" s="115">
        <f t="shared" si="9"/>
        <v>2434888</v>
      </c>
      <c r="M49" s="115">
        <f t="shared" si="10"/>
        <v>93601</v>
      </c>
      <c r="N49" s="120">
        <f t="shared" si="11"/>
        <v>5992484</v>
      </c>
      <c r="P49" s="48" t="s">
        <v>46</v>
      </c>
      <c r="Q49" s="12">
        <v>20343269</v>
      </c>
      <c r="R49" s="12">
        <v>17405595</v>
      </c>
      <c r="S49" s="12">
        <v>2937674</v>
      </c>
      <c r="T49" s="12">
        <v>2599448</v>
      </c>
      <c r="U49" s="12">
        <v>338226</v>
      </c>
      <c r="V49" s="12">
        <v>3011090</v>
      </c>
      <c r="W49" s="12">
        <v>3366314</v>
      </c>
      <c r="X49" s="12">
        <v>355224</v>
      </c>
      <c r="Y49" s="12">
        <v>44174</v>
      </c>
      <c r="Z49" s="12">
        <v>369910</v>
      </c>
      <c r="AA49" s="12">
        <v>325736</v>
      </c>
      <c r="AB49" s="13">
        <v>2929370</v>
      </c>
      <c r="AC49" s="1"/>
      <c r="AD49" s="48" t="s">
        <v>46</v>
      </c>
      <c r="AE49" s="12">
        <v>84451</v>
      </c>
      <c r="AF49" s="12">
        <v>109196</v>
      </c>
      <c r="AG49" s="12">
        <v>24745</v>
      </c>
      <c r="AH49" s="12">
        <v>193087</v>
      </c>
      <c r="AI49" s="12">
        <v>1190633</v>
      </c>
      <c r="AJ49" s="12">
        <v>1461199</v>
      </c>
      <c r="AK49" s="12">
        <v>37546</v>
      </c>
      <c r="AL49" s="12">
        <v>42289</v>
      </c>
      <c r="AM49" s="12">
        <v>4743</v>
      </c>
      <c r="AN49" s="12">
        <v>8520973</v>
      </c>
      <c r="AO49" s="12">
        <v>2434888</v>
      </c>
      <c r="AP49" s="12">
        <v>2251473</v>
      </c>
      <c r="AQ49" s="13">
        <v>183415</v>
      </c>
      <c r="AR49" s="10"/>
      <c r="AS49" s="48" t="s">
        <v>46</v>
      </c>
      <c r="AT49" s="12">
        <v>93601</v>
      </c>
      <c r="AU49" s="12">
        <v>22061</v>
      </c>
      <c r="AV49" s="12">
        <v>71540</v>
      </c>
      <c r="AW49" s="12">
        <v>5992484</v>
      </c>
      <c r="AX49" s="12">
        <v>2214846</v>
      </c>
      <c r="AY49" s="12">
        <v>1000106</v>
      </c>
      <c r="AZ49" s="12">
        <v>2777532</v>
      </c>
      <c r="BA49" s="12">
        <v>31875332</v>
      </c>
      <c r="BB49" s="12">
        <v>15989</v>
      </c>
      <c r="BC49" s="13">
        <v>1993.5788354493714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0"/>
        <v>1980.5824768112309</v>
      </c>
      <c r="C50" s="115">
        <f t="shared" si="1"/>
        <v>1329.5833542241164</v>
      </c>
      <c r="D50" s="115">
        <f t="shared" si="2"/>
        <v>115.04600150413637</v>
      </c>
      <c r="E50" s="115">
        <f t="shared" si="3"/>
        <v>189.45851090498871</v>
      </c>
      <c r="F50" s="115">
        <f t="shared" si="4"/>
        <v>20.743544748057158</v>
      </c>
      <c r="G50" s="120">
        <f t="shared" si="5"/>
        <v>325.75106542993234</v>
      </c>
      <c r="H50" s="117" t="s">
        <v>32</v>
      </c>
      <c r="I50" s="119">
        <f t="shared" si="6"/>
        <v>15801087</v>
      </c>
      <c r="J50" s="115">
        <f t="shared" si="7"/>
        <v>10607416</v>
      </c>
      <c r="K50" s="115">
        <f t="shared" si="8"/>
        <v>917837</v>
      </c>
      <c r="L50" s="115">
        <f t="shared" si="9"/>
        <v>1511500</v>
      </c>
      <c r="M50" s="115">
        <f t="shared" si="10"/>
        <v>165492</v>
      </c>
      <c r="N50" s="120">
        <f t="shared" si="11"/>
        <v>2598842</v>
      </c>
      <c r="P50" s="50" t="s">
        <v>32</v>
      </c>
      <c r="Q50" s="14">
        <v>10607416</v>
      </c>
      <c r="R50" s="14">
        <v>9080829</v>
      </c>
      <c r="S50" s="14">
        <v>1526587</v>
      </c>
      <c r="T50" s="14">
        <v>1351157</v>
      </c>
      <c r="U50" s="14">
        <v>175430</v>
      </c>
      <c r="V50" s="14">
        <v>917837</v>
      </c>
      <c r="W50" s="14">
        <v>1163571</v>
      </c>
      <c r="X50" s="14">
        <v>245734</v>
      </c>
      <c r="Y50" s="14">
        <v>-157478</v>
      </c>
      <c r="Z50" s="14">
        <v>69921</v>
      </c>
      <c r="AA50" s="14">
        <v>227399</v>
      </c>
      <c r="AB50" s="15">
        <v>1037834</v>
      </c>
      <c r="AC50" s="1"/>
      <c r="AD50" s="50" t="s">
        <v>32</v>
      </c>
      <c r="AE50" s="12">
        <v>85168</v>
      </c>
      <c r="AF50" s="12">
        <v>98768</v>
      </c>
      <c r="AG50" s="12">
        <v>13600</v>
      </c>
      <c r="AH50" s="12">
        <v>98646</v>
      </c>
      <c r="AI50" s="12">
        <v>581938</v>
      </c>
      <c r="AJ50" s="12">
        <v>272082</v>
      </c>
      <c r="AK50" s="12">
        <v>37481</v>
      </c>
      <c r="AL50" s="12">
        <v>42216</v>
      </c>
      <c r="AM50" s="12">
        <v>4735</v>
      </c>
      <c r="AN50" s="12">
        <v>4275834</v>
      </c>
      <c r="AO50" s="12">
        <v>1511500</v>
      </c>
      <c r="AP50" s="12">
        <v>1434968</v>
      </c>
      <c r="AQ50" s="13">
        <v>76532</v>
      </c>
      <c r="AR50" s="1"/>
      <c r="AS50" s="50" t="s">
        <v>32</v>
      </c>
      <c r="AT50" s="12">
        <v>165492</v>
      </c>
      <c r="AU50" s="12">
        <v>117206</v>
      </c>
      <c r="AV50" s="12">
        <v>48286</v>
      </c>
      <c r="AW50" s="12">
        <v>2598842</v>
      </c>
      <c r="AX50" s="12">
        <v>301591</v>
      </c>
      <c r="AY50" s="12">
        <v>694653</v>
      </c>
      <c r="AZ50" s="12">
        <v>1602598</v>
      </c>
      <c r="BA50" s="12">
        <v>15801087</v>
      </c>
      <c r="BB50" s="12">
        <v>7978</v>
      </c>
      <c r="BC50" s="13">
        <v>1980.5824768112309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0"/>
        <v>2350.9096464159488</v>
      </c>
      <c r="C51" s="123">
        <f t="shared" si="1"/>
        <v>1702.0624713081061</v>
      </c>
      <c r="D51" s="123">
        <f t="shared" si="2"/>
        <v>124.13205126710619</v>
      </c>
      <c r="E51" s="123">
        <f t="shared" si="3"/>
        <v>193.20808929611255</v>
      </c>
      <c r="F51" s="123">
        <f t="shared" si="4"/>
        <v>28.1209686327865</v>
      </c>
      <c r="G51" s="124">
        <f t="shared" si="5"/>
        <v>303.38606591183742</v>
      </c>
      <c r="H51" s="121" t="s">
        <v>33</v>
      </c>
      <c r="I51" s="184">
        <f>SUM(I6:I50)</f>
        <v>4235086148</v>
      </c>
      <c r="J51" s="185">
        <f t="shared" ref="J51:N51" si="12">SUM(J6:J50)</f>
        <v>3066209374</v>
      </c>
      <c r="K51" s="185">
        <f t="shared" si="12"/>
        <v>223619794</v>
      </c>
      <c r="L51" s="185">
        <f t="shared" si="12"/>
        <v>348057997</v>
      </c>
      <c r="M51" s="185">
        <f t="shared" si="12"/>
        <v>50658997</v>
      </c>
      <c r="N51" s="186">
        <f t="shared" si="12"/>
        <v>546539986</v>
      </c>
      <c r="P51" s="52" t="s">
        <v>33</v>
      </c>
      <c r="Q51" s="17">
        <v>3066209374</v>
      </c>
      <c r="R51" s="17">
        <v>2623888000</v>
      </c>
      <c r="S51" s="17">
        <v>442321374</v>
      </c>
      <c r="T51" s="17">
        <v>391246998</v>
      </c>
      <c r="U51" s="17">
        <v>51074376</v>
      </c>
      <c r="V51" s="17">
        <v>223619794</v>
      </c>
      <c r="W51" s="17">
        <v>321425545</v>
      </c>
      <c r="X51" s="17">
        <v>97805751</v>
      </c>
      <c r="Y51" s="17">
        <v>-2543203</v>
      </c>
      <c r="Z51" s="17">
        <v>91407541</v>
      </c>
      <c r="AA51" s="17">
        <v>93950744</v>
      </c>
      <c r="AB51" s="18">
        <v>221231004</v>
      </c>
      <c r="AC51" s="1"/>
      <c r="AD51" s="52" t="s">
        <v>33</v>
      </c>
      <c r="AE51" s="17">
        <v>22804000</v>
      </c>
      <c r="AF51" s="17">
        <v>26036003</v>
      </c>
      <c r="AG51" s="17">
        <v>3232003</v>
      </c>
      <c r="AH51" s="17">
        <v>45444999</v>
      </c>
      <c r="AI51" s="17">
        <v>131132005</v>
      </c>
      <c r="AJ51" s="17">
        <v>21850000</v>
      </c>
      <c r="AK51" s="17">
        <v>4931993</v>
      </c>
      <c r="AL51" s="17">
        <v>5554997</v>
      </c>
      <c r="AM51" s="17">
        <v>623004</v>
      </c>
      <c r="AN51" s="17">
        <v>945256980</v>
      </c>
      <c r="AO51" s="17">
        <v>348057997</v>
      </c>
      <c r="AP51" s="17">
        <v>303108001</v>
      </c>
      <c r="AQ51" s="18">
        <v>44949996</v>
      </c>
      <c r="AR51" s="1"/>
      <c r="AS51" s="52" t="s">
        <v>33</v>
      </c>
      <c r="AT51" s="17">
        <v>50658997</v>
      </c>
      <c r="AU51" s="17">
        <v>31093999</v>
      </c>
      <c r="AV51" s="17">
        <v>19564998</v>
      </c>
      <c r="AW51" s="17">
        <v>546539986</v>
      </c>
      <c r="AX51" s="17">
        <v>66371995</v>
      </c>
      <c r="AY51" s="17">
        <v>151996997</v>
      </c>
      <c r="AZ51" s="17">
        <v>328170994</v>
      </c>
      <c r="BA51" s="17">
        <v>4235086148</v>
      </c>
      <c r="BB51" s="17">
        <v>1801467</v>
      </c>
      <c r="BC51" s="18">
        <v>2350.9096464159488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127" t="s">
        <v>58</v>
      </c>
      <c r="B52" s="109">
        <f>B51</f>
        <v>2350.9096464159488</v>
      </c>
      <c r="C52" s="109">
        <f t="shared" ref="C52:G52" si="13">C51</f>
        <v>1702.0624713081061</v>
      </c>
      <c r="D52" s="109">
        <f t="shared" si="13"/>
        <v>124.13205126710619</v>
      </c>
      <c r="E52" s="109">
        <f t="shared" si="13"/>
        <v>193.20808929611255</v>
      </c>
      <c r="F52" s="109">
        <f t="shared" si="13"/>
        <v>28.1209686327865</v>
      </c>
      <c r="G52" s="109">
        <f t="shared" si="13"/>
        <v>303.38606591183742</v>
      </c>
      <c r="H52" s="127" t="s">
        <v>58</v>
      </c>
      <c r="I52" s="109">
        <f>AVERAGE(I6:I50)</f>
        <v>94113025.51111111</v>
      </c>
      <c r="J52" s="109">
        <f t="shared" ref="J52:N52" si="14">AVERAGE(J6:J50)</f>
        <v>68137986.088888884</v>
      </c>
      <c r="K52" s="109">
        <f t="shared" si="14"/>
        <v>4969328.7555555552</v>
      </c>
      <c r="L52" s="109">
        <f t="shared" si="14"/>
        <v>7734622.1555555556</v>
      </c>
      <c r="M52" s="109">
        <f t="shared" si="14"/>
        <v>1125755.4888888889</v>
      </c>
      <c r="N52" s="109">
        <f t="shared" si="14"/>
        <v>12145333.022222223</v>
      </c>
      <c r="P52" s="127" t="s">
        <v>58</v>
      </c>
      <c r="Q52" s="128">
        <f t="shared" ref="Q52:AB52" si="15">AVERAGE(Q6:Q50)</f>
        <v>68137986.088888884</v>
      </c>
      <c r="R52" s="129">
        <f t="shared" si="15"/>
        <v>58308622.222222224</v>
      </c>
      <c r="S52" s="129">
        <f t="shared" si="15"/>
        <v>9829363.8666666672</v>
      </c>
      <c r="T52" s="129">
        <f t="shared" si="15"/>
        <v>8694377.7333333325</v>
      </c>
      <c r="U52" s="129">
        <f t="shared" si="15"/>
        <v>1134986.1333333333</v>
      </c>
      <c r="V52" s="129">
        <f t="shared" si="15"/>
        <v>4969328.7555555552</v>
      </c>
      <c r="W52" s="129">
        <f t="shared" si="15"/>
        <v>7142789.888888889</v>
      </c>
      <c r="X52" s="129">
        <f t="shared" si="15"/>
        <v>2173461.1333333333</v>
      </c>
      <c r="Y52" s="129">
        <f t="shared" si="15"/>
        <v>-56515.62222222222</v>
      </c>
      <c r="Z52" s="129">
        <f t="shared" si="15"/>
        <v>2031278.6888888888</v>
      </c>
      <c r="AA52" s="129">
        <f t="shared" si="15"/>
        <v>2087794.3111111112</v>
      </c>
      <c r="AB52" s="130">
        <f t="shared" si="15"/>
        <v>4916244.5333333332</v>
      </c>
      <c r="AC52" s="125"/>
      <c r="AD52" s="127" t="s">
        <v>58</v>
      </c>
      <c r="AE52" s="130">
        <f t="shared" ref="AE52:AQ52" si="16">AVERAGE(AE6:AE50)</f>
        <v>506755.55555555556</v>
      </c>
      <c r="AF52" s="129">
        <f t="shared" si="16"/>
        <v>578577.8444444444</v>
      </c>
      <c r="AG52" s="129">
        <f t="shared" si="16"/>
        <v>71822.288888888885</v>
      </c>
      <c r="AH52" s="129">
        <f t="shared" si="16"/>
        <v>1009888.8666666667</v>
      </c>
      <c r="AI52" s="129">
        <f t="shared" si="16"/>
        <v>2914044.5555555555</v>
      </c>
      <c r="AJ52" s="129">
        <f t="shared" si="16"/>
        <v>485555.55555555556</v>
      </c>
      <c r="AK52" s="129">
        <f t="shared" si="16"/>
        <v>109599.84444444445</v>
      </c>
      <c r="AL52" s="129">
        <f t="shared" si="16"/>
        <v>123444.37777777777</v>
      </c>
      <c r="AM52" s="129">
        <f t="shared" si="16"/>
        <v>13844.533333333333</v>
      </c>
      <c r="AN52" s="129">
        <f t="shared" si="16"/>
        <v>21005710.666666668</v>
      </c>
      <c r="AO52" s="129">
        <f t="shared" si="16"/>
        <v>7734622.1555555556</v>
      </c>
      <c r="AP52" s="129">
        <f t="shared" si="16"/>
        <v>6735733.3555555558</v>
      </c>
      <c r="AQ52" s="129">
        <f t="shared" si="16"/>
        <v>998888.8</v>
      </c>
      <c r="AR52" s="125"/>
      <c r="AS52" s="127" t="s">
        <v>58</v>
      </c>
      <c r="AT52" s="131">
        <f t="shared" ref="AT52:AZ52" si="17">AVERAGE(AT6:AT50)</f>
        <v>1125755.4888888889</v>
      </c>
      <c r="AU52" s="132">
        <f t="shared" si="17"/>
        <v>690977.75555555557</v>
      </c>
      <c r="AV52" s="129">
        <f t="shared" si="17"/>
        <v>434777.73333333334</v>
      </c>
      <c r="AW52" s="129">
        <f t="shared" si="17"/>
        <v>12145333.022222223</v>
      </c>
      <c r="AX52" s="129">
        <f t="shared" si="17"/>
        <v>1474933.2222222222</v>
      </c>
      <c r="AY52" s="129">
        <f t="shared" si="17"/>
        <v>3377711.0444444446</v>
      </c>
      <c r="AZ52" s="129">
        <f t="shared" si="17"/>
        <v>7292688.7555555552</v>
      </c>
      <c r="BA52" s="133">
        <f>AVERAGE(BA6:BA50)</f>
        <v>94113025.51111111</v>
      </c>
      <c r="BB52" s="129">
        <f t="shared" ref="BB52:BC52" si="18">AVERAGE(BB6:BB50)</f>
        <v>40032.6</v>
      </c>
      <c r="BC52" s="129">
        <f t="shared" si="18"/>
        <v>2047.842769808607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506"/>
  <sheetViews>
    <sheetView zoomScale="85" zoomScaleNormal="85" zoomScaleSheetLayoutView="85" workbookViewId="0"/>
  </sheetViews>
  <sheetFormatPr defaultRowHeight="9" customHeight="1"/>
  <cols>
    <col min="1" max="1" width="9.140625" style="7"/>
    <col min="2" max="7" width="16.7109375" style="7" customWidth="1"/>
    <col min="8" max="8" width="9.140625" style="7"/>
    <col min="9" max="14" width="12.7109375" style="7" customWidth="1"/>
    <col min="15" max="15" width="9.140625" style="7" customWidth="1"/>
    <col min="16" max="16" width="9.7109375" style="7" customWidth="1"/>
    <col min="17" max="17" width="13.85546875" style="7" customWidth="1"/>
    <col min="18" max="18" width="13.28515625" style="7" bestFit="1" customWidth="1"/>
    <col min="19" max="19" width="12.42578125" style="7" customWidth="1"/>
    <col min="20" max="20" width="11.7109375" style="7" customWidth="1"/>
    <col min="21" max="21" width="12.85546875" style="7" customWidth="1"/>
    <col min="22" max="22" width="11.7109375" style="7" customWidth="1"/>
    <col min="23" max="23" width="11.85546875" style="7" customWidth="1"/>
    <col min="24" max="24" width="12.42578125" style="7" customWidth="1"/>
    <col min="25" max="25" width="12.7109375" style="7" bestFit="1" customWidth="1"/>
    <col min="26" max="26" width="12.5703125" style="7" customWidth="1"/>
    <col min="27" max="27" width="12" style="7" customWidth="1"/>
    <col min="28" max="28" width="12.42578125" style="72" bestFit="1" customWidth="1"/>
    <col min="29" max="29" width="2" style="72" customWidth="1"/>
    <col min="30" max="30" width="10.42578125" style="63" customWidth="1"/>
    <col min="31" max="31" width="13.140625" style="72" customWidth="1"/>
    <col min="32" max="32" width="11.5703125" style="7" customWidth="1"/>
    <col min="33" max="35" width="11.85546875" style="7" customWidth="1"/>
    <col min="36" max="36" width="10.7109375" style="7" customWidth="1"/>
    <col min="37" max="37" width="10" style="7" customWidth="1"/>
    <col min="38" max="38" width="10.7109375" style="7" customWidth="1"/>
    <col min="39" max="39" width="11.140625" style="7" customWidth="1"/>
    <col min="40" max="40" width="13.5703125" style="7" customWidth="1"/>
    <col min="41" max="41" width="11.42578125" style="7" customWidth="1"/>
    <col min="42" max="42" width="12.140625" style="7" customWidth="1"/>
    <col min="43" max="43" width="12.7109375" style="7" bestFit="1" customWidth="1"/>
    <col min="44" max="44" width="1.28515625" style="72" customWidth="1"/>
    <col min="45" max="45" width="9.42578125" style="7" customWidth="1"/>
    <col min="46" max="46" width="13.42578125" style="47" customWidth="1"/>
    <col min="47" max="47" width="12.42578125" style="63" customWidth="1"/>
    <col min="48" max="48" width="12.5703125" style="47" customWidth="1"/>
    <col min="49" max="49" width="12.5703125" style="7" customWidth="1"/>
    <col min="50" max="50" width="11.42578125" style="7" customWidth="1"/>
    <col min="51" max="51" width="13.28515625" style="7" customWidth="1"/>
    <col min="52" max="52" width="12.7109375" style="7" customWidth="1"/>
    <col min="53" max="53" width="14.28515625" style="7" customWidth="1"/>
    <col min="54" max="54" width="11.7109375" style="7" customWidth="1"/>
    <col min="55" max="55" width="11.28515625" style="7" customWidth="1"/>
    <col min="56" max="56" width="22.5703125" style="7" customWidth="1"/>
    <col min="57" max="57" width="9.140625" style="7"/>
    <col min="58" max="68" width="11.42578125" style="7" customWidth="1"/>
    <col min="69" max="69" width="11.85546875" style="63" customWidth="1"/>
    <col min="70" max="70" width="4.140625" style="7" customWidth="1"/>
    <col min="71" max="71" width="11.42578125" style="72" customWidth="1"/>
    <col min="72" max="83" width="11.42578125" style="7" customWidth="1"/>
    <col min="84" max="84" width="11" style="7" bestFit="1" customWidth="1"/>
    <col min="85" max="85" width="2.140625" style="7" customWidth="1"/>
    <col min="86" max="86" width="9.42578125" style="7" customWidth="1"/>
    <col min="87" max="88" width="11.42578125" style="63" customWidth="1"/>
    <col min="89" max="89" width="11.42578125" style="47" customWidth="1"/>
    <col min="90" max="96" width="11.42578125" style="7" customWidth="1"/>
    <col min="97" max="97" width="10.85546875" style="7" customWidth="1"/>
    <col min="98" max="107" width="11.42578125" style="7" customWidth="1"/>
    <col min="108" max="108" width="18.28515625" style="63" customWidth="1"/>
    <col min="109" max="109" width="12.7109375" style="63" customWidth="1"/>
    <col min="110" max="110" width="12.7109375" style="7" customWidth="1"/>
    <col min="111" max="111" width="11.42578125" style="63" customWidth="1"/>
    <col min="112" max="123" width="11.42578125" style="7" customWidth="1"/>
    <col min="124" max="124" width="11.42578125" style="72" customWidth="1"/>
    <col min="125" max="125" width="11.42578125" style="7" customWidth="1"/>
    <col min="126" max="127" width="11.42578125" style="63" customWidth="1"/>
    <col min="128" max="128" width="11.42578125" style="47" customWidth="1"/>
    <col min="129" max="133" width="11.42578125" style="7" customWidth="1"/>
    <col min="134" max="135" width="11.28515625" style="7" customWidth="1"/>
    <col min="136" max="257" width="9.140625" style="7"/>
    <col min="258" max="263" width="16.7109375" style="7" customWidth="1"/>
    <col min="264" max="264" width="9.140625" style="7"/>
    <col min="265" max="270" width="12.7109375" style="7" customWidth="1"/>
    <col min="271" max="271" width="9.140625" style="7" customWidth="1"/>
    <col min="272" max="272" width="9.7109375" style="7" customWidth="1"/>
    <col min="273" max="273" width="13.85546875" style="7" customWidth="1"/>
    <col min="274" max="274" width="13.28515625" style="7" bestFit="1" customWidth="1"/>
    <col min="275" max="275" width="12.42578125" style="7" customWidth="1"/>
    <col min="276" max="276" width="11.7109375" style="7" customWidth="1"/>
    <col min="277" max="277" width="12.85546875" style="7" customWidth="1"/>
    <col min="278" max="278" width="11.7109375" style="7" customWidth="1"/>
    <col min="279" max="279" width="11.85546875" style="7" customWidth="1"/>
    <col min="280" max="280" width="12.42578125" style="7" customWidth="1"/>
    <col min="281" max="281" width="12.7109375" style="7" bestFit="1" customWidth="1"/>
    <col min="282" max="282" width="12.5703125" style="7" customWidth="1"/>
    <col min="283" max="283" width="12" style="7" customWidth="1"/>
    <col min="284" max="284" width="12.42578125" style="7" bestFit="1" customWidth="1"/>
    <col min="285" max="285" width="2" style="7" customWidth="1"/>
    <col min="286" max="286" width="10.42578125" style="7" customWidth="1"/>
    <col min="287" max="287" width="13.140625" style="7" customWidth="1"/>
    <col min="288" max="288" width="11.5703125" style="7" customWidth="1"/>
    <col min="289" max="291" width="11.85546875" style="7" customWidth="1"/>
    <col min="292" max="292" width="10.7109375" style="7" customWidth="1"/>
    <col min="293" max="293" width="10" style="7" customWidth="1"/>
    <col min="294" max="294" width="10.7109375" style="7" customWidth="1"/>
    <col min="295" max="295" width="11.140625" style="7" customWidth="1"/>
    <col min="296" max="296" width="13.5703125" style="7" customWidth="1"/>
    <col min="297" max="297" width="11.42578125" style="7" customWidth="1"/>
    <col min="298" max="298" width="12.140625" style="7" customWidth="1"/>
    <col min="299" max="299" width="12.7109375" style="7" bestFit="1" customWidth="1"/>
    <col min="300" max="300" width="1.28515625" style="7" customWidth="1"/>
    <col min="301" max="301" width="9.42578125" style="7" customWidth="1"/>
    <col min="302" max="302" width="13.42578125" style="7" customWidth="1"/>
    <col min="303" max="303" width="12.42578125" style="7" customWidth="1"/>
    <col min="304" max="305" width="12.5703125" style="7" customWidth="1"/>
    <col min="306" max="306" width="11.42578125" style="7" customWidth="1"/>
    <col min="307" max="307" width="13.28515625" style="7" customWidth="1"/>
    <col min="308" max="308" width="12.7109375" style="7" customWidth="1"/>
    <col min="309" max="309" width="14.28515625" style="7" customWidth="1"/>
    <col min="310" max="310" width="11.7109375" style="7" customWidth="1"/>
    <col min="311" max="311" width="11.28515625" style="7" customWidth="1"/>
    <col min="312" max="312" width="22.5703125" style="7" customWidth="1"/>
    <col min="313" max="313" width="9.140625" style="7"/>
    <col min="314" max="324" width="11.42578125" style="7" customWidth="1"/>
    <col min="325" max="325" width="11.85546875" style="7" customWidth="1"/>
    <col min="326" max="326" width="4.140625" style="7" customWidth="1"/>
    <col min="327" max="339" width="11.42578125" style="7" customWidth="1"/>
    <col min="340" max="340" width="11" style="7" bestFit="1" customWidth="1"/>
    <col min="341" max="341" width="2.140625" style="7" customWidth="1"/>
    <col min="342" max="342" width="9.42578125" style="7" customWidth="1"/>
    <col min="343" max="352" width="11.42578125" style="7" customWidth="1"/>
    <col min="353" max="353" width="10.85546875" style="7" customWidth="1"/>
    <col min="354" max="363" width="11.42578125" style="7" customWidth="1"/>
    <col min="364" max="364" width="18.28515625" style="7" customWidth="1"/>
    <col min="365" max="366" width="12.7109375" style="7" customWidth="1"/>
    <col min="367" max="389" width="11.42578125" style="7" customWidth="1"/>
    <col min="390" max="391" width="11.28515625" style="7" customWidth="1"/>
    <col min="392" max="513" width="9.140625" style="7"/>
    <col min="514" max="519" width="16.7109375" style="7" customWidth="1"/>
    <col min="520" max="520" width="9.140625" style="7"/>
    <col min="521" max="526" width="12.7109375" style="7" customWidth="1"/>
    <col min="527" max="527" width="9.140625" style="7" customWidth="1"/>
    <col min="528" max="528" width="9.7109375" style="7" customWidth="1"/>
    <col min="529" max="529" width="13.85546875" style="7" customWidth="1"/>
    <col min="530" max="530" width="13.28515625" style="7" bestFit="1" customWidth="1"/>
    <col min="531" max="531" width="12.42578125" style="7" customWidth="1"/>
    <col min="532" max="532" width="11.7109375" style="7" customWidth="1"/>
    <col min="533" max="533" width="12.85546875" style="7" customWidth="1"/>
    <col min="534" max="534" width="11.7109375" style="7" customWidth="1"/>
    <col min="535" max="535" width="11.85546875" style="7" customWidth="1"/>
    <col min="536" max="536" width="12.42578125" style="7" customWidth="1"/>
    <col min="537" max="537" width="12.7109375" style="7" bestFit="1" customWidth="1"/>
    <col min="538" max="538" width="12.5703125" style="7" customWidth="1"/>
    <col min="539" max="539" width="12" style="7" customWidth="1"/>
    <col min="540" max="540" width="12.42578125" style="7" bestFit="1" customWidth="1"/>
    <col min="541" max="541" width="2" style="7" customWidth="1"/>
    <col min="542" max="542" width="10.42578125" style="7" customWidth="1"/>
    <col min="543" max="543" width="13.140625" style="7" customWidth="1"/>
    <col min="544" max="544" width="11.5703125" style="7" customWidth="1"/>
    <col min="545" max="547" width="11.85546875" style="7" customWidth="1"/>
    <col min="548" max="548" width="10.7109375" style="7" customWidth="1"/>
    <col min="549" max="549" width="10" style="7" customWidth="1"/>
    <col min="550" max="550" width="10.7109375" style="7" customWidth="1"/>
    <col min="551" max="551" width="11.140625" style="7" customWidth="1"/>
    <col min="552" max="552" width="13.5703125" style="7" customWidth="1"/>
    <col min="553" max="553" width="11.42578125" style="7" customWidth="1"/>
    <col min="554" max="554" width="12.140625" style="7" customWidth="1"/>
    <col min="555" max="555" width="12.7109375" style="7" bestFit="1" customWidth="1"/>
    <col min="556" max="556" width="1.28515625" style="7" customWidth="1"/>
    <col min="557" max="557" width="9.42578125" style="7" customWidth="1"/>
    <col min="558" max="558" width="13.42578125" style="7" customWidth="1"/>
    <col min="559" max="559" width="12.42578125" style="7" customWidth="1"/>
    <col min="560" max="561" width="12.5703125" style="7" customWidth="1"/>
    <col min="562" max="562" width="11.42578125" style="7" customWidth="1"/>
    <col min="563" max="563" width="13.28515625" style="7" customWidth="1"/>
    <col min="564" max="564" width="12.7109375" style="7" customWidth="1"/>
    <col min="565" max="565" width="14.28515625" style="7" customWidth="1"/>
    <col min="566" max="566" width="11.7109375" style="7" customWidth="1"/>
    <col min="567" max="567" width="11.28515625" style="7" customWidth="1"/>
    <col min="568" max="568" width="22.5703125" style="7" customWidth="1"/>
    <col min="569" max="569" width="9.140625" style="7"/>
    <col min="570" max="580" width="11.42578125" style="7" customWidth="1"/>
    <col min="581" max="581" width="11.85546875" style="7" customWidth="1"/>
    <col min="582" max="582" width="4.140625" style="7" customWidth="1"/>
    <col min="583" max="595" width="11.42578125" style="7" customWidth="1"/>
    <col min="596" max="596" width="11" style="7" bestFit="1" customWidth="1"/>
    <col min="597" max="597" width="2.140625" style="7" customWidth="1"/>
    <col min="598" max="598" width="9.42578125" style="7" customWidth="1"/>
    <col min="599" max="608" width="11.42578125" style="7" customWidth="1"/>
    <col min="609" max="609" width="10.85546875" style="7" customWidth="1"/>
    <col min="610" max="619" width="11.42578125" style="7" customWidth="1"/>
    <col min="620" max="620" width="18.28515625" style="7" customWidth="1"/>
    <col min="621" max="622" width="12.7109375" style="7" customWidth="1"/>
    <col min="623" max="645" width="11.42578125" style="7" customWidth="1"/>
    <col min="646" max="647" width="11.28515625" style="7" customWidth="1"/>
    <col min="648" max="769" width="9.140625" style="7"/>
    <col min="770" max="775" width="16.7109375" style="7" customWidth="1"/>
    <col min="776" max="776" width="9.140625" style="7"/>
    <col min="777" max="782" width="12.7109375" style="7" customWidth="1"/>
    <col min="783" max="783" width="9.140625" style="7" customWidth="1"/>
    <col min="784" max="784" width="9.7109375" style="7" customWidth="1"/>
    <col min="785" max="785" width="13.85546875" style="7" customWidth="1"/>
    <col min="786" max="786" width="13.28515625" style="7" bestFit="1" customWidth="1"/>
    <col min="787" max="787" width="12.42578125" style="7" customWidth="1"/>
    <col min="788" max="788" width="11.7109375" style="7" customWidth="1"/>
    <col min="789" max="789" width="12.85546875" style="7" customWidth="1"/>
    <col min="790" max="790" width="11.7109375" style="7" customWidth="1"/>
    <col min="791" max="791" width="11.85546875" style="7" customWidth="1"/>
    <col min="792" max="792" width="12.42578125" style="7" customWidth="1"/>
    <col min="793" max="793" width="12.7109375" style="7" bestFit="1" customWidth="1"/>
    <col min="794" max="794" width="12.5703125" style="7" customWidth="1"/>
    <col min="795" max="795" width="12" style="7" customWidth="1"/>
    <col min="796" max="796" width="12.42578125" style="7" bestFit="1" customWidth="1"/>
    <col min="797" max="797" width="2" style="7" customWidth="1"/>
    <col min="798" max="798" width="10.42578125" style="7" customWidth="1"/>
    <col min="799" max="799" width="13.140625" style="7" customWidth="1"/>
    <col min="800" max="800" width="11.5703125" style="7" customWidth="1"/>
    <col min="801" max="803" width="11.85546875" style="7" customWidth="1"/>
    <col min="804" max="804" width="10.7109375" style="7" customWidth="1"/>
    <col min="805" max="805" width="10" style="7" customWidth="1"/>
    <col min="806" max="806" width="10.7109375" style="7" customWidth="1"/>
    <col min="807" max="807" width="11.140625" style="7" customWidth="1"/>
    <col min="808" max="808" width="13.5703125" style="7" customWidth="1"/>
    <col min="809" max="809" width="11.42578125" style="7" customWidth="1"/>
    <col min="810" max="810" width="12.140625" style="7" customWidth="1"/>
    <col min="811" max="811" width="12.7109375" style="7" bestFit="1" customWidth="1"/>
    <col min="812" max="812" width="1.28515625" style="7" customWidth="1"/>
    <col min="813" max="813" width="9.42578125" style="7" customWidth="1"/>
    <col min="814" max="814" width="13.42578125" style="7" customWidth="1"/>
    <col min="815" max="815" width="12.42578125" style="7" customWidth="1"/>
    <col min="816" max="817" width="12.5703125" style="7" customWidth="1"/>
    <col min="818" max="818" width="11.42578125" style="7" customWidth="1"/>
    <col min="819" max="819" width="13.28515625" style="7" customWidth="1"/>
    <col min="820" max="820" width="12.7109375" style="7" customWidth="1"/>
    <col min="821" max="821" width="14.28515625" style="7" customWidth="1"/>
    <col min="822" max="822" width="11.7109375" style="7" customWidth="1"/>
    <col min="823" max="823" width="11.28515625" style="7" customWidth="1"/>
    <col min="824" max="824" width="22.5703125" style="7" customWidth="1"/>
    <col min="825" max="825" width="9.140625" style="7"/>
    <col min="826" max="836" width="11.42578125" style="7" customWidth="1"/>
    <col min="837" max="837" width="11.85546875" style="7" customWidth="1"/>
    <col min="838" max="838" width="4.140625" style="7" customWidth="1"/>
    <col min="839" max="851" width="11.42578125" style="7" customWidth="1"/>
    <col min="852" max="852" width="11" style="7" bestFit="1" customWidth="1"/>
    <col min="853" max="853" width="2.140625" style="7" customWidth="1"/>
    <col min="854" max="854" width="9.42578125" style="7" customWidth="1"/>
    <col min="855" max="864" width="11.42578125" style="7" customWidth="1"/>
    <col min="865" max="865" width="10.85546875" style="7" customWidth="1"/>
    <col min="866" max="875" width="11.42578125" style="7" customWidth="1"/>
    <col min="876" max="876" width="18.28515625" style="7" customWidth="1"/>
    <col min="877" max="878" width="12.7109375" style="7" customWidth="1"/>
    <col min="879" max="901" width="11.42578125" style="7" customWidth="1"/>
    <col min="902" max="903" width="11.28515625" style="7" customWidth="1"/>
    <col min="904" max="1025" width="9.140625" style="7"/>
    <col min="1026" max="1031" width="16.7109375" style="7" customWidth="1"/>
    <col min="1032" max="1032" width="9.140625" style="7"/>
    <col min="1033" max="1038" width="12.7109375" style="7" customWidth="1"/>
    <col min="1039" max="1039" width="9.140625" style="7" customWidth="1"/>
    <col min="1040" max="1040" width="9.7109375" style="7" customWidth="1"/>
    <col min="1041" max="1041" width="13.85546875" style="7" customWidth="1"/>
    <col min="1042" max="1042" width="13.28515625" style="7" bestFit="1" customWidth="1"/>
    <col min="1043" max="1043" width="12.42578125" style="7" customWidth="1"/>
    <col min="1044" max="1044" width="11.7109375" style="7" customWidth="1"/>
    <col min="1045" max="1045" width="12.85546875" style="7" customWidth="1"/>
    <col min="1046" max="1046" width="11.7109375" style="7" customWidth="1"/>
    <col min="1047" max="1047" width="11.85546875" style="7" customWidth="1"/>
    <col min="1048" max="1048" width="12.42578125" style="7" customWidth="1"/>
    <col min="1049" max="1049" width="12.7109375" style="7" bestFit="1" customWidth="1"/>
    <col min="1050" max="1050" width="12.5703125" style="7" customWidth="1"/>
    <col min="1051" max="1051" width="12" style="7" customWidth="1"/>
    <col min="1052" max="1052" width="12.42578125" style="7" bestFit="1" customWidth="1"/>
    <col min="1053" max="1053" width="2" style="7" customWidth="1"/>
    <col min="1054" max="1054" width="10.42578125" style="7" customWidth="1"/>
    <col min="1055" max="1055" width="13.140625" style="7" customWidth="1"/>
    <col min="1056" max="1056" width="11.5703125" style="7" customWidth="1"/>
    <col min="1057" max="1059" width="11.85546875" style="7" customWidth="1"/>
    <col min="1060" max="1060" width="10.7109375" style="7" customWidth="1"/>
    <col min="1061" max="1061" width="10" style="7" customWidth="1"/>
    <col min="1062" max="1062" width="10.7109375" style="7" customWidth="1"/>
    <col min="1063" max="1063" width="11.140625" style="7" customWidth="1"/>
    <col min="1064" max="1064" width="13.5703125" style="7" customWidth="1"/>
    <col min="1065" max="1065" width="11.42578125" style="7" customWidth="1"/>
    <col min="1066" max="1066" width="12.140625" style="7" customWidth="1"/>
    <col min="1067" max="1067" width="12.7109375" style="7" bestFit="1" customWidth="1"/>
    <col min="1068" max="1068" width="1.28515625" style="7" customWidth="1"/>
    <col min="1069" max="1069" width="9.42578125" style="7" customWidth="1"/>
    <col min="1070" max="1070" width="13.42578125" style="7" customWidth="1"/>
    <col min="1071" max="1071" width="12.42578125" style="7" customWidth="1"/>
    <col min="1072" max="1073" width="12.5703125" style="7" customWidth="1"/>
    <col min="1074" max="1074" width="11.42578125" style="7" customWidth="1"/>
    <col min="1075" max="1075" width="13.28515625" style="7" customWidth="1"/>
    <col min="1076" max="1076" width="12.7109375" style="7" customWidth="1"/>
    <col min="1077" max="1077" width="14.28515625" style="7" customWidth="1"/>
    <col min="1078" max="1078" width="11.7109375" style="7" customWidth="1"/>
    <col min="1079" max="1079" width="11.28515625" style="7" customWidth="1"/>
    <col min="1080" max="1080" width="22.5703125" style="7" customWidth="1"/>
    <col min="1081" max="1081" width="9.140625" style="7"/>
    <col min="1082" max="1092" width="11.42578125" style="7" customWidth="1"/>
    <col min="1093" max="1093" width="11.85546875" style="7" customWidth="1"/>
    <col min="1094" max="1094" width="4.140625" style="7" customWidth="1"/>
    <col min="1095" max="1107" width="11.42578125" style="7" customWidth="1"/>
    <col min="1108" max="1108" width="11" style="7" bestFit="1" customWidth="1"/>
    <col min="1109" max="1109" width="2.140625" style="7" customWidth="1"/>
    <col min="1110" max="1110" width="9.42578125" style="7" customWidth="1"/>
    <col min="1111" max="1120" width="11.42578125" style="7" customWidth="1"/>
    <col min="1121" max="1121" width="10.85546875" style="7" customWidth="1"/>
    <col min="1122" max="1131" width="11.42578125" style="7" customWidth="1"/>
    <col min="1132" max="1132" width="18.28515625" style="7" customWidth="1"/>
    <col min="1133" max="1134" width="12.7109375" style="7" customWidth="1"/>
    <col min="1135" max="1157" width="11.42578125" style="7" customWidth="1"/>
    <col min="1158" max="1159" width="11.28515625" style="7" customWidth="1"/>
    <col min="1160" max="1281" width="9.140625" style="7"/>
    <col min="1282" max="1287" width="16.7109375" style="7" customWidth="1"/>
    <col min="1288" max="1288" width="9.140625" style="7"/>
    <col min="1289" max="1294" width="12.7109375" style="7" customWidth="1"/>
    <col min="1295" max="1295" width="9.140625" style="7" customWidth="1"/>
    <col min="1296" max="1296" width="9.7109375" style="7" customWidth="1"/>
    <col min="1297" max="1297" width="13.85546875" style="7" customWidth="1"/>
    <col min="1298" max="1298" width="13.28515625" style="7" bestFit="1" customWidth="1"/>
    <col min="1299" max="1299" width="12.42578125" style="7" customWidth="1"/>
    <col min="1300" max="1300" width="11.7109375" style="7" customWidth="1"/>
    <col min="1301" max="1301" width="12.85546875" style="7" customWidth="1"/>
    <col min="1302" max="1302" width="11.7109375" style="7" customWidth="1"/>
    <col min="1303" max="1303" width="11.85546875" style="7" customWidth="1"/>
    <col min="1304" max="1304" width="12.42578125" style="7" customWidth="1"/>
    <col min="1305" max="1305" width="12.7109375" style="7" bestFit="1" customWidth="1"/>
    <col min="1306" max="1306" width="12.5703125" style="7" customWidth="1"/>
    <col min="1307" max="1307" width="12" style="7" customWidth="1"/>
    <col min="1308" max="1308" width="12.42578125" style="7" bestFit="1" customWidth="1"/>
    <col min="1309" max="1309" width="2" style="7" customWidth="1"/>
    <col min="1310" max="1310" width="10.42578125" style="7" customWidth="1"/>
    <col min="1311" max="1311" width="13.140625" style="7" customWidth="1"/>
    <col min="1312" max="1312" width="11.5703125" style="7" customWidth="1"/>
    <col min="1313" max="1315" width="11.85546875" style="7" customWidth="1"/>
    <col min="1316" max="1316" width="10.7109375" style="7" customWidth="1"/>
    <col min="1317" max="1317" width="10" style="7" customWidth="1"/>
    <col min="1318" max="1318" width="10.7109375" style="7" customWidth="1"/>
    <col min="1319" max="1319" width="11.140625" style="7" customWidth="1"/>
    <col min="1320" max="1320" width="13.5703125" style="7" customWidth="1"/>
    <col min="1321" max="1321" width="11.42578125" style="7" customWidth="1"/>
    <col min="1322" max="1322" width="12.140625" style="7" customWidth="1"/>
    <col min="1323" max="1323" width="12.7109375" style="7" bestFit="1" customWidth="1"/>
    <col min="1324" max="1324" width="1.28515625" style="7" customWidth="1"/>
    <col min="1325" max="1325" width="9.42578125" style="7" customWidth="1"/>
    <col min="1326" max="1326" width="13.42578125" style="7" customWidth="1"/>
    <col min="1327" max="1327" width="12.42578125" style="7" customWidth="1"/>
    <col min="1328" max="1329" width="12.5703125" style="7" customWidth="1"/>
    <col min="1330" max="1330" width="11.42578125" style="7" customWidth="1"/>
    <col min="1331" max="1331" width="13.28515625" style="7" customWidth="1"/>
    <col min="1332" max="1332" width="12.7109375" style="7" customWidth="1"/>
    <col min="1333" max="1333" width="14.28515625" style="7" customWidth="1"/>
    <col min="1334" max="1334" width="11.7109375" style="7" customWidth="1"/>
    <col min="1335" max="1335" width="11.28515625" style="7" customWidth="1"/>
    <col min="1336" max="1336" width="22.5703125" style="7" customWidth="1"/>
    <col min="1337" max="1337" width="9.140625" style="7"/>
    <col min="1338" max="1348" width="11.42578125" style="7" customWidth="1"/>
    <col min="1349" max="1349" width="11.85546875" style="7" customWidth="1"/>
    <col min="1350" max="1350" width="4.140625" style="7" customWidth="1"/>
    <col min="1351" max="1363" width="11.42578125" style="7" customWidth="1"/>
    <col min="1364" max="1364" width="11" style="7" bestFit="1" customWidth="1"/>
    <col min="1365" max="1365" width="2.140625" style="7" customWidth="1"/>
    <col min="1366" max="1366" width="9.42578125" style="7" customWidth="1"/>
    <col min="1367" max="1376" width="11.42578125" style="7" customWidth="1"/>
    <col min="1377" max="1377" width="10.85546875" style="7" customWidth="1"/>
    <col min="1378" max="1387" width="11.42578125" style="7" customWidth="1"/>
    <col min="1388" max="1388" width="18.28515625" style="7" customWidth="1"/>
    <col min="1389" max="1390" width="12.7109375" style="7" customWidth="1"/>
    <col min="1391" max="1413" width="11.42578125" style="7" customWidth="1"/>
    <col min="1414" max="1415" width="11.28515625" style="7" customWidth="1"/>
    <col min="1416" max="1537" width="9.140625" style="7"/>
    <col min="1538" max="1543" width="16.7109375" style="7" customWidth="1"/>
    <col min="1544" max="1544" width="9.140625" style="7"/>
    <col min="1545" max="1550" width="12.7109375" style="7" customWidth="1"/>
    <col min="1551" max="1551" width="9.140625" style="7" customWidth="1"/>
    <col min="1552" max="1552" width="9.7109375" style="7" customWidth="1"/>
    <col min="1553" max="1553" width="13.85546875" style="7" customWidth="1"/>
    <col min="1554" max="1554" width="13.28515625" style="7" bestFit="1" customWidth="1"/>
    <col min="1555" max="1555" width="12.42578125" style="7" customWidth="1"/>
    <col min="1556" max="1556" width="11.7109375" style="7" customWidth="1"/>
    <col min="1557" max="1557" width="12.85546875" style="7" customWidth="1"/>
    <col min="1558" max="1558" width="11.7109375" style="7" customWidth="1"/>
    <col min="1559" max="1559" width="11.85546875" style="7" customWidth="1"/>
    <col min="1560" max="1560" width="12.42578125" style="7" customWidth="1"/>
    <col min="1561" max="1561" width="12.7109375" style="7" bestFit="1" customWidth="1"/>
    <col min="1562" max="1562" width="12.5703125" style="7" customWidth="1"/>
    <col min="1563" max="1563" width="12" style="7" customWidth="1"/>
    <col min="1564" max="1564" width="12.42578125" style="7" bestFit="1" customWidth="1"/>
    <col min="1565" max="1565" width="2" style="7" customWidth="1"/>
    <col min="1566" max="1566" width="10.42578125" style="7" customWidth="1"/>
    <col min="1567" max="1567" width="13.140625" style="7" customWidth="1"/>
    <col min="1568" max="1568" width="11.5703125" style="7" customWidth="1"/>
    <col min="1569" max="1571" width="11.85546875" style="7" customWidth="1"/>
    <col min="1572" max="1572" width="10.7109375" style="7" customWidth="1"/>
    <col min="1573" max="1573" width="10" style="7" customWidth="1"/>
    <col min="1574" max="1574" width="10.7109375" style="7" customWidth="1"/>
    <col min="1575" max="1575" width="11.140625" style="7" customWidth="1"/>
    <col min="1576" max="1576" width="13.5703125" style="7" customWidth="1"/>
    <col min="1577" max="1577" width="11.42578125" style="7" customWidth="1"/>
    <col min="1578" max="1578" width="12.140625" style="7" customWidth="1"/>
    <col min="1579" max="1579" width="12.7109375" style="7" bestFit="1" customWidth="1"/>
    <col min="1580" max="1580" width="1.28515625" style="7" customWidth="1"/>
    <col min="1581" max="1581" width="9.42578125" style="7" customWidth="1"/>
    <col min="1582" max="1582" width="13.42578125" style="7" customWidth="1"/>
    <col min="1583" max="1583" width="12.42578125" style="7" customWidth="1"/>
    <col min="1584" max="1585" width="12.5703125" style="7" customWidth="1"/>
    <col min="1586" max="1586" width="11.42578125" style="7" customWidth="1"/>
    <col min="1587" max="1587" width="13.28515625" style="7" customWidth="1"/>
    <col min="1588" max="1588" width="12.7109375" style="7" customWidth="1"/>
    <col min="1589" max="1589" width="14.28515625" style="7" customWidth="1"/>
    <col min="1590" max="1590" width="11.7109375" style="7" customWidth="1"/>
    <col min="1591" max="1591" width="11.28515625" style="7" customWidth="1"/>
    <col min="1592" max="1592" width="22.5703125" style="7" customWidth="1"/>
    <col min="1593" max="1593" width="9.140625" style="7"/>
    <col min="1594" max="1604" width="11.42578125" style="7" customWidth="1"/>
    <col min="1605" max="1605" width="11.85546875" style="7" customWidth="1"/>
    <col min="1606" max="1606" width="4.140625" style="7" customWidth="1"/>
    <col min="1607" max="1619" width="11.42578125" style="7" customWidth="1"/>
    <col min="1620" max="1620" width="11" style="7" bestFit="1" customWidth="1"/>
    <col min="1621" max="1621" width="2.140625" style="7" customWidth="1"/>
    <col min="1622" max="1622" width="9.42578125" style="7" customWidth="1"/>
    <col min="1623" max="1632" width="11.42578125" style="7" customWidth="1"/>
    <col min="1633" max="1633" width="10.85546875" style="7" customWidth="1"/>
    <col min="1634" max="1643" width="11.42578125" style="7" customWidth="1"/>
    <col min="1644" max="1644" width="18.28515625" style="7" customWidth="1"/>
    <col min="1645" max="1646" width="12.7109375" style="7" customWidth="1"/>
    <col min="1647" max="1669" width="11.42578125" style="7" customWidth="1"/>
    <col min="1670" max="1671" width="11.28515625" style="7" customWidth="1"/>
    <col min="1672" max="1793" width="9.140625" style="7"/>
    <col min="1794" max="1799" width="16.7109375" style="7" customWidth="1"/>
    <col min="1800" max="1800" width="9.140625" style="7"/>
    <col min="1801" max="1806" width="12.7109375" style="7" customWidth="1"/>
    <col min="1807" max="1807" width="9.140625" style="7" customWidth="1"/>
    <col min="1808" max="1808" width="9.7109375" style="7" customWidth="1"/>
    <col min="1809" max="1809" width="13.85546875" style="7" customWidth="1"/>
    <col min="1810" max="1810" width="13.28515625" style="7" bestFit="1" customWidth="1"/>
    <col min="1811" max="1811" width="12.42578125" style="7" customWidth="1"/>
    <col min="1812" max="1812" width="11.7109375" style="7" customWidth="1"/>
    <col min="1813" max="1813" width="12.85546875" style="7" customWidth="1"/>
    <col min="1814" max="1814" width="11.7109375" style="7" customWidth="1"/>
    <col min="1815" max="1815" width="11.85546875" style="7" customWidth="1"/>
    <col min="1816" max="1816" width="12.42578125" style="7" customWidth="1"/>
    <col min="1817" max="1817" width="12.7109375" style="7" bestFit="1" customWidth="1"/>
    <col min="1818" max="1818" width="12.5703125" style="7" customWidth="1"/>
    <col min="1819" max="1819" width="12" style="7" customWidth="1"/>
    <col min="1820" max="1820" width="12.42578125" style="7" bestFit="1" customWidth="1"/>
    <col min="1821" max="1821" width="2" style="7" customWidth="1"/>
    <col min="1822" max="1822" width="10.42578125" style="7" customWidth="1"/>
    <col min="1823" max="1823" width="13.140625" style="7" customWidth="1"/>
    <col min="1824" max="1824" width="11.5703125" style="7" customWidth="1"/>
    <col min="1825" max="1827" width="11.85546875" style="7" customWidth="1"/>
    <col min="1828" max="1828" width="10.7109375" style="7" customWidth="1"/>
    <col min="1829" max="1829" width="10" style="7" customWidth="1"/>
    <col min="1830" max="1830" width="10.7109375" style="7" customWidth="1"/>
    <col min="1831" max="1831" width="11.140625" style="7" customWidth="1"/>
    <col min="1832" max="1832" width="13.5703125" style="7" customWidth="1"/>
    <col min="1833" max="1833" width="11.42578125" style="7" customWidth="1"/>
    <col min="1834" max="1834" width="12.140625" style="7" customWidth="1"/>
    <col min="1835" max="1835" width="12.7109375" style="7" bestFit="1" customWidth="1"/>
    <col min="1836" max="1836" width="1.28515625" style="7" customWidth="1"/>
    <col min="1837" max="1837" width="9.42578125" style="7" customWidth="1"/>
    <col min="1838" max="1838" width="13.42578125" style="7" customWidth="1"/>
    <col min="1839" max="1839" width="12.42578125" style="7" customWidth="1"/>
    <col min="1840" max="1841" width="12.5703125" style="7" customWidth="1"/>
    <col min="1842" max="1842" width="11.42578125" style="7" customWidth="1"/>
    <col min="1843" max="1843" width="13.28515625" style="7" customWidth="1"/>
    <col min="1844" max="1844" width="12.7109375" style="7" customWidth="1"/>
    <col min="1845" max="1845" width="14.28515625" style="7" customWidth="1"/>
    <col min="1846" max="1846" width="11.7109375" style="7" customWidth="1"/>
    <col min="1847" max="1847" width="11.28515625" style="7" customWidth="1"/>
    <col min="1848" max="1848" width="22.5703125" style="7" customWidth="1"/>
    <col min="1849" max="1849" width="9.140625" style="7"/>
    <col min="1850" max="1860" width="11.42578125" style="7" customWidth="1"/>
    <col min="1861" max="1861" width="11.85546875" style="7" customWidth="1"/>
    <col min="1862" max="1862" width="4.140625" style="7" customWidth="1"/>
    <col min="1863" max="1875" width="11.42578125" style="7" customWidth="1"/>
    <col min="1876" max="1876" width="11" style="7" bestFit="1" customWidth="1"/>
    <col min="1877" max="1877" width="2.140625" style="7" customWidth="1"/>
    <col min="1878" max="1878" width="9.42578125" style="7" customWidth="1"/>
    <col min="1879" max="1888" width="11.42578125" style="7" customWidth="1"/>
    <col min="1889" max="1889" width="10.85546875" style="7" customWidth="1"/>
    <col min="1890" max="1899" width="11.42578125" style="7" customWidth="1"/>
    <col min="1900" max="1900" width="18.28515625" style="7" customWidth="1"/>
    <col min="1901" max="1902" width="12.7109375" style="7" customWidth="1"/>
    <col min="1903" max="1925" width="11.42578125" style="7" customWidth="1"/>
    <col min="1926" max="1927" width="11.28515625" style="7" customWidth="1"/>
    <col min="1928" max="2049" width="9.140625" style="7"/>
    <col min="2050" max="2055" width="16.7109375" style="7" customWidth="1"/>
    <col min="2056" max="2056" width="9.140625" style="7"/>
    <col min="2057" max="2062" width="12.7109375" style="7" customWidth="1"/>
    <col min="2063" max="2063" width="9.140625" style="7" customWidth="1"/>
    <col min="2064" max="2064" width="9.7109375" style="7" customWidth="1"/>
    <col min="2065" max="2065" width="13.85546875" style="7" customWidth="1"/>
    <col min="2066" max="2066" width="13.28515625" style="7" bestFit="1" customWidth="1"/>
    <col min="2067" max="2067" width="12.42578125" style="7" customWidth="1"/>
    <col min="2068" max="2068" width="11.7109375" style="7" customWidth="1"/>
    <col min="2069" max="2069" width="12.85546875" style="7" customWidth="1"/>
    <col min="2070" max="2070" width="11.7109375" style="7" customWidth="1"/>
    <col min="2071" max="2071" width="11.85546875" style="7" customWidth="1"/>
    <col min="2072" max="2072" width="12.42578125" style="7" customWidth="1"/>
    <col min="2073" max="2073" width="12.7109375" style="7" bestFit="1" customWidth="1"/>
    <col min="2074" max="2074" width="12.5703125" style="7" customWidth="1"/>
    <col min="2075" max="2075" width="12" style="7" customWidth="1"/>
    <col min="2076" max="2076" width="12.42578125" style="7" bestFit="1" customWidth="1"/>
    <col min="2077" max="2077" width="2" style="7" customWidth="1"/>
    <col min="2078" max="2078" width="10.42578125" style="7" customWidth="1"/>
    <col min="2079" max="2079" width="13.140625" style="7" customWidth="1"/>
    <col min="2080" max="2080" width="11.5703125" style="7" customWidth="1"/>
    <col min="2081" max="2083" width="11.85546875" style="7" customWidth="1"/>
    <col min="2084" max="2084" width="10.7109375" style="7" customWidth="1"/>
    <col min="2085" max="2085" width="10" style="7" customWidth="1"/>
    <col min="2086" max="2086" width="10.7109375" style="7" customWidth="1"/>
    <col min="2087" max="2087" width="11.140625" style="7" customWidth="1"/>
    <col min="2088" max="2088" width="13.5703125" style="7" customWidth="1"/>
    <col min="2089" max="2089" width="11.42578125" style="7" customWidth="1"/>
    <col min="2090" max="2090" width="12.140625" style="7" customWidth="1"/>
    <col min="2091" max="2091" width="12.7109375" style="7" bestFit="1" customWidth="1"/>
    <col min="2092" max="2092" width="1.28515625" style="7" customWidth="1"/>
    <col min="2093" max="2093" width="9.42578125" style="7" customWidth="1"/>
    <col min="2094" max="2094" width="13.42578125" style="7" customWidth="1"/>
    <col min="2095" max="2095" width="12.42578125" style="7" customWidth="1"/>
    <col min="2096" max="2097" width="12.5703125" style="7" customWidth="1"/>
    <col min="2098" max="2098" width="11.42578125" style="7" customWidth="1"/>
    <col min="2099" max="2099" width="13.28515625" style="7" customWidth="1"/>
    <col min="2100" max="2100" width="12.7109375" style="7" customWidth="1"/>
    <col min="2101" max="2101" width="14.28515625" style="7" customWidth="1"/>
    <col min="2102" max="2102" width="11.7109375" style="7" customWidth="1"/>
    <col min="2103" max="2103" width="11.28515625" style="7" customWidth="1"/>
    <col min="2104" max="2104" width="22.5703125" style="7" customWidth="1"/>
    <col min="2105" max="2105" width="9.140625" style="7"/>
    <col min="2106" max="2116" width="11.42578125" style="7" customWidth="1"/>
    <col min="2117" max="2117" width="11.85546875" style="7" customWidth="1"/>
    <col min="2118" max="2118" width="4.140625" style="7" customWidth="1"/>
    <col min="2119" max="2131" width="11.42578125" style="7" customWidth="1"/>
    <col min="2132" max="2132" width="11" style="7" bestFit="1" customWidth="1"/>
    <col min="2133" max="2133" width="2.140625" style="7" customWidth="1"/>
    <col min="2134" max="2134" width="9.42578125" style="7" customWidth="1"/>
    <col min="2135" max="2144" width="11.42578125" style="7" customWidth="1"/>
    <col min="2145" max="2145" width="10.85546875" style="7" customWidth="1"/>
    <col min="2146" max="2155" width="11.42578125" style="7" customWidth="1"/>
    <col min="2156" max="2156" width="18.28515625" style="7" customWidth="1"/>
    <col min="2157" max="2158" width="12.7109375" style="7" customWidth="1"/>
    <col min="2159" max="2181" width="11.42578125" style="7" customWidth="1"/>
    <col min="2182" max="2183" width="11.28515625" style="7" customWidth="1"/>
    <col min="2184" max="2305" width="9.140625" style="7"/>
    <col min="2306" max="2311" width="16.7109375" style="7" customWidth="1"/>
    <col min="2312" max="2312" width="9.140625" style="7"/>
    <col min="2313" max="2318" width="12.7109375" style="7" customWidth="1"/>
    <col min="2319" max="2319" width="9.140625" style="7" customWidth="1"/>
    <col min="2320" max="2320" width="9.7109375" style="7" customWidth="1"/>
    <col min="2321" max="2321" width="13.85546875" style="7" customWidth="1"/>
    <col min="2322" max="2322" width="13.28515625" style="7" bestFit="1" customWidth="1"/>
    <col min="2323" max="2323" width="12.42578125" style="7" customWidth="1"/>
    <col min="2324" max="2324" width="11.7109375" style="7" customWidth="1"/>
    <col min="2325" max="2325" width="12.85546875" style="7" customWidth="1"/>
    <col min="2326" max="2326" width="11.7109375" style="7" customWidth="1"/>
    <col min="2327" max="2327" width="11.85546875" style="7" customWidth="1"/>
    <col min="2328" max="2328" width="12.42578125" style="7" customWidth="1"/>
    <col min="2329" max="2329" width="12.7109375" style="7" bestFit="1" customWidth="1"/>
    <col min="2330" max="2330" width="12.5703125" style="7" customWidth="1"/>
    <col min="2331" max="2331" width="12" style="7" customWidth="1"/>
    <col min="2332" max="2332" width="12.42578125" style="7" bestFit="1" customWidth="1"/>
    <col min="2333" max="2333" width="2" style="7" customWidth="1"/>
    <col min="2334" max="2334" width="10.42578125" style="7" customWidth="1"/>
    <col min="2335" max="2335" width="13.140625" style="7" customWidth="1"/>
    <col min="2336" max="2336" width="11.5703125" style="7" customWidth="1"/>
    <col min="2337" max="2339" width="11.85546875" style="7" customWidth="1"/>
    <col min="2340" max="2340" width="10.7109375" style="7" customWidth="1"/>
    <col min="2341" max="2341" width="10" style="7" customWidth="1"/>
    <col min="2342" max="2342" width="10.7109375" style="7" customWidth="1"/>
    <col min="2343" max="2343" width="11.140625" style="7" customWidth="1"/>
    <col min="2344" max="2344" width="13.5703125" style="7" customWidth="1"/>
    <col min="2345" max="2345" width="11.42578125" style="7" customWidth="1"/>
    <col min="2346" max="2346" width="12.140625" style="7" customWidth="1"/>
    <col min="2347" max="2347" width="12.7109375" style="7" bestFit="1" customWidth="1"/>
    <col min="2348" max="2348" width="1.28515625" style="7" customWidth="1"/>
    <col min="2349" max="2349" width="9.42578125" style="7" customWidth="1"/>
    <col min="2350" max="2350" width="13.42578125" style="7" customWidth="1"/>
    <col min="2351" max="2351" width="12.42578125" style="7" customWidth="1"/>
    <col min="2352" max="2353" width="12.5703125" style="7" customWidth="1"/>
    <col min="2354" max="2354" width="11.42578125" style="7" customWidth="1"/>
    <col min="2355" max="2355" width="13.28515625" style="7" customWidth="1"/>
    <col min="2356" max="2356" width="12.7109375" style="7" customWidth="1"/>
    <col min="2357" max="2357" width="14.28515625" style="7" customWidth="1"/>
    <col min="2358" max="2358" width="11.7109375" style="7" customWidth="1"/>
    <col min="2359" max="2359" width="11.28515625" style="7" customWidth="1"/>
    <col min="2360" max="2360" width="22.5703125" style="7" customWidth="1"/>
    <col min="2361" max="2361" width="9.140625" style="7"/>
    <col min="2362" max="2372" width="11.42578125" style="7" customWidth="1"/>
    <col min="2373" max="2373" width="11.85546875" style="7" customWidth="1"/>
    <col min="2374" max="2374" width="4.140625" style="7" customWidth="1"/>
    <col min="2375" max="2387" width="11.42578125" style="7" customWidth="1"/>
    <col min="2388" max="2388" width="11" style="7" bestFit="1" customWidth="1"/>
    <col min="2389" max="2389" width="2.140625" style="7" customWidth="1"/>
    <col min="2390" max="2390" width="9.42578125" style="7" customWidth="1"/>
    <col min="2391" max="2400" width="11.42578125" style="7" customWidth="1"/>
    <col min="2401" max="2401" width="10.85546875" style="7" customWidth="1"/>
    <col min="2402" max="2411" width="11.42578125" style="7" customWidth="1"/>
    <col min="2412" max="2412" width="18.28515625" style="7" customWidth="1"/>
    <col min="2413" max="2414" width="12.7109375" style="7" customWidth="1"/>
    <col min="2415" max="2437" width="11.42578125" style="7" customWidth="1"/>
    <col min="2438" max="2439" width="11.28515625" style="7" customWidth="1"/>
    <col min="2440" max="2561" width="9.140625" style="7"/>
    <col min="2562" max="2567" width="16.7109375" style="7" customWidth="1"/>
    <col min="2568" max="2568" width="9.140625" style="7"/>
    <col min="2569" max="2574" width="12.7109375" style="7" customWidth="1"/>
    <col min="2575" max="2575" width="9.140625" style="7" customWidth="1"/>
    <col min="2576" max="2576" width="9.7109375" style="7" customWidth="1"/>
    <col min="2577" max="2577" width="13.85546875" style="7" customWidth="1"/>
    <col min="2578" max="2578" width="13.28515625" style="7" bestFit="1" customWidth="1"/>
    <col min="2579" max="2579" width="12.42578125" style="7" customWidth="1"/>
    <col min="2580" max="2580" width="11.7109375" style="7" customWidth="1"/>
    <col min="2581" max="2581" width="12.85546875" style="7" customWidth="1"/>
    <col min="2582" max="2582" width="11.7109375" style="7" customWidth="1"/>
    <col min="2583" max="2583" width="11.85546875" style="7" customWidth="1"/>
    <col min="2584" max="2584" width="12.42578125" style="7" customWidth="1"/>
    <col min="2585" max="2585" width="12.7109375" style="7" bestFit="1" customWidth="1"/>
    <col min="2586" max="2586" width="12.5703125" style="7" customWidth="1"/>
    <col min="2587" max="2587" width="12" style="7" customWidth="1"/>
    <col min="2588" max="2588" width="12.42578125" style="7" bestFit="1" customWidth="1"/>
    <col min="2589" max="2589" width="2" style="7" customWidth="1"/>
    <col min="2590" max="2590" width="10.42578125" style="7" customWidth="1"/>
    <col min="2591" max="2591" width="13.140625" style="7" customWidth="1"/>
    <col min="2592" max="2592" width="11.5703125" style="7" customWidth="1"/>
    <col min="2593" max="2595" width="11.85546875" style="7" customWidth="1"/>
    <col min="2596" max="2596" width="10.7109375" style="7" customWidth="1"/>
    <col min="2597" max="2597" width="10" style="7" customWidth="1"/>
    <col min="2598" max="2598" width="10.7109375" style="7" customWidth="1"/>
    <col min="2599" max="2599" width="11.140625" style="7" customWidth="1"/>
    <col min="2600" max="2600" width="13.5703125" style="7" customWidth="1"/>
    <col min="2601" max="2601" width="11.42578125" style="7" customWidth="1"/>
    <col min="2602" max="2602" width="12.140625" style="7" customWidth="1"/>
    <col min="2603" max="2603" width="12.7109375" style="7" bestFit="1" customWidth="1"/>
    <col min="2604" max="2604" width="1.28515625" style="7" customWidth="1"/>
    <col min="2605" max="2605" width="9.42578125" style="7" customWidth="1"/>
    <col min="2606" max="2606" width="13.42578125" style="7" customWidth="1"/>
    <col min="2607" max="2607" width="12.42578125" style="7" customWidth="1"/>
    <col min="2608" max="2609" width="12.5703125" style="7" customWidth="1"/>
    <col min="2610" max="2610" width="11.42578125" style="7" customWidth="1"/>
    <col min="2611" max="2611" width="13.28515625" style="7" customWidth="1"/>
    <col min="2612" max="2612" width="12.7109375" style="7" customWidth="1"/>
    <col min="2613" max="2613" width="14.28515625" style="7" customWidth="1"/>
    <col min="2614" max="2614" width="11.7109375" style="7" customWidth="1"/>
    <col min="2615" max="2615" width="11.28515625" style="7" customWidth="1"/>
    <col min="2616" max="2616" width="22.5703125" style="7" customWidth="1"/>
    <col min="2617" max="2617" width="9.140625" style="7"/>
    <col min="2618" max="2628" width="11.42578125" style="7" customWidth="1"/>
    <col min="2629" max="2629" width="11.85546875" style="7" customWidth="1"/>
    <col min="2630" max="2630" width="4.140625" style="7" customWidth="1"/>
    <col min="2631" max="2643" width="11.42578125" style="7" customWidth="1"/>
    <col min="2644" max="2644" width="11" style="7" bestFit="1" customWidth="1"/>
    <col min="2645" max="2645" width="2.140625" style="7" customWidth="1"/>
    <col min="2646" max="2646" width="9.42578125" style="7" customWidth="1"/>
    <col min="2647" max="2656" width="11.42578125" style="7" customWidth="1"/>
    <col min="2657" max="2657" width="10.85546875" style="7" customWidth="1"/>
    <col min="2658" max="2667" width="11.42578125" style="7" customWidth="1"/>
    <col min="2668" max="2668" width="18.28515625" style="7" customWidth="1"/>
    <col min="2669" max="2670" width="12.7109375" style="7" customWidth="1"/>
    <col min="2671" max="2693" width="11.42578125" style="7" customWidth="1"/>
    <col min="2694" max="2695" width="11.28515625" style="7" customWidth="1"/>
    <col min="2696" max="2817" width="9.140625" style="7"/>
    <col min="2818" max="2823" width="16.7109375" style="7" customWidth="1"/>
    <col min="2824" max="2824" width="9.140625" style="7"/>
    <col min="2825" max="2830" width="12.7109375" style="7" customWidth="1"/>
    <col min="2831" max="2831" width="9.140625" style="7" customWidth="1"/>
    <col min="2832" max="2832" width="9.7109375" style="7" customWidth="1"/>
    <col min="2833" max="2833" width="13.85546875" style="7" customWidth="1"/>
    <col min="2834" max="2834" width="13.28515625" style="7" bestFit="1" customWidth="1"/>
    <col min="2835" max="2835" width="12.42578125" style="7" customWidth="1"/>
    <col min="2836" max="2836" width="11.7109375" style="7" customWidth="1"/>
    <col min="2837" max="2837" width="12.85546875" style="7" customWidth="1"/>
    <col min="2838" max="2838" width="11.7109375" style="7" customWidth="1"/>
    <col min="2839" max="2839" width="11.85546875" style="7" customWidth="1"/>
    <col min="2840" max="2840" width="12.42578125" style="7" customWidth="1"/>
    <col min="2841" max="2841" width="12.7109375" style="7" bestFit="1" customWidth="1"/>
    <col min="2842" max="2842" width="12.5703125" style="7" customWidth="1"/>
    <col min="2843" max="2843" width="12" style="7" customWidth="1"/>
    <col min="2844" max="2844" width="12.42578125" style="7" bestFit="1" customWidth="1"/>
    <col min="2845" max="2845" width="2" style="7" customWidth="1"/>
    <col min="2846" max="2846" width="10.42578125" style="7" customWidth="1"/>
    <col min="2847" max="2847" width="13.140625" style="7" customWidth="1"/>
    <col min="2848" max="2848" width="11.5703125" style="7" customWidth="1"/>
    <col min="2849" max="2851" width="11.85546875" style="7" customWidth="1"/>
    <col min="2852" max="2852" width="10.7109375" style="7" customWidth="1"/>
    <col min="2853" max="2853" width="10" style="7" customWidth="1"/>
    <col min="2854" max="2854" width="10.7109375" style="7" customWidth="1"/>
    <col min="2855" max="2855" width="11.140625" style="7" customWidth="1"/>
    <col min="2856" max="2856" width="13.5703125" style="7" customWidth="1"/>
    <col min="2857" max="2857" width="11.42578125" style="7" customWidth="1"/>
    <col min="2858" max="2858" width="12.140625" style="7" customWidth="1"/>
    <col min="2859" max="2859" width="12.7109375" style="7" bestFit="1" customWidth="1"/>
    <col min="2860" max="2860" width="1.28515625" style="7" customWidth="1"/>
    <col min="2861" max="2861" width="9.42578125" style="7" customWidth="1"/>
    <col min="2862" max="2862" width="13.42578125" style="7" customWidth="1"/>
    <col min="2863" max="2863" width="12.42578125" style="7" customWidth="1"/>
    <col min="2864" max="2865" width="12.5703125" style="7" customWidth="1"/>
    <col min="2866" max="2866" width="11.42578125" style="7" customWidth="1"/>
    <col min="2867" max="2867" width="13.28515625" style="7" customWidth="1"/>
    <col min="2868" max="2868" width="12.7109375" style="7" customWidth="1"/>
    <col min="2869" max="2869" width="14.28515625" style="7" customWidth="1"/>
    <col min="2870" max="2870" width="11.7109375" style="7" customWidth="1"/>
    <col min="2871" max="2871" width="11.28515625" style="7" customWidth="1"/>
    <col min="2872" max="2872" width="22.5703125" style="7" customWidth="1"/>
    <col min="2873" max="2873" width="9.140625" style="7"/>
    <col min="2874" max="2884" width="11.42578125" style="7" customWidth="1"/>
    <col min="2885" max="2885" width="11.85546875" style="7" customWidth="1"/>
    <col min="2886" max="2886" width="4.140625" style="7" customWidth="1"/>
    <col min="2887" max="2899" width="11.42578125" style="7" customWidth="1"/>
    <col min="2900" max="2900" width="11" style="7" bestFit="1" customWidth="1"/>
    <col min="2901" max="2901" width="2.140625" style="7" customWidth="1"/>
    <col min="2902" max="2902" width="9.42578125" style="7" customWidth="1"/>
    <col min="2903" max="2912" width="11.42578125" style="7" customWidth="1"/>
    <col min="2913" max="2913" width="10.85546875" style="7" customWidth="1"/>
    <col min="2914" max="2923" width="11.42578125" style="7" customWidth="1"/>
    <col min="2924" max="2924" width="18.28515625" style="7" customWidth="1"/>
    <col min="2925" max="2926" width="12.7109375" style="7" customWidth="1"/>
    <col min="2927" max="2949" width="11.42578125" style="7" customWidth="1"/>
    <col min="2950" max="2951" width="11.28515625" style="7" customWidth="1"/>
    <col min="2952" max="3073" width="9.140625" style="7"/>
    <col min="3074" max="3079" width="16.7109375" style="7" customWidth="1"/>
    <col min="3080" max="3080" width="9.140625" style="7"/>
    <col min="3081" max="3086" width="12.7109375" style="7" customWidth="1"/>
    <col min="3087" max="3087" width="9.140625" style="7" customWidth="1"/>
    <col min="3088" max="3088" width="9.7109375" style="7" customWidth="1"/>
    <col min="3089" max="3089" width="13.85546875" style="7" customWidth="1"/>
    <col min="3090" max="3090" width="13.28515625" style="7" bestFit="1" customWidth="1"/>
    <col min="3091" max="3091" width="12.42578125" style="7" customWidth="1"/>
    <col min="3092" max="3092" width="11.7109375" style="7" customWidth="1"/>
    <col min="3093" max="3093" width="12.85546875" style="7" customWidth="1"/>
    <col min="3094" max="3094" width="11.7109375" style="7" customWidth="1"/>
    <col min="3095" max="3095" width="11.85546875" style="7" customWidth="1"/>
    <col min="3096" max="3096" width="12.42578125" style="7" customWidth="1"/>
    <col min="3097" max="3097" width="12.7109375" style="7" bestFit="1" customWidth="1"/>
    <col min="3098" max="3098" width="12.5703125" style="7" customWidth="1"/>
    <col min="3099" max="3099" width="12" style="7" customWidth="1"/>
    <col min="3100" max="3100" width="12.42578125" style="7" bestFit="1" customWidth="1"/>
    <col min="3101" max="3101" width="2" style="7" customWidth="1"/>
    <col min="3102" max="3102" width="10.42578125" style="7" customWidth="1"/>
    <col min="3103" max="3103" width="13.140625" style="7" customWidth="1"/>
    <col min="3104" max="3104" width="11.5703125" style="7" customWidth="1"/>
    <col min="3105" max="3107" width="11.85546875" style="7" customWidth="1"/>
    <col min="3108" max="3108" width="10.7109375" style="7" customWidth="1"/>
    <col min="3109" max="3109" width="10" style="7" customWidth="1"/>
    <col min="3110" max="3110" width="10.7109375" style="7" customWidth="1"/>
    <col min="3111" max="3111" width="11.140625" style="7" customWidth="1"/>
    <col min="3112" max="3112" width="13.5703125" style="7" customWidth="1"/>
    <col min="3113" max="3113" width="11.42578125" style="7" customWidth="1"/>
    <col min="3114" max="3114" width="12.140625" style="7" customWidth="1"/>
    <col min="3115" max="3115" width="12.7109375" style="7" bestFit="1" customWidth="1"/>
    <col min="3116" max="3116" width="1.28515625" style="7" customWidth="1"/>
    <col min="3117" max="3117" width="9.42578125" style="7" customWidth="1"/>
    <col min="3118" max="3118" width="13.42578125" style="7" customWidth="1"/>
    <col min="3119" max="3119" width="12.42578125" style="7" customWidth="1"/>
    <col min="3120" max="3121" width="12.5703125" style="7" customWidth="1"/>
    <col min="3122" max="3122" width="11.42578125" style="7" customWidth="1"/>
    <col min="3123" max="3123" width="13.28515625" style="7" customWidth="1"/>
    <col min="3124" max="3124" width="12.7109375" style="7" customWidth="1"/>
    <col min="3125" max="3125" width="14.28515625" style="7" customWidth="1"/>
    <col min="3126" max="3126" width="11.7109375" style="7" customWidth="1"/>
    <col min="3127" max="3127" width="11.28515625" style="7" customWidth="1"/>
    <col min="3128" max="3128" width="22.5703125" style="7" customWidth="1"/>
    <col min="3129" max="3129" width="9.140625" style="7"/>
    <col min="3130" max="3140" width="11.42578125" style="7" customWidth="1"/>
    <col min="3141" max="3141" width="11.85546875" style="7" customWidth="1"/>
    <col min="3142" max="3142" width="4.140625" style="7" customWidth="1"/>
    <col min="3143" max="3155" width="11.42578125" style="7" customWidth="1"/>
    <col min="3156" max="3156" width="11" style="7" bestFit="1" customWidth="1"/>
    <col min="3157" max="3157" width="2.140625" style="7" customWidth="1"/>
    <col min="3158" max="3158" width="9.42578125" style="7" customWidth="1"/>
    <col min="3159" max="3168" width="11.42578125" style="7" customWidth="1"/>
    <col min="3169" max="3169" width="10.85546875" style="7" customWidth="1"/>
    <col min="3170" max="3179" width="11.42578125" style="7" customWidth="1"/>
    <col min="3180" max="3180" width="18.28515625" style="7" customWidth="1"/>
    <col min="3181" max="3182" width="12.7109375" style="7" customWidth="1"/>
    <col min="3183" max="3205" width="11.42578125" style="7" customWidth="1"/>
    <col min="3206" max="3207" width="11.28515625" style="7" customWidth="1"/>
    <col min="3208" max="3329" width="9.140625" style="7"/>
    <col min="3330" max="3335" width="16.7109375" style="7" customWidth="1"/>
    <col min="3336" max="3336" width="9.140625" style="7"/>
    <col min="3337" max="3342" width="12.7109375" style="7" customWidth="1"/>
    <col min="3343" max="3343" width="9.140625" style="7" customWidth="1"/>
    <col min="3344" max="3344" width="9.7109375" style="7" customWidth="1"/>
    <col min="3345" max="3345" width="13.85546875" style="7" customWidth="1"/>
    <col min="3346" max="3346" width="13.28515625" style="7" bestFit="1" customWidth="1"/>
    <col min="3347" max="3347" width="12.42578125" style="7" customWidth="1"/>
    <col min="3348" max="3348" width="11.7109375" style="7" customWidth="1"/>
    <col min="3349" max="3349" width="12.85546875" style="7" customWidth="1"/>
    <col min="3350" max="3350" width="11.7109375" style="7" customWidth="1"/>
    <col min="3351" max="3351" width="11.85546875" style="7" customWidth="1"/>
    <col min="3352" max="3352" width="12.42578125" style="7" customWidth="1"/>
    <col min="3353" max="3353" width="12.7109375" style="7" bestFit="1" customWidth="1"/>
    <col min="3354" max="3354" width="12.5703125" style="7" customWidth="1"/>
    <col min="3355" max="3355" width="12" style="7" customWidth="1"/>
    <col min="3356" max="3356" width="12.42578125" style="7" bestFit="1" customWidth="1"/>
    <col min="3357" max="3357" width="2" style="7" customWidth="1"/>
    <col min="3358" max="3358" width="10.42578125" style="7" customWidth="1"/>
    <col min="3359" max="3359" width="13.140625" style="7" customWidth="1"/>
    <col min="3360" max="3360" width="11.5703125" style="7" customWidth="1"/>
    <col min="3361" max="3363" width="11.85546875" style="7" customWidth="1"/>
    <col min="3364" max="3364" width="10.7109375" style="7" customWidth="1"/>
    <col min="3365" max="3365" width="10" style="7" customWidth="1"/>
    <col min="3366" max="3366" width="10.7109375" style="7" customWidth="1"/>
    <col min="3367" max="3367" width="11.140625" style="7" customWidth="1"/>
    <col min="3368" max="3368" width="13.5703125" style="7" customWidth="1"/>
    <col min="3369" max="3369" width="11.42578125" style="7" customWidth="1"/>
    <col min="3370" max="3370" width="12.140625" style="7" customWidth="1"/>
    <col min="3371" max="3371" width="12.7109375" style="7" bestFit="1" customWidth="1"/>
    <col min="3372" max="3372" width="1.28515625" style="7" customWidth="1"/>
    <col min="3373" max="3373" width="9.42578125" style="7" customWidth="1"/>
    <col min="3374" max="3374" width="13.42578125" style="7" customWidth="1"/>
    <col min="3375" max="3375" width="12.42578125" style="7" customWidth="1"/>
    <col min="3376" max="3377" width="12.5703125" style="7" customWidth="1"/>
    <col min="3378" max="3378" width="11.42578125" style="7" customWidth="1"/>
    <col min="3379" max="3379" width="13.28515625" style="7" customWidth="1"/>
    <col min="3380" max="3380" width="12.7109375" style="7" customWidth="1"/>
    <col min="3381" max="3381" width="14.28515625" style="7" customWidth="1"/>
    <col min="3382" max="3382" width="11.7109375" style="7" customWidth="1"/>
    <col min="3383" max="3383" width="11.28515625" style="7" customWidth="1"/>
    <col min="3384" max="3384" width="22.5703125" style="7" customWidth="1"/>
    <col min="3385" max="3385" width="9.140625" style="7"/>
    <col min="3386" max="3396" width="11.42578125" style="7" customWidth="1"/>
    <col min="3397" max="3397" width="11.85546875" style="7" customWidth="1"/>
    <col min="3398" max="3398" width="4.140625" style="7" customWidth="1"/>
    <col min="3399" max="3411" width="11.42578125" style="7" customWidth="1"/>
    <col min="3412" max="3412" width="11" style="7" bestFit="1" customWidth="1"/>
    <col min="3413" max="3413" width="2.140625" style="7" customWidth="1"/>
    <col min="3414" max="3414" width="9.42578125" style="7" customWidth="1"/>
    <col min="3415" max="3424" width="11.42578125" style="7" customWidth="1"/>
    <col min="3425" max="3425" width="10.85546875" style="7" customWidth="1"/>
    <col min="3426" max="3435" width="11.42578125" style="7" customWidth="1"/>
    <col min="3436" max="3436" width="18.28515625" style="7" customWidth="1"/>
    <col min="3437" max="3438" width="12.7109375" style="7" customWidth="1"/>
    <col min="3439" max="3461" width="11.42578125" style="7" customWidth="1"/>
    <col min="3462" max="3463" width="11.28515625" style="7" customWidth="1"/>
    <col min="3464" max="3585" width="9.140625" style="7"/>
    <col min="3586" max="3591" width="16.7109375" style="7" customWidth="1"/>
    <col min="3592" max="3592" width="9.140625" style="7"/>
    <col min="3593" max="3598" width="12.7109375" style="7" customWidth="1"/>
    <col min="3599" max="3599" width="9.140625" style="7" customWidth="1"/>
    <col min="3600" max="3600" width="9.7109375" style="7" customWidth="1"/>
    <col min="3601" max="3601" width="13.85546875" style="7" customWidth="1"/>
    <col min="3602" max="3602" width="13.28515625" style="7" bestFit="1" customWidth="1"/>
    <col min="3603" max="3603" width="12.42578125" style="7" customWidth="1"/>
    <col min="3604" max="3604" width="11.7109375" style="7" customWidth="1"/>
    <col min="3605" max="3605" width="12.85546875" style="7" customWidth="1"/>
    <col min="3606" max="3606" width="11.7109375" style="7" customWidth="1"/>
    <col min="3607" max="3607" width="11.85546875" style="7" customWidth="1"/>
    <col min="3608" max="3608" width="12.42578125" style="7" customWidth="1"/>
    <col min="3609" max="3609" width="12.7109375" style="7" bestFit="1" customWidth="1"/>
    <col min="3610" max="3610" width="12.5703125" style="7" customWidth="1"/>
    <col min="3611" max="3611" width="12" style="7" customWidth="1"/>
    <col min="3612" max="3612" width="12.42578125" style="7" bestFit="1" customWidth="1"/>
    <col min="3613" max="3613" width="2" style="7" customWidth="1"/>
    <col min="3614" max="3614" width="10.42578125" style="7" customWidth="1"/>
    <col min="3615" max="3615" width="13.140625" style="7" customWidth="1"/>
    <col min="3616" max="3616" width="11.5703125" style="7" customWidth="1"/>
    <col min="3617" max="3619" width="11.85546875" style="7" customWidth="1"/>
    <col min="3620" max="3620" width="10.7109375" style="7" customWidth="1"/>
    <col min="3621" max="3621" width="10" style="7" customWidth="1"/>
    <col min="3622" max="3622" width="10.7109375" style="7" customWidth="1"/>
    <col min="3623" max="3623" width="11.140625" style="7" customWidth="1"/>
    <col min="3624" max="3624" width="13.5703125" style="7" customWidth="1"/>
    <col min="3625" max="3625" width="11.42578125" style="7" customWidth="1"/>
    <col min="3626" max="3626" width="12.140625" style="7" customWidth="1"/>
    <col min="3627" max="3627" width="12.7109375" style="7" bestFit="1" customWidth="1"/>
    <col min="3628" max="3628" width="1.28515625" style="7" customWidth="1"/>
    <col min="3629" max="3629" width="9.42578125" style="7" customWidth="1"/>
    <col min="3630" max="3630" width="13.42578125" style="7" customWidth="1"/>
    <col min="3631" max="3631" width="12.42578125" style="7" customWidth="1"/>
    <col min="3632" max="3633" width="12.5703125" style="7" customWidth="1"/>
    <col min="3634" max="3634" width="11.42578125" style="7" customWidth="1"/>
    <col min="3635" max="3635" width="13.28515625" style="7" customWidth="1"/>
    <col min="3636" max="3636" width="12.7109375" style="7" customWidth="1"/>
    <col min="3637" max="3637" width="14.28515625" style="7" customWidth="1"/>
    <col min="3638" max="3638" width="11.7109375" style="7" customWidth="1"/>
    <col min="3639" max="3639" width="11.28515625" style="7" customWidth="1"/>
    <col min="3640" max="3640" width="22.5703125" style="7" customWidth="1"/>
    <col min="3641" max="3641" width="9.140625" style="7"/>
    <col min="3642" max="3652" width="11.42578125" style="7" customWidth="1"/>
    <col min="3653" max="3653" width="11.85546875" style="7" customWidth="1"/>
    <col min="3654" max="3654" width="4.140625" style="7" customWidth="1"/>
    <col min="3655" max="3667" width="11.42578125" style="7" customWidth="1"/>
    <col min="3668" max="3668" width="11" style="7" bestFit="1" customWidth="1"/>
    <col min="3669" max="3669" width="2.140625" style="7" customWidth="1"/>
    <col min="3670" max="3670" width="9.42578125" style="7" customWidth="1"/>
    <col min="3671" max="3680" width="11.42578125" style="7" customWidth="1"/>
    <col min="3681" max="3681" width="10.85546875" style="7" customWidth="1"/>
    <col min="3682" max="3691" width="11.42578125" style="7" customWidth="1"/>
    <col min="3692" max="3692" width="18.28515625" style="7" customWidth="1"/>
    <col min="3693" max="3694" width="12.7109375" style="7" customWidth="1"/>
    <col min="3695" max="3717" width="11.42578125" style="7" customWidth="1"/>
    <col min="3718" max="3719" width="11.28515625" style="7" customWidth="1"/>
    <col min="3720" max="3841" width="9.140625" style="7"/>
    <col min="3842" max="3847" width="16.7109375" style="7" customWidth="1"/>
    <col min="3848" max="3848" width="9.140625" style="7"/>
    <col min="3849" max="3854" width="12.7109375" style="7" customWidth="1"/>
    <col min="3855" max="3855" width="9.140625" style="7" customWidth="1"/>
    <col min="3856" max="3856" width="9.7109375" style="7" customWidth="1"/>
    <col min="3857" max="3857" width="13.85546875" style="7" customWidth="1"/>
    <col min="3858" max="3858" width="13.28515625" style="7" bestFit="1" customWidth="1"/>
    <col min="3859" max="3859" width="12.42578125" style="7" customWidth="1"/>
    <col min="3860" max="3860" width="11.7109375" style="7" customWidth="1"/>
    <col min="3861" max="3861" width="12.85546875" style="7" customWidth="1"/>
    <col min="3862" max="3862" width="11.7109375" style="7" customWidth="1"/>
    <col min="3863" max="3863" width="11.85546875" style="7" customWidth="1"/>
    <col min="3864" max="3864" width="12.42578125" style="7" customWidth="1"/>
    <col min="3865" max="3865" width="12.7109375" style="7" bestFit="1" customWidth="1"/>
    <col min="3866" max="3866" width="12.5703125" style="7" customWidth="1"/>
    <col min="3867" max="3867" width="12" style="7" customWidth="1"/>
    <col min="3868" max="3868" width="12.42578125" style="7" bestFit="1" customWidth="1"/>
    <col min="3869" max="3869" width="2" style="7" customWidth="1"/>
    <col min="3870" max="3870" width="10.42578125" style="7" customWidth="1"/>
    <col min="3871" max="3871" width="13.140625" style="7" customWidth="1"/>
    <col min="3872" max="3872" width="11.5703125" style="7" customWidth="1"/>
    <col min="3873" max="3875" width="11.85546875" style="7" customWidth="1"/>
    <col min="3876" max="3876" width="10.7109375" style="7" customWidth="1"/>
    <col min="3877" max="3877" width="10" style="7" customWidth="1"/>
    <col min="3878" max="3878" width="10.7109375" style="7" customWidth="1"/>
    <col min="3879" max="3879" width="11.140625" style="7" customWidth="1"/>
    <col min="3880" max="3880" width="13.5703125" style="7" customWidth="1"/>
    <col min="3881" max="3881" width="11.42578125" style="7" customWidth="1"/>
    <col min="3882" max="3882" width="12.140625" style="7" customWidth="1"/>
    <col min="3883" max="3883" width="12.7109375" style="7" bestFit="1" customWidth="1"/>
    <col min="3884" max="3884" width="1.28515625" style="7" customWidth="1"/>
    <col min="3885" max="3885" width="9.42578125" style="7" customWidth="1"/>
    <col min="3886" max="3886" width="13.42578125" style="7" customWidth="1"/>
    <col min="3887" max="3887" width="12.42578125" style="7" customWidth="1"/>
    <col min="3888" max="3889" width="12.5703125" style="7" customWidth="1"/>
    <col min="3890" max="3890" width="11.42578125" style="7" customWidth="1"/>
    <col min="3891" max="3891" width="13.28515625" style="7" customWidth="1"/>
    <col min="3892" max="3892" width="12.7109375" style="7" customWidth="1"/>
    <col min="3893" max="3893" width="14.28515625" style="7" customWidth="1"/>
    <col min="3894" max="3894" width="11.7109375" style="7" customWidth="1"/>
    <col min="3895" max="3895" width="11.28515625" style="7" customWidth="1"/>
    <col min="3896" max="3896" width="22.5703125" style="7" customWidth="1"/>
    <col min="3897" max="3897" width="9.140625" style="7"/>
    <col min="3898" max="3908" width="11.42578125" style="7" customWidth="1"/>
    <col min="3909" max="3909" width="11.85546875" style="7" customWidth="1"/>
    <col min="3910" max="3910" width="4.140625" style="7" customWidth="1"/>
    <col min="3911" max="3923" width="11.42578125" style="7" customWidth="1"/>
    <col min="3924" max="3924" width="11" style="7" bestFit="1" customWidth="1"/>
    <col min="3925" max="3925" width="2.140625" style="7" customWidth="1"/>
    <col min="3926" max="3926" width="9.42578125" style="7" customWidth="1"/>
    <col min="3927" max="3936" width="11.42578125" style="7" customWidth="1"/>
    <col min="3937" max="3937" width="10.85546875" style="7" customWidth="1"/>
    <col min="3938" max="3947" width="11.42578125" style="7" customWidth="1"/>
    <col min="3948" max="3948" width="18.28515625" style="7" customWidth="1"/>
    <col min="3949" max="3950" width="12.7109375" style="7" customWidth="1"/>
    <col min="3951" max="3973" width="11.42578125" style="7" customWidth="1"/>
    <col min="3974" max="3975" width="11.28515625" style="7" customWidth="1"/>
    <col min="3976" max="4097" width="9.140625" style="7"/>
    <col min="4098" max="4103" width="16.7109375" style="7" customWidth="1"/>
    <col min="4104" max="4104" width="9.140625" style="7"/>
    <col min="4105" max="4110" width="12.7109375" style="7" customWidth="1"/>
    <col min="4111" max="4111" width="9.140625" style="7" customWidth="1"/>
    <col min="4112" max="4112" width="9.7109375" style="7" customWidth="1"/>
    <col min="4113" max="4113" width="13.85546875" style="7" customWidth="1"/>
    <col min="4114" max="4114" width="13.28515625" style="7" bestFit="1" customWidth="1"/>
    <col min="4115" max="4115" width="12.42578125" style="7" customWidth="1"/>
    <col min="4116" max="4116" width="11.7109375" style="7" customWidth="1"/>
    <col min="4117" max="4117" width="12.85546875" style="7" customWidth="1"/>
    <col min="4118" max="4118" width="11.7109375" style="7" customWidth="1"/>
    <col min="4119" max="4119" width="11.85546875" style="7" customWidth="1"/>
    <col min="4120" max="4120" width="12.42578125" style="7" customWidth="1"/>
    <col min="4121" max="4121" width="12.7109375" style="7" bestFit="1" customWidth="1"/>
    <col min="4122" max="4122" width="12.5703125" style="7" customWidth="1"/>
    <col min="4123" max="4123" width="12" style="7" customWidth="1"/>
    <col min="4124" max="4124" width="12.42578125" style="7" bestFit="1" customWidth="1"/>
    <col min="4125" max="4125" width="2" style="7" customWidth="1"/>
    <col min="4126" max="4126" width="10.42578125" style="7" customWidth="1"/>
    <col min="4127" max="4127" width="13.140625" style="7" customWidth="1"/>
    <col min="4128" max="4128" width="11.5703125" style="7" customWidth="1"/>
    <col min="4129" max="4131" width="11.85546875" style="7" customWidth="1"/>
    <col min="4132" max="4132" width="10.7109375" style="7" customWidth="1"/>
    <col min="4133" max="4133" width="10" style="7" customWidth="1"/>
    <col min="4134" max="4134" width="10.7109375" style="7" customWidth="1"/>
    <col min="4135" max="4135" width="11.140625" style="7" customWidth="1"/>
    <col min="4136" max="4136" width="13.5703125" style="7" customWidth="1"/>
    <col min="4137" max="4137" width="11.42578125" style="7" customWidth="1"/>
    <col min="4138" max="4138" width="12.140625" style="7" customWidth="1"/>
    <col min="4139" max="4139" width="12.7109375" style="7" bestFit="1" customWidth="1"/>
    <col min="4140" max="4140" width="1.28515625" style="7" customWidth="1"/>
    <col min="4141" max="4141" width="9.42578125" style="7" customWidth="1"/>
    <col min="4142" max="4142" width="13.42578125" style="7" customWidth="1"/>
    <col min="4143" max="4143" width="12.42578125" style="7" customWidth="1"/>
    <col min="4144" max="4145" width="12.5703125" style="7" customWidth="1"/>
    <col min="4146" max="4146" width="11.42578125" style="7" customWidth="1"/>
    <col min="4147" max="4147" width="13.28515625" style="7" customWidth="1"/>
    <col min="4148" max="4148" width="12.7109375" style="7" customWidth="1"/>
    <col min="4149" max="4149" width="14.28515625" style="7" customWidth="1"/>
    <col min="4150" max="4150" width="11.7109375" style="7" customWidth="1"/>
    <col min="4151" max="4151" width="11.28515625" style="7" customWidth="1"/>
    <col min="4152" max="4152" width="22.5703125" style="7" customWidth="1"/>
    <col min="4153" max="4153" width="9.140625" style="7"/>
    <col min="4154" max="4164" width="11.42578125" style="7" customWidth="1"/>
    <col min="4165" max="4165" width="11.85546875" style="7" customWidth="1"/>
    <col min="4166" max="4166" width="4.140625" style="7" customWidth="1"/>
    <col min="4167" max="4179" width="11.42578125" style="7" customWidth="1"/>
    <col min="4180" max="4180" width="11" style="7" bestFit="1" customWidth="1"/>
    <col min="4181" max="4181" width="2.140625" style="7" customWidth="1"/>
    <col min="4182" max="4182" width="9.42578125" style="7" customWidth="1"/>
    <col min="4183" max="4192" width="11.42578125" style="7" customWidth="1"/>
    <col min="4193" max="4193" width="10.85546875" style="7" customWidth="1"/>
    <col min="4194" max="4203" width="11.42578125" style="7" customWidth="1"/>
    <col min="4204" max="4204" width="18.28515625" style="7" customWidth="1"/>
    <col min="4205" max="4206" width="12.7109375" style="7" customWidth="1"/>
    <col min="4207" max="4229" width="11.42578125" style="7" customWidth="1"/>
    <col min="4230" max="4231" width="11.28515625" style="7" customWidth="1"/>
    <col min="4232" max="4353" width="9.140625" style="7"/>
    <col min="4354" max="4359" width="16.7109375" style="7" customWidth="1"/>
    <col min="4360" max="4360" width="9.140625" style="7"/>
    <col min="4361" max="4366" width="12.7109375" style="7" customWidth="1"/>
    <col min="4367" max="4367" width="9.140625" style="7" customWidth="1"/>
    <col min="4368" max="4368" width="9.7109375" style="7" customWidth="1"/>
    <col min="4369" max="4369" width="13.85546875" style="7" customWidth="1"/>
    <col min="4370" max="4370" width="13.28515625" style="7" bestFit="1" customWidth="1"/>
    <col min="4371" max="4371" width="12.42578125" style="7" customWidth="1"/>
    <col min="4372" max="4372" width="11.7109375" style="7" customWidth="1"/>
    <col min="4373" max="4373" width="12.85546875" style="7" customWidth="1"/>
    <col min="4374" max="4374" width="11.7109375" style="7" customWidth="1"/>
    <col min="4375" max="4375" width="11.85546875" style="7" customWidth="1"/>
    <col min="4376" max="4376" width="12.42578125" style="7" customWidth="1"/>
    <col min="4377" max="4377" width="12.7109375" style="7" bestFit="1" customWidth="1"/>
    <col min="4378" max="4378" width="12.5703125" style="7" customWidth="1"/>
    <col min="4379" max="4379" width="12" style="7" customWidth="1"/>
    <col min="4380" max="4380" width="12.42578125" style="7" bestFit="1" customWidth="1"/>
    <col min="4381" max="4381" width="2" style="7" customWidth="1"/>
    <col min="4382" max="4382" width="10.42578125" style="7" customWidth="1"/>
    <col min="4383" max="4383" width="13.140625" style="7" customWidth="1"/>
    <col min="4384" max="4384" width="11.5703125" style="7" customWidth="1"/>
    <col min="4385" max="4387" width="11.85546875" style="7" customWidth="1"/>
    <col min="4388" max="4388" width="10.7109375" style="7" customWidth="1"/>
    <col min="4389" max="4389" width="10" style="7" customWidth="1"/>
    <col min="4390" max="4390" width="10.7109375" style="7" customWidth="1"/>
    <col min="4391" max="4391" width="11.140625" style="7" customWidth="1"/>
    <col min="4392" max="4392" width="13.5703125" style="7" customWidth="1"/>
    <col min="4393" max="4393" width="11.42578125" style="7" customWidth="1"/>
    <col min="4394" max="4394" width="12.140625" style="7" customWidth="1"/>
    <col min="4395" max="4395" width="12.7109375" style="7" bestFit="1" customWidth="1"/>
    <col min="4396" max="4396" width="1.28515625" style="7" customWidth="1"/>
    <col min="4397" max="4397" width="9.42578125" style="7" customWidth="1"/>
    <col min="4398" max="4398" width="13.42578125" style="7" customWidth="1"/>
    <col min="4399" max="4399" width="12.42578125" style="7" customWidth="1"/>
    <col min="4400" max="4401" width="12.5703125" style="7" customWidth="1"/>
    <col min="4402" max="4402" width="11.42578125" style="7" customWidth="1"/>
    <col min="4403" max="4403" width="13.28515625" style="7" customWidth="1"/>
    <col min="4404" max="4404" width="12.7109375" style="7" customWidth="1"/>
    <col min="4405" max="4405" width="14.28515625" style="7" customWidth="1"/>
    <col min="4406" max="4406" width="11.7109375" style="7" customWidth="1"/>
    <col min="4407" max="4407" width="11.28515625" style="7" customWidth="1"/>
    <col min="4408" max="4408" width="22.5703125" style="7" customWidth="1"/>
    <col min="4409" max="4409" width="9.140625" style="7"/>
    <col min="4410" max="4420" width="11.42578125" style="7" customWidth="1"/>
    <col min="4421" max="4421" width="11.85546875" style="7" customWidth="1"/>
    <col min="4422" max="4422" width="4.140625" style="7" customWidth="1"/>
    <col min="4423" max="4435" width="11.42578125" style="7" customWidth="1"/>
    <col min="4436" max="4436" width="11" style="7" bestFit="1" customWidth="1"/>
    <col min="4437" max="4437" width="2.140625" style="7" customWidth="1"/>
    <col min="4438" max="4438" width="9.42578125" style="7" customWidth="1"/>
    <col min="4439" max="4448" width="11.42578125" style="7" customWidth="1"/>
    <col min="4449" max="4449" width="10.85546875" style="7" customWidth="1"/>
    <col min="4450" max="4459" width="11.42578125" style="7" customWidth="1"/>
    <col min="4460" max="4460" width="18.28515625" style="7" customWidth="1"/>
    <col min="4461" max="4462" width="12.7109375" style="7" customWidth="1"/>
    <col min="4463" max="4485" width="11.42578125" style="7" customWidth="1"/>
    <col min="4486" max="4487" width="11.28515625" style="7" customWidth="1"/>
    <col min="4488" max="4609" width="9.140625" style="7"/>
    <col min="4610" max="4615" width="16.7109375" style="7" customWidth="1"/>
    <col min="4616" max="4616" width="9.140625" style="7"/>
    <col min="4617" max="4622" width="12.7109375" style="7" customWidth="1"/>
    <col min="4623" max="4623" width="9.140625" style="7" customWidth="1"/>
    <col min="4624" max="4624" width="9.7109375" style="7" customWidth="1"/>
    <col min="4625" max="4625" width="13.85546875" style="7" customWidth="1"/>
    <col min="4626" max="4626" width="13.28515625" style="7" bestFit="1" customWidth="1"/>
    <col min="4627" max="4627" width="12.42578125" style="7" customWidth="1"/>
    <col min="4628" max="4628" width="11.7109375" style="7" customWidth="1"/>
    <col min="4629" max="4629" width="12.85546875" style="7" customWidth="1"/>
    <col min="4630" max="4630" width="11.7109375" style="7" customWidth="1"/>
    <col min="4631" max="4631" width="11.85546875" style="7" customWidth="1"/>
    <col min="4632" max="4632" width="12.42578125" style="7" customWidth="1"/>
    <col min="4633" max="4633" width="12.7109375" style="7" bestFit="1" customWidth="1"/>
    <col min="4634" max="4634" width="12.5703125" style="7" customWidth="1"/>
    <col min="4635" max="4635" width="12" style="7" customWidth="1"/>
    <col min="4636" max="4636" width="12.42578125" style="7" bestFit="1" customWidth="1"/>
    <col min="4637" max="4637" width="2" style="7" customWidth="1"/>
    <col min="4638" max="4638" width="10.42578125" style="7" customWidth="1"/>
    <col min="4639" max="4639" width="13.140625" style="7" customWidth="1"/>
    <col min="4640" max="4640" width="11.5703125" style="7" customWidth="1"/>
    <col min="4641" max="4643" width="11.85546875" style="7" customWidth="1"/>
    <col min="4644" max="4644" width="10.7109375" style="7" customWidth="1"/>
    <col min="4645" max="4645" width="10" style="7" customWidth="1"/>
    <col min="4646" max="4646" width="10.7109375" style="7" customWidth="1"/>
    <col min="4647" max="4647" width="11.140625" style="7" customWidth="1"/>
    <col min="4648" max="4648" width="13.5703125" style="7" customWidth="1"/>
    <col min="4649" max="4649" width="11.42578125" style="7" customWidth="1"/>
    <col min="4650" max="4650" width="12.140625" style="7" customWidth="1"/>
    <col min="4651" max="4651" width="12.7109375" style="7" bestFit="1" customWidth="1"/>
    <col min="4652" max="4652" width="1.28515625" style="7" customWidth="1"/>
    <col min="4653" max="4653" width="9.42578125" style="7" customWidth="1"/>
    <col min="4654" max="4654" width="13.42578125" style="7" customWidth="1"/>
    <col min="4655" max="4655" width="12.42578125" style="7" customWidth="1"/>
    <col min="4656" max="4657" width="12.5703125" style="7" customWidth="1"/>
    <col min="4658" max="4658" width="11.42578125" style="7" customWidth="1"/>
    <col min="4659" max="4659" width="13.28515625" style="7" customWidth="1"/>
    <col min="4660" max="4660" width="12.7109375" style="7" customWidth="1"/>
    <col min="4661" max="4661" width="14.28515625" style="7" customWidth="1"/>
    <col min="4662" max="4662" width="11.7109375" style="7" customWidth="1"/>
    <col min="4663" max="4663" width="11.28515625" style="7" customWidth="1"/>
    <col min="4664" max="4664" width="22.5703125" style="7" customWidth="1"/>
    <col min="4665" max="4665" width="9.140625" style="7"/>
    <col min="4666" max="4676" width="11.42578125" style="7" customWidth="1"/>
    <col min="4677" max="4677" width="11.85546875" style="7" customWidth="1"/>
    <col min="4678" max="4678" width="4.140625" style="7" customWidth="1"/>
    <col min="4679" max="4691" width="11.42578125" style="7" customWidth="1"/>
    <col min="4692" max="4692" width="11" style="7" bestFit="1" customWidth="1"/>
    <col min="4693" max="4693" width="2.140625" style="7" customWidth="1"/>
    <col min="4694" max="4694" width="9.42578125" style="7" customWidth="1"/>
    <col min="4695" max="4704" width="11.42578125" style="7" customWidth="1"/>
    <col min="4705" max="4705" width="10.85546875" style="7" customWidth="1"/>
    <col min="4706" max="4715" width="11.42578125" style="7" customWidth="1"/>
    <col min="4716" max="4716" width="18.28515625" style="7" customWidth="1"/>
    <col min="4717" max="4718" width="12.7109375" style="7" customWidth="1"/>
    <col min="4719" max="4741" width="11.42578125" style="7" customWidth="1"/>
    <col min="4742" max="4743" width="11.28515625" style="7" customWidth="1"/>
    <col min="4744" max="4865" width="9.140625" style="7"/>
    <col min="4866" max="4871" width="16.7109375" style="7" customWidth="1"/>
    <col min="4872" max="4872" width="9.140625" style="7"/>
    <col min="4873" max="4878" width="12.7109375" style="7" customWidth="1"/>
    <col min="4879" max="4879" width="9.140625" style="7" customWidth="1"/>
    <col min="4880" max="4880" width="9.7109375" style="7" customWidth="1"/>
    <col min="4881" max="4881" width="13.85546875" style="7" customWidth="1"/>
    <col min="4882" max="4882" width="13.28515625" style="7" bestFit="1" customWidth="1"/>
    <col min="4883" max="4883" width="12.42578125" style="7" customWidth="1"/>
    <col min="4884" max="4884" width="11.7109375" style="7" customWidth="1"/>
    <col min="4885" max="4885" width="12.85546875" style="7" customWidth="1"/>
    <col min="4886" max="4886" width="11.7109375" style="7" customWidth="1"/>
    <col min="4887" max="4887" width="11.85546875" style="7" customWidth="1"/>
    <col min="4888" max="4888" width="12.42578125" style="7" customWidth="1"/>
    <col min="4889" max="4889" width="12.7109375" style="7" bestFit="1" customWidth="1"/>
    <col min="4890" max="4890" width="12.5703125" style="7" customWidth="1"/>
    <col min="4891" max="4891" width="12" style="7" customWidth="1"/>
    <col min="4892" max="4892" width="12.42578125" style="7" bestFit="1" customWidth="1"/>
    <col min="4893" max="4893" width="2" style="7" customWidth="1"/>
    <col min="4894" max="4894" width="10.42578125" style="7" customWidth="1"/>
    <col min="4895" max="4895" width="13.140625" style="7" customWidth="1"/>
    <col min="4896" max="4896" width="11.5703125" style="7" customWidth="1"/>
    <col min="4897" max="4899" width="11.85546875" style="7" customWidth="1"/>
    <col min="4900" max="4900" width="10.7109375" style="7" customWidth="1"/>
    <col min="4901" max="4901" width="10" style="7" customWidth="1"/>
    <col min="4902" max="4902" width="10.7109375" style="7" customWidth="1"/>
    <col min="4903" max="4903" width="11.140625" style="7" customWidth="1"/>
    <col min="4904" max="4904" width="13.5703125" style="7" customWidth="1"/>
    <col min="4905" max="4905" width="11.42578125" style="7" customWidth="1"/>
    <col min="4906" max="4906" width="12.140625" style="7" customWidth="1"/>
    <col min="4907" max="4907" width="12.7109375" style="7" bestFit="1" customWidth="1"/>
    <col min="4908" max="4908" width="1.28515625" style="7" customWidth="1"/>
    <col min="4909" max="4909" width="9.42578125" style="7" customWidth="1"/>
    <col min="4910" max="4910" width="13.42578125" style="7" customWidth="1"/>
    <col min="4911" max="4911" width="12.42578125" style="7" customWidth="1"/>
    <col min="4912" max="4913" width="12.5703125" style="7" customWidth="1"/>
    <col min="4914" max="4914" width="11.42578125" style="7" customWidth="1"/>
    <col min="4915" max="4915" width="13.28515625" style="7" customWidth="1"/>
    <col min="4916" max="4916" width="12.7109375" style="7" customWidth="1"/>
    <col min="4917" max="4917" width="14.28515625" style="7" customWidth="1"/>
    <col min="4918" max="4918" width="11.7109375" style="7" customWidth="1"/>
    <col min="4919" max="4919" width="11.28515625" style="7" customWidth="1"/>
    <col min="4920" max="4920" width="22.5703125" style="7" customWidth="1"/>
    <col min="4921" max="4921" width="9.140625" style="7"/>
    <col min="4922" max="4932" width="11.42578125" style="7" customWidth="1"/>
    <col min="4933" max="4933" width="11.85546875" style="7" customWidth="1"/>
    <col min="4934" max="4934" width="4.140625" style="7" customWidth="1"/>
    <col min="4935" max="4947" width="11.42578125" style="7" customWidth="1"/>
    <col min="4948" max="4948" width="11" style="7" bestFit="1" customWidth="1"/>
    <col min="4949" max="4949" width="2.140625" style="7" customWidth="1"/>
    <col min="4950" max="4950" width="9.42578125" style="7" customWidth="1"/>
    <col min="4951" max="4960" width="11.42578125" style="7" customWidth="1"/>
    <col min="4961" max="4961" width="10.85546875" style="7" customWidth="1"/>
    <col min="4962" max="4971" width="11.42578125" style="7" customWidth="1"/>
    <col min="4972" max="4972" width="18.28515625" style="7" customWidth="1"/>
    <col min="4973" max="4974" width="12.7109375" style="7" customWidth="1"/>
    <col min="4975" max="4997" width="11.42578125" style="7" customWidth="1"/>
    <col min="4998" max="4999" width="11.28515625" style="7" customWidth="1"/>
    <col min="5000" max="5121" width="9.140625" style="7"/>
    <col min="5122" max="5127" width="16.7109375" style="7" customWidth="1"/>
    <col min="5128" max="5128" width="9.140625" style="7"/>
    <col min="5129" max="5134" width="12.7109375" style="7" customWidth="1"/>
    <col min="5135" max="5135" width="9.140625" style="7" customWidth="1"/>
    <col min="5136" max="5136" width="9.7109375" style="7" customWidth="1"/>
    <col min="5137" max="5137" width="13.85546875" style="7" customWidth="1"/>
    <col min="5138" max="5138" width="13.28515625" style="7" bestFit="1" customWidth="1"/>
    <col min="5139" max="5139" width="12.42578125" style="7" customWidth="1"/>
    <col min="5140" max="5140" width="11.7109375" style="7" customWidth="1"/>
    <col min="5141" max="5141" width="12.85546875" style="7" customWidth="1"/>
    <col min="5142" max="5142" width="11.7109375" style="7" customWidth="1"/>
    <col min="5143" max="5143" width="11.85546875" style="7" customWidth="1"/>
    <col min="5144" max="5144" width="12.42578125" style="7" customWidth="1"/>
    <col min="5145" max="5145" width="12.7109375" style="7" bestFit="1" customWidth="1"/>
    <col min="5146" max="5146" width="12.5703125" style="7" customWidth="1"/>
    <col min="5147" max="5147" width="12" style="7" customWidth="1"/>
    <col min="5148" max="5148" width="12.42578125" style="7" bestFit="1" customWidth="1"/>
    <col min="5149" max="5149" width="2" style="7" customWidth="1"/>
    <col min="5150" max="5150" width="10.42578125" style="7" customWidth="1"/>
    <col min="5151" max="5151" width="13.140625" style="7" customWidth="1"/>
    <col min="5152" max="5152" width="11.5703125" style="7" customWidth="1"/>
    <col min="5153" max="5155" width="11.85546875" style="7" customWidth="1"/>
    <col min="5156" max="5156" width="10.7109375" style="7" customWidth="1"/>
    <col min="5157" max="5157" width="10" style="7" customWidth="1"/>
    <col min="5158" max="5158" width="10.7109375" style="7" customWidth="1"/>
    <col min="5159" max="5159" width="11.140625" style="7" customWidth="1"/>
    <col min="5160" max="5160" width="13.5703125" style="7" customWidth="1"/>
    <col min="5161" max="5161" width="11.42578125" style="7" customWidth="1"/>
    <col min="5162" max="5162" width="12.140625" style="7" customWidth="1"/>
    <col min="5163" max="5163" width="12.7109375" style="7" bestFit="1" customWidth="1"/>
    <col min="5164" max="5164" width="1.28515625" style="7" customWidth="1"/>
    <col min="5165" max="5165" width="9.42578125" style="7" customWidth="1"/>
    <col min="5166" max="5166" width="13.42578125" style="7" customWidth="1"/>
    <col min="5167" max="5167" width="12.42578125" style="7" customWidth="1"/>
    <col min="5168" max="5169" width="12.5703125" style="7" customWidth="1"/>
    <col min="5170" max="5170" width="11.42578125" style="7" customWidth="1"/>
    <col min="5171" max="5171" width="13.28515625" style="7" customWidth="1"/>
    <col min="5172" max="5172" width="12.7109375" style="7" customWidth="1"/>
    <col min="5173" max="5173" width="14.28515625" style="7" customWidth="1"/>
    <col min="5174" max="5174" width="11.7109375" style="7" customWidth="1"/>
    <col min="5175" max="5175" width="11.28515625" style="7" customWidth="1"/>
    <col min="5176" max="5176" width="22.5703125" style="7" customWidth="1"/>
    <col min="5177" max="5177" width="9.140625" style="7"/>
    <col min="5178" max="5188" width="11.42578125" style="7" customWidth="1"/>
    <col min="5189" max="5189" width="11.85546875" style="7" customWidth="1"/>
    <col min="5190" max="5190" width="4.140625" style="7" customWidth="1"/>
    <col min="5191" max="5203" width="11.42578125" style="7" customWidth="1"/>
    <col min="5204" max="5204" width="11" style="7" bestFit="1" customWidth="1"/>
    <col min="5205" max="5205" width="2.140625" style="7" customWidth="1"/>
    <col min="5206" max="5206" width="9.42578125" style="7" customWidth="1"/>
    <col min="5207" max="5216" width="11.42578125" style="7" customWidth="1"/>
    <col min="5217" max="5217" width="10.85546875" style="7" customWidth="1"/>
    <col min="5218" max="5227" width="11.42578125" style="7" customWidth="1"/>
    <col min="5228" max="5228" width="18.28515625" style="7" customWidth="1"/>
    <col min="5229" max="5230" width="12.7109375" style="7" customWidth="1"/>
    <col min="5231" max="5253" width="11.42578125" style="7" customWidth="1"/>
    <col min="5254" max="5255" width="11.28515625" style="7" customWidth="1"/>
    <col min="5256" max="5377" width="9.140625" style="7"/>
    <col min="5378" max="5383" width="16.7109375" style="7" customWidth="1"/>
    <col min="5384" max="5384" width="9.140625" style="7"/>
    <col min="5385" max="5390" width="12.7109375" style="7" customWidth="1"/>
    <col min="5391" max="5391" width="9.140625" style="7" customWidth="1"/>
    <col min="5392" max="5392" width="9.7109375" style="7" customWidth="1"/>
    <col min="5393" max="5393" width="13.85546875" style="7" customWidth="1"/>
    <col min="5394" max="5394" width="13.28515625" style="7" bestFit="1" customWidth="1"/>
    <col min="5395" max="5395" width="12.42578125" style="7" customWidth="1"/>
    <col min="5396" max="5396" width="11.7109375" style="7" customWidth="1"/>
    <col min="5397" max="5397" width="12.85546875" style="7" customWidth="1"/>
    <col min="5398" max="5398" width="11.7109375" style="7" customWidth="1"/>
    <col min="5399" max="5399" width="11.85546875" style="7" customWidth="1"/>
    <col min="5400" max="5400" width="12.42578125" style="7" customWidth="1"/>
    <col min="5401" max="5401" width="12.7109375" style="7" bestFit="1" customWidth="1"/>
    <col min="5402" max="5402" width="12.5703125" style="7" customWidth="1"/>
    <col min="5403" max="5403" width="12" style="7" customWidth="1"/>
    <col min="5404" max="5404" width="12.42578125" style="7" bestFit="1" customWidth="1"/>
    <col min="5405" max="5405" width="2" style="7" customWidth="1"/>
    <col min="5406" max="5406" width="10.42578125" style="7" customWidth="1"/>
    <col min="5407" max="5407" width="13.140625" style="7" customWidth="1"/>
    <col min="5408" max="5408" width="11.5703125" style="7" customWidth="1"/>
    <col min="5409" max="5411" width="11.85546875" style="7" customWidth="1"/>
    <col min="5412" max="5412" width="10.7109375" style="7" customWidth="1"/>
    <col min="5413" max="5413" width="10" style="7" customWidth="1"/>
    <col min="5414" max="5414" width="10.7109375" style="7" customWidth="1"/>
    <col min="5415" max="5415" width="11.140625" style="7" customWidth="1"/>
    <col min="5416" max="5416" width="13.5703125" style="7" customWidth="1"/>
    <col min="5417" max="5417" width="11.42578125" style="7" customWidth="1"/>
    <col min="5418" max="5418" width="12.140625" style="7" customWidth="1"/>
    <col min="5419" max="5419" width="12.7109375" style="7" bestFit="1" customWidth="1"/>
    <col min="5420" max="5420" width="1.28515625" style="7" customWidth="1"/>
    <col min="5421" max="5421" width="9.42578125" style="7" customWidth="1"/>
    <col min="5422" max="5422" width="13.42578125" style="7" customWidth="1"/>
    <col min="5423" max="5423" width="12.42578125" style="7" customWidth="1"/>
    <col min="5424" max="5425" width="12.5703125" style="7" customWidth="1"/>
    <col min="5426" max="5426" width="11.42578125" style="7" customWidth="1"/>
    <col min="5427" max="5427" width="13.28515625" style="7" customWidth="1"/>
    <col min="5428" max="5428" width="12.7109375" style="7" customWidth="1"/>
    <col min="5429" max="5429" width="14.28515625" style="7" customWidth="1"/>
    <col min="5430" max="5430" width="11.7109375" style="7" customWidth="1"/>
    <col min="5431" max="5431" width="11.28515625" style="7" customWidth="1"/>
    <col min="5432" max="5432" width="22.5703125" style="7" customWidth="1"/>
    <col min="5433" max="5433" width="9.140625" style="7"/>
    <col min="5434" max="5444" width="11.42578125" style="7" customWidth="1"/>
    <col min="5445" max="5445" width="11.85546875" style="7" customWidth="1"/>
    <col min="5446" max="5446" width="4.140625" style="7" customWidth="1"/>
    <col min="5447" max="5459" width="11.42578125" style="7" customWidth="1"/>
    <col min="5460" max="5460" width="11" style="7" bestFit="1" customWidth="1"/>
    <col min="5461" max="5461" width="2.140625" style="7" customWidth="1"/>
    <col min="5462" max="5462" width="9.42578125" style="7" customWidth="1"/>
    <col min="5463" max="5472" width="11.42578125" style="7" customWidth="1"/>
    <col min="5473" max="5473" width="10.85546875" style="7" customWidth="1"/>
    <col min="5474" max="5483" width="11.42578125" style="7" customWidth="1"/>
    <col min="5484" max="5484" width="18.28515625" style="7" customWidth="1"/>
    <col min="5485" max="5486" width="12.7109375" style="7" customWidth="1"/>
    <col min="5487" max="5509" width="11.42578125" style="7" customWidth="1"/>
    <col min="5510" max="5511" width="11.28515625" style="7" customWidth="1"/>
    <col min="5512" max="5633" width="9.140625" style="7"/>
    <col min="5634" max="5639" width="16.7109375" style="7" customWidth="1"/>
    <col min="5640" max="5640" width="9.140625" style="7"/>
    <col min="5641" max="5646" width="12.7109375" style="7" customWidth="1"/>
    <col min="5647" max="5647" width="9.140625" style="7" customWidth="1"/>
    <col min="5648" max="5648" width="9.7109375" style="7" customWidth="1"/>
    <col min="5649" max="5649" width="13.85546875" style="7" customWidth="1"/>
    <col min="5650" max="5650" width="13.28515625" style="7" bestFit="1" customWidth="1"/>
    <col min="5651" max="5651" width="12.42578125" style="7" customWidth="1"/>
    <col min="5652" max="5652" width="11.7109375" style="7" customWidth="1"/>
    <col min="5653" max="5653" width="12.85546875" style="7" customWidth="1"/>
    <col min="5654" max="5654" width="11.7109375" style="7" customWidth="1"/>
    <col min="5655" max="5655" width="11.85546875" style="7" customWidth="1"/>
    <col min="5656" max="5656" width="12.42578125" style="7" customWidth="1"/>
    <col min="5657" max="5657" width="12.7109375" style="7" bestFit="1" customWidth="1"/>
    <col min="5658" max="5658" width="12.5703125" style="7" customWidth="1"/>
    <col min="5659" max="5659" width="12" style="7" customWidth="1"/>
    <col min="5660" max="5660" width="12.42578125" style="7" bestFit="1" customWidth="1"/>
    <col min="5661" max="5661" width="2" style="7" customWidth="1"/>
    <col min="5662" max="5662" width="10.42578125" style="7" customWidth="1"/>
    <col min="5663" max="5663" width="13.140625" style="7" customWidth="1"/>
    <col min="5664" max="5664" width="11.5703125" style="7" customWidth="1"/>
    <col min="5665" max="5667" width="11.85546875" style="7" customWidth="1"/>
    <col min="5668" max="5668" width="10.7109375" style="7" customWidth="1"/>
    <col min="5669" max="5669" width="10" style="7" customWidth="1"/>
    <col min="5670" max="5670" width="10.7109375" style="7" customWidth="1"/>
    <col min="5671" max="5671" width="11.140625" style="7" customWidth="1"/>
    <col min="5672" max="5672" width="13.5703125" style="7" customWidth="1"/>
    <col min="5673" max="5673" width="11.42578125" style="7" customWidth="1"/>
    <col min="5674" max="5674" width="12.140625" style="7" customWidth="1"/>
    <col min="5675" max="5675" width="12.7109375" style="7" bestFit="1" customWidth="1"/>
    <col min="5676" max="5676" width="1.28515625" style="7" customWidth="1"/>
    <col min="5677" max="5677" width="9.42578125" style="7" customWidth="1"/>
    <col min="5678" max="5678" width="13.42578125" style="7" customWidth="1"/>
    <col min="5679" max="5679" width="12.42578125" style="7" customWidth="1"/>
    <col min="5680" max="5681" width="12.5703125" style="7" customWidth="1"/>
    <col min="5682" max="5682" width="11.42578125" style="7" customWidth="1"/>
    <col min="5683" max="5683" width="13.28515625" style="7" customWidth="1"/>
    <col min="5684" max="5684" width="12.7109375" style="7" customWidth="1"/>
    <col min="5685" max="5685" width="14.28515625" style="7" customWidth="1"/>
    <col min="5686" max="5686" width="11.7109375" style="7" customWidth="1"/>
    <col min="5687" max="5687" width="11.28515625" style="7" customWidth="1"/>
    <col min="5688" max="5688" width="22.5703125" style="7" customWidth="1"/>
    <col min="5689" max="5689" width="9.140625" style="7"/>
    <col min="5690" max="5700" width="11.42578125" style="7" customWidth="1"/>
    <col min="5701" max="5701" width="11.85546875" style="7" customWidth="1"/>
    <col min="5702" max="5702" width="4.140625" style="7" customWidth="1"/>
    <col min="5703" max="5715" width="11.42578125" style="7" customWidth="1"/>
    <col min="5716" max="5716" width="11" style="7" bestFit="1" customWidth="1"/>
    <col min="5717" max="5717" width="2.140625" style="7" customWidth="1"/>
    <col min="5718" max="5718" width="9.42578125" style="7" customWidth="1"/>
    <col min="5719" max="5728" width="11.42578125" style="7" customWidth="1"/>
    <col min="5729" max="5729" width="10.85546875" style="7" customWidth="1"/>
    <col min="5730" max="5739" width="11.42578125" style="7" customWidth="1"/>
    <col min="5740" max="5740" width="18.28515625" style="7" customWidth="1"/>
    <col min="5741" max="5742" width="12.7109375" style="7" customWidth="1"/>
    <col min="5743" max="5765" width="11.42578125" style="7" customWidth="1"/>
    <col min="5766" max="5767" width="11.28515625" style="7" customWidth="1"/>
    <col min="5768" max="5889" width="9.140625" style="7"/>
    <col min="5890" max="5895" width="16.7109375" style="7" customWidth="1"/>
    <col min="5896" max="5896" width="9.140625" style="7"/>
    <col min="5897" max="5902" width="12.7109375" style="7" customWidth="1"/>
    <col min="5903" max="5903" width="9.140625" style="7" customWidth="1"/>
    <col min="5904" max="5904" width="9.7109375" style="7" customWidth="1"/>
    <col min="5905" max="5905" width="13.85546875" style="7" customWidth="1"/>
    <col min="5906" max="5906" width="13.28515625" style="7" bestFit="1" customWidth="1"/>
    <col min="5907" max="5907" width="12.42578125" style="7" customWidth="1"/>
    <col min="5908" max="5908" width="11.7109375" style="7" customWidth="1"/>
    <col min="5909" max="5909" width="12.85546875" style="7" customWidth="1"/>
    <col min="5910" max="5910" width="11.7109375" style="7" customWidth="1"/>
    <col min="5911" max="5911" width="11.85546875" style="7" customWidth="1"/>
    <col min="5912" max="5912" width="12.42578125" style="7" customWidth="1"/>
    <col min="5913" max="5913" width="12.7109375" style="7" bestFit="1" customWidth="1"/>
    <col min="5914" max="5914" width="12.5703125" style="7" customWidth="1"/>
    <col min="5915" max="5915" width="12" style="7" customWidth="1"/>
    <col min="5916" max="5916" width="12.42578125" style="7" bestFit="1" customWidth="1"/>
    <col min="5917" max="5917" width="2" style="7" customWidth="1"/>
    <col min="5918" max="5918" width="10.42578125" style="7" customWidth="1"/>
    <col min="5919" max="5919" width="13.140625" style="7" customWidth="1"/>
    <col min="5920" max="5920" width="11.5703125" style="7" customWidth="1"/>
    <col min="5921" max="5923" width="11.85546875" style="7" customWidth="1"/>
    <col min="5924" max="5924" width="10.7109375" style="7" customWidth="1"/>
    <col min="5925" max="5925" width="10" style="7" customWidth="1"/>
    <col min="5926" max="5926" width="10.7109375" style="7" customWidth="1"/>
    <col min="5927" max="5927" width="11.140625" style="7" customWidth="1"/>
    <col min="5928" max="5928" width="13.5703125" style="7" customWidth="1"/>
    <col min="5929" max="5929" width="11.42578125" style="7" customWidth="1"/>
    <col min="5930" max="5930" width="12.140625" style="7" customWidth="1"/>
    <col min="5931" max="5931" width="12.7109375" style="7" bestFit="1" customWidth="1"/>
    <col min="5932" max="5932" width="1.28515625" style="7" customWidth="1"/>
    <col min="5933" max="5933" width="9.42578125" style="7" customWidth="1"/>
    <col min="5934" max="5934" width="13.42578125" style="7" customWidth="1"/>
    <col min="5935" max="5935" width="12.42578125" style="7" customWidth="1"/>
    <col min="5936" max="5937" width="12.5703125" style="7" customWidth="1"/>
    <col min="5938" max="5938" width="11.42578125" style="7" customWidth="1"/>
    <col min="5939" max="5939" width="13.28515625" style="7" customWidth="1"/>
    <col min="5940" max="5940" width="12.7109375" style="7" customWidth="1"/>
    <col min="5941" max="5941" width="14.28515625" style="7" customWidth="1"/>
    <col min="5942" max="5942" width="11.7109375" style="7" customWidth="1"/>
    <col min="5943" max="5943" width="11.28515625" style="7" customWidth="1"/>
    <col min="5944" max="5944" width="22.5703125" style="7" customWidth="1"/>
    <col min="5945" max="5945" width="9.140625" style="7"/>
    <col min="5946" max="5956" width="11.42578125" style="7" customWidth="1"/>
    <col min="5957" max="5957" width="11.85546875" style="7" customWidth="1"/>
    <col min="5958" max="5958" width="4.140625" style="7" customWidth="1"/>
    <col min="5959" max="5971" width="11.42578125" style="7" customWidth="1"/>
    <col min="5972" max="5972" width="11" style="7" bestFit="1" customWidth="1"/>
    <col min="5973" max="5973" width="2.140625" style="7" customWidth="1"/>
    <col min="5974" max="5974" width="9.42578125" style="7" customWidth="1"/>
    <col min="5975" max="5984" width="11.42578125" style="7" customWidth="1"/>
    <col min="5985" max="5985" width="10.85546875" style="7" customWidth="1"/>
    <col min="5986" max="5995" width="11.42578125" style="7" customWidth="1"/>
    <col min="5996" max="5996" width="18.28515625" style="7" customWidth="1"/>
    <col min="5997" max="5998" width="12.7109375" style="7" customWidth="1"/>
    <col min="5999" max="6021" width="11.42578125" style="7" customWidth="1"/>
    <col min="6022" max="6023" width="11.28515625" style="7" customWidth="1"/>
    <col min="6024" max="6145" width="9.140625" style="7"/>
    <col min="6146" max="6151" width="16.7109375" style="7" customWidth="1"/>
    <col min="6152" max="6152" width="9.140625" style="7"/>
    <col min="6153" max="6158" width="12.7109375" style="7" customWidth="1"/>
    <col min="6159" max="6159" width="9.140625" style="7" customWidth="1"/>
    <col min="6160" max="6160" width="9.7109375" style="7" customWidth="1"/>
    <col min="6161" max="6161" width="13.85546875" style="7" customWidth="1"/>
    <col min="6162" max="6162" width="13.28515625" style="7" bestFit="1" customWidth="1"/>
    <col min="6163" max="6163" width="12.42578125" style="7" customWidth="1"/>
    <col min="6164" max="6164" width="11.7109375" style="7" customWidth="1"/>
    <col min="6165" max="6165" width="12.85546875" style="7" customWidth="1"/>
    <col min="6166" max="6166" width="11.7109375" style="7" customWidth="1"/>
    <col min="6167" max="6167" width="11.85546875" style="7" customWidth="1"/>
    <col min="6168" max="6168" width="12.42578125" style="7" customWidth="1"/>
    <col min="6169" max="6169" width="12.7109375" style="7" bestFit="1" customWidth="1"/>
    <col min="6170" max="6170" width="12.5703125" style="7" customWidth="1"/>
    <col min="6171" max="6171" width="12" style="7" customWidth="1"/>
    <col min="6172" max="6172" width="12.42578125" style="7" bestFit="1" customWidth="1"/>
    <col min="6173" max="6173" width="2" style="7" customWidth="1"/>
    <col min="6174" max="6174" width="10.42578125" style="7" customWidth="1"/>
    <col min="6175" max="6175" width="13.140625" style="7" customWidth="1"/>
    <col min="6176" max="6176" width="11.5703125" style="7" customWidth="1"/>
    <col min="6177" max="6179" width="11.85546875" style="7" customWidth="1"/>
    <col min="6180" max="6180" width="10.7109375" style="7" customWidth="1"/>
    <col min="6181" max="6181" width="10" style="7" customWidth="1"/>
    <col min="6182" max="6182" width="10.7109375" style="7" customWidth="1"/>
    <col min="6183" max="6183" width="11.140625" style="7" customWidth="1"/>
    <col min="6184" max="6184" width="13.5703125" style="7" customWidth="1"/>
    <col min="6185" max="6185" width="11.42578125" style="7" customWidth="1"/>
    <col min="6186" max="6186" width="12.140625" style="7" customWidth="1"/>
    <col min="6187" max="6187" width="12.7109375" style="7" bestFit="1" customWidth="1"/>
    <col min="6188" max="6188" width="1.28515625" style="7" customWidth="1"/>
    <col min="6189" max="6189" width="9.42578125" style="7" customWidth="1"/>
    <col min="6190" max="6190" width="13.42578125" style="7" customWidth="1"/>
    <col min="6191" max="6191" width="12.42578125" style="7" customWidth="1"/>
    <col min="6192" max="6193" width="12.5703125" style="7" customWidth="1"/>
    <col min="6194" max="6194" width="11.42578125" style="7" customWidth="1"/>
    <col min="6195" max="6195" width="13.28515625" style="7" customWidth="1"/>
    <col min="6196" max="6196" width="12.7109375" style="7" customWidth="1"/>
    <col min="6197" max="6197" width="14.28515625" style="7" customWidth="1"/>
    <col min="6198" max="6198" width="11.7109375" style="7" customWidth="1"/>
    <col min="6199" max="6199" width="11.28515625" style="7" customWidth="1"/>
    <col min="6200" max="6200" width="22.5703125" style="7" customWidth="1"/>
    <col min="6201" max="6201" width="9.140625" style="7"/>
    <col min="6202" max="6212" width="11.42578125" style="7" customWidth="1"/>
    <col min="6213" max="6213" width="11.85546875" style="7" customWidth="1"/>
    <col min="6214" max="6214" width="4.140625" style="7" customWidth="1"/>
    <col min="6215" max="6227" width="11.42578125" style="7" customWidth="1"/>
    <col min="6228" max="6228" width="11" style="7" bestFit="1" customWidth="1"/>
    <col min="6229" max="6229" width="2.140625" style="7" customWidth="1"/>
    <col min="6230" max="6230" width="9.42578125" style="7" customWidth="1"/>
    <col min="6231" max="6240" width="11.42578125" style="7" customWidth="1"/>
    <col min="6241" max="6241" width="10.85546875" style="7" customWidth="1"/>
    <col min="6242" max="6251" width="11.42578125" style="7" customWidth="1"/>
    <col min="6252" max="6252" width="18.28515625" style="7" customWidth="1"/>
    <col min="6253" max="6254" width="12.7109375" style="7" customWidth="1"/>
    <col min="6255" max="6277" width="11.42578125" style="7" customWidth="1"/>
    <col min="6278" max="6279" width="11.28515625" style="7" customWidth="1"/>
    <col min="6280" max="6401" width="9.140625" style="7"/>
    <col min="6402" max="6407" width="16.7109375" style="7" customWidth="1"/>
    <col min="6408" max="6408" width="9.140625" style="7"/>
    <col min="6409" max="6414" width="12.7109375" style="7" customWidth="1"/>
    <col min="6415" max="6415" width="9.140625" style="7" customWidth="1"/>
    <col min="6416" max="6416" width="9.7109375" style="7" customWidth="1"/>
    <col min="6417" max="6417" width="13.85546875" style="7" customWidth="1"/>
    <col min="6418" max="6418" width="13.28515625" style="7" bestFit="1" customWidth="1"/>
    <col min="6419" max="6419" width="12.42578125" style="7" customWidth="1"/>
    <col min="6420" max="6420" width="11.7109375" style="7" customWidth="1"/>
    <col min="6421" max="6421" width="12.85546875" style="7" customWidth="1"/>
    <col min="6422" max="6422" width="11.7109375" style="7" customWidth="1"/>
    <col min="6423" max="6423" width="11.85546875" style="7" customWidth="1"/>
    <col min="6424" max="6424" width="12.42578125" style="7" customWidth="1"/>
    <col min="6425" max="6425" width="12.7109375" style="7" bestFit="1" customWidth="1"/>
    <col min="6426" max="6426" width="12.5703125" style="7" customWidth="1"/>
    <col min="6427" max="6427" width="12" style="7" customWidth="1"/>
    <col min="6428" max="6428" width="12.42578125" style="7" bestFit="1" customWidth="1"/>
    <col min="6429" max="6429" width="2" style="7" customWidth="1"/>
    <col min="6430" max="6430" width="10.42578125" style="7" customWidth="1"/>
    <col min="6431" max="6431" width="13.140625" style="7" customWidth="1"/>
    <col min="6432" max="6432" width="11.5703125" style="7" customWidth="1"/>
    <col min="6433" max="6435" width="11.85546875" style="7" customWidth="1"/>
    <col min="6436" max="6436" width="10.7109375" style="7" customWidth="1"/>
    <col min="6437" max="6437" width="10" style="7" customWidth="1"/>
    <col min="6438" max="6438" width="10.7109375" style="7" customWidth="1"/>
    <col min="6439" max="6439" width="11.140625" style="7" customWidth="1"/>
    <col min="6440" max="6440" width="13.5703125" style="7" customWidth="1"/>
    <col min="6441" max="6441" width="11.42578125" style="7" customWidth="1"/>
    <col min="6442" max="6442" width="12.140625" style="7" customWidth="1"/>
    <col min="6443" max="6443" width="12.7109375" style="7" bestFit="1" customWidth="1"/>
    <col min="6444" max="6444" width="1.28515625" style="7" customWidth="1"/>
    <col min="6445" max="6445" width="9.42578125" style="7" customWidth="1"/>
    <col min="6446" max="6446" width="13.42578125" style="7" customWidth="1"/>
    <col min="6447" max="6447" width="12.42578125" style="7" customWidth="1"/>
    <col min="6448" max="6449" width="12.5703125" style="7" customWidth="1"/>
    <col min="6450" max="6450" width="11.42578125" style="7" customWidth="1"/>
    <col min="6451" max="6451" width="13.28515625" style="7" customWidth="1"/>
    <col min="6452" max="6452" width="12.7109375" style="7" customWidth="1"/>
    <col min="6453" max="6453" width="14.28515625" style="7" customWidth="1"/>
    <col min="6454" max="6454" width="11.7109375" style="7" customWidth="1"/>
    <col min="6455" max="6455" width="11.28515625" style="7" customWidth="1"/>
    <col min="6456" max="6456" width="22.5703125" style="7" customWidth="1"/>
    <col min="6457" max="6457" width="9.140625" style="7"/>
    <col min="6458" max="6468" width="11.42578125" style="7" customWidth="1"/>
    <col min="6469" max="6469" width="11.85546875" style="7" customWidth="1"/>
    <col min="6470" max="6470" width="4.140625" style="7" customWidth="1"/>
    <col min="6471" max="6483" width="11.42578125" style="7" customWidth="1"/>
    <col min="6484" max="6484" width="11" style="7" bestFit="1" customWidth="1"/>
    <col min="6485" max="6485" width="2.140625" style="7" customWidth="1"/>
    <col min="6486" max="6486" width="9.42578125" style="7" customWidth="1"/>
    <col min="6487" max="6496" width="11.42578125" style="7" customWidth="1"/>
    <col min="6497" max="6497" width="10.85546875" style="7" customWidth="1"/>
    <col min="6498" max="6507" width="11.42578125" style="7" customWidth="1"/>
    <col min="6508" max="6508" width="18.28515625" style="7" customWidth="1"/>
    <col min="6509" max="6510" width="12.7109375" style="7" customWidth="1"/>
    <col min="6511" max="6533" width="11.42578125" style="7" customWidth="1"/>
    <col min="6534" max="6535" width="11.28515625" style="7" customWidth="1"/>
    <col min="6536" max="6657" width="9.140625" style="7"/>
    <col min="6658" max="6663" width="16.7109375" style="7" customWidth="1"/>
    <col min="6664" max="6664" width="9.140625" style="7"/>
    <col min="6665" max="6670" width="12.7109375" style="7" customWidth="1"/>
    <col min="6671" max="6671" width="9.140625" style="7" customWidth="1"/>
    <col min="6672" max="6672" width="9.7109375" style="7" customWidth="1"/>
    <col min="6673" max="6673" width="13.85546875" style="7" customWidth="1"/>
    <col min="6674" max="6674" width="13.28515625" style="7" bestFit="1" customWidth="1"/>
    <col min="6675" max="6675" width="12.42578125" style="7" customWidth="1"/>
    <col min="6676" max="6676" width="11.7109375" style="7" customWidth="1"/>
    <col min="6677" max="6677" width="12.85546875" style="7" customWidth="1"/>
    <col min="6678" max="6678" width="11.7109375" style="7" customWidth="1"/>
    <col min="6679" max="6679" width="11.85546875" style="7" customWidth="1"/>
    <col min="6680" max="6680" width="12.42578125" style="7" customWidth="1"/>
    <col min="6681" max="6681" width="12.7109375" style="7" bestFit="1" customWidth="1"/>
    <col min="6682" max="6682" width="12.5703125" style="7" customWidth="1"/>
    <col min="6683" max="6683" width="12" style="7" customWidth="1"/>
    <col min="6684" max="6684" width="12.42578125" style="7" bestFit="1" customWidth="1"/>
    <col min="6685" max="6685" width="2" style="7" customWidth="1"/>
    <col min="6686" max="6686" width="10.42578125" style="7" customWidth="1"/>
    <col min="6687" max="6687" width="13.140625" style="7" customWidth="1"/>
    <col min="6688" max="6688" width="11.5703125" style="7" customWidth="1"/>
    <col min="6689" max="6691" width="11.85546875" style="7" customWidth="1"/>
    <col min="6692" max="6692" width="10.7109375" style="7" customWidth="1"/>
    <col min="6693" max="6693" width="10" style="7" customWidth="1"/>
    <col min="6694" max="6694" width="10.7109375" style="7" customWidth="1"/>
    <col min="6695" max="6695" width="11.140625" style="7" customWidth="1"/>
    <col min="6696" max="6696" width="13.5703125" style="7" customWidth="1"/>
    <col min="6697" max="6697" width="11.42578125" style="7" customWidth="1"/>
    <col min="6698" max="6698" width="12.140625" style="7" customWidth="1"/>
    <col min="6699" max="6699" width="12.7109375" style="7" bestFit="1" customWidth="1"/>
    <col min="6700" max="6700" width="1.28515625" style="7" customWidth="1"/>
    <col min="6701" max="6701" width="9.42578125" style="7" customWidth="1"/>
    <col min="6702" max="6702" width="13.42578125" style="7" customWidth="1"/>
    <col min="6703" max="6703" width="12.42578125" style="7" customWidth="1"/>
    <col min="6704" max="6705" width="12.5703125" style="7" customWidth="1"/>
    <col min="6706" max="6706" width="11.42578125" style="7" customWidth="1"/>
    <col min="6707" max="6707" width="13.28515625" style="7" customWidth="1"/>
    <col min="6708" max="6708" width="12.7109375" style="7" customWidth="1"/>
    <col min="6709" max="6709" width="14.28515625" style="7" customWidth="1"/>
    <col min="6710" max="6710" width="11.7109375" style="7" customWidth="1"/>
    <col min="6711" max="6711" width="11.28515625" style="7" customWidth="1"/>
    <col min="6712" max="6712" width="22.5703125" style="7" customWidth="1"/>
    <col min="6713" max="6713" width="9.140625" style="7"/>
    <col min="6714" max="6724" width="11.42578125" style="7" customWidth="1"/>
    <col min="6725" max="6725" width="11.85546875" style="7" customWidth="1"/>
    <col min="6726" max="6726" width="4.140625" style="7" customWidth="1"/>
    <col min="6727" max="6739" width="11.42578125" style="7" customWidth="1"/>
    <col min="6740" max="6740" width="11" style="7" bestFit="1" customWidth="1"/>
    <col min="6741" max="6741" width="2.140625" style="7" customWidth="1"/>
    <col min="6742" max="6742" width="9.42578125" style="7" customWidth="1"/>
    <col min="6743" max="6752" width="11.42578125" style="7" customWidth="1"/>
    <col min="6753" max="6753" width="10.85546875" style="7" customWidth="1"/>
    <col min="6754" max="6763" width="11.42578125" style="7" customWidth="1"/>
    <col min="6764" max="6764" width="18.28515625" style="7" customWidth="1"/>
    <col min="6765" max="6766" width="12.7109375" style="7" customWidth="1"/>
    <col min="6767" max="6789" width="11.42578125" style="7" customWidth="1"/>
    <col min="6790" max="6791" width="11.28515625" style="7" customWidth="1"/>
    <col min="6792" max="6913" width="9.140625" style="7"/>
    <col min="6914" max="6919" width="16.7109375" style="7" customWidth="1"/>
    <col min="6920" max="6920" width="9.140625" style="7"/>
    <col min="6921" max="6926" width="12.7109375" style="7" customWidth="1"/>
    <col min="6927" max="6927" width="9.140625" style="7" customWidth="1"/>
    <col min="6928" max="6928" width="9.7109375" style="7" customWidth="1"/>
    <col min="6929" max="6929" width="13.85546875" style="7" customWidth="1"/>
    <col min="6930" max="6930" width="13.28515625" style="7" bestFit="1" customWidth="1"/>
    <col min="6931" max="6931" width="12.42578125" style="7" customWidth="1"/>
    <col min="6932" max="6932" width="11.7109375" style="7" customWidth="1"/>
    <col min="6933" max="6933" width="12.85546875" style="7" customWidth="1"/>
    <col min="6934" max="6934" width="11.7109375" style="7" customWidth="1"/>
    <col min="6935" max="6935" width="11.85546875" style="7" customWidth="1"/>
    <col min="6936" max="6936" width="12.42578125" style="7" customWidth="1"/>
    <col min="6937" max="6937" width="12.7109375" style="7" bestFit="1" customWidth="1"/>
    <col min="6938" max="6938" width="12.5703125" style="7" customWidth="1"/>
    <col min="6939" max="6939" width="12" style="7" customWidth="1"/>
    <col min="6940" max="6940" width="12.42578125" style="7" bestFit="1" customWidth="1"/>
    <col min="6941" max="6941" width="2" style="7" customWidth="1"/>
    <col min="6942" max="6942" width="10.42578125" style="7" customWidth="1"/>
    <col min="6943" max="6943" width="13.140625" style="7" customWidth="1"/>
    <col min="6944" max="6944" width="11.5703125" style="7" customWidth="1"/>
    <col min="6945" max="6947" width="11.85546875" style="7" customWidth="1"/>
    <col min="6948" max="6948" width="10.7109375" style="7" customWidth="1"/>
    <col min="6949" max="6949" width="10" style="7" customWidth="1"/>
    <col min="6950" max="6950" width="10.7109375" style="7" customWidth="1"/>
    <col min="6951" max="6951" width="11.140625" style="7" customWidth="1"/>
    <col min="6952" max="6952" width="13.5703125" style="7" customWidth="1"/>
    <col min="6953" max="6953" width="11.42578125" style="7" customWidth="1"/>
    <col min="6954" max="6954" width="12.140625" style="7" customWidth="1"/>
    <col min="6955" max="6955" width="12.7109375" style="7" bestFit="1" customWidth="1"/>
    <col min="6956" max="6956" width="1.28515625" style="7" customWidth="1"/>
    <col min="6957" max="6957" width="9.42578125" style="7" customWidth="1"/>
    <col min="6958" max="6958" width="13.42578125" style="7" customWidth="1"/>
    <col min="6959" max="6959" width="12.42578125" style="7" customWidth="1"/>
    <col min="6960" max="6961" width="12.5703125" style="7" customWidth="1"/>
    <col min="6962" max="6962" width="11.42578125" style="7" customWidth="1"/>
    <col min="6963" max="6963" width="13.28515625" style="7" customWidth="1"/>
    <col min="6964" max="6964" width="12.7109375" style="7" customWidth="1"/>
    <col min="6965" max="6965" width="14.28515625" style="7" customWidth="1"/>
    <col min="6966" max="6966" width="11.7109375" style="7" customWidth="1"/>
    <col min="6967" max="6967" width="11.28515625" style="7" customWidth="1"/>
    <col min="6968" max="6968" width="22.5703125" style="7" customWidth="1"/>
    <col min="6969" max="6969" width="9.140625" style="7"/>
    <col min="6970" max="6980" width="11.42578125" style="7" customWidth="1"/>
    <col min="6981" max="6981" width="11.85546875" style="7" customWidth="1"/>
    <col min="6982" max="6982" width="4.140625" style="7" customWidth="1"/>
    <col min="6983" max="6995" width="11.42578125" style="7" customWidth="1"/>
    <col min="6996" max="6996" width="11" style="7" bestFit="1" customWidth="1"/>
    <col min="6997" max="6997" width="2.140625" style="7" customWidth="1"/>
    <col min="6998" max="6998" width="9.42578125" style="7" customWidth="1"/>
    <col min="6999" max="7008" width="11.42578125" style="7" customWidth="1"/>
    <col min="7009" max="7009" width="10.85546875" style="7" customWidth="1"/>
    <col min="7010" max="7019" width="11.42578125" style="7" customWidth="1"/>
    <col min="7020" max="7020" width="18.28515625" style="7" customWidth="1"/>
    <col min="7021" max="7022" width="12.7109375" style="7" customWidth="1"/>
    <col min="7023" max="7045" width="11.42578125" style="7" customWidth="1"/>
    <col min="7046" max="7047" width="11.28515625" style="7" customWidth="1"/>
    <col min="7048" max="7169" width="9.140625" style="7"/>
    <col min="7170" max="7175" width="16.7109375" style="7" customWidth="1"/>
    <col min="7176" max="7176" width="9.140625" style="7"/>
    <col min="7177" max="7182" width="12.7109375" style="7" customWidth="1"/>
    <col min="7183" max="7183" width="9.140625" style="7" customWidth="1"/>
    <col min="7184" max="7184" width="9.7109375" style="7" customWidth="1"/>
    <col min="7185" max="7185" width="13.85546875" style="7" customWidth="1"/>
    <col min="7186" max="7186" width="13.28515625" style="7" bestFit="1" customWidth="1"/>
    <col min="7187" max="7187" width="12.42578125" style="7" customWidth="1"/>
    <col min="7188" max="7188" width="11.7109375" style="7" customWidth="1"/>
    <col min="7189" max="7189" width="12.85546875" style="7" customWidth="1"/>
    <col min="7190" max="7190" width="11.7109375" style="7" customWidth="1"/>
    <col min="7191" max="7191" width="11.85546875" style="7" customWidth="1"/>
    <col min="7192" max="7192" width="12.42578125" style="7" customWidth="1"/>
    <col min="7193" max="7193" width="12.7109375" style="7" bestFit="1" customWidth="1"/>
    <col min="7194" max="7194" width="12.5703125" style="7" customWidth="1"/>
    <col min="7195" max="7195" width="12" style="7" customWidth="1"/>
    <col min="7196" max="7196" width="12.42578125" style="7" bestFit="1" customWidth="1"/>
    <col min="7197" max="7197" width="2" style="7" customWidth="1"/>
    <col min="7198" max="7198" width="10.42578125" style="7" customWidth="1"/>
    <col min="7199" max="7199" width="13.140625" style="7" customWidth="1"/>
    <col min="7200" max="7200" width="11.5703125" style="7" customWidth="1"/>
    <col min="7201" max="7203" width="11.85546875" style="7" customWidth="1"/>
    <col min="7204" max="7204" width="10.7109375" style="7" customWidth="1"/>
    <col min="7205" max="7205" width="10" style="7" customWidth="1"/>
    <col min="7206" max="7206" width="10.7109375" style="7" customWidth="1"/>
    <col min="7207" max="7207" width="11.140625" style="7" customWidth="1"/>
    <col min="7208" max="7208" width="13.5703125" style="7" customWidth="1"/>
    <col min="7209" max="7209" width="11.42578125" style="7" customWidth="1"/>
    <col min="7210" max="7210" width="12.140625" style="7" customWidth="1"/>
    <col min="7211" max="7211" width="12.7109375" style="7" bestFit="1" customWidth="1"/>
    <col min="7212" max="7212" width="1.28515625" style="7" customWidth="1"/>
    <col min="7213" max="7213" width="9.42578125" style="7" customWidth="1"/>
    <col min="7214" max="7214" width="13.42578125" style="7" customWidth="1"/>
    <col min="7215" max="7215" width="12.42578125" style="7" customWidth="1"/>
    <col min="7216" max="7217" width="12.5703125" style="7" customWidth="1"/>
    <col min="7218" max="7218" width="11.42578125" style="7" customWidth="1"/>
    <col min="7219" max="7219" width="13.28515625" style="7" customWidth="1"/>
    <col min="7220" max="7220" width="12.7109375" style="7" customWidth="1"/>
    <col min="7221" max="7221" width="14.28515625" style="7" customWidth="1"/>
    <col min="7222" max="7222" width="11.7109375" style="7" customWidth="1"/>
    <col min="7223" max="7223" width="11.28515625" style="7" customWidth="1"/>
    <col min="7224" max="7224" width="22.5703125" style="7" customWidth="1"/>
    <col min="7225" max="7225" width="9.140625" style="7"/>
    <col min="7226" max="7236" width="11.42578125" style="7" customWidth="1"/>
    <col min="7237" max="7237" width="11.85546875" style="7" customWidth="1"/>
    <col min="7238" max="7238" width="4.140625" style="7" customWidth="1"/>
    <col min="7239" max="7251" width="11.42578125" style="7" customWidth="1"/>
    <col min="7252" max="7252" width="11" style="7" bestFit="1" customWidth="1"/>
    <col min="7253" max="7253" width="2.140625" style="7" customWidth="1"/>
    <col min="7254" max="7254" width="9.42578125" style="7" customWidth="1"/>
    <col min="7255" max="7264" width="11.42578125" style="7" customWidth="1"/>
    <col min="7265" max="7265" width="10.85546875" style="7" customWidth="1"/>
    <col min="7266" max="7275" width="11.42578125" style="7" customWidth="1"/>
    <col min="7276" max="7276" width="18.28515625" style="7" customWidth="1"/>
    <col min="7277" max="7278" width="12.7109375" style="7" customWidth="1"/>
    <col min="7279" max="7301" width="11.42578125" style="7" customWidth="1"/>
    <col min="7302" max="7303" width="11.28515625" style="7" customWidth="1"/>
    <col min="7304" max="7425" width="9.140625" style="7"/>
    <col min="7426" max="7431" width="16.7109375" style="7" customWidth="1"/>
    <col min="7432" max="7432" width="9.140625" style="7"/>
    <col min="7433" max="7438" width="12.7109375" style="7" customWidth="1"/>
    <col min="7439" max="7439" width="9.140625" style="7" customWidth="1"/>
    <col min="7440" max="7440" width="9.7109375" style="7" customWidth="1"/>
    <col min="7441" max="7441" width="13.85546875" style="7" customWidth="1"/>
    <col min="7442" max="7442" width="13.28515625" style="7" bestFit="1" customWidth="1"/>
    <col min="7443" max="7443" width="12.42578125" style="7" customWidth="1"/>
    <col min="7444" max="7444" width="11.7109375" style="7" customWidth="1"/>
    <col min="7445" max="7445" width="12.85546875" style="7" customWidth="1"/>
    <col min="7446" max="7446" width="11.7109375" style="7" customWidth="1"/>
    <col min="7447" max="7447" width="11.85546875" style="7" customWidth="1"/>
    <col min="7448" max="7448" width="12.42578125" style="7" customWidth="1"/>
    <col min="7449" max="7449" width="12.7109375" style="7" bestFit="1" customWidth="1"/>
    <col min="7450" max="7450" width="12.5703125" style="7" customWidth="1"/>
    <col min="7451" max="7451" width="12" style="7" customWidth="1"/>
    <col min="7452" max="7452" width="12.42578125" style="7" bestFit="1" customWidth="1"/>
    <col min="7453" max="7453" width="2" style="7" customWidth="1"/>
    <col min="7454" max="7454" width="10.42578125" style="7" customWidth="1"/>
    <col min="7455" max="7455" width="13.140625" style="7" customWidth="1"/>
    <col min="7456" max="7456" width="11.5703125" style="7" customWidth="1"/>
    <col min="7457" max="7459" width="11.85546875" style="7" customWidth="1"/>
    <col min="7460" max="7460" width="10.7109375" style="7" customWidth="1"/>
    <col min="7461" max="7461" width="10" style="7" customWidth="1"/>
    <col min="7462" max="7462" width="10.7109375" style="7" customWidth="1"/>
    <col min="7463" max="7463" width="11.140625" style="7" customWidth="1"/>
    <col min="7464" max="7464" width="13.5703125" style="7" customWidth="1"/>
    <col min="7465" max="7465" width="11.42578125" style="7" customWidth="1"/>
    <col min="7466" max="7466" width="12.140625" style="7" customWidth="1"/>
    <col min="7467" max="7467" width="12.7109375" style="7" bestFit="1" customWidth="1"/>
    <col min="7468" max="7468" width="1.28515625" style="7" customWidth="1"/>
    <col min="7469" max="7469" width="9.42578125" style="7" customWidth="1"/>
    <col min="7470" max="7470" width="13.42578125" style="7" customWidth="1"/>
    <col min="7471" max="7471" width="12.42578125" style="7" customWidth="1"/>
    <col min="7472" max="7473" width="12.5703125" style="7" customWidth="1"/>
    <col min="7474" max="7474" width="11.42578125" style="7" customWidth="1"/>
    <col min="7475" max="7475" width="13.28515625" style="7" customWidth="1"/>
    <col min="7476" max="7476" width="12.7109375" style="7" customWidth="1"/>
    <col min="7477" max="7477" width="14.28515625" style="7" customWidth="1"/>
    <col min="7478" max="7478" width="11.7109375" style="7" customWidth="1"/>
    <col min="7479" max="7479" width="11.28515625" style="7" customWidth="1"/>
    <col min="7480" max="7480" width="22.5703125" style="7" customWidth="1"/>
    <col min="7481" max="7481" width="9.140625" style="7"/>
    <col min="7482" max="7492" width="11.42578125" style="7" customWidth="1"/>
    <col min="7493" max="7493" width="11.85546875" style="7" customWidth="1"/>
    <col min="7494" max="7494" width="4.140625" style="7" customWidth="1"/>
    <col min="7495" max="7507" width="11.42578125" style="7" customWidth="1"/>
    <col min="7508" max="7508" width="11" style="7" bestFit="1" customWidth="1"/>
    <col min="7509" max="7509" width="2.140625" style="7" customWidth="1"/>
    <col min="7510" max="7510" width="9.42578125" style="7" customWidth="1"/>
    <col min="7511" max="7520" width="11.42578125" style="7" customWidth="1"/>
    <col min="7521" max="7521" width="10.85546875" style="7" customWidth="1"/>
    <col min="7522" max="7531" width="11.42578125" style="7" customWidth="1"/>
    <col min="7532" max="7532" width="18.28515625" style="7" customWidth="1"/>
    <col min="7533" max="7534" width="12.7109375" style="7" customWidth="1"/>
    <col min="7535" max="7557" width="11.42578125" style="7" customWidth="1"/>
    <col min="7558" max="7559" width="11.28515625" style="7" customWidth="1"/>
    <col min="7560" max="7681" width="9.140625" style="7"/>
    <col min="7682" max="7687" width="16.7109375" style="7" customWidth="1"/>
    <col min="7688" max="7688" width="9.140625" style="7"/>
    <col min="7689" max="7694" width="12.7109375" style="7" customWidth="1"/>
    <col min="7695" max="7695" width="9.140625" style="7" customWidth="1"/>
    <col min="7696" max="7696" width="9.7109375" style="7" customWidth="1"/>
    <col min="7697" max="7697" width="13.85546875" style="7" customWidth="1"/>
    <col min="7698" max="7698" width="13.28515625" style="7" bestFit="1" customWidth="1"/>
    <col min="7699" max="7699" width="12.42578125" style="7" customWidth="1"/>
    <col min="7700" max="7700" width="11.7109375" style="7" customWidth="1"/>
    <col min="7701" max="7701" width="12.85546875" style="7" customWidth="1"/>
    <col min="7702" max="7702" width="11.7109375" style="7" customWidth="1"/>
    <col min="7703" max="7703" width="11.85546875" style="7" customWidth="1"/>
    <col min="7704" max="7704" width="12.42578125" style="7" customWidth="1"/>
    <col min="7705" max="7705" width="12.7109375" style="7" bestFit="1" customWidth="1"/>
    <col min="7706" max="7706" width="12.5703125" style="7" customWidth="1"/>
    <col min="7707" max="7707" width="12" style="7" customWidth="1"/>
    <col min="7708" max="7708" width="12.42578125" style="7" bestFit="1" customWidth="1"/>
    <col min="7709" max="7709" width="2" style="7" customWidth="1"/>
    <col min="7710" max="7710" width="10.42578125" style="7" customWidth="1"/>
    <col min="7711" max="7711" width="13.140625" style="7" customWidth="1"/>
    <col min="7712" max="7712" width="11.5703125" style="7" customWidth="1"/>
    <col min="7713" max="7715" width="11.85546875" style="7" customWidth="1"/>
    <col min="7716" max="7716" width="10.7109375" style="7" customWidth="1"/>
    <col min="7717" max="7717" width="10" style="7" customWidth="1"/>
    <col min="7718" max="7718" width="10.7109375" style="7" customWidth="1"/>
    <col min="7719" max="7719" width="11.140625" style="7" customWidth="1"/>
    <col min="7720" max="7720" width="13.5703125" style="7" customWidth="1"/>
    <col min="7721" max="7721" width="11.42578125" style="7" customWidth="1"/>
    <col min="7722" max="7722" width="12.140625" style="7" customWidth="1"/>
    <col min="7723" max="7723" width="12.7109375" style="7" bestFit="1" customWidth="1"/>
    <col min="7724" max="7724" width="1.28515625" style="7" customWidth="1"/>
    <col min="7725" max="7725" width="9.42578125" style="7" customWidth="1"/>
    <col min="7726" max="7726" width="13.42578125" style="7" customWidth="1"/>
    <col min="7727" max="7727" width="12.42578125" style="7" customWidth="1"/>
    <col min="7728" max="7729" width="12.5703125" style="7" customWidth="1"/>
    <col min="7730" max="7730" width="11.42578125" style="7" customWidth="1"/>
    <col min="7731" max="7731" width="13.28515625" style="7" customWidth="1"/>
    <col min="7732" max="7732" width="12.7109375" style="7" customWidth="1"/>
    <col min="7733" max="7733" width="14.28515625" style="7" customWidth="1"/>
    <col min="7734" max="7734" width="11.7109375" style="7" customWidth="1"/>
    <col min="7735" max="7735" width="11.28515625" style="7" customWidth="1"/>
    <col min="7736" max="7736" width="22.5703125" style="7" customWidth="1"/>
    <col min="7737" max="7737" width="9.140625" style="7"/>
    <col min="7738" max="7748" width="11.42578125" style="7" customWidth="1"/>
    <col min="7749" max="7749" width="11.85546875" style="7" customWidth="1"/>
    <col min="7750" max="7750" width="4.140625" style="7" customWidth="1"/>
    <col min="7751" max="7763" width="11.42578125" style="7" customWidth="1"/>
    <col min="7764" max="7764" width="11" style="7" bestFit="1" customWidth="1"/>
    <col min="7765" max="7765" width="2.140625" style="7" customWidth="1"/>
    <col min="7766" max="7766" width="9.42578125" style="7" customWidth="1"/>
    <col min="7767" max="7776" width="11.42578125" style="7" customWidth="1"/>
    <col min="7777" max="7777" width="10.85546875" style="7" customWidth="1"/>
    <col min="7778" max="7787" width="11.42578125" style="7" customWidth="1"/>
    <col min="7788" max="7788" width="18.28515625" style="7" customWidth="1"/>
    <col min="7789" max="7790" width="12.7109375" style="7" customWidth="1"/>
    <col min="7791" max="7813" width="11.42578125" style="7" customWidth="1"/>
    <col min="7814" max="7815" width="11.28515625" style="7" customWidth="1"/>
    <col min="7816" max="7937" width="9.140625" style="7"/>
    <col min="7938" max="7943" width="16.7109375" style="7" customWidth="1"/>
    <col min="7944" max="7944" width="9.140625" style="7"/>
    <col min="7945" max="7950" width="12.7109375" style="7" customWidth="1"/>
    <col min="7951" max="7951" width="9.140625" style="7" customWidth="1"/>
    <col min="7952" max="7952" width="9.7109375" style="7" customWidth="1"/>
    <col min="7953" max="7953" width="13.85546875" style="7" customWidth="1"/>
    <col min="7954" max="7954" width="13.28515625" style="7" bestFit="1" customWidth="1"/>
    <col min="7955" max="7955" width="12.42578125" style="7" customWidth="1"/>
    <col min="7956" max="7956" width="11.7109375" style="7" customWidth="1"/>
    <col min="7957" max="7957" width="12.85546875" style="7" customWidth="1"/>
    <col min="7958" max="7958" width="11.7109375" style="7" customWidth="1"/>
    <col min="7959" max="7959" width="11.85546875" style="7" customWidth="1"/>
    <col min="7960" max="7960" width="12.42578125" style="7" customWidth="1"/>
    <col min="7961" max="7961" width="12.7109375" style="7" bestFit="1" customWidth="1"/>
    <col min="7962" max="7962" width="12.5703125" style="7" customWidth="1"/>
    <col min="7963" max="7963" width="12" style="7" customWidth="1"/>
    <col min="7964" max="7964" width="12.42578125" style="7" bestFit="1" customWidth="1"/>
    <col min="7965" max="7965" width="2" style="7" customWidth="1"/>
    <col min="7966" max="7966" width="10.42578125" style="7" customWidth="1"/>
    <col min="7967" max="7967" width="13.140625" style="7" customWidth="1"/>
    <col min="7968" max="7968" width="11.5703125" style="7" customWidth="1"/>
    <col min="7969" max="7971" width="11.85546875" style="7" customWidth="1"/>
    <col min="7972" max="7972" width="10.7109375" style="7" customWidth="1"/>
    <col min="7973" max="7973" width="10" style="7" customWidth="1"/>
    <col min="7974" max="7974" width="10.7109375" style="7" customWidth="1"/>
    <col min="7975" max="7975" width="11.140625" style="7" customWidth="1"/>
    <col min="7976" max="7976" width="13.5703125" style="7" customWidth="1"/>
    <col min="7977" max="7977" width="11.42578125" style="7" customWidth="1"/>
    <col min="7978" max="7978" width="12.140625" style="7" customWidth="1"/>
    <col min="7979" max="7979" width="12.7109375" style="7" bestFit="1" customWidth="1"/>
    <col min="7980" max="7980" width="1.28515625" style="7" customWidth="1"/>
    <col min="7981" max="7981" width="9.42578125" style="7" customWidth="1"/>
    <col min="7982" max="7982" width="13.42578125" style="7" customWidth="1"/>
    <col min="7983" max="7983" width="12.42578125" style="7" customWidth="1"/>
    <col min="7984" max="7985" width="12.5703125" style="7" customWidth="1"/>
    <col min="7986" max="7986" width="11.42578125" style="7" customWidth="1"/>
    <col min="7987" max="7987" width="13.28515625" style="7" customWidth="1"/>
    <col min="7988" max="7988" width="12.7109375" style="7" customWidth="1"/>
    <col min="7989" max="7989" width="14.28515625" style="7" customWidth="1"/>
    <col min="7990" max="7990" width="11.7109375" style="7" customWidth="1"/>
    <col min="7991" max="7991" width="11.28515625" style="7" customWidth="1"/>
    <col min="7992" max="7992" width="22.5703125" style="7" customWidth="1"/>
    <col min="7993" max="7993" width="9.140625" style="7"/>
    <col min="7994" max="8004" width="11.42578125" style="7" customWidth="1"/>
    <col min="8005" max="8005" width="11.85546875" style="7" customWidth="1"/>
    <col min="8006" max="8006" width="4.140625" style="7" customWidth="1"/>
    <col min="8007" max="8019" width="11.42578125" style="7" customWidth="1"/>
    <col min="8020" max="8020" width="11" style="7" bestFit="1" customWidth="1"/>
    <col min="8021" max="8021" width="2.140625" style="7" customWidth="1"/>
    <col min="8022" max="8022" width="9.42578125" style="7" customWidth="1"/>
    <col min="8023" max="8032" width="11.42578125" style="7" customWidth="1"/>
    <col min="8033" max="8033" width="10.85546875" style="7" customWidth="1"/>
    <col min="8034" max="8043" width="11.42578125" style="7" customWidth="1"/>
    <col min="8044" max="8044" width="18.28515625" style="7" customWidth="1"/>
    <col min="8045" max="8046" width="12.7109375" style="7" customWidth="1"/>
    <col min="8047" max="8069" width="11.42578125" style="7" customWidth="1"/>
    <col min="8070" max="8071" width="11.28515625" style="7" customWidth="1"/>
    <col min="8072" max="8193" width="9.140625" style="7"/>
    <col min="8194" max="8199" width="16.7109375" style="7" customWidth="1"/>
    <col min="8200" max="8200" width="9.140625" style="7"/>
    <col min="8201" max="8206" width="12.7109375" style="7" customWidth="1"/>
    <col min="8207" max="8207" width="9.140625" style="7" customWidth="1"/>
    <col min="8208" max="8208" width="9.7109375" style="7" customWidth="1"/>
    <col min="8209" max="8209" width="13.85546875" style="7" customWidth="1"/>
    <col min="8210" max="8210" width="13.28515625" style="7" bestFit="1" customWidth="1"/>
    <col min="8211" max="8211" width="12.42578125" style="7" customWidth="1"/>
    <col min="8212" max="8212" width="11.7109375" style="7" customWidth="1"/>
    <col min="8213" max="8213" width="12.85546875" style="7" customWidth="1"/>
    <col min="8214" max="8214" width="11.7109375" style="7" customWidth="1"/>
    <col min="8215" max="8215" width="11.85546875" style="7" customWidth="1"/>
    <col min="8216" max="8216" width="12.42578125" style="7" customWidth="1"/>
    <col min="8217" max="8217" width="12.7109375" style="7" bestFit="1" customWidth="1"/>
    <col min="8218" max="8218" width="12.5703125" style="7" customWidth="1"/>
    <col min="8219" max="8219" width="12" style="7" customWidth="1"/>
    <col min="8220" max="8220" width="12.42578125" style="7" bestFit="1" customWidth="1"/>
    <col min="8221" max="8221" width="2" style="7" customWidth="1"/>
    <col min="8222" max="8222" width="10.42578125" style="7" customWidth="1"/>
    <col min="8223" max="8223" width="13.140625" style="7" customWidth="1"/>
    <col min="8224" max="8224" width="11.5703125" style="7" customWidth="1"/>
    <col min="8225" max="8227" width="11.85546875" style="7" customWidth="1"/>
    <col min="8228" max="8228" width="10.7109375" style="7" customWidth="1"/>
    <col min="8229" max="8229" width="10" style="7" customWidth="1"/>
    <col min="8230" max="8230" width="10.7109375" style="7" customWidth="1"/>
    <col min="8231" max="8231" width="11.140625" style="7" customWidth="1"/>
    <col min="8232" max="8232" width="13.5703125" style="7" customWidth="1"/>
    <col min="8233" max="8233" width="11.42578125" style="7" customWidth="1"/>
    <col min="8234" max="8234" width="12.140625" style="7" customWidth="1"/>
    <col min="8235" max="8235" width="12.7109375" style="7" bestFit="1" customWidth="1"/>
    <col min="8236" max="8236" width="1.28515625" style="7" customWidth="1"/>
    <col min="8237" max="8237" width="9.42578125" style="7" customWidth="1"/>
    <col min="8238" max="8238" width="13.42578125" style="7" customWidth="1"/>
    <col min="8239" max="8239" width="12.42578125" style="7" customWidth="1"/>
    <col min="8240" max="8241" width="12.5703125" style="7" customWidth="1"/>
    <col min="8242" max="8242" width="11.42578125" style="7" customWidth="1"/>
    <col min="8243" max="8243" width="13.28515625" style="7" customWidth="1"/>
    <col min="8244" max="8244" width="12.7109375" style="7" customWidth="1"/>
    <col min="8245" max="8245" width="14.28515625" style="7" customWidth="1"/>
    <col min="8246" max="8246" width="11.7109375" style="7" customWidth="1"/>
    <col min="8247" max="8247" width="11.28515625" style="7" customWidth="1"/>
    <col min="8248" max="8248" width="22.5703125" style="7" customWidth="1"/>
    <col min="8249" max="8249" width="9.140625" style="7"/>
    <col min="8250" max="8260" width="11.42578125" style="7" customWidth="1"/>
    <col min="8261" max="8261" width="11.85546875" style="7" customWidth="1"/>
    <col min="8262" max="8262" width="4.140625" style="7" customWidth="1"/>
    <col min="8263" max="8275" width="11.42578125" style="7" customWidth="1"/>
    <col min="8276" max="8276" width="11" style="7" bestFit="1" customWidth="1"/>
    <col min="8277" max="8277" width="2.140625" style="7" customWidth="1"/>
    <col min="8278" max="8278" width="9.42578125" style="7" customWidth="1"/>
    <col min="8279" max="8288" width="11.42578125" style="7" customWidth="1"/>
    <col min="8289" max="8289" width="10.85546875" style="7" customWidth="1"/>
    <col min="8290" max="8299" width="11.42578125" style="7" customWidth="1"/>
    <col min="8300" max="8300" width="18.28515625" style="7" customWidth="1"/>
    <col min="8301" max="8302" width="12.7109375" style="7" customWidth="1"/>
    <col min="8303" max="8325" width="11.42578125" style="7" customWidth="1"/>
    <col min="8326" max="8327" width="11.28515625" style="7" customWidth="1"/>
    <col min="8328" max="8449" width="9.140625" style="7"/>
    <col min="8450" max="8455" width="16.7109375" style="7" customWidth="1"/>
    <col min="8456" max="8456" width="9.140625" style="7"/>
    <col min="8457" max="8462" width="12.7109375" style="7" customWidth="1"/>
    <col min="8463" max="8463" width="9.140625" style="7" customWidth="1"/>
    <col min="8464" max="8464" width="9.7109375" style="7" customWidth="1"/>
    <col min="8465" max="8465" width="13.85546875" style="7" customWidth="1"/>
    <col min="8466" max="8466" width="13.28515625" style="7" bestFit="1" customWidth="1"/>
    <col min="8467" max="8467" width="12.42578125" style="7" customWidth="1"/>
    <col min="8468" max="8468" width="11.7109375" style="7" customWidth="1"/>
    <col min="8469" max="8469" width="12.85546875" style="7" customWidth="1"/>
    <col min="8470" max="8470" width="11.7109375" style="7" customWidth="1"/>
    <col min="8471" max="8471" width="11.85546875" style="7" customWidth="1"/>
    <col min="8472" max="8472" width="12.42578125" style="7" customWidth="1"/>
    <col min="8473" max="8473" width="12.7109375" style="7" bestFit="1" customWidth="1"/>
    <col min="8474" max="8474" width="12.5703125" style="7" customWidth="1"/>
    <col min="8475" max="8475" width="12" style="7" customWidth="1"/>
    <col min="8476" max="8476" width="12.42578125" style="7" bestFit="1" customWidth="1"/>
    <col min="8477" max="8477" width="2" style="7" customWidth="1"/>
    <col min="8478" max="8478" width="10.42578125" style="7" customWidth="1"/>
    <col min="8479" max="8479" width="13.140625" style="7" customWidth="1"/>
    <col min="8480" max="8480" width="11.5703125" style="7" customWidth="1"/>
    <col min="8481" max="8483" width="11.85546875" style="7" customWidth="1"/>
    <col min="8484" max="8484" width="10.7109375" style="7" customWidth="1"/>
    <col min="8485" max="8485" width="10" style="7" customWidth="1"/>
    <col min="8486" max="8486" width="10.7109375" style="7" customWidth="1"/>
    <col min="8487" max="8487" width="11.140625" style="7" customWidth="1"/>
    <col min="8488" max="8488" width="13.5703125" style="7" customWidth="1"/>
    <col min="8489" max="8489" width="11.42578125" style="7" customWidth="1"/>
    <col min="8490" max="8490" width="12.140625" style="7" customWidth="1"/>
    <col min="8491" max="8491" width="12.7109375" style="7" bestFit="1" customWidth="1"/>
    <col min="8492" max="8492" width="1.28515625" style="7" customWidth="1"/>
    <col min="8493" max="8493" width="9.42578125" style="7" customWidth="1"/>
    <col min="8494" max="8494" width="13.42578125" style="7" customWidth="1"/>
    <col min="8495" max="8495" width="12.42578125" style="7" customWidth="1"/>
    <col min="8496" max="8497" width="12.5703125" style="7" customWidth="1"/>
    <col min="8498" max="8498" width="11.42578125" style="7" customWidth="1"/>
    <col min="8499" max="8499" width="13.28515625" style="7" customWidth="1"/>
    <col min="8500" max="8500" width="12.7109375" style="7" customWidth="1"/>
    <col min="8501" max="8501" width="14.28515625" style="7" customWidth="1"/>
    <col min="8502" max="8502" width="11.7109375" style="7" customWidth="1"/>
    <col min="8503" max="8503" width="11.28515625" style="7" customWidth="1"/>
    <col min="8504" max="8504" width="22.5703125" style="7" customWidth="1"/>
    <col min="8505" max="8505" width="9.140625" style="7"/>
    <col min="8506" max="8516" width="11.42578125" style="7" customWidth="1"/>
    <col min="8517" max="8517" width="11.85546875" style="7" customWidth="1"/>
    <col min="8518" max="8518" width="4.140625" style="7" customWidth="1"/>
    <col min="8519" max="8531" width="11.42578125" style="7" customWidth="1"/>
    <col min="8532" max="8532" width="11" style="7" bestFit="1" customWidth="1"/>
    <col min="8533" max="8533" width="2.140625" style="7" customWidth="1"/>
    <col min="8534" max="8534" width="9.42578125" style="7" customWidth="1"/>
    <col min="8535" max="8544" width="11.42578125" style="7" customWidth="1"/>
    <col min="8545" max="8545" width="10.85546875" style="7" customWidth="1"/>
    <col min="8546" max="8555" width="11.42578125" style="7" customWidth="1"/>
    <col min="8556" max="8556" width="18.28515625" style="7" customWidth="1"/>
    <col min="8557" max="8558" width="12.7109375" style="7" customWidth="1"/>
    <col min="8559" max="8581" width="11.42578125" style="7" customWidth="1"/>
    <col min="8582" max="8583" width="11.28515625" style="7" customWidth="1"/>
    <col min="8584" max="8705" width="9.140625" style="7"/>
    <col min="8706" max="8711" width="16.7109375" style="7" customWidth="1"/>
    <col min="8712" max="8712" width="9.140625" style="7"/>
    <col min="8713" max="8718" width="12.7109375" style="7" customWidth="1"/>
    <col min="8719" max="8719" width="9.140625" style="7" customWidth="1"/>
    <col min="8720" max="8720" width="9.7109375" style="7" customWidth="1"/>
    <col min="8721" max="8721" width="13.85546875" style="7" customWidth="1"/>
    <col min="8722" max="8722" width="13.28515625" style="7" bestFit="1" customWidth="1"/>
    <col min="8723" max="8723" width="12.42578125" style="7" customWidth="1"/>
    <col min="8724" max="8724" width="11.7109375" style="7" customWidth="1"/>
    <col min="8725" max="8725" width="12.85546875" style="7" customWidth="1"/>
    <col min="8726" max="8726" width="11.7109375" style="7" customWidth="1"/>
    <col min="8727" max="8727" width="11.85546875" style="7" customWidth="1"/>
    <col min="8728" max="8728" width="12.42578125" style="7" customWidth="1"/>
    <col min="8729" max="8729" width="12.7109375" style="7" bestFit="1" customWidth="1"/>
    <col min="8730" max="8730" width="12.5703125" style="7" customWidth="1"/>
    <col min="8731" max="8731" width="12" style="7" customWidth="1"/>
    <col min="8732" max="8732" width="12.42578125" style="7" bestFit="1" customWidth="1"/>
    <col min="8733" max="8733" width="2" style="7" customWidth="1"/>
    <col min="8734" max="8734" width="10.42578125" style="7" customWidth="1"/>
    <col min="8735" max="8735" width="13.140625" style="7" customWidth="1"/>
    <col min="8736" max="8736" width="11.5703125" style="7" customWidth="1"/>
    <col min="8737" max="8739" width="11.85546875" style="7" customWidth="1"/>
    <col min="8740" max="8740" width="10.7109375" style="7" customWidth="1"/>
    <col min="8741" max="8741" width="10" style="7" customWidth="1"/>
    <col min="8742" max="8742" width="10.7109375" style="7" customWidth="1"/>
    <col min="8743" max="8743" width="11.140625" style="7" customWidth="1"/>
    <col min="8744" max="8744" width="13.5703125" style="7" customWidth="1"/>
    <col min="8745" max="8745" width="11.42578125" style="7" customWidth="1"/>
    <col min="8746" max="8746" width="12.140625" style="7" customWidth="1"/>
    <col min="8747" max="8747" width="12.7109375" style="7" bestFit="1" customWidth="1"/>
    <col min="8748" max="8748" width="1.28515625" style="7" customWidth="1"/>
    <col min="8749" max="8749" width="9.42578125" style="7" customWidth="1"/>
    <col min="8750" max="8750" width="13.42578125" style="7" customWidth="1"/>
    <col min="8751" max="8751" width="12.42578125" style="7" customWidth="1"/>
    <col min="8752" max="8753" width="12.5703125" style="7" customWidth="1"/>
    <col min="8754" max="8754" width="11.42578125" style="7" customWidth="1"/>
    <col min="8755" max="8755" width="13.28515625" style="7" customWidth="1"/>
    <col min="8756" max="8756" width="12.7109375" style="7" customWidth="1"/>
    <col min="8757" max="8757" width="14.28515625" style="7" customWidth="1"/>
    <col min="8758" max="8758" width="11.7109375" style="7" customWidth="1"/>
    <col min="8759" max="8759" width="11.28515625" style="7" customWidth="1"/>
    <col min="8760" max="8760" width="22.5703125" style="7" customWidth="1"/>
    <col min="8761" max="8761" width="9.140625" style="7"/>
    <col min="8762" max="8772" width="11.42578125" style="7" customWidth="1"/>
    <col min="8773" max="8773" width="11.85546875" style="7" customWidth="1"/>
    <col min="8774" max="8774" width="4.140625" style="7" customWidth="1"/>
    <col min="8775" max="8787" width="11.42578125" style="7" customWidth="1"/>
    <col min="8788" max="8788" width="11" style="7" bestFit="1" customWidth="1"/>
    <col min="8789" max="8789" width="2.140625" style="7" customWidth="1"/>
    <col min="8790" max="8790" width="9.42578125" style="7" customWidth="1"/>
    <col min="8791" max="8800" width="11.42578125" style="7" customWidth="1"/>
    <col min="8801" max="8801" width="10.85546875" style="7" customWidth="1"/>
    <col min="8802" max="8811" width="11.42578125" style="7" customWidth="1"/>
    <col min="8812" max="8812" width="18.28515625" style="7" customWidth="1"/>
    <col min="8813" max="8814" width="12.7109375" style="7" customWidth="1"/>
    <col min="8815" max="8837" width="11.42578125" style="7" customWidth="1"/>
    <col min="8838" max="8839" width="11.28515625" style="7" customWidth="1"/>
    <col min="8840" max="8961" width="9.140625" style="7"/>
    <col min="8962" max="8967" width="16.7109375" style="7" customWidth="1"/>
    <col min="8968" max="8968" width="9.140625" style="7"/>
    <col min="8969" max="8974" width="12.7109375" style="7" customWidth="1"/>
    <col min="8975" max="8975" width="9.140625" style="7" customWidth="1"/>
    <col min="8976" max="8976" width="9.7109375" style="7" customWidth="1"/>
    <col min="8977" max="8977" width="13.85546875" style="7" customWidth="1"/>
    <col min="8978" max="8978" width="13.28515625" style="7" bestFit="1" customWidth="1"/>
    <col min="8979" max="8979" width="12.42578125" style="7" customWidth="1"/>
    <col min="8980" max="8980" width="11.7109375" style="7" customWidth="1"/>
    <col min="8981" max="8981" width="12.85546875" style="7" customWidth="1"/>
    <col min="8982" max="8982" width="11.7109375" style="7" customWidth="1"/>
    <col min="8983" max="8983" width="11.85546875" style="7" customWidth="1"/>
    <col min="8984" max="8984" width="12.42578125" style="7" customWidth="1"/>
    <col min="8985" max="8985" width="12.7109375" style="7" bestFit="1" customWidth="1"/>
    <col min="8986" max="8986" width="12.5703125" style="7" customWidth="1"/>
    <col min="8987" max="8987" width="12" style="7" customWidth="1"/>
    <col min="8988" max="8988" width="12.42578125" style="7" bestFit="1" customWidth="1"/>
    <col min="8989" max="8989" width="2" style="7" customWidth="1"/>
    <col min="8990" max="8990" width="10.42578125" style="7" customWidth="1"/>
    <col min="8991" max="8991" width="13.140625" style="7" customWidth="1"/>
    <col min="8992" max="8992" width="11.5703125" style="7" customWidth="1"/>
    <col min="8993" max="8995" width="11.85546875" style="7" customWidth="1"/>
    <col min="8996" max="8996" width="10.7109375" style="7" customWidth="1"/>
    <col min="8997" max="8997" width="10" style="7" customWidth="1"/>
    <col min="8998" max="8998" width="10.7109375" style="7" customWidth="1"/>
    <col min="8999" max="8999" width="11.140625" style="7" customWidth="1"/>
    <col min="9000" max="9000" width="13.5703125" style="7" customWidth="1"/>
    <col min="9001" max="9001" width="11.42578125" style="7" customWidth="1"/>
    <col min="9002" max="9002" width="12.140625" style="7" customWidth="1"/>
    <col min="9003" max="9003" width="12.7109375" style="7" bestFit="1" customWidth="1"/>
    <col min="9004" max="9004" width="1.28515625" style="7" customWidth="1"/>
    <col min="9005" max="9005" width="9.42578125" style="7" customWidth="1"/>
    <col min="9006" max="9006" width="13.42578125" style="7" customWidth="1"/>
    <col min="9007" max="9007" width="12.42578125" style="7" customWidth="1"/>
    <col min="9008" max="9009" width="12.5703125" style="7" customWidth="1"/>
    <col min="9010" max="9010" width="11.42578125" style="7" customWidth="1"/>
    <col min="9011" max="9011" width="13.28515625" style="7" customWidth="1"/>
    <col min="9012" max="9012" width="12.7109375" style="7" customWidth="1"/>
    <col min="9013" max="9013" width="14.28515625" style="7" customWidth="1"/>
    <col min="9014" max="9014" width="11.7109375" style="7" customWidth="1"/>
    <col min="9015" max="9015" width="11.28515625" style="7" customWidth="1"/>
    <col min="9016" max="9016" width="22.5703125" style="7" customWidth="1"/>
    <col min="9017" max="9017" width="9.140625" style="7"/>
    <col min="9018" max="9028" width="11.42578125" style="7" customWidth="1"/>
    <col min="9029" max="9029" width="11.85546875" style="7" customWidth="1"/>
    <col min="9030" max="9030" width="4.140625" style="7" customWidth="1"/>
    <col min="9031" max="9043" width="11.42578125" style="7" customWidth="1"/>
    <col min="9044" max="9044" width="11" style="7" bestFit="1" customWidth="1"/>
    <col min="9045" max="9045" width="2.140625" style="7" customWidth="1"/>
    <col min="9046" max="9046" width="9.42578125" style="7" customWidth="1"/>
    <col min="9047" max="9056" width="11.42578125" style="7" customWidth="1"/>
    <col min="9057" max="9057" width="10.85546875" style="7" customWidth="1"/>
    <col min="9058" max="9067" width="11.42578125" style="7" customWidth="1"/>
    <col min="9068" max="9068" width="18.28515625" style="7" customWidth="1"/>
    <col min="9069" max="9070" width="12.7109375" style="7" customWidth="1"/>
    <col min="9071" max="9093" width="11.42578125" style="7" customWidth="1"/>
    <col min="9094" max="9095" width="11.28515625" style="7" customWidth="1"/>
    <col min="9096" max="9217" width="9.140625" style="7"/>
    <col min="9218" max="9223" width="16.7109375" style="7" customWidth="1"/>
    <col min="9224" max="9224" width="9.140625" style="7"/>
    <col min="9225" max="9230" width="12.7109375" style="7" customWidth="1"/>
    <col min="9231" max="9231" width="9.140625" style="7" customWidth="1"/>
    <col min="9232" max="9232" width="9.7109375" style="7" customWidth="1"/>
    <col min="9233" max="9233" width="13.85546875" style="7" customWidth="1"/>
    <col min="9234" max="9234" width="13.28515625" style="7" bestFit="1" customWidth="1"/>
    <col min="9235" max="9235" width="12.42578125" style="7" customWidth="1"/>
    <col min="9236" max="9236" width="11.7109375" style="7" customWidth="1"/>
    <col min="9237" max="9237" width="12.85546875" style="7" customWidth="1"/>
    <col min="9238" max="9238" width="11.7109375" style="7" customWidth="1"/>
    <col min="9239" max="9239" width="11.85546875" style="7" customWidth="1"/>
    <col min="9240" max="9240" width="12.42578125" style="7" customWidth="1"/>
    <col min="9241" max="9241" width="12.7109375" style="7" bestFit="1" customWidth="1"/>
    <col min="9242" max="9242" width="12.5703125" style="7" customWidth="1"/>
    <col min="9243" max="9243" width="12" style="7" customWidth="1"/>
    <col min="9244" max="9244" width="12.42578125" style="7" bestFit="1" customWidth="1"/>
    <col min="9245" max="9245" width="2" style="7" customWidth="1"/>
    <col min="9246" max="9246" width="10.42578125" style="7" customWidth="1"/>
    <col min="9247" max="9247" width="13.140625" style="7" customWidth="1"/>
    <col min="9248" max="9248" width="11.5703125" style="7" customWidth="1"/>
    <col min="9249" max="9251" width="11.85546875" style="7" customWidth="1"/>
    <col min="9252" max="9252" width="10.7109375" style="7" customWidth="1"/>
    <col min="9253" max="9253" width="10" style="7" customWidth="1"/>
    <col min="9254" max="9254" width="10.7109375" style="7" customWidth="1"/>
    <col min="9255" max="9255" width="11.140625" style="7" customWidth="1"/>
    <col min="9256" max="9256" width="13.5703125" style="7" customWidth="1"/>
    <col min="9257" max="9257" width="11.42578125" style="7" customWidth="1"/>
    <col min="9258" max="9258" width="12.140625" style="7" customWidth="1"/>
    <col min="9259" max="9259" width="12.7109375" style="7" bestFit="1" customWidth="1"/>
    <col min="9260" max="9260" width="1.28515625" style="7" customWidth="1"/>
    <col min="9261" max="9261" width="9.42578125" style="7" customWidth="1"/>
    <col min="9262" max="9262" width="13.42578125" style="7" customWidth="1"/>
    <col min="9263" max="9263" width="12.42578125" style="7" customWidth="1"/>
    <col min="9264" max="9265" width="12.5703125" style="7" customWidth="1"/>
    <col min="9266" max="9266" width="11.42578125" style="7" customWidth="1"/>
    <col min="9267" max="9267" width="13.28515625" style="7" customWidth="1"/>
    <col min="9268" max="9268" width="12.7109375" style="7" customWidth="1"/>
    <col min="9269" max="9269" width="14.28515625" style="7" customWidth="1"/>
    <col min="9270" max="9270" width="11.7109375" style="7" customWidth="1"/>
    <col min="9271" max="9271" width="11.28515625" style="7" customWidth="1"/>
    <col min="9272" max="9272" width="22.5703125" style="7" customWidth="1"/>
    <col min="9273" max="9273" width="9.140625" style="7"/>
    <col min="9274" max="9284" width="11.42578125" style="7" customWidth="1"/>
    <col min="9285" max="9285" width="11.85546875" style="7" customWidth="1"/>
    <col min="9286" max="9286" width="4.140625" style="7" customWidth="1"/>
    <col min="9287" max="9299" width="11.42578125" style="7" customWidth="1"/>
    <col min="9300" max="9300" width="11" style="7" bestFit="1" customWidth="1"/>
    <col min="9301" max="9301" width="2.140625" style="7" customWidth="1"/>
    <col min="9302" max="9302" width="9.42578125" style="7" customWidth="1"/>
    <col min="9303" max="9312" width="11.42578125" style="7" customWidth="1"/>
    <col min="9313" max="9313" width="10.85546875" style="7" customWidth="1"/>
    <col min="9314" max="9323" width="11.42578125" style="7" customWidth="1"/>
    <col min="9324" max="9324" width="18.28515625" style="7" customWidth="1"/>
    <col min="9325" max="9326" width="12.7109375" style="7" customWidth="1"/>
    <col min="9327" max="9349" width="11.42578125" style="7" customWidth="1"/>
    <col min="9350" max="9351" width="11.28515625" style="7" customWidth="1"/>
    <col min="9352" max="9473" width="9.140625" style="7"/>
    <col min="9474" max="9479" width="16.7109375" style="7" customWidth="1"/>
    <col min="9480" max="9480" width="9.140625" style="7"/>
    <col min="9481" max="9486" width="12.7109375" style="7" customWidth="1"/>
    <col min="9487" max="9487" width="9.140625" style="7" customWidth="1"/>
    <col min="9488" max="9488" width="9.7109375" style="7" customWidth="1"/>
    <col min="9489" max="9489" width="13.85546875" style="7" customWidth="1"/>
    <col min="9490" max="9490" width="13.28515625" style="7" bestFit="1" customWidth="1"/>
    <col min="9491" max="9491" width="12.42578125" style="7" customWidth="1"/>
    <col min="9492" max="9492" width="11.7109375" style="7" customWidth="1"/>
    <col min="9493" max="9493" width="12.85546875" style="7" customWidth="1"/>
    <col min="9494" max="9494" width="11.7109375" style="7" customWidth="1"/>
    <col min="9495" max="9495" width="11.85546875" style="7" customWidth="1"/>
    <col min="9496" max="9496" width="12.42578125" style="7" customWidth="1"/>
    <col min="9497" max="9497" width="12.7109375" style="7" bestFit="1" customWidth="1"/>
    <col min="9498" max="9498" width="12.5703125" style="7" customWidth="1"/>
    <col min="9499" max="9499" width="12" style="7" customWidth="1"/>
    <col min="9500" max="9500" width="12.42578125" style="7" bestFit="1" customWidth="1"/>
    <col min="9501" max="9501" width="2" style="7" customWidth="1"/>
    <col min="9502" max="9502" width="10.42578125" style="7" customWidth="1"/>
    <col min="9503" max="9503" width="13.140625" style="7" customWidth="1"/>
    <col min="9504" max="9504" width="11.5703125" style="7" customWidth="1"/>
    <col min="9505" max="9507" width="11.85546875" style="7" customWidth="1"/>
    <col min="9508" max="9508" width="10.7109375" style="7" customWidth="1"/>
    <col min="9509" max="9509" width="10" style="7" customWidth="1"/>
    <col min="9510" max="9510" width="10.7109375" style="7" customWidth="1"/>
    <col min="9511" max="9511" width="11.140625" style="7" customWidth="1"/>
    <col min="9512" max="9512" width="13.5703125" style="7" customWidth="1"/>
    <col min="9513" max="9513" width="11.42578125" style="7" customWidth="1"/>
    <col min="9514" max="9514" width="12.140625" style="7" customWidth="1"/>
    <col min="9515" max="9515" width="12.7109375" style="7" bestFit="1" customWidth="1"/>
    <col min="9516" max="9516" width="1.28515625" style="7" customWidth="1"/>
    <col min="9517" max="9517" width="9.42578125" style="7" customWidth="1"/>
    <col min="9518" max="9518" width="13.42578125" style="7" customWidth="1"/>
    <col min="9519" max="9519" width="12.42578125" style="7" customWidth="1"/>
    <col min="9520" max="9521" width="12.5703125" style="7" customWidth="1"/>
    <col min="9522" max="9522" width="11.42578125" style="7" customWidth="1"/>
    <col min="9523" max="9523" width="13.28515625" style="7" customWidth="1"/>
    <col min="9524" max="9524" width="12.7109375" style="7" customWidth="1"/>
    <col min="9525" max="9525" width="14.28515625" style="7" customWidth="1"/>
    <col min="9526" max="9526" width="11.7109375" style="7" customWidth="1"/>
    <col min="9527" max="9527" width="11.28515625" style="7" customWidth="1"/>
    <col min="9528" max="9528" width="22.5703125" style="7" customWidth="1"/>
    <col min="9529" max="9529" width="9.140625" style="7"/>
    <col min="9530" max="9540" width="11.42578125" style="7" customWidth="1"/>
    <col min="9541" max="9541" width="11.85546875" style="7" customWidth="1"/>
    <col min="9542" max="9542" width="4.140625" style="7" customWidth="1"/>
    <col min="9543" max="9555" width="11.42578125" style="7" customWidth="1"/>
    <col min="9556" max="9556" width="11" style="7" bestFit="1" customWidth="1"/>
    <col min="9557" max="9557" width="2.140625" style="7" customWidth="1"/>
    <col min="9558" max="9558" width="9.42578125" style="7" customWidth="1"/>
    <col min="9559" max="9568" width="11.42578125" style="7" customWidth="1"/>
    <col min="9569" max="9569" width="10.85546875" style="7" customWidth="1"/>
    <col min="9570" max="9579" width="11.42578125" style="7" customWidth="1"/>
    <col min="9580" max="9580" width="18.28515625" style="7" customWidth="1"/>
    <col min="9581" max="9582" width="12.7109375" style="7" customWidth="1"/>
    <col min="9583" max="9605" width="11.42578125" style="7" customWidth="1"/>
    <col min="9606" max="9607" width="11.28515625" style="7" customWidth="1"/>
    <col min="9608" max="9729" width="9.140625" style="7"/>
    <col min="9730" max="9735" width="16.7109375" style="7" customWidth="1"/>
    <col min="9736" max="9736" width="9.140625" style="7"/>
    <col min="9737" max="9742" width="12.7109375" style="7" customWidth="1"/>
    <col min="9743" max="9743" width="9.140625" style="7" customWidth="1"/>
    <col min="9744" max="9744" width="9.7109375" style="7" customWidth="1"/>
    <col min="9745" max="9745" width="13.85546875" style="7" customWidth="1"/>
    <col min="9746" max="9746" width="13.28515625" style="7" bestFit="1" customWidth="1"/>
    <col min="9747" max="9747" width="12.42578125" style="7" customWidth="1"/>
    <col min="9748" max="9748" width="11.7109375" style="7" customWidth="1"/>
    <col min="9749" max="9749" width="12.85546875" style="7" customWidth="1"/>
    <col min="9750" max="9750" width="11.7109375" style="7" customWidth="1"/>
    <col min="9751" max="9751" width="11.85546875" style="7" customWidth="1"/>
    <col min="9752" max="9752" width="12.42578125" style="7" customWidth="1"/>
    <col min="9753" max="9753" width="12.7109375" style="7" bestFit="1" customWidth="1"/>
    <col min="9754" max="9754" width="12.5703125" style="7" customWidth="1"/>
    <col min="9755" max="9755" width="12" style="7" customWidth="1"/>
    <col min="9756" max="9756" width="12.42578125" style="7" bestFit="1" customWidth="1"/>
    <col min="9757" max="9757" width="2" style="7" customWidth="1"/>
    <col min="9758" max="9758" width="10.42578125" style="7" customWidth="1"/>
    <col min="9759" max="9759" width="13.140625" style="7" customWidth="1"/>
    <col min="9760" max="9760" width="11.5703125" style="7" customWidth="1"/>
    <col min="9761" max="9763" width="11.85546875" style="7" customWidth="1"/>
    <col min="9764" max="9764" width="10.7109375" style="7" customWidth="1"/>
    <col min="9765" max="9765" width="10" style="7" customWidth="1"/>
    <col min="9766" max="9766" width="10.7109375" style="7" customWidth="1"/>
    <col min="9767" max="9767" width="11.140625" style="7" customWidth="1"/>
    <col min="9768" max="9768" width="13.5703125" style="7" customWidth="1"/>
    <col min="9769" max="9769" width="11.42578125" style="7" customWidth="1"/>
    <col min="9770" max="9770" width="12.140625" style="7" customWidth="1"/>
    <col min="9771" max="9771" width="12.7109375" style="7" bestFit="1" customWidth="1"/>
    <col min="9772" max="9772" width="1.28515625" style="7" customWidth="1"/>
    <col min="9773" max="9773" width="9.42578125" style="7" customWidth="1"/>
    <col min="9774" max="9774" width="13.42578125" style="7" customWidth="1"/>
    <col min="9775" max="9775" width="12.42578125" style="7" customWidth="1"/>
    <col min="9776" max="9777" width="12.5703125" style="7" customWidth="1"/>
    <col min="9778" max="9778" width="11.42578125" style="7" customWidth="1"/>
    <col min="9779" max="9779" width="13.28515625" style="7" customWidth="1"/>
    <col min="9780" max="9780" width="12.7109375" style="7" customWidth="1"/>
    <col min="9781" max="9781" width="14.28515625" style="7" customWidth="1"/>
    <col min="9782" max="9782" width="11.7109375" style="7" customWidth="1"/>
    <col min="9783" max="9783" width="11.28515625" style="7" customWidth="1"/>
    <col min="9784" max="9784" width="22.5703125" style="7" customWidth="1"/>
    <col min="9785" max="9785" width="9.140625" style="7"/>
    <col min="9786" max="9796" width="11.42578125" style="7" customWidth="1"/>
    <col min="9797" max="9797" width="11.85546875" style="7" customWidth="1"/>
    <col min="9798" max="9798" width="4.140625" style="7" customWidth="1"/>
    <col min="9799" max="9811" width="11.42578125" style="7" customWidth="1"/>
    <col min="9812" max="9812" width="11" style="7" bestFit="1" customWidth="1"/>
    <col min="9813" max="9813" width="2.140625" style="7" customWidth="1"/>
    <col min="9814" max="9814" width="9.42578125" style="7" customWidth="1"/>
    <col min="9815" max="9824" width="11.42578125" style="7" customWidth="1"/>
    <col min="9825" max="9825" width="10.85546875" style="7" customWidth="1"/>
    <col min="9826" max="9835" width="11.42578125" style="7" customWidth="1"/>
    <col min="9836" max="9836" width="18.28515625" style="7" customWidth="1"/>
    <col min="9837" max="9838" width="12.7109375" style="7" customWidth="1"/>
    <col min="9839" max="9861" width="11.42578125" style="7" customWidth="1"/>
    <col min="9862" max="9863" width="11.28515625" style="7" customWidth="1"/>
    <col min="9864" max="9985" width="9.140625" style="7"/>
    <col min="9986" max="9991" width="16.7109375" style="7" customWidth="1"/>
    <col min="9992" max="9992" width="9.140625" style="7"/>
    <col min="9993" max="9998" width="12.7109375" style="7" customWidth="1"/>
    <col min="9999" max="9999" width="9.140625" style="7" customWidth="1"/>
    <col min="10000" max="10000" width="9.7109375" style="7" customWidth="1"/>
    <col min="10001" max="10001" width="13.85546875" style="7" customWidth="1"/>
    <col min="10002" max="10002" width="13.28515625" style="7" bestFit="1" customWidth="1"/>
    <col min="10003" max="10003" width="12.42578125" style="7" customWidth="1"/>
    <col min="10004" max="10004" width="11.7109375" style="7" customWidth="1"/>
    <col min="10005" max="10005" width="12.85546875" style="7" customWidth="1"/>
    <col min="10006" max="10006" width="11.7109375" style="7" customWidth="1"/>
    <col min="10007" max="10007" width="11.85546875" style="7" customWidth="1"/>
    <col min="10008" max="10008" width="12.42578125" style="7" customWidth="1"/>
    <col min="10009" max="10009" width="12.7109375" style="7" bestFit="1" customWidth="1"/>
    <col min="10010" max="10010" width="12.5703125" style="7" customWidth="1"/>
    <col min="10011" max="10011" width="12" style="7" customWidth="1"/>
    <col min="10012" max="10012" width="12.42578125" style="7" bestFit="1" customWidth="1"/>
    <col min="10013" max="10013" width="2" style="7" customWidth="1"/>
    <col min="10014" max="10014" width="10.42578125" style="7" customWidth="1"/>
    <col min="10015" max="10015" width="13.140625" style="7" customWidth="1"/>
    <col min="10016" max="10016" width="11.5703125" style="7" customWidth="1"/>
    <col min="10017" max="10019" width="11.85546875" style="7" customWidth="1"/>
    <col min="10020" max="10020" width="10.7109375" style="7" customWidth="1"/>
    <col min="10021" max="10021" width="10" style="7" customWidth="1"/>
    <col min="10022" max="10022" width="10.7109375" style="7" customWidth="1"/>
    <col min="10023" max="10023" width="11.140625" style="7" customWidth="1"/>
    <col min="10024" max="10024" width="13.5703125" style="7" customWidth="1"/>
    <col min="10025" max="10025" width="11.42578125" style="7" customWidth="1"/>
    <col min="10026" max="10026" width="12.140625" style="7" customWidth="1"/>
    <col min="10027" max="10027" width="12.7109375" style="7" bestFit="1" customWidth="1"/>
    <col min="10028" max="10028" width="1.28515625" style="7" customWidth="1"/>
    <col min="10029" max="10029" width="9.42578125" style="7" customWidth="1"/>
    <col min="10030" max="10030" width="13.42578125" style="7" customWidth="1"/>
    <col min="10031" max="10031" width="12.42578125" style="7" customWidth="1"/>
    <col min="10032" max="10033" width="12.5703125" style="7" customWidth="1"/>
    <col min="10034" max="10034" width="11.42578125" style="7" customWidth="1"/>
    <col min="10035" max="10035" width="13.28515625" style="7" customWidth="1"/>
    <col min="10036" max="10036" width="12.7109375" style="7" customWidth="1"/>
    <col min="10037" max="10037" width="14.28515625" style="7" customWidth="1"/>
    <col min="10038" max="10038" width="11.7109375" style="7" customWidth="1"/>
    <col min="10039" max="10039" width="11.28515625" style="7" customWidth="1"/>
    <col min="10040" max="10040" width="22.5703125" style="7" customWidth="1"/>
    <col min="10041" max="10041" width="9.140625" style="7"/>
    <col min="10042" max="10052" width="11.42578125" style="7" customWidth="1"/>
    <col min="10053" max="10053" width="11.85546875" style="7" customWidth="1"/>
    <col min="10054" max="10054" width="4.140625" style="7" customWidth="1"/>
    <col min="10055" max="10067" width="11.42578125" style="7" customWidth="1"/>
    <col min="10068" max="10068" width="11" style="7" bestFit="1" customWidth="1"/>
    <col min="10069" max="10069" width="2.140625" style="7" customWidth="1"/>
    <col min="10070" max="10070" width="9.42578125" style="7" customWidth="1"/>
    <col min="10071" max="10080" width="11.42578125" style="7" customWidth="1"/>
    <col min="10081" max="10081" width="10.85546875" style="7" customWidth="1"/>
    <col min="10082" max="10091" width="11.42578125" style="7" customWidth="1"/>
    <col min="10092" max="10092" width="18.28515625" style="7" customWidth="1"/>
    <col min="10093" max="10094" width="12.7109375" style="7" customWidth="1"/>
    <col min="10095" max="10117" width="11.42578125" style="7" customWidth="1"/>
    <col min="10118" max="10119" width="11.28515625" style="7" customWidth="1"/>
    <col min="10120" max="10241" width="9.140625" style="7"/>
    <col min="10242" max="10247" width="16.7109375" style="7" customWidth="1"/>
    <col min="10248" max="10248" width="9.140625" style="7"/>
    <col min="10249" max="10254" width="12.7109375" style="7" customWidth="1"/>
    <col min="10255" max="10255" width="9.140625" style="7" customWidth="1"/>
    <col min="10256" max="10256" width="9.7109375" style="7" customWidth="1"/>
    <col min="10257" max="10257" width="13.85546875" style="7" customWidth="1"/>
    <col min="10258" max="10258" width="13.28515625" style="7" bestFit="1" customWidth="1"/>
    <col min="10259" max="10259" width="12.42578125" style="7" customWidth="1"/>
    <col min="10260" max="10260" width="11.7109375" style="7" customWidth="1"/>
    <col min="10261" max="10261" width="12.85546875" style="7" customWidth="1"/>
    <col min="10262" max="10262" width="11.7109375" style="7" customWidth="1"/>
    <col min="10263" max="10263" width="11.85546875" style="7" customWidth="1"/>
    <col min="10264" max="10264" width="12.42578125" style="7" customWidth="1"/>
    <col min="10265" max="10265" width="12.7109375" style="7" bestFit="1" customWidth="1"/>
    <col min="10266" max="10266" width="12.5703125" style="7" customWidth="1"/>
    <col min="10267" max="10267" width="12" style="7" customWidth="1"/>
    <col min="10268" max="10268" width="12.42578125" style="7" bestFit="1" customWidth="1"/>
    <col min="10269" max="10269" width="2" style="7" customWidth="1"/>
    <col min="10270" max="10270" width="10.42578125" style="7" customWidth="1"/>
    <col min="10271" max="10271" width="13.140625" style="7" customWidth="1"/>
    <col min="10272" max="10272" width="11.5703125" style="7" customWidth="1"/>
    <col min="10273" max="10275" width="11.85546875" style="7" customWidth="1"/>
    <col min="10276" max="10276" width="10.7109375" style="7" customWidth="1"/>
    <col min="10277" max="10277" width="10" style="7" customWidth="1"/>
    <col min="10278" max="10278" width="10.7109375" style="7" customWidth="1"/>
    <col min="10279" max="10279" width="11.140625" style="7" customWidth="1"/>
    <col min="10280" max="10280" width="13.5703125" style="7" customWidth="1"/>
    <col min="10281" max="10281" width="11.42578125" style="7" customWidth="1"/>
    <col min="10282" max="10282" width="12.140625" style="7" customWidth="1"/>
    <col min="10283" max="10283" width="12.7109375" style="7" bestFit="1" customWidth="1"/>
    <col min="10284" max="10284" width="1.28515625" style="7" customWidth="1"/>
    <col min="10285" max="10285" width="9.42578125" style="7" customWidth="1"/>
    <col min="10286" max="10286" width="13.42578125" style="7" customWidth="1"/>
    <col min="10287" max="10287" width="12.42578125" style="7" customWidth="1"/>
    <col min="10288" max="10289" width="12.5703125" style="7" customWidth="1"/>
    <col min="10290" max="10290" width="11.42578125" style="7" customWidth="1"/>
    <col min="10291" max="10291" width="13.28515625" style="7" customWidth="1"/>
    <col min="10292" max="10292" width="12.7109375" style="7" customWidth="1"/>
    <col min="10293" max="10293" width="14.28515625" style="7" customWidth="1"/>
    <col min="10294" max="10294" width="11.7109375" style="7" customWidth="1"/>
    <col min="10295" max="10295" width="11.28515625" style="7" customWidth="1"/>
    <col min="10296" max="10296" width="22.5703125" style="7" customWidth="1"/>
    <col min="10297" max="10297" width="9.140625" style="7"/>
    <col min="10298" max="10308" width="11.42578125" style="7" customWidth="1"/>
    <col min="10309" max="10309" width="11.85546875" style="7" customWidth="1"/>
    <col min="10310" max="10310" width="4.140625" style="7" customWidth="1"/>
    <col min="10311" max="10323" width="11.42578125" style="7" customWidth="1"/>
    <col min="10324" max="10324" width="11" style="7" bestFit="1" customWidth="1"/>
    <col min="10325" max="10325" width="2.140625" style="7" customWidth="1"/>
    <col min="10326" max="10326" width="9.42578125" style="7" customWidth="1"/>
    <col min="10327" max="10336" width="11.42578125" style="7" customWidth="1"/>
    <col min="10337" max="10337" width="10.85546875" style="7" customWidth="1"/>
    <col min="10338" max="10347" width="11.42578125" style="7" customWidth="1"/>
    <col min="10348" max="10348" width="18.28515625" style="7" customWidth="1"/>
    <col min="10349" max="10350" width="12.7109375" style="7" customWidth="1"/>
    <col min="10351" max="10373" width="11.42578125" style="7" customWidth="1"/>
    <col min="10374" max="10375" width="11.28515625" style="7" customWidth="1"/>
    <col min="10376" max="10497" width="9.140625" style="7"/>
    <col min="10498" max="10503" width="16.7109375" style="7" customWidth="1"/>
    <col min="10504" max="10504" width="9.140625" style="7"/>
    <col min="10505" max="10510" width="12.7109375" style="7" customWidth="1"/>
    <col min="10511" max="10511" width="9.140625" style="7" customWidth="1"/>
    <col min="10512" max="10512" width="9.7109375" style="7" customWidth="1"/>
    <col min="10513" max="10513" width="13.85546875" style="7" customWidth="1"/>
    <col min="10514" max="10514" width="13.28515625" style="7" bestFit="1" customWidth="1"/>
    <col min="10515" max="10515" width="12.42578125" style="7" customWidth="1"/>
    <col min="10516" max="10516" width="11.7109375" style="7" customWidth="1"/>
    <col min="10517" max="10517" width="12.85546875" style="7" customWidth="1"/>
    <col min="10518" max="10518" width="11.7109375" style="7" customWidth="1"/>
    <col min="10519" max="10519" width="11.85546875" style="7" customWidth="1"/>
    <col min="10520" max="10520" width="12.42578125" style="7" customWidth="1"/>
    <col min="10521" max="10521" width="12.7109375" style="7" bestFit="1" customWidth="1"/>
    <col min="10522" max="10522" width="12.5703125" style="7" customWidth="1"/>
    <col min="10523" max="10523" width="12" style="7" customWidth="1"/>
    <col min="10524" max="10524" width="12.42578125" style="7" bestFit="1" customWidth="1"/>
    <col min="10525" max="10525" width="2" style="7" customWidth="1"/>
    <col min="10526" max="10526" width="10.42578125" style="7" customWidth="1"/>
    <col min="10527" max="10527" width="13.140625" style="7" customWidth="1"/>
    <col min="10528" max="10528" width="11.5703125" style="7" customWidth="1"/>
    <col min="10529" max="10531" width="11.85546875" style="7" customWidth="1"/>
    <col min="10532" max="10532" width="10.7109375" style="7" customWidth="1"/>
    <col min="10533" max="10533" width="10" style="7" customWidth="1"/>
    <col min="10534" max="10534" width="10.7109375" style="7" customWidth="1"/>
    <col min="10535" max="10535" width="11.140625" style="7" customWidth="1"/>
    <col min="10536" max="10536" width="13.5703125" style="7" customWidth="1"/>
    <col min="10537" max="10537" width="11.42578125" style="7" customWidth="1"/>
    <col min="10538" max="10538" width="12.140625" style="7" customWidth="1"/>
    <col min="10539" max="10539" width="12.7109375" style="7" bestFit="1" customWidth="1"/>
    <col min="10540" max="10540" width="1.28515625" style="7" customWidth="1"/>
    <col min="10541" max="10541" width="9.42578125" style="7" customWidth="1"/>
    <col min="10542" max="10542" width="13.42578125" style="7" customWidth="1"/>
    <col min="10543" max="10543" width="12.42578125" style="7" customWidth="1"/>
    <col min="10544" max="10545" width="12.5703125" style="7" customWidth="1"/>
    <col min="10546" max="10546" width="11.42578125" style="7" customWidth="1"/>
    <col min="10547" max="10547" width="13.28515625" style="7" customWidth="1"/>
    <col min="10548" max="10548" width="12.7109375" style="7" customWidth="1"/>
    <col min="10549" max="10549" width="14.28515625" style="7" customWidth="1"/>
    <col min="10550" max="10550" width="11.7109375" style="7" customWidth="1"/>
    <col min="10551" max="10551" width="11.28515625" style="7" customWidth="1"/>
    <col min="10552" max="10552" width="22.5703125" style="7" customWidth="1"/>
    <col min="10553" max="10553" width="9.140625" style="7"/>
    <col min="10554" max="10564" width="11.42578125" style="7" customWidth="1"/>
    <col min="10565" max="10565" width="11.85546875" style="7" customWidth="1"/>
    <col min="10566" max="10566" width="4.140625" style="7" customWidth="1"/>
    <col min="10567" max="10579" width="11.42578125" style="7" customWidth="1"/>
    <col min="10580" max="10580" width="11" style="7" bestFit="1" customWidth="1"/>
    <col min="10581" max="10581" width="2.140625" style="7" customWidth="1"/>
    <col min="10582" max="10582" width="9.42578125" style="7" customWidth="1"/>
    <col min="10583" max="10592" width="11.42578125" style="7" customWidth="1"/>
    <col min="10593" max="10593" width="10.85546875" style="7" customWidth="1"/>
    <col min="10594" max="10603" width="11.42578125" style="7" customWidth="1"/>
    <col min="10604" max="10604" width="18.28515625" style="7" customWidth="1"/>
    <col min="10605" max="10606" width="12.7109375" style="7" customWidth="1"/>
    <col min="10607" max="10629" width="11.42578125" style="7" customWidth="1"/>
    <col min="10630" max="10631" width="11.28515625" style="7" customWidth="1"/>
    <col min="10632" max="10753" width="9.140625" style="7"/>
    <col min="10754" max="10759" width="16.7109375" style="7" customWidth="1"/>
    <col min="10760" max="10760" width="9.140625" style="7"/>
    <col min="10761" max="10766" width="12.7109375" style="7" customWidth="1"/>
    <col min="10767" max="10767" width="9.140625" style="7" customWidth="1"/>
    <col min="10768" max="10768" width="9.7109375" style="7" customWidth="1"/>
    <col min="10769" max="10769" width="13.85546875" style="7" customWidth="1"/>
    <col min="10770" max="10770" width="13.28515625" style="7" bestFit="1" customWidth="1"/>
    <col min="10771" max="10771" width="12.42578125" style="7" customWidth="1"/>
    <col min="10772" max="10772" width="11.7109375" style="7" customWidth="1"/>
    <col min="10773" max="10773" width="12.85546875" style="7" customWidth="1"/>
    <col min="10774" max="10774" width="11.7109375" style="7" customWidth="1"/>
    <col min="10775" max="10775" width="11.85546875" style="7" customWidth="1"/>
    <col min="10776" max="10776" width="12.42578125" style="7" customWidth="1"/>
    <col min="10777" max="10777" width="12.7109375" style="7" bestFit="1" customWidth="1"/>
    <col min="10778" max="10778" width="12.5703125" style="7" customWidth="1"/>
    <col min="10779" max="10779" width="12" style="7" customWidth="1"/>
    <col min="10780" max="10780" width="12.42578125" style="7" bestFit="1" customWidth="1"/>
    <col min="10781" max="10781" width="2" style="7" customWidth="1"/>
    <col min="10782" max="10782" width="10.42578125" style="7" customWidth="1"/>
    <col min="10783" max="10783" width="13.140625" style="7" customWidth="1"/>
    <col min="10784" max="10784" width="11.5703125" style="7" customWidth="1"/>
    <col min="10785" max="10787" width="11.85546875" style="7" customWidth="1"/>
    <col min="10788" max="10788" width="10.7109375" style="7" customWidth="1"/>
    <col min="10789" max="10789" width="10" style="7" customWidth="1"/>
    <col min="10790" max="10790" width="10.7109375" style="7" customWidth="1"/>
    <col min="10791" max="10791" width="11.140625" style="7" customWidth="1"/>
    <col min="10792" max="10792" width="13.5703125" style="7" customWidth="1"/>
    <col min="10793" max="10793" width="11.42578125" style="7" customWidth="1"/>
    <col min="10794" max="10794" width="12.140625" style="7" customWidth="1"/>
    <col min="10795" max="10795" width="12.7109375" style="7" bestFit="1" customWidth="1"/>
    <col min="10796" max="10796" width="1.28515625" style="7" customWidth="1"/>
    <col min="10797" max="10797" width="9.42578125" style="7" customWidth="1"/>
    <col min="10798" max="10798" width="13.42578125" style="7" customWidth="1"/>
    <col min="10799" max="10799" width="12.42578125" style="7" customWidth="1"/>
    <col min="10800" max="10801" width="12.5703125" style="7" customWidth="1"/>
    <col min="10802" max="10802" width="11.42578125" style="7" customWidth="1"/>
    <col min="10803" max="10803" width="13.28515625" style="7" customWidth="1"/>
    <col min="10804" max="10804" width="12.7109375" style="7" customWidth="1"/>
    <col min="10805" max="10805" width="14.28515625" style="7" customWidth="1"/>
    <col min="10806" max="10806" width="11.7109375" style="7" customWidth="1"/>
    <col min="10807" max="10807" width="11.28515625" style="7" customWidth="1"/>
    <col min="10808" max="10808" width="22.5703125" style="7" customWidth="1"/>
    <col min="10809" max="10809" width="9.140625" style="7"/>
    <col min="10810" max="10820" width="11.42578125" style="7" customWidth="1"/>
    <col min="10821" max="10821" width="11.85546875" style="7" customWidth="1"/>
    <col min="10822" max="10822" width="4.140625" style="7" customWidth="1"/>
    <col min="10823" max="10835" width="11.42578125" style="7" customWidth="1"/>
    <col min="10836" max="10836" width="11" style="7" bestFit="1" customWidth="1"/>
    <col min="10837" max="10837" width="2.140625" style="7" customWidth="1"/>
    <col min="10838" max="10838" width="9.42578125" style="7" customWidth="1"/>
    <col min="10839" max="10848" width="11.42578125" style="7" customWidth="1"/>
    <col min="10849" max="10849" width="10.85546875" style="7" customWidth="1"/>
    <col min="10850" max="10859" width="11.42578125" style="7" customWidth="1"/>
    <col min="10860" max="10860" width="18.28515625" style="7" customWidth="1"/>
    <col min="10861" max="10862" width="12.7109375" style="7" customWidth="1"/>
    <col min="10863" max="10885" width="11.42578125" style="7" customWidth="1"/>
    <col min="10886" max="10887" width="11.28515625" style="7" customWidth="1"/>
    <col min="10888" max="11009" width="9.140625" style="7"/>
    <col min="11010" max="11015" width="16.7109375" style="7" customWidth="1"/>
    <col min="11016" max="11016" width="9.140625" style="7"/>
    <col min="11017" max="11022" width="12.7109375" style="7" customWidth="1"/>
    <col min="11023" max="11023" width="9.140625" style="7" customWidth="1"/>
    <col min="11024" max="11024" width="9.7109375" style="7" customWidth="1"/>
    <col min="11025" max="11025" width="13.85546875" style="7" customWidth="1"/>
    <col min="11026" max="11026" width="13.28515625" style="7" bestFit="1" customWidth="1"/>
    <col min="11027" max="11027" width="12.42578125" style="7" customWidth="1"/>
    <col min="11028" max="11028" width="11.7109375" style="7" customWidth="1"/>
    <col min="11029" max="11029" width="12.85546875" style="7" customWidth="1"/>
    <col min="11030" max="11030" width="11.7109375" style="7" customWidth="1"/>
    <col min="11031" max="11031" width="11.85546875" style="7" customWidth="1"/>
    <col min="11032" max="11032" width="12.42578125" style="7" customWidth="1"/>
    <col min="11033" max="11033" width="12.7109375" style="7" bestFit="1" customWidth="1"/>
    <col min="11034" max="11034" width="12.5703125" style="7" customWidth="1"/>
    <col min="11035" max="11035" width="12" style="7" customWidth="1"/>
    <col min="11036" max="11036" width="12.42578125" style="7" bestFit="1" customWidth="1"/>
    <col min="11037" max="11037" width="2" style="7" customWidth="1"/>
    <col min="11038" max="11038" width="10.42578125" style="7" customWidth="1"/>
    <col min="11039" max="11039" width="13.140625" style="7" customWidth="1"/>
    <col min="11040" max="11040" width="11.5703125" style="7" customWidth="1"/>
    <col min="11041" max="11043" width="11.85546875" style="7" customWidth="1"/>
    <col min="11044" max="11044" width="10.7109375" style="7" customWidth="1"/>
    <col min="11045" max="11045" width="10" style="7" customWidth="1"/>
    <col min="11046" max="11046" width="10.7109375" style="7" customWidth="1"/>
    <col min="11047" max="11047" width="11.140625" style="7" customWidth="1"/>
    <col min="11048" max="11048" width="13.5703125" style="7" customWidth="1"/>
    <col min="11049" max="11049" width="11.42578125" style="7" customWidth="1"/>
    <col min="11050" max="11050" width="12.140625" style="7" customWidth="1"/>
    <col min="11051" max="11051" width="12.7109375" style="7" bestFit="1" customWidth="1"/>
    <col min="11052" max="11052" width="1.28515625" style="7" customWidth="1"/>
    <col min="11053" max="11053" width="9.42578125" style="7" customWidth="1"/>
    <col min="11054" max="11054" width="13.42578125" style="7" customWidth="1"/>
    <col min="11055" max="11055" width="12.42578125" style="7" customWidth="1"/>
    <col min="11056" max="11057" width="12.5703125" style="7" customWidth="1"/>
    <col min="11058" max="11058" width="11.42578125" style="7" customWidth="1"/>
    <col min="11059" max="11059" width="13.28515625" style="7" customWidth="1"/>
    <col min="11060" max="11060" width="12.7109375" style="7" customWidth="1"/>
    <col min="11061" max="11061" width="14.28515625" style="7" customWidth="1"/>
    <col min="11062" max="11062" width="11.7109375" style="7" customWidth="1"/>
    <col min="11063" max="11063" width="11.28515625" style="7" customWidth="1"/>
    <col min="11064" max="11064" width="22.5703125" style="7" customWidth="1"/>
    <col min="11065" max="11065" width="9.140625" style="7"/>
    <col min="11066" max="11076" width="11.42578125" style="7" customWidth="1"/>
    <col min="11077" max="11077" width="11.85546875" style="7" customWidth="1"/>
    <col min="11078" max="11078" width="4.140625" style="7" customWidth="1"/>
    <col min="11079" max="11091" width="11.42578125" style="7" customWidth="1"/>
    <col min="11092" max="11092" width="11" style="7" bestFit="1" customWidth="1"/>
    <col min="11093" max="11093" width="2.140625" style="7" customWidth="1"/>
    <col min="11094" max="11094" width="9.42578125" style="7" customWidth="1"/>
    <col min="11095" max="11104" width="11.42578125" style="7" customWidth="1"/>
    <col min="11105" max="11105" width="10.85546875" style="7" customWidth="1"/>
    <col min="11106" max="11115" width="11.42578125" style="7" customWidth="1"/>
    <col min="11116" max="11116" width="18.28515625" style="7" customWidth="1"/>
    <col min="11117" max="11118" width="12.7109375" style="7" customWidth="1"/>
    <col min="11119" max="11141" width="11.42578125" style="7" customWidth="1"/>
    <col min="11142" max="11143" width="11.28515625" style="7" customWidth="1"/>
    <col min="11144" max="11265" width="9.140625" style="7"/>
    <col min="11266" max="11271" width="16.7109375" style="7" customWidth="1"/>
    <col min="11272" max="11272" width="9.140625" style="7"/>
    <col min="11273" max="11278" width="12.7109375" style="7" customWidth="1"/>
    <col min="11279" max="11279" width="9.140625" style="7" customWidth="1"/>
    <col min="11280" max="11280" width="9.7109375" style="7" customWidth="1"/>
    <col min="11281" max="11281" width="13.85546875" style="7" customWidth="1"/>
    <col min="11282" max="11282" width="13.28515625" style="7" bestFit="1" customWidth="1"/>
    <col min="11283" max="11283" width="12.42578125" style="7" customWidth="1"/>
    <col min="11284" max="11284" width="11.7109375" style="7" customWidth="1"/>
    <col min="11285" max="11285" width="12.85546875" style="7" customWidth="1"/>
    <col min="11286" max="11286" width="11.7109375" style="7" customWidth="1"/>
    <col min="11287" max="11287" width="11.85546875" style="7" customWidth="1"/>
    <col min="11288" max="11288" width="12.42578125" style="7" customWidth="1"/>
    <col min="11289" max="11289" width="12.7109375" style="7" bestFit="1" customWidth="1"/>
    <col min="11290" max="11290" width="12.5703125" style="7" customWidth="1"/>
    <col min="11291" max="11291" width="12" style="7" customWidth="1"/>
    <col min="11292" max="11292" width="12.42578125" style="7" bestFit="1" customWidth="1"/>
    <col min="11293" max="11293" width="2" style="7" customWidth="1"/>
    <col min="11294" max="11294" width="10.42578125" style="7" customWidth="1"/>
    <col min="11295" max="11295" width="13.140625" style="7" customWidth="1"/>
    <col min="11296" max="11296" width="11.5703125" style="7" customWidth="1"/>
    <col min="11297" max="11299" width="11.85546875" style="7" customWidth="1"/>
    <col min="11300" max="11300" width="10.7109375" style="7" customWidth="1"/>
    <col min="11301" max="11301" width="10" style="7" customWidth="1"/>
    <col min="11302" max="11302" width="10.7109375" style="7" customWidth="1"/>
    <col min="11303" max="11303" width="11.140625" style="7" customWidth="1"/>
    <col min="11304" max="11304" width="13.5703125" style="7" customWidth="1"/>
    <col min="11305" max="11305" width="11.42578125" style="7" customWidth="1"/>
    <col min="11306" max="11306" width="12.140625" style="7" customWidth="1"/>
    <col min="11307" max="11307" width="12.7109375" style="7" bestFit="1" customWidth="1"/>
    <col min="11308" max="11308" width="1.28515625" style="7" customWidth="1"/>
    <col min="11309" max="11309" width="9.42578125" style="7" customWidth="1"/>
    <col min="11310" max="11310" width="13.42578125" style="7" customWidth="1"/>
    <col min="11311" max="11311" width="12.42578125" style="7" customWidth="1"/>
    <col min="11312" max="11313" width="12.5703125" style="7" customWidth="1"/>
    <col min="11314" max="11314" width="11.42578125" style="7" customWidth="1"/>
    <col min="11315" max="11315" width="13.28515625" style="7" customWidth="1"/>
    <col min="11316" max="11316" width="12.7109375" style="7" customWidth="1"/>
    <col min="11317" max="11317" width="14.28515625" style="7" customWidth="1"/>
    <col min="11318" max="11318" width="11.7109375" style="7" customWidth="1"/>
    <col min="11319" max="11319" width="11.28515625" style="7" customWidth="1"/>
    <col min="11320" max="11320" width="22.5703125" style="7" customWidth="1"/>
    <col min="11321" max="11321" width="9.140625" style="7"/>
    <col min="11322" max="11332" width="11.42578125" style="7" customWidth="1"/>
    <col min="11333" max="11333" width="11.85546875" style="7" customWidth="1"/>
    <col min="11334" max="11334" width="4.140625" style="7" customWidth="1"/>
    <col min="11335" max="11347" width="11.42578125" style="7" customWidth="1"/>
    <col min="11348" max="11348" width="11" style="7" bestFit="1" customWidth="1"/>
    <col min="11349" max="11349" width="2.140625" style="7" customWidth="1"/>
    <col min="11350" max="11350" width="9.42578125" style="7" customWidth="1"/>
    <col min="11351" max="11360" width="11.42578125" style="7" customWidth="1"/>
    <col min="11361" max="11361" width="10.85546875" style="7" customWidth="1"/>
    <col min="11362" max="11371" width="11.42578125" style="7" customWidth="1"/>
    <col min="11372" max="11372" width="18.28515625" style="7" customWidth="1"/>
    <col min="11373" max="11374" width="12.7109375" style="7" customWidth="1"/>
    <col min="11375" max="11397" width="11.42578125" style="7" customWidth="1"/>
    <col min="11398" max="11399" width="11.28515625" style="7" customWidth="1"/>
    <col min="11400" max="11521" width="9.140625" style="7"/>
    <col min="11522" max="11527" width="16.7109375" style="7" customWidth="1"/>
    <col min="11528" max="11528" width="9.140625" style="7"/>
    <col min="11529" max="11534" width="12.7109375" style="7" customWidth="1"/>
    <col min="11535" max="11535" width="9.140625" style="7" customWidth="1"/>
    <col min="11536" max="11536" width="9.7109375" style="7" customWidth="1"/>
    <col min="11537" max="11537" width="13.85546875" style="7" customWidth="1"/>
    <col min="11538" max="11538" width="13.28515625" style="7" bestFit="1" customWidth="1"/>
    <col min="11539" max="11539" width="12.42578125" style="7" customWidth="1"/>
    <col min="11540" max="11540" width="11.7109375" style="7" customWidth="1"/>
    <col min="11541" max="11541" width="12.85546875" style="7" customWidth="1"/>
    <col min="11542" max="11542" width="11.7109375" style="7" customWidth="1"/>
    <col min="11543" max="11543" width="11.85546875" style="7" customWidth="1"/>
    <col min="11544" max="11544" width="12.42578125" style="7" customWidth="1"/>
    <col min="11545" max="11545" width="12.7109375" style="7" bestFit="1" customWidth="1"/>
    <col min="11546" max="11546" width="12.5703125" style="7" customWidth="1"/>
    <col min="11547" max="11547" width="12" style="7" customWidth="1"/>
    <col min="11548" max="11548" width="12.42578125" style="7" bestFit="1" customWidth="1"/>
    <col min="11549" max="11549" width="2" style="7" customWidth="1"/>
    <col min="11550" max="11550" width="10.42578125" style="7" customWidth="1"/>
    <col min="11551" max="11551" width="13.140625" style="7" customWidth="1"/>
    <col min="11552" max="11552" width="11.5703125" style="7" customWidth="1"/>
    <col min="11553" max="11555" width="11.85546875" style="7" customWidth="1"/>
    <col min="11556" max="11556" width="10.7109375" style="7" customWidth="1"/>
    <col min="11557" max="11557" width="10" style="7" customWidth="1"/>
    <col min="11558" max="11558" width="10.7109375" style="7" customWidth="1"/>
    <col min="11559" max="11559" width="11.140625" style="7" customWidth="1"/>
    <col min="11560" max="11560" width="13.5703125" style="7" customWidth="1"/>
    <col min="11561" max="11561" width="11.42578125" style="7" customWidth="1"/>
    <col min="11562" max="11562" width="12.140625" style="7" customWidth="1"/>
    <col min="11563" max="11563" width="12.7109375" style="7" bestFit="1" customWidth="1"/>
    <col min="11564" max="11564" width="1.28515625" style="7" customWidth="1"/>
    <col min="11565" max="11565" width="9.42578125" style="7" customWidth="1"/>
    <col min="11566" max="11566" width="13.42578125" style="7" customWidth="1"/>
    <col min="11567" max="11567" width="12.42578125" style="7" customWidth="1"/>
    <col min="11568" max="11569" width="12.5703125" style="7" customWidth="1"/>
    <col min="11570" max="11570" width="11.42578125" style="7" customWidth="1"/>
    <col min="11571" max="11571" width="13.28515625" style="7" customWidth="1"/>
    <col min="11572" max="11572" width="12.7109375" style="7" customWidth="1"/>
    <col min="11573" max="11573" width="14.28515625" style="7" customWidth="1"/>
    <col min="11574" max="11574" width="11.7109375" style="7" customWidth="1"/>
    <col min="11575" max="11575" width="11.28515625" style="7" customWidth="1"/>
    <col min="11576" max="11576" width="22.5703125" style="7" customWidth="1"/>
    <col min="11577" max="11577" width="9.140625" style="7"/>
    <col min="11578" max="11588" width="11.42578125" style="7" customWidth="1"/>
    <col min="11589" max="11589" width="11.85546875" style="7" customWidth="1"/>
    <col min="11590" max="11590" width="4.140625" style="7" customWidth="1"/>
    <col min="11591" max="11603" width="11.42578125" style="7" customWidth="1"/>
    <col min="11604" max="11604" width="11" style="7" bestFit="1" customWidth="1"/>
    <col min="11605" max="11605" width="2.140625" style="7" customWidth="1"/>
    <col min="11606" max="11606" width="9.42578125" style="7" customWidth="1"/>
    <col min="11607" max="11616" width="11.42578125" style="7" customWidth="1"/>
    <col min="11617" max="11617" width="10.85546875" style="7" customWidth="1"/>
    <col min="11618" max="11627" width="11.42578125" style="7" customWidth="1"/>
    <col min="11628" max="11628" width="18.28515625" style="7" customWidth="1"/>
    <col min="11629" max="11630" width="12.7109375" style="7" customWidth="1"/>
    <col min="11631" max="11653" width="11.42578125" style="7" customWidth="1"/>
    <col min="11654" max="11655" width="11.28515625" style="7" customWidth="1"/>
    <col min="11656" max="11777" width="9.140625" style="7"/>
    <col min="11778" max="11783" width="16.7109375" style="7" customWidth="1"/>
    <col min="11784" max="11784" width="9.140625" style="7"/>
    <col min="11785" max="11790" width="12.7109375" style="7" customWidth="1"/>
    <col min="11791" max="11791" width="9.140625" style="7" customWidth="1"/>
    <col min="11792" max="11792" width="9.7109375" style="7" customWidth="1"/>
    <col min="11793" max="11793" width="13.85546875" style="7" customWidth="1"/>
    <col min="11794" max="11794" width="13.28515625" style="7" bestFit="1" customWidth="1"/>
    <col min="11795" max="11795" width="12.42578125" style="7" customWidth="1"/>
    <col min="11796" max="11796" width="11.7109375" style="7" customWidth="1"/>
    <col min="11797" max="11797" width="12.85546875" style="7" customWidth="1"/>
    <col min="11798" max="11798" width="11.7109375" style="7" customWidth="1"/>
    <col min="11799" max="11799" width="11.85546875" style="7" customWidth="1"/>
    <col min="11800" max="11800" width="12.42578125" style="7" customWidth="1"/>
    <col min="11801" max="11801" width="12.7109375" style="7" bestFit="1" customWidth="1"/>
    <col min="11802" max="11802" width="12.5703125" style="7" customWidth="1"/>
    <col min="11803" max="11803" width="12" style="7" customWidth="1"/>
    <col min="11804" max="11804" width="12.42578125" style="7" bestFit="1" customWidth="1"/>
    <col min="11805" max="11805" width="2" style="7" customWidth="1"/>
    <col min="11806" max="11806" width="10.42578125" style="7" customWidth="1"/>
    <col min="11807" max="11807" width="13.140625" style="7" customWidth="1"/>
    <col min="11808" max="11808" width="11.5703125" style="7" customWidth="1"/>
    <col min="11809" max="11811" width="11.85546875" style="7" customWidth="1"/>
    <col min="11812" max="11812" width="10.7109375" style="7" customWidth="1"/>
    <col min="11813" max="11813" width="10" style="7" customWidth="1"/>
    <col min="11814" max="11814" width="10.7109375" style="7" customWidth="1"/>
    <col min="11815" max="11815" width="11.140625" style="7" customWidth="1"/>
    <col min="11816" max="11816" width="13.5703125" style="7" customWidth="1"/>
    <col min="11817" max="11817" width="11.42578125" style="7" customWidth="1"/>
    <col min="11818" max="11818" width="12.140625" style="7" customWidth="1"/>
    <col min="11819" max="11819" width="12.7109375" style="7" bestFit="1" customWidth="1"/>
    <col min="11820" max="11820" width="1.28515625" style="7" customWidth="1"/>
    <col min="11821" max="11821" width="9.42578125" style="7" customWidth="1"/>
    <col min="11822" max="11822" width="13.42578125" style="7" customWidth="1"/>
    <col min="11823" max="11823" width="12.42578125" style="7" customWidth="1"/>
    <col min="11824" max="11825" width="12.5703125" style="7" customWidth="1"/>
    <col min="11826" max="11826" width="11.42578125" style="7" customWidth="1"/>
    <col min="11827" max="11827" width="13.28515625" style="7" customWidth="1"/>
    <col min="11828" max="11828" width="12.7109375" style="7" customWidth="1"/>
    <col min="11829" max="11829" width="14.28515625" style="7" customWidth="1"/>
    <col min="11830" max="11830" width="11.7109375" style="7" customWidth="1"/>
    <col min="11831" max="11831" width="11.28515625" style="7" customWidth="1"/>
    <col min="11832" max="11832" width="22.5703125" style="7" customWidth="1"/>
    <col min="11833" max="11833" width="9.140625" style="7"/>
    <col min="11834" max="11844" width="11.42578125" style="7" customWidth="1"/>
    <col min="11845" max="11845" width="11.85546875" style="7" customWidth="1"/>
    <col min="11846" max="11846" width="4.140625" style="7" customWidth="1"/>
    <col min="11847" max="11859" width="11.42578125" style="7" customWidth="1"/>
    <col min="11860" max="11860" width="11" style="7" bestFit="1" customWidth="1"/>
    <col min="11861" max="11861" width="2.140625" style="7" customWidth="1"/>
    <col min="11862" max="11862" width="9.42578125" style="7" customWidth="1"/>
    <col min="11863" max="11872" width="11.42578125" style="7" customWidth="1"/>
    <col min="11873" max="11873" width="10.85546875" style="7" customWidth="1"/>
    <col min="11874" max="11883" width="11.42578125" style="7" customWidth="1"/>
    <col min="11884" max="11884" width="18.28515625" style="7" customWidth="1"/>
    <col min="11885" max="11886" width="12.7109375" style="7" customWidth="1"/>
    <col min="11887" max="11909" width="11.42578125" style="7" customWidth="1"/>
    <col min="11910" max="11911" width="11.28515625" style="7" customWidth="1"/>
    <col min="11912" max="12033" width="9.140625" style="7"/>
    <col min="12034" max="12039" width="16.7109375" style="7" customWidth="1"/>
    <col min="12040" max="12040" width="9.140625" style="7"/>
    <col min="12041" max="12046" width="12.7109375" style="7" customWidth="1"/>
    <col min="12047" max="12047" width="9.140625" style="7" customWidth="1"/>
    <col min="12048" max="12048" width="9.7109375" style="7" customWidth="1"/>
    <col min="12049" max="12049" width="13.85546875" style="7" customWidth="1"/>
    <col min="12050" max="12050" width="13.28515625" style="7" bestFit="1" customWidth="1"/>
    <col min="12051" max="12051" width="12.42578125" style="7" customWidth="1"/>
    <col min="12052" max="12052" width="11.7109375" style="7" customWidth="1"/>
    <col min="12053" max="12053" width="12.85546875" style="7" customWidth="1"/>
    <col min="12054" max="12054" width="11.7109375" style="7" customWidth="1"/>
    <col min="12055" max="12055" width="11.85546875" style="7" customWidth="1"/>
    <col min="12056" max="12056" width="12.42578125" style="7" customWidth="1"/>
    <col min="12057" max="12057" width="12.7109375" style="7" bestFit="1" customWidth="1"/>
    <col min="12058" max="12058" width="12.5703125" style="7" customWidth="1"/>
    <col min="12059" max="12059" width="12" style="7" customWidth="1"/>
    <col min="12060" max="12060" width="12.42578125" style="7" bestFit="1" customWidth="1"/>
    <col min="12061" max="12061" width="2" style="7" customWidth="1"/>
    <col min="12062" max="12062" width="10.42578125" style="7" customWidth="1"/>
    <col min="12063" max="12063" width="13.140625" style="7" customWidth="1"/>
    <col min="12064" max="12064" width="11.5703125" style="7" customWidth="1"/>
    <col min="12065" max="12067" width="11.85546875" style="7" customWidth="1"/>
    <col min="12068" max="12068" width="10.7109375" style="7" customWidth="1"/>
    <col min="12069" max="12069" width="10" style="7" customWidth="1"/>
    <col min="12070" max="12070" width="10.7109375" style="7" customWidth="1"/>
    <col min="12071" max="12071" width="11.140625" style="7" customWidth="1"/>
    <col min="12072" max="12072" width="13.5703125" style="7" customWidth="1"/>
    <col min="12073" max="12073" width="11.42578125" style="7" customWidth="1"/>
    <col min="12074" max="12074" width="12.140625" style="7" customWidth="1"/>
    <col min="12075" max="12075" width="12.7109375" style="7" bestFit="1" customWidth="1"/>
    <col min="12076" max="12076" width="1.28515625" style="7" customWidth="1"/>
    <col min="12077" max="12077" width="9.42578125" style="7" customWidth="1"/>
    <col min="12078" max="12078" width="13.42578125" style="7" customWidth="1"/>
    <col min="12079" max="12079" width="12.42578125" style="7" customWidth="1"/>
    <col min="12080" max="12081" width="12.5703125" style="7" customWidth="1"/>
    <col min="12082" max="12082" width="11.42578125" style="7" customWidth="1"/>
    <col min="12083" max="12083" width="13.28515625" style="7" customWidth="1"/>
    <col min="12084" max="12084" width="12.7109375" style="7" customWidth="1"/>
    <col min="12085" max="12085" width="14.28515625" style="7" customWidth="1"/>
    <col min="12086" max="12086" width="11.7109375" style="7" customWidth="1"/>
    <col min="12087" max="12087" width="11.28515625" style="7" customWidth="1"/>
    <col min="12088" max="12088" width="22.5703125" style="7" customWidth="1"/>
    <col min="12089" max="12089" width="9.140625" style="7"/>
    <col min="12090" max="12100" width="11.42578125" style="7" customWidth="1"/>
    <col min="12101" max="12101" width="11.85546875" style="7" customWidth="1"/>
    <col min="12102" max="12102" width="4.140625" style="7" customWidth="1"/>
    <col min="12103" max="12115" width="11.42578125" style="7" customWidth="1"/>
    <col min="12116" max="12116" width="11" style="7" bestFit="1" customWidth="1"/>
    <col min="12117" max="12117" width="2.140625" style="7" customWidth="1"/>
    <col min="12118" max="12118" width="9.42578125" style="7" customWidth="1"/>
    <col min="12119" max="12128" width="11.42578125" style="7" customWidth="1"/>
    <col min="12129" max="12129" width="10.85546875" style="7" customWidth="1"/>
    <col min="12130" max="12139" width="11.42578125" style="7" customWidth="1"/>
    <col min="12140" max="12140" width="18.28515625" style="7" customWidth="1"/>
    <col min="12141" max="12142" width="12.7109375" style="7" customWidth="1"/>
    <col min="12143" max="12165" width="11.42578125" style="7" customWidth="1"/>
    <col min="12166" max="12167" width="11.28515625" style="7" customWidth="1"/>
    <col min="12168" max="12289" width="9.140625" style="7"/>
    <col min="12290" max="12295" width="16.7109375" style="7" customWidth="1"/>
    <col min="12296" max="12296" width="9.140625" style="7"/>
    <col min="12297" max="12302" width="12.7109375" style="7" customWidth="1"/>
    <col min="12303" max="12303" width="9.140625" style="7" customWidth="1"/>
    <col min="12304" max="12304" width="9.7109375" style="7" customWidth="1"/>
    <col min="12305" max="12305" width="13.85546875" style="7" customWidth="1"/>
    <col min="12306" max="12306" width="13.28515625" style="7" bestFit="1" customWidth="1"/>
    <col min="12307" max="12307" width="12.42578125" style="7" customWidth="1"/>
    <col min="12308" max="12308" width="11.7109375" style="7" customWidth="1"/>
    <col min="12309" max="12309" width="12.85546875" style="7" customWidth="1"/>
    <col min="12310" max="12310" width="11.7109375" style="7" customWidth="1"/>
    <col min="12311" max="12311" width="11.85546875" style="7" customWidth="1"/>
    <col min="12312" max="12312" width="12.42578125" style="7" customWidth="1"/>
    <col min="12313" max="12313" width="12.7109375" style="7" bestFit="1" customWidth="1"/>
    <col min="12314" max="12314" width="12.5703125" style="7" customWidth="1"/>
    <col min="12315" max="12315" width="12" style="7" customWidth="1"/>
    <col min="12316" max="12316" width="12.42578125" style="7" bestFit="1" customWidth="1"/>
    <col min="12317" max="12317" width="2" style="7" customWidth="1"/>
    <col min="12318" max="12318" width="10.42578125" style="7" customWidth="1"/>
    <col min="12319" max="12319" width="13.140625" style="7" customWidth="1"/>
    <col min="12320" max="12320" width="11.5703125" style="7" customWidth="1"/>
    <col min="12321" max="12323" width="11.85546875" style="7" customWidth="1"/>
    <col min="12324" max="12324" width="10.7109375" style="7" customWidth="1"/>
    <col min="12325" max="12325" width="10" style="7" customWidth="1"/>
    <col min="12326" max="12326" width="10.7109375" style="7" customWidth="1"/>
    <col min="12327" max="12327" width="11.140625" style="7" customWidth="1"/>
    <col min="12328" max="12328" width="13.5703125" style="7" customWidth="1"/>
    <col min="12329" max="12329" width="11.42578125" style="7" customWidth="1"/>
    <col min="12330" max="12330" width="12.140625" style="7" customWidth="1"/>
    <col min="12331" max="12331" width="12.7109375" style="7" bestFit="1" customWidth="1"/>
    <col min="12332" max="12332" width="1.28515625" style="7" customWidth="1"/>
    <col min="12333" max="12333" width="9.42578125" style="7" customWidth="1"/>
    <col min="12334" max="12334" width="13.42578125" style="7" customWidth="1"/>
    <col min="12335" max="12335" width="12.42578125" style="7" customWidth="1"/>
    <col min="12336" max="12337" width="12.5703125" style="7" customWidth="1"/>
    <col min="12338" max="12338" width="11.42578125" style="7" customWidth="1"/>
    <col min="12339" max="12339" width="13.28515625" style="7" customWidth="1"/>
    <col min="12340" max="12340" width="12.7109375" style="7" customWidth="1"/>
    <col min="12341" max="12341" width="14.28515625" style="7" customWidth="1"/>
    <col min="12342" max="12342" width="11.7109375" style="7" customWidth="1"/>
    <col min="12343" max="12343" width="11.28515625" style="7" customWidth="1"/>
    <col min="12344" max="12344" width="22.5703125" style="7" customWidth="1"/>
    <col min="12345" max="12345" width="9.140625" style="7"/>
    <col min="12346" max="12356" width="11.42578125" style="7" customWidth="1"/>
    <col min="12357" max="12357" width="11.85546875" style="7" customWidth="1"/>
    <col min="12358" max="12358" width="4.140625" style="7" customWidth="1"/>
    <col min="12359" max="12371" width="11.42578125" style="7" customWidth="1"/>
    <col min="12372" max="12372" width="11" style="7" bestFit="1" customWidth="1"/>
    <col min="12373" max="12373" width="2.140625" style="7" customWidth="1"/>
    <col min="12374" max="12374" width="9.42578125" style="7" customWidth="1"/>
    <col min="12375" max="12384" width="11.42578125" style="7" customWidth="1"/>
    <col min="12385" max="12385" width="10.85546875" style="7" customWidth="1"/>
    <col min="12386" max="12395" width="11.42578125" style="7" customWidth="1"/>
    <col min="12396" max="12396" width="18.28515625" style="7" customWidth="1"/>
    <col min="12397" max="12398" width="12.7109375" style="7" customWidth="1"/>
    <col min="12399" max="12421" width="11.42578125" style="7" customWidth="1"/>
    <col min="12422" max="12423" width="11.28515625" style="7" customWidth="1"/>
    <col min="12424" max="12545" width="9.140625" style="7"/>
    <col min="12546" max="12551" width="16.7109375" style="7" customWidth="1"/>
    <col min="12552" max="12552" width="9.140625" style="7"/>
    <col min="12553" max="12558" width="12.7109375" style="7" customWidth="1"/>
    <col min="12559" max="12559" width="9.140625" style="7" customWidth="1"/>
    <col min="12560" max="12560" width="9.7109375" style="7" customWidth="1"/>
    <col min="12561" max="12561" width="13.85546875" style="7" customWidth="1"/>
    <col min="12562" max="12562" width="13.28515625" style="7" bestFit="1" customWidth="1"/>
    <col min="12563" max="12563" width="12.42578125" style="7" customWidth="1"/>
    <col min="12564" max="12564" width="11.7109375" style="7" customWidth="1"/>
    <col min="12565" max="12565" width="12.85546875" style="7" customWidth="1"/>
    <col min="12566" max="12566" width="11.7109375" style="7" customWidth="1"/>
    <col min="12567" max="12567" width="11.85546875" style="7" customWidth="1"/>
    <col min="12568" max="12568" width="12.42578125" style="7" customWidth="1"/>
    <col min="12569" max="12569" width="12.7109375" style="7" bestFit="1" customWidth="1"/>
    <col min="12570" max="12570" width="12.5703125" style="7" customWidth="1"/>
    <col min="12571" max="12571" width="12" style="7" customWidth="1"/>
    <col min="12572" max="12572" width="12.42578125" style="7" bestFit="1" customWidth="1"/>
    <col min="12573" max="12573" width="2" style="7" customWidth="1"/>
    <col min="12574" max="12574" width="10.42578125" style="7" customWidth="1"/>
    <col min="12575" max="12575" width="13.140625" style="7" customWidth="1"/>
    <col min="12576" max="12576" width="11.5703125" style="7" customWidth="1"/>
    <col min="12577" max="12579" width="11.85546875" style="7" customWidth="1"/>
    <col min="12580" max="12580" width="10.7109375" style="7" customWidth="1"/>
    <col min="12581" max="12581" width="10" style="7" customWidth="1"/>
    <col min="12582" max="12582" width="10.7109375" style="7" customWidth="1"/>
    <col min="12583" max="12583" width="11.140625" style="7" customWidth="1"/>
    <col min="12584" max="12584" width="13.5703125" style="7" customWidth="1"/>
    <col min="12585" max="12585" width="11.42578125" style="7" customWidth="1"/>
    <col min="12586" max="12586" width="12.140625" style="7" customWidth="1"/>
    <col min="12587" max="12587" width="12.7109375" style="7" bestFit="1" customWidth="1"/>
    <col min="12588" max="12588" width="1.28515625" style="7" customWidth="1"/>
    <col min="12589" max="12589" width="9.42578125" style="7" customWidth="1"/>
    <col min="12590" max="12590" width="13.42578125" style="7" customWidth="1"/>
    <col min="12591" max="12591" width="12.42578125" style="7" customWidth="1"/>
    <col min="12592" max="12593" width="12.5703125" style="7" customWidth="1"/>
    <col min="12594" max="12594" width="11.42578125" style="7" customWidth="1"/>
    <col min="12595" max="12595" width="13.28515625" style="7" customWidth="1"/>
    <col min="12596" max="12596" width="12.7109375" style="7" customWidth="1"/>
    <col min="12597" max="12597" width="14.28515625" style="7" customWidth="1"/>
    <col min="12598" max="12598" width="11.7109375" style="7" customWidth="1"/>
    <col min="12599" max="12599" width="11.28515625" style="7" customWidth="1"/>
    <col min="12600" max="12600" width="22.5703125" style="7" customWidth="1"/>
    <col min="12601" max="12601" width="9.140625" style="7"/>
    <col min="12602" max="12612" width="11.42578125" style="7" customWidth="1"/>
    <col min="12613" max="12613" width="11.85546875" style="7" customWidth="1"/>
    <col min="12614" max="12614" width="4.140625" style="7" customWidth="1"/>
    <col min="12615" max="12627" width="11.42578125" style="7" customWidth="1"/>
    <col min="12628" max="12628" width="11" style="7" bestFit="1" customWidth="1"/>
    <col min="12629" max="12629" width="2.140625" style="7" customWidth="1"/>
    <col min="12630" max="12630" width="9.42578125" style="7" customWidth="1"/>
    <col min="12631" max="12640" width="11.42578125" style="7" customWidth="1"/>
    <col min="12641" max="12641" width="10.85546875" style="7" customWidth="1"/>
    <col min="12642" max="12651" width="11.42578125" style="7" customWidth="1"/>
    <col min="12652" max="12652" width="18.28515625" style="7" customWidth="1"/>
    <col min="12653" max="12654" width="12.7109375" style="7" customWidth="1"/>
    <col min="12655" max="12677" width="11.42578125" style="7" customWidth="1"/>
    <col min="12678" max="12679" width="11.28515625" style="7" customWidth="1"/>
    <col min="12680" max="12801" width="9.140625" style="7"/>
    <col min="12802" max="12807" width="16.7109375" style="7" customWidth="1"/>
    <col min="12808" max="12808" width="9.140625" style="7"/>
    <col min="12809" max="12814" width="12.7109375" style="7" customWidth="1"/>
    <col min="12815" max="12815" width="9.140625" style="7" customWidth="1"/>
    <col min="12816" max="12816" width="9.7109375" style="7" customWidth="1"/>
    <col min="12817" max="12817" width="13.85546875" style="7" customWidth="1"/>
    <col min="12818" max="12818" width="13.28515625" style="7" bestFit="1" customWidth="1"/>
    <col min="12819" max="12819" width="12.42578125" style="7" customWidth="1"/>
    <col min="12820" max="12820" width="11.7109375" style="7" customWidth="1"/>
    <col min="12821" max="12821" width="12.85546875" style="7" customWidth="1"/>
    <col min="12822" max="12822" width="11.7109375" style="7" customWidth="1"/>
    <col min="12823" max="12823" width="11.85546875" style="7" customWidth="1"/>
    <col min="12824" max="12824" width="12.42578125" style="7" customWidth="1"/>
    <col min="12825" max="12825" width="12.7109375" style="7" bestFit="1" customWidth="1"/>
    <col min="12826" max="12826" width="12.5703125" style="7" customWidth="1"/>
    <col min="12827" max="12827" width="12" style="7" customWidth="1"/>
    <col min="12828" max="12828" width="12.42578125" style="7" bestFit="1" customWidth="1"/>
    <col min="12829" max="12829" width="2" style="7" customWidth="1"/>
    <col min="12830" max="12830" width="10.42578125" style="7" customWidth="1"/>
    <col min="12831" max="12831" width="13.140625" style="7" customWidth="1"/>
    <col min="12832" max="12832" width="11.5703125" style="7" customWidth="1"/>
    <col min="12833" max="12835" width="11.85546875" style="7" customWidth="1"/>
    <col min="12836" max="12836" width="10.7109375" style="7" customWidth="1"/>
    <col min="12837" max="12837" width="10" style="7" customWidth="1"/>
    <col min="12838" max="12838" width="10.7109375" style="7" customWidth="1"/>
    <col min="12839" max="12839" width="11.140625" style="7" customWidth="1"/>
    <col min="12840" max="12840" width="13.5703125" style="7" customWidth="1"/>
    <col min="12841" max="12841" width="11.42578125" style="7" customWidth="1"/>
    <col min="12842" max="12842" width="12.140625" style="7" customWidth="1"/>
    <col min="12843" max="12843" width="12.7109375" style="7" bestFit="1" customWidth="1"/>
    <col min="12844" max="12844" width="1.28515625" style="7" customWidth="1"/>
    <col min="12845" max="12845" width="9.42578125" style="7" customWidth="1"/>
    <col min="12846" max="12846" width="13.42578125" style="7" customWidth="1"/>
    <col min="12847" max="12847" width="12.42578125" style="7" customWidth="1"/>
    <col min="12848" max="12849" width="12.5703125" style="7" customWidth="1"/>
    <col min="12850" max="12850" width="11.42578125" style="7" customWidth="1"/>
    <col min="12851" max="12851" width="13.28515625" style="7" customWidth="1"/>
    <col min="12852" max="12852" width="12.7109375" style="7" customWidth="1"/>
    <col min="12853" max="12853" width="14.28515625" style="7" customWidth="1"/>
    <col min="12854" max="12854" width="11.7109375" style="7" customWidth="1"/>
    <col min="12855" max="12855" width="11.28515625" style="7" customWidth="1"/>
    <col min="12856" max="12856" width="22.5703125" style="7" customWidth="1"/>
    <col min="12857" max="12857" width="9.140625" style="7"/>
    <col min="12858" max="12868" width="11.42578125" style="7" customWidth="1"/>
    <col min="12869" max="12869" width="11.85546875" style="7" customWidth="1"/>
    <col min="12870" max="12870" width="4.140625" style="7" customWidth="1"/>
    <col min="12871" max="12883" width="11.42578125" style="7" customWidth="1"/>
    <col min="12884" max="12884" width="11" style="7" bestFit="1" customWidth="1"/>
    <col min="12885" max="12885" width="2.140625" style="7" customWidth="1"/>
    <col min="12886" max="12886" width="9.42578125" style="7" customWidth="1"/>
    <col min="12887" max="12896" width="11.42578125" style="7" customWidth="1"/>
    <col min="12897" max="12897" width="10.85546875" style="7" customWidth="1"/>
    <col min="12898" max="12907" width="11.42578125" style="7" customWidth="1"/>
    <col min="12908" max="12908" width="18.28515625" style="7" customWidth="1"/>
    <col min="12909" max="12910" width="12.7109375" style="7" customWidth="1"/>
    <col min="12911" max="12933" width="11.42578125" style="7" customWidth="1"/>
    <col min="12934" max="12935" width="11.28515625" style="7" customWidth="1"/>
    <col min="12936" max="13057" width="9.140625" style="7"/>
    <col min="13058" max="13063" width="16.7109375" style="7" customWidth="1"/>
    <col min="13064" max="13064" width="9.140625" style="7"/>
    <col min="13065" max="13070" width="12.7109375" style="7" customWidth="1"/>
    <col min="13071" max="13071" width="9.140625" style="7" customWidth="1"/>
    <col min="13072" max="13072" width="9.7109375" style="7" customWidth="1"/>
    <col min="13073" max="13073" width="13.85546875" style="7" customWidth="1"/>
    <col min="13074" max="13074" width="13.28515625" style="7" bestFit="1" customWidth="1"/>
    <col min="13075" max="13075" width="12.42578125" style="7" customWidth="1"/>
    <col min="13076" max="13076" width="11.7109375" style="7" customWidth="1"/>
    <col min="13077" max="13077" width="12.85546875" style="7" customWidth="1"/>
    <col min="13078" max="13078" width="11.7109375" style="7" customWidth="1"/>
    <col min="13079" max="13079" width="11.85546875" style="7" customWidth="1"/>
    <col min="13080" max="13080" width="12.42578125" style="7" customWidth="1"/>
    <col min="13081" max="13081" width="12.7109375" style="7" bestFit="1" customWidth="1"/>
    <col min="13082" max="13082" width="12.5703125" style="7" customWidth="1"/>
    <col min="13083" max="13083" width="12" style="7" customWidth="1"/>
    <col min="13084" max="13084" width="12.42578125" style="7" bestFit="1" customWidth="1"/>
    <col min="13085" max="13085" width="2" style="7" customWidth="1"/>
    <col min="13086" max="13086" width="10.42578125" style="7" customWidth="1"/>
    <col min="13087" max="13087" width="13.140625" style="7" customWidth="1"/>
    <col min="13088" max="13088" width="11.5703125" style="7" customWidth="1"/>
    <col min="13089" max="13091" width="11.85546875" style="7" customWidth="1"/>
    <col min="13092" max="13092" width="10.7109375" style="7" customWidth="1"/>
    <col min="13093" max="13093" width="10" style="7" customWidth="1"/>
    <col min="13094" max="13094" width="10.7109375" style="7" customWidth="1"/>
    <col min="13095" max="13095" width="11.140625" style="7" customWidth="1"/>
    <col min="13096" max="13096" width="13.5703125" style="7" customWidth="1"/>
    <col min="13097" max="13097" width="11.42578125" style="7" customWidth="1"/>
    <col min="13098" max="13098" width="12.140625" style="7" customWidth="1"/>
    <col min="13099" max="13099" width="12.7109375" style="7" bestFit="1" customWidth="1"/>
    <col min="13100" max="13100" width="1.28515625" style="7" customWidth="1"/>
    <col min="13101" max="13101" width="9.42578125" style="7" customWidth="1"/>
    <col min="13102" max="13102" width="13.42578125" style="7" customWidth="1"/>
    <col min="13103" max="13103" width="12.42578125" style="7" customWidth="1"/>
    <col min="13104" max="13105" width="12.5703125" style="7" customWidth="1"/>
    <col min="13106" max="13106" width="11.42578125" style="7" customWidth="1"/>
    <col min="13107" max="13107" width="13.28515625" style="7" customWidth="1"/>
    <col min="13108" max="13108" width="12.7109375" style="7" customWidth="1"/>
    <col min="13109" max="13109" width="14.28515625" style="7" customWidth="1"/>
    <col min="13110" max="13110" width="11.7109375" style="7" customWidth="1"/>
    <col min="13111" max="13111" width="11.28515625" style="7" customWidth="1"/>
    <col min="13112" max="13112" width="22.5703125" style="7" customWidth="1"/>
    <col min="13113" max="13113" width="9.140625" style="7"/>
    <col min="13114" max="13124" width="11.42578125" style="7" customWidth="1"/>
    <col min="13125" max="13125" width="11.85546875" style="7" customWidth="1"/>
    <col min="13126" max="13126" width="4.140625" style="7" customWidth="1"/>
    <col min="13127" max="13139" width="11.42578125" style="7" customWidth="1"/>
    <col min="13140" max="13140" width="11" style="7" bestFit="1" customWidth="1"/>
    <col min="13141" max="13141" width="2.140625" style="7" customWidth="1"/>
    <col min="13142" max="13142" width="9.42578125" style="7" customWidth="1"/>
    <col min="13143" max="13152" width="11.42578125" style="7" customWidth="1"/>
    <col min="13153" max="13153" width="10.85546875" style="7" customWidth="1"/>
    <col min="13154" max="13163" width="11.42578125" style="7" customWidth="1"/>
    <col min="13164" max="13164" width="18.28515625" style="7" customWidth="1"/>
    <col min="13165" max="13166" width="12.7109375" style="7" customWidth="1"/>
    <col min="13167" max="13189" width="11.42578125" style="7" customWidth="1"/>
    <col min="13190" max="13191" width="11.28515625" style="7" customWidth="1"/>
    <col min="13192" max="13313" width="9.140625" style="7"/>
    <col min="13314" max="13319" width="16.7109375" style="7" customWidth="1"/>
    <col min="13320" max="13320" width="9.140625" style="7"/>
    <col min="13321" max="13326" width="12.7109375" style="7" customWidth="1"/>
    <col min="13327" max="13327" width="9.140625" style="7" customWidth="1"/>
    <col min="13328" max="13328" width="9.7109375" style="7" customWidth="1"/>
    <col min="13329" max="13329" width="13.85546875" style="7" customWidth="1"/>
    <col min="13330" max="13330" width="13.28515625" style="7" bestFit="1" customWidth="1"/>
    <col min="13331" max="13331" width="12.42578125" style="7" customWidth="1"/>
    <col min="13332" max="13332" width="11.7109375" style="7" customWidth="1"/>
    <col min="13333" max="13333" width="12.85546875" style="7" customWidth="1"/>
    <col min="13334" max="13334" width="11.7109375" style="7" customWidth="1"/>
    <col min="13335" max="13335" width="11.85546875" style="7" customWidth="1"/>
    <col min="13336" max="13336" width="12.42578125" style="7" customWidth="1"/>
    <col min="13337" max="13337" width="12.7109375" style="7" bestFit="1" customWidth="1"/>
    <col min="13338" max="13338" width="12.5703125" style="7" customWidth="1"/>
    <col min="13339" max="13339" width="12" style="7" customWidth="1"/>
    <col min="13340" max="13340" width="12.42578125" style="7" bestFit="1" customWidth="1"/>
    <col min="13341" max="13341" width="2" style="7" customWidth="1"/>
    <col min="13342" max="13342" width="10.42578125" style="7" customWidth="1"/>
    <col min="13343" max="13343" width="13.140625" style="7" customWidth="1"/>
    <col min="13344" max="13344" width="11.5703125" style="7" customWidth="1"/>
    <col min="13345" max="13347" width="11.85546875" style="7" customWidth="1"/>
    <col min="13348" max="13348" width="10.7109375" style="7" customWidth="1"/>
    <col min="13349" max="13349" width="10" style="7" customWidth="1"/>
    <col min="13350" max="13350" width="10.7109375" style="7" customWidth="1"/>
    <col min="13351" max="13351" width="11.140625" style="7" customWidth="1"/>
    <col min="13352" max="13352" width="13.5703125" style="7" customWidth="1"/>
    <col min="13353" max="13353" width="11.42578125" style="7" customWidth="1"/>
    <col min="13354" max="13354" width="12.140625" style="7" customWidth="1"/>
    <col min="13355" max="13355" width="12.7109375" style="7" bestFit="1" customWidth="1"/>
    <col min="13356" max="13356" width="1.28515625" style="7" customWidth="1"/>
    <col min="13357" max="13357" width="9.42578125" style="7" customWidth="1"/>
    <col min="13358" max="13358" width="13.42578125" style="7" customWidth="1"/>
    <col min="13359" max="13359" width="12.42578125" style="7" customWidth="1"/>
    <col min="13360" max="13361" width="12.5703125" style="7" customWidth="1"/>
    <col min="13362" max="13362" width="11.42578125" style="7" customWidth="1"/>
    <col min="13363" max="13363" width="13.28515625" style="7" customWidth="1"/>
    <col min="13364" max="13364" width="12.7109375" style="7" customWidth="1"/>
    <col min="13365" max="13365" width="14.28515625" style="7" customWidth="1"/>
    <col min="13366" max="13366" width="11.7109375" style="7" customWidth="1"/>
    <col min="13367" max="13367" width="11.28515625" style="7" customWidth="1"/>
    <col min="13368" max="13368" width="22.5703125" style="7" customWidth="1"/>
    <col min="13369" max="13369" width="9.140625" style="7"/>
    <col min="13370" max="13380" width="11.42578125" style="7" customWidth="1"/>
    <col min="13381" max="13381" width="11.85546875" style="7" customWidth="1"/>
    <col min="13382" max="13382" width="4.140625" style="7" customWidth="1"/>
    <col min="13383" max="13395" width="11.42578125" style="7" customWidth="1"/>
    <col min="13396" max="13396" width="11" style="7" bestFit="1" customWidth="1"/>
    <col min="13397" max="13397" width="2.140625" style="7" customWidth="1"/>
    <col min="13398" max="13398" width="9.42578125" style="7" customWidth="1"/>
    <col min="13399" max="13408" width="11.42578125" style="7" customWidth="1"/>
    <col min="13409" max="13409" width="10.85546875" style="7" customWidth="1"/>
    <col min="13410" max="13419" width="11.42578125" style="7" customWidth="1"/>
    <col min="13420" max="13420" width="18.28515625" style="7" customWidth="1"/>
    <col min="13421" max="13422" width="12.7109375" style="7" customWidth="1"/>
    <col min="13423" max="13445" width="11.42578125" style="7" customWidth="1"/>
    <col min="13446" max="13447" width="11.28515625" style="7" customWidth="1"/>
    <col min="13448" max="13569" width="9.140625" style="7"/>
    <col min="13570" max="13575" width="16.7109375" style="7" customWidth="1"/>
    <col min="13576" max="13576" width="9.140625" style="7"/>
    <col min="13577" max="13582" width="12.7109375" style="7" customWidth="1"/>
    <col min="13583" max="13583" width="9.140625" style="7" customWidth="1"/>
    <col min="13584" max="13584" width="9.7109375" style="7" customWidth="1"/>
    <col min="13585" max="13585" width="13.85546875" style="7" customWidth="1"/>
    <col min="13586" max="13586" width="13.28515625" style="7" bestFit="1" customWidth="1"/>
    <col min="13587" max="13587" width="12.42578125" style="7" customWidth="1"/>
    <col min="13588" max="13588" width="11.7109375" style="7" customWidth="1"/>
    <col min="13589" max="13589" width="12.85546875" style="7" customWidth="1"/>
    <col min="13590" max="13590" width="11.7109375" style="7" customWidth="1"/>
    <col min="13591" max="13591" width="11.85546875" style="7" customWidth="1"/>
    <col min="13592" max="13592" width="12.42578125" style="7" customWidth="1"/>
    <col min="13593" max="13593" width="12.7109375" style="7" bestFit="1" customWidth="1"/>
    <col min="13594" max="13594" width="12.5703125" style="7" customWidth="1"/>
    <col min="13595" max="13595" width="12" style="7" customWidth="1"/>
    <col min="13596" max="13596" width="12.42578125" style="7" bestFit="1" customWidth="1"/>
    <col min="13597" max="13597" width="2" style="7" customWidth="1"/>
    <col min="13598" max="13598" width="10.42578125" style="7" customWidth="1"/>
    <col min="13599" max="13599" width="13.140625" style="7" customWidth="1"/>
    <col min="13600" max="13600" width="11.5703125" style="7" customWidth="1"/>
    <col min="13601" max="13603" width="11.85546875" style="7" customWidth="1"/>
    <col min="13604" max="13604" width="10.7109375" style="7" customWidth="1"/>
    <col min="13605" max="13605" width="10" style="7" customWidth="1"/>
    <col min="13606" max="13606" width="10.7109375" style="7" customWidth="1"/>
    <col min="13607" max="13607" width="11.140625" style="7" customWidth="1"/>
    <col min="13608" max="13608" width="13.5703125" style="7" customWidth="1"/>
    <col min="13609" max="13609" width="11.42578125" style="7" customWidth="1"/>
    <col min="13610" max="13610" width="12.140625" style="7" customWidth="1"/>
    <col min="13611" max="13611" width="12.7109375" style="7" bestFit="1" customWidth="1"/>
    <col min="13612" max="13612" width="1.28515625" style="7" customWidth="1"/>
    <col min="13613" max="13613" width="9.42578125" style="7" customWidth="1"/>
    <col min="13614" max="13614" width="13.42578125" style="7" customWidth="1"/>
    <col min="13615" max="13615" width="12.42578125" style="7" customWidth="1"/>
    <col min="13616" max="13617" width="12.5703125" style="7" customWidth="1"/>
    <col min="13618" max="13618" width="11.42578125" style="7" customWidth="1"/>
    <col min="13619" max="13619" width="13.28515625" style="7" customWidth="1"/>
    <col min="13620" max="13620" width="12.7109375" style="7" customWidth="1"/>
    <col min="13621" max="13621" width="14.28515625" style="7" customWidth="1"/>
    <col min="13622" max="13622" width="11.7109375" style="7" customWidth="1"/>
    <col min="13623" max="13623" width="11.28515625" style="7" customWidth="1"/>
    <col min="13624" max="13624" width="22.5703125" style="7" customWidth="1"/>
    <col min="13625" max="13625" width="9.140625" style="7"/>
    <col min="13626" max="13636" width="11.42578125" style="7" customWidth="1"/>
    <col min="13637" max="13637" width="11.85546875" style="7" customWidth="1"/>
    <col min="13638" max="13638" width="4.140625" style="7" customWidth="1"/>
    <col min="13639" max="13651" width="11.42578125" style="7" customWidth="1"/>
    <col min="13652" max="13652" width="11" style="7" bestFit="1" customWidth="1"/>
    <col min="13653" max="13653" width="2.140625" style="7" customWidth="1"/>
    <col min="13654" max="13654" width="9.42578125" style="7" customWidth="1"/>
    <col min="13655" max="13664" width="11.42578125" style="7" customWidth="1"/>
    <col min="13665" max="13665" width="10.85546875" style="7" customWidth="1"/>
    <col min="13666" max="13675" width="11.42578125" style="7" customWidth="1"/>
    <col min="13676" max="13676" width="18.28515625" style="7" customWidth="1"/>
    <col min="13677" max="13678" width="12.7109375" style="7" customWidth="1"/>
    <col min="13679" max="13701" width="11.42578125" style="7" customWidth="1"/>
    <col min="13702" max="13703" width="11.28515625" style="7" customWidth="1"/>
    <col min="13704" max="13825" width="9.140625" style="7"/>
    <col min="13826" max="13831" width="16.7109375" style="7" customWidth="1"/>
    <col min="13832" max="13832" width="9.140625" style="7"/>
    <col min="13833" max="13838" width="12.7109375" style="7" customWidth="1"/>
    <col min="13839" max="13839" width="9.140625" style="7" customWidth="1"/>
    <col min="13840" max="13840" width="9.7109375" style="7" customWidth="1"/>
    <col min="13841" max="13841" width="13.85546875" style="7" customWidth="1"/>
    <col min="13842" max="13842" width="13.28515625" style="7" bestFit="1" customWidth="1"/>
    <col min="13843" max="13843" width="12.42578125" style="7" customWidth="1"/>
    <col min="13844" max="13844" width="11.7109375" style="7" customWidth="1"/>
    <col min="13845" max="13845" width="12.85546875" style="7" customWidth="1"/>
    <col min="13846" max="13846" width="11.7109375" style="7" customWidth="1"/>
    <col min="13847" max="13847" width="11.85546875" style="7" customWidth="1"/>
    <col min="13848" max="13848" width="12.42578125" style="7" customWidth="1"/>
    <col min="13849" max="13849" width="12.7109375" style="7" bestFit="1" customWidth="1"/>
    <col min="13850" max="13850" width="12.5703125" style="7" customWidth="1"/>
    <col min="13851" max="13851" width="12" style="7" customWidth="1"/>
    <col min="13852" max="13852" width="12.42578125" style="7" bestFit="1" customWidth="1"/>
    <col min="13853" max="13853" width="2" style="7" customWidth="1"/>
    <col min="13854" max="13854" width="10.42578125" style="7" customWidth="1"/>
    <col min="13855" max="13855" width="13.140625" style="7" customWidth="1"/>
    <col min="13856" max="13856" width="11.5703125" style="7" customWidth="1"/>
    <col min="13857" max="13859" width="11.85546875" style="7" customWidth="1"/>
    <col min="13860" max="13860" width="10.7109375" style="7" customWidth="1"/>
    <col min="13861" max="13861" width="10" style="7" customWidth="1"/>
    <col min="13862" max="13862" width="10.7109375" style="7" customWidth="1"/>
    <col min="13863" max="13863" width="11.140625" style="7" customWidth="1"/>
    <col min="13864" max="13864" width="13.5703125" style="7" customWidth="1"/>
    <col min="13865" max="13865" width="11.42578125" style="7" customWidth="1"/>
    <col min="13866" max="13866" width="12.140625" style="7" customWidth="1"/>
    <col min="13867" max="13867" width="12.7109375" style="7" bestFit="1" customWidth="1"/>
    <col min="13868" max="13868" width="1.28515625" style="7" customWidth="1"/>
    <col min="13869" max="13869" width="9.42578125" style="7" customWidth="1"/>
    <col min="13870" max="13870" width="13.42578125" style="7" customWidth="1"/>
    <col min="13871" max="13871" width="12.42578125" style="7" customWidth="1"/>
    <col min="13872" max="13873" width="12.5703125" style="7" customWidth="1"/>
    <col min="13874" max="13874" width="11.42578125" style="7" customWidth="1"/>
    <col min="13875" max="13875" width="13.28515625" style="7" customWidth="1"/>
    <col min="13876" max="13876" width="12.7109375" style="7" customWidth="1"/>
    <col min="13877" max="13877" width="14.28515625" style="7" customWidth="1"/>
    <col min="13878" max="13878" width="11.7109375" style="7" customWidth="1"/>
    <col min="13879" max="13879" width="11.28515625" style="7" customWidth="1"/>
    <col min="13880" max="13880" width="22.5703125" style="7" customWidth="1"/>
    <col min="13881" max="13881" width="9.140625" style="7"/>
    <col min="13882" max="13892" width="11.42578125" style="7" customWidth="1"/>
    <col min="13893" max="13893" width="11.85546875" style="7" customWidth="1"/>
    <col min="13894" max="13894" width="4.140625" style="7" customWidth="1"/>
    <col min="13895" max="13907" width="11.42578125" style="7" customWidth="1"/>
    <col min="13908" max="13908" width="11" style="7" bestFit="1" customWidth="1"/>
    <col min="13909" max="13909" width="2.140625" style="7" customWidth="1"/>
    <col min="13910" max="13910" width="9.42578125" style="7" customWidth="1"/>
    <col min="13911" max="13920" width="11.42578125" style="7" customWidth="1"/>
    <col min="13921" max="13921" width="10.85546875" style="7" customWidth="1"/>
    <col min="13922" max="13931" width="11.42578125" style="7" customWidth="1"/>
    <col min="13932" max="13932" width="18.28515625" style="7" customWidth="1"/>
    <col min="13933" max="13934" width="12.7109375" style="7" customWidth="1"/>
    <col min="13935" max="13957" width="11.42578125" style="7" customWidth="1"/>
    <col min="13958" max="13959" width="11.28515625" style="7" customWidth="1"/>
    <col min="13960" max="14081" width="9.140625" style="7"/>
    <col min="14082" max="14087" width="16.7109375" style="7" customWidth="1"/>
    <col min="14088" max="14088" width="9.140625" style="7"/>
    <col min="14089" max="14094" width="12.7109375" style="7" customWidth="1"/>
    <col min="14095" max="14095" width="9.140625" style="7" customWidth="1"/>
    <col min="14096" max="14096" width="9.7109375" style="7" customWidth="1"/>
    <col min="14097" max="14097" width="13.85546875" style="7" customWidth="1"/>
    <col min="14098" max="14098" width="13.28515625" style="7" bestFit="1" customWidth="1"/>
    <col min="14099" max="14099" width="12.42578125" style="7" customWidth="1"/>
    <col min="14100" max="14100" width="11.7109375" style="7" customWidth="1"/>
    <col min="14101" max="14101" width="12.85546875" style="7" customWidth="1"/>
    <col min="14102" max="14102" width="11.7109375" style="7" customWidth="1"/>
    <col min="14103" max="14103" width="11.85546875" style="7" customWidth="1"/>
    <col min="14104" max="14104" width="12.42578125" style="7" customWidth="1"/>
    <col min="14105" max="14105" width="12.7109375" style="7" bestFit="1" customWidth="1"/>
    <col min="14106" max="14106" width="12.5703125" style="7" customWidth="1"/>
    <col min="14107" max="14107" width="12" style="7" customWidth="1"/>
    <col min="14108" max="14108" width="12.42578125" style="7" bestFit="1" customWidth="1"/>
    <col min="14109" max="14109" width="2" style="7" customWidth="1"/>
    <col min="14110" max="14110" width="10.42578125" style="7" customWidth="1"/>
    <col min="14111" max="14111" width="13.140625" style="7" customWidth="1"/>
    <col min="14112" max="14112" width="11.5703125" style="7" customWidth="1"/>
    <col min="14113" max="14115" width="11.85546875" style="7" customWidth="1"/>
    <col min="14116" max="14116" width="10.7109375" style="7" customWidth="1"/>
    <col min="14117" max="14117" width="10" style="7" customWidth="1"/>
    <col min="14118" max="14118" width="10.7109375" style="7" customWidth="1"/>
    <col min="14119" max="14119" width="11.140625" style="7" customWidth="1"/>
    <col min="14120" max="14120" width="13.5703125" style="7" customWidth="1"/>
    <col min="14121" max="14121" width="11.42578125" style="7" customWidth="1"/>
    <col min="14122" max="14122" width="12.140625" style="7" customWidth="1"/>
    <col min="14123" max="14123" width="12.7109375" style="7" bestFit="1" customWidth="1"/>
    <col min="14124" max="14124" width="1.28515625" style="7" customWidth="1"/>
    <col min="14125" max="14125" width="9.42578125" style="7" customWidth="1"/>
    <col min="14126" max="14126" width="13.42578125" style="7" customWidth="1"/>
    <col min="14127" max="14127" width="12.42578125" style="7" customWidth="1"/>
    <col min="14128" max="14129" width="12.5703125" style="7" customWidth="1"/>
    <col min="14130" max="14130" width="11.42578125" style="7" customWidth="1"/>
    <col min="14131" max="14131" width="13.28515625" style="7" customWidth="1"/>
    <col min="14132" max="14132" width="12.7109375" style="7" customWidth="1"/>
    <col min="14133" max="14133" width="14.28515625" style="7" customWidth="1"/>
    <col min="14134" max="14134" width="11.7109375" style="7" customWidth="1"/>
    <col min="14135" max="14135" width="11.28515625" style="7" customWidth="1"/>
    <col min="14136" max="14136" width="22.5703125" style="7" customWidth="1"/>
    <col min="14137" max="14137" width="9.140625" style="7"/>
    <col min="14138" max="14148" width="11.42578125" style="7" customWidth="1"/>
    <col min="14149" max="14149" width="11.85546875" style="7" customWidth="1"/>
    <col min="14150" max="14150" width="4.140625" style="7" customWidth="1"/>
    <col min="14151" max="14163" width="11.42578125" style="7" customWidth="1"/>
    <col min="14164" max="14164" width="11" style="7" bestFit="1" customWidth="1"/>
    <col min="14165" max="14165" width="2.140625" style="7" customWidth="1"/>
    <col min="14166" max="14166" width="9.42578125" style="7" customWidth="1"/>
    <col min="14167" max="14176" width="11.42578125" style="7" customWidth="1"/>
    <col min="14177" max="14177" width="10.85546875" style="7" customWidth="1"/>
    <col min="14178" max="14187" width="11.42578125" style="7" customWidth="1"/>
    <col min="14188" max="14188" width="18.28515625" style="7" customWidth="1"/>
    <col min="14189" max="14190" width="12.7109375" style="7" customWidth="1"/>
    <col min="14191" max="14213" width="11.42578125" style="7" customWidth="1"/>
    <col min="14214" max="14215" width="11.28515625" style="7" customWidth="1"/>
    <col min="14216" max="14337" width="9.140625" style="7"/>
    <col min="14338" max="14343" width="16.7109375" style="7" customWidth="1"/>
    <col min="14344" max="14344" width="9.140625" style="7"/>
    <col min="14345" max="14350" width="12.7109375" style="7" customWidth="1"/>
    <col min="14351" max="14351" width="9.140625" style="7" customWidth="1"/>
    <col min="14352" max="14352" width="9.7109375" style="7" customWidth="1"/>
    <col min="14353" max="14353" width="13.85546875" style="7" customWidth="1"/>
    <col min="14354" max="14354" width="13.28515625" style="7" bestFit="1" customWidth="1"/>
    <col min="14355" max="14355" width="12.42578125" style="7" customWidth="1"/>
    <col min="14356" max="14356" width="11.7109375" style="7" customWidth="1"/>
    <col min="14357" max="14357" width="12.85546875" style="7" customWidth="1"/>
    <col min="14358" max="14358" width="11.7109375" style="7" customWidth="1"/>
    <col min="14359" max="14359" width="11.85546875" style="7" customWidth="1"/>
    <col min="14360" max="14360" width="12.42578125" style="7" customWidth="1"/>
    <col min="14361" max="14361" width="12.7109375" style="7" bestFit="1" customWidth="1"/>
    <col min="14362" max="14362" width="12.5703125" style="7" customWidth="1"/>
    <col min="14363" max="14363" width="12" style="7" customWidth="1"/>
    <col min="14364" max="14364" width="12.42578125" style="7" bestFit="1" customWidth="1"/>
    <col min="14365" max="14365" width="2" style="7" customWidth="1"/>
    <col min="14366" max="14366" width="10.42578125" style="7" customWidth="1"/>
    <col min="14367" max="14367" width="13.140625" style="7" customWidth="1"/>
    <col min="14368" max="14368" width="11.5703125" style="7" customWidth="1"/>
    <col min="14369" max="14371" width="11.85546875" style="7" customWidth="1"/>
    <col min="14372" max="14372" width="10.7109375" style="7" customWidth="1"/>
    <col min="14373" max="14373" width="10" style="7" customWidth="1"/>
    <col min="14374" max="14374" width="10.7109375" style="7" customWidth="1"/>
    <col min="14375" max="14375" width="11.140625" style="7" customWidth="1"/>
    <col min="14376" max="14376" width="13.5703125" style="7" customWidth="1"/>
    <col min="14377" max="14377" width="11.42578125" style="7" customWidth="1"/>
    <col min="14378" max="14378" width="12.140625" style="7" customWidth="1"/>
    <col min="14379" max="14379" width="12.7109375" style="7" bestFit="1" customWidth="1"/>
    <col min="14380" max="14380" width="1.28515625" style="7" customWidth="1"/>
    <col min="14381" max="14381" width="9.42578125" style="7" customWidth="1"/>
    <col min="14382" max="14382" width="13.42578125" style="7" customWidth="1"/>
    <col min="14383" max="14383" width="12.42578125" style="7" customWidth="1"/>
    <col min="14384" max="14385" width="12.5703125" style="7" customWidth="1"/>
    <col min="14386" max="14386" width="11.42578125" style="7" customWidth="1"/>
    <col min="14387" max="14387" width="13.28515625" style="7" customWidth="1"/>
    <col min="14388" max="14388" width="12.7109375" style="7" customWidth="1"/>
    <col min="14389" max="14389" width="14.28515625" style="7" customWidth="1"/>
    <col min="14390" max="14390" width="11.7109375" style="7" customWidth="1"/>
    <col min="14391" max="14391" width="11.28515625" style="7" customWidth="1"/>
    <col min="14392" max="14392" width="22.5703125" style="7" customWidth="1"/>
    <col min="14393" max="14393" width="9.140625" style="7"/>
    <col min="14394" max="14404" width="11.42578125" style="7" customWidth="1"/>
    <col min="14405" max="14405" width="11.85546875" style="7" customWidth="1"/>
    <col min="14406" max="14406" width="4.140625" style="7" customWidth="1"/>
    <col min="14407" max="14419" width="11.42578125" style="7" customWidth="1"/>
    <col min="14420" max="14420" width="11" style="7" bestFit="1" customWidth="1"/>
    <col min="14421" max="14421" width="2.140625" style="7" customWidth="1"/>
    <col min="14422" max="14422" width="9.42578125" style="7" customWidth="1"/>
    <col min="14423" max="14432" width="11.42578125" style="7" customWidth="1"/>
    <col min="14433" max="14433" width="10.85546875" style="7" customWidth="1"/>
    <col min="14434" max="14443" width="11.42578125" style="7" customWidth="1"/>
    <col min="14444" max="14444" width="18.28515625" style="7" customWidth="1"/>
    <col min="14445" max="14446" width="12.7109375" style="7" customWidth="1"/>
    <col min="14447" max="14469" width="11.42578125" style="7" customWidth="1"/>
    <col min="14470" max="14471" width="11.28515625" style="7" customWidth="1"/>
    <col min="14472" max="14593" width="9.140625" style="7"/>
    <col min="14594" max="14599" width="16.7109375" style="7" customWidth="1"/>
    <col min="14600" max="14600" width="9.140625" style="7"/>
    <col min="14601" max="14606" width="12.7109375" style="7" customWidth="1"/>
    <col min="14607" max="14607" width="9.140625" style="7" customWidth="1"/>
    <col min="14608" max="14608" width="9.7109375" style="7" customWidth="1"/>
    <col min="14609" max="14609" width="13.85546875" style="7" customWidth="1"/>
    <col min="14610" max="14610" width="13.28515625" style="7" bestFit="1" customWidth="1"/>
    <col min="14611" max="14611" width="12.42578125" style="7" customWidth="1"/>
    <col min="14612" max="14612" width="11.7109375" style="7" customWidth="1"/>
    <col min="14613" max="14613" width="12.85546875" style="7" customWidth="1"/>
    <col min="14614" max="14614" width="11.7109375" style="7" customWidth="1"/>
    <col min="14615" max="14615" width="11.85546875" style="7" customWidth="1"/>
    <col min="14616" max="14616" width="12.42578125" style="7" customWidth="1"/>
    <col min="14617" max="14617" width="12.7109375" style="7" bestFit="1" customWidth="1"/>
    <col min="14618" max="14618" width="12.5703125" style="7" customWidth="1"/>
    <col min="14619" max="14619" width="12" style="7" customWidth="1"/>
    <col min="14620" max="14620" width="12.42578125" style="7" bestFit="1" customWidth="1"/>
    <col min="14621" max="14621" width="2" style="7" customWidth="1"/>
    <col min="14622" max="14622" width="10.42578125" style="7" customWidth="1"/>
    <col min="14623" max="14623" width="13.140625" style="7" customWidth="1"/>
    <col min="14624" max="14624" width="11.5703125" style="7" customWidth="1"/>
    <col min="14625" max="14627" width="11.85546875" style="7" customWidth="1"/>
    <col min="14628" max="14628" width="10.7109375" style="7" customWidth="1"/>
    <col min="14629" max="14629" width="10" style="7" customWidth="1"/>
    <col min="14630" max="14630" width="10.7109375" style="7" customWidth="1"/>
    <col min="14631" max="14631" width="11.140625" style="7" customWidth="1"/>
    <col min="14632" max="14632" width="13.5703125" style="7" customWidth="1"/>
    <col min="14633" max="14633" width="11.42578125" style="7" customWidth="1"/>
    <col min="14634" max="14634" width="12.140625" style="7" customWidth="1"/>
    <col min="14635" max="14635" width="12.7109375" style="7" bestFit="1" customWidth="1"/>
    <col min="14636" max="14636" width="1.28515625" style="7" customWidth="1"/>
    <col min="14637" max="14637" width="9.42578125" style="7" customWidth="1"/>
    <col min="14638" max="14638" width="13.42578125" style="7" customWidth="1"/>
    <col min="14639" max="14639" width="12.42578125" style="7" customWidth="1"/>
    <col min="14640" max="14641" width="12.5703125" style="7" customWidth="1"/>
    <col min="14642" max="14642" width="11.42578125" style="7" customWidth="1"/>
    <col min="14643" max="14643" width="13.28515625" style="7" customWidth="1"/>
    <col min="14644" max="14644" width="12.7109375" style="7" customWidth="1"/>
    <col min="14645" max="14645" width="14.28515625" style="7" customWidth="1"/>
    <col min="14646" max="14646" width="11.7109375" style="7" customWidth="1"/>
    <col min="14647" max="14647" width="11.28515625" style="7" customWidth="1"/>
    <col min="14648" max="14648" width="22.5703125" style="7" customWidth="1"/>
    <col min="14649" max="14649" width="9.140625" style="7"/>
    <col min="14650" max="14660" width="11.42578125" style="7" customWidth="1"/>
    <col min="14661" max="14661" width="11.85546875" style="7" customWidth="1"/>
    <col min="14662" max="14662" width="4.140625" style="7" customWidth="1"/>
    <col min="14663" max="14675" width="11.42578125" style="7" customWidth="1"/>
    <col min="14676" max="14676" width="11" style="7" bestFit="1" customWidth="1"/>
    <col min="14677" max="14677" width="2.140625" style="7" customWidth="1"/>
    <col min="14678" max="14678" width="9.42578125" style="7" customWidth="1"/>
    <col min="14679" max="14688" width="11.42578125" style="7" customWidth="1"/>
    <col min="14689" max="14689" width="10.85546875" style="7" customWidth="1"/>
    <col min="14690" max="14699" width="11.42578125" style="7" customWidth="1"/>
    <col min="14700" max="14700" width="18.28515625" style="7" customWidth="1"/>
    <col min="14701" max="14702" width="12.7109375" style="7" customWidth="1"/>
    <col min="14703" max="14725" width="11.42578125" style="7" customWidth="1"/>
    <col min="14726" max="14727" width="11.28515625" style="7" customWidth="1"/>
    <col min="14728" max="14849" width="9.140625" style="7"/>
    <col min="14850" max="14855" width="16.7109375" style="7" customWidth="1"/>
    <col min="14856" max="14856" width="9.140625" style="7"/>
    <col min="14857" max="14862" width="12.7109375" style="7" customWidth="1"/>
    <col min="14863" max="14863" width="9.140625" style="7" customWidth="1"/>
    <col min="14864" max="14864" width="9.7109375" style="7" customWidth="1"/>
    <col min="14865" max="14865" width="13.85546875" style="7" customWidth="1"/>
    <col min="14866" max="14866" width="13.28515625" style="7" bestFit="1" customWidth="1"/>
    <col min="14867" max="14867" width="12.42578125" style="7" customWidth="1"/>
    <col min="14868" max="14868" width="11.7109375" style="7" customWidth="1"/>
    <col min="14869" max="14869" width="12.85546875" style="7" customWidth="1"/>
    <col min="14870" max="14870" width="11.7109375" style="7" customWidth="1"/>
    <col min="14871" max="14871" width="11.85546875" style="7" customWidth="1"/>
    <col min="14872" max="14872" width="12.42578125" style="7" customWidth="1"/>
    <col min="14873" max="14873" width="12.7109375" style="7" bestFit="1" customWidth="1"/>
    <col min="14874" max="14874" width="12.5703125" style="7" customWidth="1"/>
    <col min="14875" max="14875" width="12" style="7" customWidth="1"/>
    <col min="14876" max="14876" width="12.42578125" style="7" bestFit="1" customWidth="1"/>
    <col min="14877" max="14877" width="2" style="7" customWidth="1"/>
    <col min="14878" max="14878" width="10.42578125" style="7" customWidth="1"/>
    <col min="14879" max="14879" width="13.140625" style="7" customWidth="1"/>
    <col min="14880" max="14880" width="11.5703125" style="7" customWidth="1"/>
    <col min="14881" max="14883" width="11.85546875" style="7" customWidth="1"/>
    <col min="14884" max="14884" width="10.7109375" style="7" customWidth="1"/>
    <col min="14885" max="14885" width="10" style="7" customWidth="1"/>
    <col min="14886" max="14886" width="10.7109375" style="7" customWidth="1"/>
    <col min="14887" max="14887" width="11.140625" style="7" customWidth="1"/>
    <col min="14888" max="14888" width="13.5703125" style="7" customWidth="1"/>
    <col min="14889" max="14889" width="11.42578125" style="7" customWidth="1"/>
    <col min="14890" max="14890" width="12.140625" style="7" customWidth="1"/>
    <col min="14891" max="14891" width="12.7109375" style="7" bestFit="1" customWidth="1"/>
    <col min="14892" max="14892" width="1.28515625" style="7" customWidth="1"/>
    <col min="14893" max="14893" width="9.42578125" style="7" customWidth="1"/>
    <col min="14894" max="14894" width="13.42578125" style="7" customWidth="1"/>
    <col min="14895" max="14895" width="12.42578125" style="7" customWidth="1"/>
    <col min="14896" max="14897" width="12.5703125" style="7" customWidth="1"/>
    <col min="14898" max="14898" width="11.42578125" style="7" customWidth="1"/>
    <col min="14899" max="14899" width="13.28515625" style="7" customWidth="1"/>
    <col min="14900" max="14900" width="12.7109375" style="7" customWidth="1"/>
    <col min="14901" max="14901" width="14.28515625" style="7" customWidth="1"/>
    <col min="14902" max="14902" width="11.7109375" style="7" customWidth="1"/>
    <col min="14903" max="14903" width="11.28515625" style="7" customWidth="1"/>
    <col min="14904" max="14904" width="22.5703125" style="7" customWidth="1"/>
    <col min="14905" max="14905" width="9.140625" style="7"/>
    <col min="14906" max="14916" width="11.42578125" style="7" customWidth="1"/>
    <col min="14917" max="14917" width="11.85546875" style="7" customWidth="1"/>
    <col min="14918" max="14918" width="4.140625" style="7" customWidth="1"/>
    <col min="14919" max="14931" width="11.42578125" style="7" customWidth="1"/>
    <col min="14932" max="14932" width="11" style="7" bestFit="1" customWidth="1"/>
    <col min="14933" max="14933" width="2.140625" style="7" customWidth="1"/>
    <col min="14934" max="14934" width="9.42578125" style="7" customWidth="1"/>
    <col min="14935" max="14944" width="11.42578125" style="7" customWidth="1"/>
    <col min="14945" max="14945" width="10.85546875" style="7" customWidth="1"/>
    <col min="14946" max="14955" width="11.42578125" style="7" customWidth="1"/>
    <col min="14956" max="14956" width="18.28515625" style="7" customWidth="1"/>
    <col min="14957" max="14958" width="12.7109375" style="7" customWidth="1"/>
    <col min="14959" max="14981" width="11.42578125" style="7" customWidth="1"/>
    <col min="14982" max="14983" width="11.28515625" style="7" customWidth="1"/>
    <col min="14984" max="15105" width="9.140625" style="7"/>
    <col min="15106" max="15111" width="16.7109375" style="7" customWidth="1"/>
    <col min="15112" max="15112" width="9.140625" style="7"/>
    <col min="15113" max="15118" width="12.7109375" style="7" customWidth="1"/>
    <col min="15119" max="15119" width="9.140625" style="7" customWidth="1"/>
    <col min="15120" max="15120" width="9.7109375" style="7" customWidth="1"/>
    <col min="15121" max="15121" width="13.85546875" style="7" customWidth="1"/>
    <col min="15122" max="15122" width="13.28515625" style="7" bestFit="1" customWidth="1"/>
    <col min="15123" max="15123" width="12.42578125" style="7" customWidth="1"/>
    <col min="15124" max="15124" width="11.7109375" style="7" customWidth="1"/>
    <col min="15125" max="15125" width="12.85546875" style="7" customWidth="1"/>
    <col min="15126" max="15126" width="11.7109375" style="7" customWidth="1"/>
    <col min="15127" max="15127" width="11.85546875" style="7" customWidth="1"/>
    <col min="15128" max="15128" width="12.42578125" style="7" customWidth="1"/>
    <col min="15129" max="15129" width="12.7109375" style="7" bestFit="1" customWidth="1"/>
    <col min="15130" max="15130" width="12.5703125" style="7" customWidth="1"/>
    <col min="15131" max="15131" width="12" style="7" customWidth="1"/>
    <col min="15132" max="15132" width="12.42578125" style="7" bestFit="1" customWidth="1"/>
    <col min="15133" max="15133" width="2" style="7" customWidth="1"/>
    <col min="15134" max="15134" width="10.42578125" style="7" customWidth="1"/>
    <col min="15135" max="15135" width="13.140625" style="7" customWidth="1"/>
    <col min="15136" max="15136" width="11.5703125" style="7" customWidth="1"/>
    <col min="15137" max="15139" width="11.85546875" style="7" customWidth="1"/>
    <col min="15140" max="15140" width="10.7109375" style="7" customWidth="1"/>
    <col min="15141" max="15141" width="10" style="7" customWidth="1"/>
    <col min="15142" max="15142" width="10.7109375" style="7" customWidth="1"/>
    <col min="15143" max="15143" width="11.140625" style="7" customWidth="1"/>
    <col min="15144" max="15144" width="13.5703125" style="7" customWidth="1"/>
    <col min="15145" max="15145" width="11.42578125" style="7" customWidth="1"/>
    <col min="15146" max="15146" width="12.140625" style="7" customWidth="1"/>
    <col min="15147" max="15147" width="12.7109375" style="7" bestFit="1" customWidth="1"/>
    <col min="15148" max="15148" width="1.28515625" style="7" customWidth="1"/>
    <col min="15149" max="15149" width="9.42578125" style="7" customWidth="1"/>
    <col min="15150" max="15150" width="13.42578125" style="7" customWidth="1"/>
    <col min="15151" max="15151" width="12.42578125" style="7" customWidth="1"/>
    <col min="15152" max="15153" width="12.5703125" style="7" customWidth="1"/>
    <col min="15154" max="15154" width="11.42578125" style="7" customWidth="1"/>
    <col min="15155" max="15155" width="13.28515625" style="7" customWidth="1"/>
    <col min="15156" max="15156" width="12.7109375" style="7" customWidth="1"/>
    <col min="15157" max="15157" width="14.28515625" style="7" customWidth="1"/>
    <col min="15158" max="15158" width="11.7109375" style="7" customWidth="1"/>
    <col min="15159" max="15159" width="11.28515625" style="7" customWidth="1"/>
    <col min="15160" max="15160" width="22.5703125" style="7" customWidth="1"/>
    <col min="15161" max="15161" width="9.140625" style="7"/>
    <col min="15162" max="15172" width="11.42578125" style="7" customWidth="1"/>
    <col min="15173" max="15173" width="11.85546875" style="7" customWidth="1"/>
    <col min="15174" max="15174" width="4.140625" style="7" customWidth="1"/>
    <col min="15175" max="15187" width="11.42578125" style="7" customWidth="1"/>
    <col min="15188" max="15188" width="11" style="7" bestFit="1" customWidth="1"/>
    <col min="15189" max="15189" width="2.140625" style="7" customWidth="1"/>
    <col min="15190" max="15190" width="9.42578125" style="7" customWidth="1"/>
    <col min="15191" max="15200" width="11.42578125" style="7" customWidth="1"/>
    <col min="15201" max="15201" width="10.85546875" style="7" customWidth="1"/>
    <col min="15202" max="15211" width="11.42578125" style="7" customWidth="1"/>
    <col min="15212" max="15212" width="18.28515625" style="7" customWidth="1"/>
    <col min="15213" max="15214" width="12.7109375" style="7" customWidth="1"/>
    <col min="15215" max="15237" width="11.42578125" style="7" customWidth="1"/>
    <col min="15238" max="15239" width="11.28515625" style="7" customWidth="1"/>
    <col min="15240" max="15361" width="9.140625" style="7"/>
    <col min="15362" max="15367" width="16.7109375" style="7" customWidth="1"/>
    <col min="15368" max="15368" width="9.140625" style="7"/>
    <col min="15369" max="15374" width="12.7109375" style="7" customWidth="1"/>
    <col min="15375" max="15375" width="9.140625" style="7" customWidth="1"/>
    <col min="15376" max="15376" width="9.7109375" style="7" customWidth="1"/>
    <col min="15377" max="15377" width="13.85546875" style="7" customWidth="1"/>
    <col min="15378" max="15378" width="13.28515625" style="7" bestFit="1" customWidth="1"/>
    <col min="15379" max="15379" width="12.42578125" style="7" customWidth="1"/>
    <col min="15380" max="15380" width="11.7109375" style="7" customWidth="1"/>
    <col min="15381" max="15381" width="12.85546875" style="7" customWidth="1"/>
    <col min="15382" max="15382" width="11.7109375" style="7" customWidth="1"/>
    <col min="15383" max="15383" width="11.85546875" style="7" customWidth="1"/>
    <col min="15384" max="15384" width="12.42578125" style="7" customWidth="1"/>
    <col min="15385" max="15385" width="12.7109375" style="7" bestFit="1" customWidth="1"/>
    <col min="15386" max="15386" width="12.5703125" style="7" customWidth="1"/>
    <col min="15387" max="15387" width="12" style="7" customWidth="1"/>
    <col min="15388" max="15388" width="12.42578125" style="7" bestFit="1" customWidth="1"/>
    <col min="15389" max="15389" width="2" style="7" customWidth="1"/>
    <col min="15390" max="15390" width="10.42578125" style="7" customWidth="1"/>
    <col min="15391" max="15391" width="13.140625" style="7" customWidth="1"/>
    <col min="15392" max="15392" width="11.5703125" style="7" customWidth="1"/>
    <col min="15393" max="15395" width="11.85546875" style="7" customWidth="1"/>
    <col min="15396" max="15396" width="10.7109375" style="7" customWidth="1"/>
    <col min="15397" max="15397" width="10" style="7" customWidth="1"/>
    <col min="15398" max="15398" width="10.7109375" style="7" customWidth="1"/>
    <col min="15399" max="15399" width="11.140625" style="7" customWidth="1"/>
    <col min="15400" max="15400" width="13.5703125" style="7" customWidth="1"/>
    <col min="15401" max="15401" width="11.42578125" style="7" customWidth="1"/>
    <col min="15402" max="15402" width="12.140625" style="7" customWidth="1"/>
    <col min="15403" max="15403" width="12.7109375" style="7" bestFit="1" customWidth="1"/>
    <col min="15404" max="15404" width="1.28515625" style="7" customWidth="1"/>
    <col min="15405" max="15405" width="9.42578125" style="7" customWidth="1"/>
    <col min="15406" max="15406" width="13.42578125" style="7" customWidth="1"/>
    <col min="15407" max="15407" width="12.42578125" style="7" customWidth="1"/>
    <col min="15408" max="15409" width="12.5703125" style="7" customWidth="1"/>
    <col min="15410" max="15410" width="11.42578125" style="7" customWidth="1"/>
    <col min="15411" max="15411" width="13.28515625" style="7" customWidth="1"/>
    <col min="15412" max="15412" width="12.7109375" style="7" customWidth="1"/>
    <col min="15413" max="15413" width="14.28515625" style="7" customWidth="1"/>
    <col min="15414" max="15414" width="11.7109375" style="7" customWidth="1"/>
    <col min="15415" max="15415" width="11.28515625" style="7" customWidth="1"/>
    <col min="15416" max="15416" width="22.5703125" style="7" customWidth="1"/>
    <col min="15417" max="15417" width="9.140625" style="7"/>
    <col min="15418" max="15428" width="11.42578125" style="7" customWidth="1"/>
    <col min="15429" max="15429" width="11.85546875" style="7" customWidth="1"/>
    <col min="15430" max="15430" width="4.140625" style="7" customWidth="1"/>
    <col min="15431" max="15443" width="11.42578125" style="7" customWidth="1"/>
    <col min="15444" max="15444" width="11" style="7" bestFit="1" customWidth="1"/>
    <col min="15445" max="15445" width="2.140625" style="7" customWidth="1"/>
    <col min="15446" max="15446" width="9.42578125" style="7" customWidth="1"/>
    <col min="15447" max="15456" width="11.42578125" style="7" customWidth="1"/>
    <col min="15457" max="15457" width="10.85546875" style="7" customWidth="1"/>
    <col min="15458" max="15467" width="11.42578125" style="7" customWidth="1"/>
    <col min="15468" max="15468" width="18.28515625" style="7" customWidth="1"/>
    <col min="15469" max="15470" width="12.7109375" style="7" customWidth="1"/>
    <col min="15471" max="15493" width="11.42578125" style="7" customWidth="1"/>
    <col min="15494" max="15495" width="11.28515625" style="7" customWidth="1"/>
    <col min="15496" max="15617" width="9.140625" style="7"/>
    <col min="15618" max="15623" width="16.7109375" style="7" customWidth="1"/>
    <col min="15624" max="15624" width="9.140625" style="7"/>
    <col min="15625" max="15630" width="12.7109375" style="7" customWidth="1"/>
    <col min="15631" max="15631" width="9.140625" style="7" customWidth="1"/>
    <col min="15632" max="15632" width="9.7109375" style="7" customWidth="1"/>
    <col min="15633" max="15633" width="13.85546875" style="7" customWidth="1"/>
    <col min="15634" max="15634" width="13.28515625" style="7" bestFit="1" customWidth="1"/>
    <col min="15635" max="15635" width="12.42578125" style="7" customWidth="1"/>
    <col min="15636" max="15636" width="11.7109375" style="7" customWidth="1"/>
    <col min="15637" max="15637" width="12.85546875" style="7" customWidth="1"/>
    <col min="15638" max="15638" width="11.7109375" style="7" customWidth="1"/>
    <col min="15639" max="15639" width="11.85546875" style="7" customWidth="1"/>
    <col min="15640" max="15640" width="12.42578125" style="7" customWidth="1"/>
    <col min="15641" max="15641" width="12.7109375" style="7" bestFit="1" customWidth="1"/>
    <col min="15642" max="15642" width="12.5703125" style="7" customWidth="1"/>
    <col min="15643" max="15643" width="12" style="7" customWidth="1"/>
    <col min="15644" max="15644" width="12.42578125" style="7" bestFit="1" customWidth="1"/>
    <col min="15645" max="15645" width="2" style="7" customWidth="1"/>
    <col min="15646" max="15646" width="10.42578125" style="7" customWidth="1"/>
    <col min="15647" max="15647" width="13.140625" style="7" customWidth="1"/>
    <col min="15648" max="15648" width="11.5703125" style="7" customWidth="1"/>
    <col min="15649" max="15651" width="11.85546875" style="7" customWidth="1"/>
    <col min="15652" max="15652" width="10.7109375" style="7" customWidth="1"/>
    <col min="15653" max="15653" width="10" style="7" customWidth="1"/>
    <col min="15654" max="15654" width="10.7109375" style="7" customWidth="1"/>
    <col min="15655" max="15655" width="11.140625" style="7" customWidth="1"/>
    <col min="15656" max="15656" width="13.5703125" style="7" customWidth="1"/>
    <col min="15657" max="15657" width="11.42578125" style="7" customWidth="1"/>
    <col min="15658" max="15658" width="12.140625" style="7" customWidth="1"/>
    <col min="15659" max="15659" width="12.7109375" style="7" bestFit="1" customWidth="1"/>
    <col min="15660" max="15660" width="1.28515625" style="7" customWidth="1"/>
    <col min="15661" max="15661" width="9.42578125" style="7" customWidth="1"/>
    <col min="15662" max="15662" width="13.42578125" style="7" customWidth="1"/>
    <col min="15663" max="15663" width="12.42578125" style="7" customWidth="1"/>
    <col min="15664" max="15665" width="12.5703125" style="7" customWidth="1"/>
    <col min="15666" max="15666" width="11.42578125" style="7" customWidth="1"/>
    <col min="15667" max="15667" width="13.28515625" style="7" customWidth="1"/>
    <col min="15668" max="15668" width="12.7109375" style="7" customWidth="1"/>
    <col min="15669" max="15669" width="14.28515625" style="7" customWidth="1"/>
    <col min="15670" max="15670" width="11.7109375" style="7" customWidth="1"/>
    <col min="15671" max="15671" width="11.28515625" style="7" customWidth="1"/>
    <col min="15672" max="15672" width="22.5703125" style="7" customWidth="1"/>
    <col min="15673" max="15673" width="9.140625" style="7"/>
    <col min="15674" max="15684" width="11.42578125" style="7" customWidth="1"/>
    <col min="15685" max="15685" width="11.85546875" style="7" customWidth="1"/>
    <col min="15686" max="15686" width="4.140625" style="7" customWidth="1"/>
    <col min="15687" max="15699" width="11.42578125" style="7" customWidth="1"/>
    <col min="15700" max="15700" width="11" style="7" bestFit="1" customWidth="1"/>
    <col min="15701" max="15701" width="2.140625" style="7" customWidth="1"/>
    <col min="15702" max="15702" width="9.42578125" style="7" customWidth="1"/>
    <col min="15703" max="15712" width="11.42578125" style="7" customWidth="1"/>
    <col min="15713" max="15713" width="10.85546875" style="7" customWidth="1"/>
    <col min="15714" max="15723" width="11.42578125" style="7" customWidth="1"/>
    <col min="15724" max="15724" width="18.28515625" style="7" customWidth="1"/>
    <col min="15725" max="15726" width="12.7109375" style="7" customWidth="1"/>
    <col min="15727" max="15749" width="11.42578125" style="7" customWidth="1"/>
    <col min="15750" max="15751" width="11.28515625" style="7" customWidth="1"/>
    <col min="15752" max="15873" width="9.140625" style="7"/>
    <col min="15874" max="15879" width="16.7109375" style="7" customWidth="1"/>
    <col min="15880" max="15880" width="9.140625" style="7"/>
    <col min="15881" max="15886" width="12.7109375" style="7" customWidth="1"/>
    <col min="15887" max="15887" width="9.140625" style="7" customWidth="1"/>
    <col min="15888" max="15888" width="9.7109375" style="7" customWidth="1"/>
    <col min="15889" max="15889" width="13.85546875" style="7" customWidth="1"/>
    <col min="15890" max="15890" width="13.28515625" style="7" bestFit="1" customWidth="1"/>
    <col min="15891" max="15891" width="12.42578125" style="7" customWidth="1"/>
    <col min="15892" max="15892" width="11.7109375" style="7" customWidth="1"/>
    <col min="15893" max="15893" width="12.85546875" style="7" customWidth="1"/>
    <col min="15894" max="15894" width="11.7109375" style="7" customWidth="1"/>
    <col min="15895" max="15895" width="11.85546875" style="7" customWidth="1"/>
    <col min="15896" max="15896" width="12.42578125" style="7" customWidth="1"/>
    <col min="15897" max="15897" width="12.7109375" style="7" bestFit="1" customWidth="1"/>
    <col min="15898" max="15898" width="12.5703125" style="7" customWidth="1"/>
    <col min="15899" max="15899" width="12" style="7" customWidth="1"/>
    <col min="15900" max="15900" width="12.42578125" style="7" bestFit="1" customWidth="1"/>
    <col min="15901" max="15901" width="2" style="7" customWidth="1"/>
    <col min="15902" max="15902" width="10.42578125" style="7" customWidth="1"/>
    <col min="15903" max="15903" width="13.140625" style="7" customWidth="1"/>
    <col min="15904" max="15904" width="11.5703125" style="7" customWidth="1"/>
    <col min="15905" max="15907" width="11.85546875" style="7" customWidth="1"/>
    <col min="15908" max="15908" width="10.7109375" style="7" customWidth="1"/>
    <col min="15909" max="15909" width="10" style="7" customWidth="1"/>
    <col min="15910" max="15910" width="10.7109375" style="7" customWidth="1"/>
    <col min="15911" max="15911" width="11.140625" style="7" customWidth="1"/>
    <col min="15912" max="15912" width="13.5703125" style="7" customWidth="1"/>
    <col min="15913" max="15913" width="11.42578125" style="7" customWidth="1"/>
    <col min="15914" max="15914" width="12.140625" style="7" customWidth="1"/>
    <col min="15915" max="15915" width="12.7109375" style="7" bestFit="1" customWidth="1"/>
    <col min="15916" max="15916" width="1.28515625" style="7" customWidth="1"/>
    <col min="15917" max="15917" width="9.42578125" style="7" customWidth="1"/>
    <col min="15918" max="15918" width="13.42578125" style="7" customWidth="1"/>
    <col min="15919" max="15919" width="12.42578125" style="7" customWidth="1"/>
    <col min="15920" max="15921" width="12.5703125" style="7" customWidth="1"/>
    <col min="15922" max="15922" width="11.42578125" style="7" customWidth="1"/>
    <col min="15923" max="15923" width="13.28515625" style="7" customWidth="1"/>
    <col min="15924" max="15924" width="12.7109375" style="7" customWidth="1"/>
    <col min="15925" max="15925" width="14.28515625" style="7" customWidth="1"/>
    <col min="15926" max="15926" width="11.7109375" style="7" customWidth="1"/>
    <col min="15927" max="15927" width="11.28515625" style="7" customWidth="1"/>
    <col min="15928" max="15928" width="22.5703125" style="7" customWidth="1"/>
    <col min="15929" max="15929" width="9.140625" style="7"/>
    <col min="15930" max="15940" width="11.42578125" style="7" customWidth="1"/>
    <col min="15941" max="15941" width="11.85546875" style="7" customWidth="1"/>
    <col min="15942" max="15942" width="4.140625" style="7" customWidth="1"/>
    <col min="15943" max="15955" width="11.42578125" style="7" customWidth="1"/>
    <col min="15956" max="15956" width="11" style="7" bestFit="1" customWidth="1"/>
    <col min="15957" max="15957" width="2.140625" style="7" customWidth="1"/>
    <col min="15958" max="15958" width="9.42578125" style="7" customWidth="1"/>
    <col min="15959" max="15968" width="11.42578125" style="7" customWidth="1"/>
    <col min="15969" max="15969" width="10.85546875" style="7" customWidth="1"/>
    <col min="15970" max="15979" width="11.42578125" style="7" customWidth="1"/>
    <col min="15980" max="15980" width="18.28515625" style="7" customWidth="1"/>
    <col min="15981" max="15982" width="12.7109375" style="7" customWidth="1"/>
    <col min="15983" max="16005" width="11.42578125" style="7" customWidth="1"/>
    <col min="16006" max="16007" width="11.28515625" style="7" customWidth="1"/>
    <col min="16008" max="16129" width="9.140625" style="7"/>
    <col min="16130" max="16135" width="16.7109375" style="7" customWidth="1"/>
    <col min="16136" max="16136" width="9.140625" style="7"/>
    <col min="16137" max="16142" width="12.7109375" style="7" customWidth="1"/>
    <col min="16143" max="16143" width="9.140625" style="7" customWidth="1"/>
    <col min="16144" max="16144" width="9.7109375" style="7" customWidth="1"/>
    <col min="16145" max="16145" width="13.85546875" style="7" customWidth="1"/>
    <col min="16146" max="16146" width="13.28515625" style="7" bestFit="1" customWidth="1"/>
    <col min="16147" max="16147" width="12.42578125" style="7" customWidth="1"/>
    <col min="16148" max="16148" width="11.7109375" style="7" customWidth="1"/>
    <col min="16149" max="16149" width="12.85546875" style="7" customWidth="1"/>
    <col min="16150" max="16150" width="11.7109375" style="7" customWidth="1"/>
    <col min="16151" max="16151" width="11.85546875" style="7" customWidth="1"/>
    <col min="16152" max="16152" width="12.42578125" style="7" customWidth="1"/>
    <col min="16153" max="16153" width="12.7109375" style="7" bestFit="1" customWidth="1"/>
    <col min="16154" max="16154" width="12.5703125" style="7" customWidth="1"/>
    <col min="16155" max="16155" width="12" style="7" customWidth="1"/>
    <col min="16156" max="16156" width="12.42578125" style="7" bestFit="1" customWidth="1"/>
    <col min="16157" max="16157" width="2" style="7" customWidth="1"/>
    <col min="16158" max="16158" width="10.42578125" style="7" customWidth="1"/>
    <col min="16159" max="16159" width="13.140625" style="7" customWidth="1"/>
    <col min="16160" max="16160" width="11.5703125" style="7" customWidth="1"/>
    <col min="16161" max="16163" width="11.85546875" style="7" customWidth="1"/>
    <col min="16164" max="16164" width="10.7109375" style="7" customWidth="1"/>
    <col min="16165" max="16165" width="10" style="7" customWidth="1"/>
    <col min="16166" max="16166" width="10.7109375" style="7" customWidth="1"/>
    <col min="16167" max="16167" width="11.140625" style="7" customWidth="1"/>
    <col min="16168" max="16168" width="13.5703125" style="7" customWidth="1"/>
    <col min="16169" max="16169" width="11.42578125" style="7" customWidth="1"/>
    <col min="16170" max="16170" width="12.140625" style="7" customWidth="1"/>
    <col min="16171" max="16171" width="12.7109375" style="7" bestFit="1" customWidth="1"/>
    <col min="16172" max="16172" width="1.28515625" style="7" customWidth="1"/>
    <col min="16173" max="16173" width="9.42578125" style="7" customWidth="1"/>
    <col min="16174" max="16174" width="13.42578125" style="7" customWidth="1"/>
    <col min="16175" max="16175" width="12.42578125" style="7" customWidth="1"/>
    <col min="16176" max="16177" width="12.5703125" style="7" customWidth="1"/>
    <col min="16178" max="16178" width="11.42578125" style="7" customWidth="1"/>
    <col min="16179" max="16179" width="13.28515625" style="7" customWidth="1"/>
    <col min="16180" max="16180" width="12.7109375" style="7" customWidth="1"/>
    <col min="16181" max="16181" width="14.28515625" style="7" customWidth="1"/>
    <col min="16182" max="16182" width="11.7109375" style="7" customWidth="1"/>
    <col min="16183" max="16183" width="11.28515625" style="7" customWidth="1"/>
    <col min="16184" max="16184" width="22.5703125" style="7" customWidth="1"/>
    <col min="16185" max="16185" width="9.140625" style="7"/>
    <col min="16186" max="16196" width="11.42578125" style="7" customWidth="1"/>
    <col min="16197" max="16197" width="11.85546875" style="7" customWidth="1"/>
    <col min="16198" max="16198" width="4.140625" style="7" customWidth="1"/>
    <col min="16199" max="16211" width="11.42578125" style="7" customWidth="1"/>
    <col min="16212" max="16212" width="11" style="7" bestFit="1" customWidth="1"/>
    <col min="16213" max="16213" width="2.140625" style="7" customWidth="1"/>
    <col min="16214" max="16214" width="9.42578125" style="7" customWidth="1"/>
    <col min="16215" max="16224" width="11.42578125" style="7" customWidth="1"/>
    <col min="16225" max="16225" width="10.85546875" style="7" customWidth="1"/>
    <col min="16226" max="16235" width="11.42578125" style="7" customWidth="1"/>
    <col min="16236" max="16236" width="18.28515625" style="7" customWidth="1"/>
    <col min="16237" max="16238" width="12.7109375" style="7" customWidth="1"/>
    <col min="16239" max="16261" width="11.42578125" style="7" customWidth="1"/>
    <col min="16262" max="16263" width="11.28515625" style="7" customWidth="1"/>
    <col min="16264" max="16384" width="9.140625" style="7"/>
  </cols>
  <sheetData>
    <row r="1" spans="1:135" ht="12">
      <c r="A1" s="26" t="s">
        <v>69</v>
      </c>
      <c r="B1" s="8"/>
      <c r="C1" s="59" t="s">
        <v>166</v>
      </c>
      <c r="D1" s="2"/>
      <c r="P1" s="1" t="s">
        <v>69</v>
      </c>
      <c r="Q1" s="8"/>
      <c r="R1" s="62" t="s">
        <v>167</v>
      </c>
      <c r="S1" s="2" t="s">
        <v>155</v>
      </c>
      <c r="T1" s="2"/>
      <c r="U1" s="1"/>
      <c r="V1" s="1"/>
      <c r="W1" s="1"/>
      <c r="X1" s="1"/>
      <c r="Y1" s="1"/>
      <c r="Z1" s="1"/>
      <c r="AB1" s="3" t="s">
        <v>34</v>
      </c>
      <c r="AC1" s="3"/>
      <c r="AD1" s="60" t="s">
        <v>74</v>
      </c>
      <c r="AE1" s="3"/>
      <c r="AF1" s="148" t="s">
        <v>167</v>
      </c>
      <c r="AG1" s="2" t="s">
        <v>75</v>
      </c>
      <c r="AH1" s="1"/>
      <c r="AI1" s="62"/>
      <c r="AJ1" s="2"/>
      <c r="AK1" s="2"/>
      <c r="AL1" s="1"/>
      <c r="AM1" s="1"/>
      <c r="AN1" s="1"/>
      <c r="AO1" s="1"/>
      <c r="AP1" s="1"/>
      <c r="AQ1" s="3" t="s">
        <v>34</v>
      </c>
      <c r="AR1" s="3"/>
      <c r="AS1" s="1" t="s">
        <v>74</v>
      </c>
      <c r="AT1" s="3"/>
      <c r="AU1" s="148" t="s">
        <v>167</v>
      </c>
      <c r="AV1" s="2" t="s">
        <v>75</v>
      </c>
      <c r="AX1" s="1"/>
      <c r="AY1" s="62"/>
      <c r="AZ1" s="2"/>
      <c r="BA1" s="2"/>
      <c r="BB1" s="1"/>
      <c r="BC1" s="3" t="s">
        <v>34</v>
      </c>
      <c r="BD1" s="3"/>
      <c r="BE1" s="1"/>
      <c r="BF1" s="63"/>
      <c r="BG1" s="148"/>
      <c r="BH1" s="1"/>
      <c r="BI1" s="62"/>
      <c r="BJ1" s="1"/>
      <c r="BK1" s="4"/>
      <c r="BL1" s="1"/>
      <c r="BM1" s="1"/>
      <c r="BN1" s="1"/>
      <c r="BO1" s="3"/>
      <c r="BP1" s="1"/>
      <c r="BQ1" s="3"/>
      <c r="BR1" s="63"/>
      <c r="BS1" s="1"/>
      <c r="BT1" s="63"/>
      <c r="BU1" s="148"/>
      <c r="BV1" s="1"/>
      <c r="BW1" s="62"/>
      <c r="BX1" s="1"/>
      <c r="BY1" s="4"/>
      <c r="BZ1" s="3"/>
      <c r="CA1" s="1"/>
      <c r="CB1" s="1"/>
      <c r="CC1" s="1"/>
      <c r="CD1" s="1"/>
      <c r="CE1" s="63"/>
      <c r="CF1" s="3"/>
      <c r="CG1" s="1"/>
      <c r="CH1" s="1"/>
      <c r="CJ1" s="148"/>
      <c r="CK1" s="1"/>
      <c r="CL1" s="62"/>
      <c r="CM1" s="1"/>
      <c r="CN1" s="62"/>
      <c r="CO1" s="1"/>
      <c r="CP1" s="4"/>
      <c r="CQ1" s="1"/>
      <c r="CR1" s="3"/>
      <c r="CS1" s="1"/>
      <c r="CT1" s="63"/>
      <c r="CU1" s="148"/>
      <c r="CV1" s="4"/>
      <c r="CW1" s="62"/>
      <c r="CX1" s="4"/>
      <c r="CY1" s="64"/>
      <c r="CZ1" s="65"/>
      <c r="DA1" s="65"/>
      <c r="DB1" s="65"/>
      <c r="DC1" s="65"/>
      <c r="DD1" s="65"/>
      <c r="DE1" s="3"/>
      <c r="DF1" s="63"/>
      <c r="DG1" s="1"/>
      <c r="DH1" s="3"/>
      <c r="DI1" s="148"/>
      <c r="DJ1" s="4"/>
      <c r="DK1" s="1"/>
      <c r="DL1" s="62"/>
      <c r="DM1" s="4"/>
      <c r="DN1" s="64"/>
      <c r="DO1" s="65"/>
      <c r="DP1" s="65"/>
      <c r="DQ1" s="65"/>
      <c r="DR1" s="65"/>
      <c r="DS1" s="65"/>
      <c r="DT1" s="3"/>
      <c r="DU1" s="63"/>
      <c r="DV1" s="1"/>
      <c r="DW1" s="3"/>
      <c r="DX1" s="148"/>
      <c r="DY1" s="4"/>
      <c r="DZ1" s="63"/>
      <c r="EA1" s="1"/>
      <c r="EB1" s="62"/>
      <c r="EC1" s="4"/>
      <c r="ED1" s="3"/>
      <c r="EE1" s="63"/>
    </row>
    <row r="2" spans="1:135" ht="18" customHeight="1">
      <c r="C2" s="66"/>
      <c r="P2" s="37"/>
      <c r="Q2" s="38" t="s">
        <v>156</v>
      </c>
      <c r="R2" s="39"/>
      <c r="S2" s="39"/>
      <c r="T2" s="39"/>
      <c r="U2" s="67"/>
      <c r="V2" s="39" t="s">
        <v>157</v>
      </c>
      <c r="W2" s="39"/>
      <c r="X2" s="39"/>
      <c r="Y2" s="39"/>
      <c r="Z2" s="39"/>
      <c r="AA2" s="68"/>
      <c r="AB2" s="69"/>
      <c r="AC2" s="1"/>
      <c r="AD2" s="37"/>
      <c r="AE2" s="39"/>
      <c r="AF2" s="39"/>
      <c r="AG2" s="39"/>
      <c r="AH2" s="39"/>
      <c r="AI2" s="39"/>
      <c r="AJ2" s="39"/>
      <c r="AK2" s="70"/>
      <c r="AL2" s="70"/>
      <c r="AM2" s="67"/>
      <c r="AN2" s="71" t="s">
        <v>78</v>
      </c>
      <c r="AO2" s="39"/>
      <c r="AP2" s="39"/>
      <c r="AQ2" s="67"/>
      <c r="AR2" s="1"/>
      <c r="AS2" s="37"/>
      <c r="AT2" s="39"/>
      <c r="AU2" s="39"/>
      <c r="AV2" s="39"/>
      <c r="AW2" s="39"/>
      <c r="AX2" s="39"/>
      <c r="AY2" s="39"/>
      <c r="AZ2" s="39"/>
      <c r="BA2" s="40" t="s">
        <v>65</v>
      </c>
      <c r="BB2" s="40" t="s">
        <v>158</v>
      </c>
      <c r="BC2" s="40" t="s">
        <v>66</v>
      </c>
      <c r="BD2" s="72"/>
      <c r="BE2" s="1"/>
      <c r="BF2" s="60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63"/>
      <c r="BS2" s="1"/>
      <c r="BT2" s="1"/>
      <c r="BU2" s="1"/>
      <c r="BV2" s="1"/>
      <c r="BW2" s="1"/>
      <c r="BX2" s="1"/>
      <c r="BY2" s="1"/>
      <c r="BZ2" s="4"/>
      <c r="CA2" s="4"/>
      <c r="CB2" s="1"/>
      <c r="CC2" s="7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74"/>
      <c r="CQ2" s="4"/>
      <c r="CR2" s="4"/>
      <c r="CS2" s="65"/>
      <c r="CT2" s="6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63"/>
      <c r="DG2" s="1"/>
      <c r="DH2" s="1"/>
      <c r="DI2" s="1"/>
      <c r="DJ2" s="1"/>
      <c r="DK2" s="1"/>
      <c r="DL2" s="1"/>
      <c r="DM2" s="1"/>
      <c r="DN2" s="4"/>
      <c r="DO2" s="4"/>
      <c r="DP2" s="1"/>
      <c r="DQ2" s="73"/>
      <c r="DR2" s="1"/>
      <c r="DS2" s="1"/>
      <c r="DT2" s="1"/>
      <c r="DU2" s="63"/>
      <c r="DV2" s="1"/>
      <c r="DW2" s="1"/>
      <c r="DX2" s="1"/>
      <c r="DY2" s="1"/>
      <c r="DZ2" s="1"/>
      <c r="EA2" s="1"/>
      <c r="EB2" s="1"/>
      <c r="EC2" s="1"/>
      <c r="ED2" s="74"/>
      <c r="EE2" s="63"/>
    </row>
    <row r="3" spans="1:135" ht="15.75" customHeight="1">
      <c r="A3" s="75" t="s">
        <v>80</v>
      </c>
      <c r="B3" s="75" t="s">
        <v>81</v>
      </c>
      <c r="H3" s="75" t="s">
        <v>82</v>
      </c>
      <c r="I3" s="75" t="s">
        <v>81</v>
      </c>
      <c r="P3" s="42"/>
      <c r="Q3" s="43"/>
      <c r="R3" s="37" t="s">
        <v>159</v>
      </c>
      <c r="S3" s="41" t="s">
        <v>160</v>
      </c>
      <c r="T3" s="39"/>
      <c r="U3" s="67"/>
      <c r="V3" s="44"/>
      <c r="W3" s="44"/>
      <c r="X3" s="44"/>
      <c r="Y3" s="41" t="s">
        <v>161</v>
      </c>
      <c r="Z3" s="39"/>
      <c r="AA3" s="67"/>
      <c r="AB3" s="37" t="s">
        <v>162</v>
      </c>
      <c r="AC3" s="1"/>
      <c r="AD3" s="45"/>
      <c r="AE3" s="39"/>
      <c r="AF3" s="39"/>
      <c r="AG3" s="39"/>
      <c r="AH3" s="39"/>
      <c r="AI3" s="39"/>
      <c r="AJ3" s="67"/>
      <c r="AK3" s="41" t="s">
        <v>87</v>
      </c>
      <c r="AL3" s="39"/>
      <c r="AM3" s="67"/>
      <c r="AN3" s="44"/>
      <c r="AO3" s="41" t="s">
        <v>88</v>
      </c>
      <c r="AP3" s="39"/>
      <c r="AQ3" s="67"/>
      <c r="AR3" s="1"/>
      <c r="AS3" s="45"/>
      <c r="AT3" s="39" t="s">
        <v>89</v>
      </c>
      <c r="AU3" s="39"/>
      <c r="AV3" s="67"/>
      <c r="AW3" s="41" t="s">
        <v>163</v>
      </c>
      <c r="AX3" s="39"/>
      <c r="AY3" s="39"/>
      <c r="AZ3" s="39"/>
      <c r="BA3" s="42"/>
      <c r="BB3" s="42" t="s">
        <v>67</v>
      </c>
      <c r="BC3" s="46" t="s">
        <v>65</v>
      </c>
      <c r="BD3" s="72"/>
      <c r="BE3" s="4"/>
      <c r="BF3" s="1"/>
      <c r="BG3" s="76"/>
      <c r="BH3" s="1"/>
      <c r="BI3" s="1"/>
      <c r="BJ3" s="1"/>
      <c r="BK3" s="1"/>
      <c r="BL3" s="1"/>
      <c r="BM3" s="1"/>
      <c r="BN3" s="1"/>
      <c r="BO3" s="1"/>
      <c r="BP3" s="1"/>
      <c r="BQ3" s="1"/>
      <c r="BR3" s="6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4"/>
      <c r="CQ3" s="4"/>
      <c r="CR3" s="74"/>
      <c r="CS3" s="64"/>
      <c r="CT3" s="1"/>
      <c r="CU3" s="76"/>
      <c r="CV3" s="1"/>
      <c r="CW3" s="1"/>
      <c r="CX3" s="1"/>
      <c r="CY3" s="1"/>
      <c r="CZ3" s="1"/>
      <c r="DA3" s="1"/>
      <c r="DB3" s="1"/>
      <c r="DC3" s="1"/>
      <c r="DD3" s="1"/>
      <c r="DE3" s="1"/>
      <c r="DF3" s="63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63"/>
      <c r="DV3" s="1"/>
      <c r="DW3" s="1"/>
      <c r="DX3" s="1"/>
      <c r="DY3" s="1"/>
      <c r="DZ3" s="1"/>
      <c r="EA3" s="1"/>
      <c r="EB3" s="1"/>
      <c r="EC3" s="1"/>
      <c r="ED3" s="4"/>
      <c r="EE3" s="63"/>
    </row>
    <row r="4" spans="1:135" ht="11.25" customHeight="1">
      <c r="A4" s="77"/>
      <c r="B4" s="78" t="s">
        <v>47</v>
      </c>
      <c r="C4" s="79"/>
      <c r="D4" s="79"/>
      <c r="E4" s="79"/>
      <c r="F4" s="79"/>
      <c r="G4" s="79"/>
      <c r="H4" s="77"/>
      <c r="I4" s="175" t="s">
        <v>54</v>
      </c>
      <c r="J4" s="79"/>
      <c r="K4" s="79"/>
      <c r="L4" s="79"/>
      <c r="M4" s="79"/>
      <c r="N4" s="80"/>
      <c r="P4" s="42"/>
      <c r="Q4" s="81"/>
      <c r="R4" s="82"/>
      <c r="S4" s="81"/>
      <c r="T4" s="83"/>
      <c r="U4" s="84"/>
      <c r="V4" s="83"/>
      <c r="W4" s="85"/>
      <c r="X4" s="86"/>
      <c r="Y4" s="81"/>
      <c r="Z4" s="85"/>
      <c r="AA4" s="86"/>
      <c r="AB4" s="82"/>
      <c r="AC4" s="60"/>
      <c r="AD4" s="82"/>
      <c r="AE4" s="70" t="s">
        <v>91</v>
      </c>
      <c r="AF4" s="87"/>
      <c r="AG4" s="88"/>
      <c r="AH4" s="89" t="s">
        <v>92</v>
      </c>
      <c r="AI4" s="89" t="s">
        <v>93</v>
      </c>
      <c r="AJ4" s="90" t="s">
        <v>94</v>
      </c>
      <c r="AK4" s="81"/>
      <c r="AL4" s="85"/>
      <c r="AM4" s="86"/>
      <c r="AN4" s="83"/>
      <c r="AO4" s="81"/>
      <c r="AP4" s="40" t="s">
        <v>95</v>
      </c>
      <c r="AQ4" s="40" t="s">
        <v>96</v>
      </c>
      <c r="AR4" s="4"/>
      <c r="AS4" s="42"/>
      <c r="AT4" s="83"/>
      <c r="AU4" s="40" t="s">
        <v>95</v>
      </c>
      <c r="AV4" s="40" t="s">
        <v>96</v>
      </c>
      <c r="AW4" s="81"/>
      <c r="AX4" s="90" t="s">
        <v>97</v>
      </c>
      <c r="AY4" s="91" t="s">
        <v>98</v>
      </c>
      <c r="AZ4" s="40" t="s">
        <v>99</v>
      </c>
      <c r="BA4" s="82"/>
      <c r="BB4" s="82"/>
      <c r="BC4" s="82"/>
      <c r="BD4" s="72"/>
      <c r="BE4" s="4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3"/>
      <c r="BS4" s="60"/>
      <c r="BT4" s="60"/>
      <c r="BU4" s="60"/>
      <c r="BV4" s="60"/>
      <c r="BW4" s="92"/>
      <c r="BX4" s="92"/>
      <c r="BY4" s="74"/>
      <c r="BZ4" s="60"/>
      <c r="CA4" s="60"/>
      <c r="CB4" s="60"/>
      <c r="CC4" s="60"/>
      <c r="CD4" s="60"/>
      <c r="CE4" s="4"/>
      <c r="CF4" s="4"/>
      <c r="CG4" s="4"/>
      <c r="CH4" s="4"/>
      <c r="CI4" s="60"/>
      <c r="CJ4" s="4"/>
      <c r="CK4" s="4"/>
      <c r="CL4" s="60"/>
      <c r="CM4" s="74"/>
      <c r="CN4" s="76"/>
      <c r="CO4" s="4"/>
      <c r="CP4" s="60"/>
      <c r="CQ4" s="60"/>
      <c r="CR4" s="60"/>
      <c r="CS4" s="64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3"/>
      <c r="DG4" s="60"/>
      <c r="DH4" s="60"/>
      <c r="DI4" s="60"/>
      <c r="DJ4" s="60"/>
      <c r="DK4" s="92"/>
      <c r="DL4" s="92"/>
      <c r="DM4" s="74"/>
      <c r="DN4" s="60"/>
      <c r="DO4" s="60"/>
      <c r="DP4" s="60"/>
      <c r="DQ4" s="60"/>
      <c r="DR4" s="60"/>
      <c r="DS4" s="4"/>
      <c r="DT4" s="4"/>
      <c r="DU4" s="63"/>
      <c r="DV4" s="4"/>
      <c r="DW4" s="60"/>
      <c r="DX4" s="4"/>
      <c r="DY4" s="4"/>
      <c r="DZ4" s="60"/>
      <c r="EA4" s="74"/>
      <c r="EB4" s="76"/>
      <c r="EC4" s="4"/>
      <c r="ED4" s="60"/>
      <c r="EE4" s="63"/>
    </row>
    <row r="5" spans="1:135" ht="12.75" customHeight="1">
      <c r="A5" s="93"/>
      <c r="B5" s="94" t="s">
        <v>53</v>
      </c>
      <c r="C5" s="95" t="s">
        <v>48</v>
      </c>
      <c r="D5" s="96" t="s">
        <v>49</v>
      </c>
      <c r="E5" s="96" t="s">
        <v>50</v>
      </c>
      <c r="F5" s="96" t="s">
        <v>51</v>
      </c>
      <c r="G5" s="96" t="s">
        <v>52</v>
      </c>
      <c r="H5" s="93"/>
      <c r="I5" s="94" t="s">
        <v>53</v>
      </c>
      <c r="J5" s="97" t="s">
        <v>48</v>
      </c>
      <c r="K5" s="96" t="s">
        <v>49</v>
      </c>
      <c r="L5" s="96" t="s">
        <v>50</v>
      </c>
      <c r="M5" s="96" t="s">
        <v>51</v>
      </c>
      <c r="N5" s="98" t="s">
        <v>52</v>
      </c>
      <c r="P5" s="99"/>
      <c r="Q5" s="100"/>
      <c r="R5" s="99"/>
      <c r="S5" s="101"/>
      <c r="T5" s="102" t="s">
        <v>100</v>
      </c>
      <c r="U5" s="102" t="s">
        <v>101</v>
      </c>
      <c r="V5" s="103"/>
      <c r="W5" s="104" t="s">
        <v>102</v>
      </c>
      <c r="X5" s="104" t="s">
        <v>103</v>
      </c>
      <c r="Y5" s="101"/>
      <c r="Z5" s="104" t="s">
        <v>102</v>
      </c>
      <c r="AA5" s="104" t="s">
        <v>103</v>
      </c>
      <c r="AB5" s="99"/>
      <c r="AC5" s="4"/>
      <c r="AD5" s="99"/>
      <c r="AE5" s="103"/>
      <c r="AF5" s="104" t="s">
        <v>102</v>
      </c>
      <c r="AG5" s="104" t="s">
        <v>103</v>
      </c>
      <c r="AH5" s="99"/>
      <c r="AI5" s="105" t="s">
        <v>104</v>
      </c>
      <c r="AJ5" s="99"/>
      <c r="AK5" s="101"/>
      <c r="AL5" s="104" t="s">
        <v>102</v>
      </c>
      <c r="AM5" s="104" t="s">
        <v>103</v>
      </c>
      <c r="AN5" s="103"/>
      <c r="AO5" s="101"/>
      <c r="AP5" s="99" t="s">
        <v>164</v>
      </c>
      <c r="AQ5" s="99"/>
      <c r="AR5" s="4"/>
      <c r="AS5" s="99"/>
      <c r="AT5" s="103"/>
      <c r="AU5" s="99" t="s">
        <v>164</v>
      </c>
      <c r="AV5" s="99"/>
      <c r="AW5" s="101"/>
      <c r="AX5" s="99"/>
      <c r="AY5" s="106" t="s">
        <v>165</v>
      </c>
      <c r="AZ5" s="99"/>
      <c r="BA5" s="99"/>
      <c r="BB5" s="99"/>
      <c r="BC5" s="99"/>
      <c r="BD5" s="72"/>
      <c r="BE5" s="4"/>
      <c r="BF5" s="1"/>
      <c r="BG5" s="4"/>
      <c r="BH5" s="4"/>
      <c r="BI5" s="74"/>
      <c r="BJ5" s="74"/>
      <c r="BK5" s="4"/>
      <c r="BL5" s="4"/>
      <c r="BM5" s="4"/>
      <c r="BN5" s="4"/>
      <c r="BO5" s="4"/>
      <c r="BP5" s="4"/>
      <c r="BQ5" s="4"/>
      <c r="BR5" s="63"/>
      <c r="BS5" s="4"/>
      <c r="BT5" s="4"/>
      <c r="BU5" s="4"/>
      <c r="BV5" s="4"/>
      <c r="BW5" s="4"/>
      <c r="BX5" s="107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74"/>
      <c r="CO5" s="4"/>
      <c r="CP5" s="4"/>
      <c r="CQ5" s="4"/>
      <c r="CR5" s="4"/>
      <c r="CS5" s="64"/>
      <c r="CT5" s="1"/>
      <c r="CU5" s="4"/>
      <c r="CV5" s="4"/>
      <c r="CW5" s="74"/>
      <c r="CX5" s="74"/>
      <c r="CY5" s="4"/>
      <c r="CZ5" s="4"/>
      <c r="DA5" s="4"/>
      <c r="DB5" s="4"/>
      <c r="DC5" s="4"/>
      <c r="DD5" s="4"/>
      <c r="DE5" s="4"/>
      <c r="DF5" s="63"/>
      <c r="DG5" s="4"/>
      <c r="DH5" s="4"/>
      <c r="DI5" s="4"/>
      <c r="DJ5" s="4"/>
      <c r="DK5" s="4"/>
      <c r="DL5" s="107"/>
      <c r="DM5" s="4"/>
      <c r="DN5" s="4"/>
      <c r="DO5" s="4"/>
      <c r="DP5" s="4"/>
      <c r="DQ5" s="4"/>
      <c r="DR5" s="4"/>
      <c r="DS5" s="4"/>
      <c r="DT5" s="4"/>
      <c r="DU5" s="63"/>
      <c r="DV5" s="4"/>
      <c r="DW5" s="4"/>
      <c r="DX5" s="4"/>
      <c r="DY5" s="4"/>
      <c r="DZ5" s="4"/>
      <c r="EA5" s="4"/>
      <c r="EB5" s="74"/>
      <c r="EC5" s="4"/>
      <c r="ED5" s="4"/>
      <c r="EE5" s="63"/>
    </row>
    <row r="6" spans="1:135" ht="12">
      <c r="A6" s="108" t="s">
        <v>0</v>
      </c>
      <c r="B6" s="109">
        <f t="shared" ref="B6:B51" si="0">BA6/$BB6</f>
        <v>2617.4148717962612</v>
      </c>
      <c r="C6" s="110">
        <f t="shared" ref="C6:C51" si="1">Q6/$BB6</f>
        <v>1950.6535261108597</v>
      </c>
      <c r="D6" s="109">
        <f t="shared" ref="D6:D51" si="2">V6/$BB6</f>
        <v>134.90932799726875</v>
      </c>
      <c r="E6" s="109">
        <f t="shared" ref="E6:E51" si="3">AO6/$BB6</f>
        <v>213.45311615153051</v>
      </c>
      <c r="F6" s="109">
        <f t="shared" ref="F6:F51" si="4">AT6/$BB6</f>
        <v>40.416187296950909</v>
      </c>
      <c r="G6" s="109">
        <f t="shared" ref="G6:G51" si="5">AW6/$BB6</f>
        <v>277.98271423965144</v>
      </c>
      <c r="H6" s="108" t="s">
        <v>0</v>
      </c>
      <c r="I6" s="187">
        <f>BA6</f>
        <v>1931971500</v>
      </c>
      <c r="J6" s="188">
        <f>Q6</f>
        <v>1439820282</v>
      </c>
      <c r="K6" s="188">
        <f>V6</f>
        <v>99579543</v>
      </c>
      <c r="L6" s="188">
        <f>AO6</f>
        <v>157554441</v>
      </c>
      <c r="M6" s="188">
        <f>AT6</f>
        <v>29832077</v>
      </c>
      <c r="N6" s="189">
        <f>AW6</f>
        <v>205185157</v>
      </c>
      <c r="P6" s="37" t="s">
        <v>0</v>
      </c>
      <c r="Q6" s="1">
        <v>1439820282</v>
      </c>
      <c r="R6" s="1">
        <v>1233318179</v>
      </c>
      <c r="S6" s="1">
        <v>206502103</v>
      </c>
      <c r="T6" s="1">
        <v>181521463</v>
      </c>
      <c r="U6" s="1">
        <v>24980640</v>
      </c>
      <c r="V6" s="1">
        <v>99579543</v>
      </c>
      <c r="W6" s="1">
        <v>163266960</v>
      </c>
      <c r="X6" s="1">
        <v>63687417</v>
      </c>
      <c r="Y6" s="1">
        <v>-5441959</v>
      </c>
      <c r="Z6" s="1">
        <v>56449644</v>
      </c>
      <c r="AA6" s="1">
        <v>61891603</v>
      </c>
      <c r="AB6" s="20">
        <v>102576594</v>
      </c>
      <c r="AC6" s="1"/>
      <c r="AD6" s="37" t="s">
        <v>0</v>
      </c>
      <c r="AE6" s="1">
        <v>23064313</v>
      </c>
      <c r="AF6" s="1">
        <v>24543957</v>
      </c>
      <c r="AG6" s="1">
        <v>1479644</v>
      </c>
      <c r="AH6" s="1">
        <v>20365842</v>
      </c>
      <c r="AI6" s="1">
        <v>55892932</v>
      </c>
      <c r="AJ6" s="1">
        <v>3253507</v>
      </c>
      <c r="AK6" s="1">
        <v>2444908</v>
      </c>
      <c r="AL6" s="1">
        <v>2761078</v>
      </c>
      <c r="AM6" s="1">
        <v>316170</v>
      </c>
      <c r="AN6" s="1">
        <v>392571675</v>
      </c>
      <c r="AO6" s="1">
        <v>157554441</v>
      </c>
      <c r="AP6" s="1">
        <v>131785762</v>
      </c>
      <c r="AQ6" s="20">
        <v>25768679</v>
      </c>
      <c r="AR6" s="1">
        <v>0</v>
      </c>
      <c r="AS6" s="37" t="s">
        <v>0</v>
      </c>
      <c r="AT6" s="1">
        <v>29832077</v>
      </c>
      <c r="AU6" s="21">
        <v>16206460</v>
      </c>
      <c r="AV6" s="1">
        <v>13625617</v>
      </c>
      <c r="AW6" s="1">
        <v>205185157</v>
      </c>
      <c r="AX6" s="1">
        <v>9165451</v>
      </c>
      <c r="AY6" s="1">
        <v>67356663</v>
      </c>
      <c r="AZ6" s="1">
        <v>128663043</v>
      </c>
      <c r="BA6" s="21">
        <v>1931971500</v>
      </c>
      <c r="BB6" s="21">
        <v>738122</v>
      </c>
      <c r="BC6" s="20">
        <v>2617.4148717962612</v>
      </c>
      <c r="BE6" s="1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1"/>
      <c r="BS6" s="1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111"/>
      <c r="CE6" s="111"/>
      <c r="CF6" s="65"/>
      <c r="CG6" s="1"/>
      <c r="CH6" s="1"/>
      <c r="CI6" s="65"/>
      <c r="CJ6" s="65"/>
      <c r="CK6" s="65"/>
      <c r="CL6" s="65"/>
      <c r="CM6" s="65"/>
      <c r="CN6" s="65"/>
      <c r="CO6" s="65"/>
      <c r="CP6" s="65"/>
      <c r="CQ6" s="65"/>
      <c r="CR6" s="112"/>
      <c r="CS6" s="1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3"/>
      <c r="DG6" s="1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3"/>
      <c r="DV6" s="1"/>
      <c r="DW6" s="65"/>
      <c r="DX6" s="65"/>
      <c r="DY6" s="65"/>
      <c r="DZ6" s="65"/>
      <c r="EA6" s="65"/>
      <c r="EB6" s="65"/>
      <c r="EC6" s="65"/>
      <c r="ED6" s="49"/>
      <c r="EE6" s="49"/>
    </row>
    <row r="7" spans="1:135" ht="12">
      <c r="A7" s="113" t="s">
        <v>1</v>
      </c>
      <c r="B7" s="114">
        <f t="shared" si="0"/>
        <v>2146.0974303576354</v>
      </c>
      <c r="C7" s="115">
        <f t="shared" si="1"/>
        <v>1533.9460099292085</v>
      </c>
      <c r="D7" s="109">
        <f t="shared" si="2"/>
        <v>102.41016211577947</v>
      </c>
      <c r="E7" s="109">
        <f t="shared" si="3"/>
        <v>159.85742851889307</v>
      </c>
      <c r="F7" s="109">
        <f t="shared" si="4"/>
        <v>27.108217645796941</v>
      </c>
      <c r="G7" s="109">
        <f t="shared" si="5"/>
        <v>322.77561214795747</v>
      </c>
      <c r="H7" s="108" t="s">
        <v>1</v>
      </c>
      <c r="I7" s="119">
        <f>BA7</f>
        <v>280117221</v>
      </c>
      <c r="J7" s="115">
        <f>Q7</f>
        <v>200216769</v>
      </c>
      <c r="K7" s="115">
        <f>V7</f>
        <v>13366984</v>
      </c>
      <c r="L7" s="115">
        <f>AO7</f>
        <v>20865231</v>
      </c>
      <c r="M7" s="115">
        <f>AT7</f>
        <v>3538273</v>
      </c>
      <c r="N7" s="120">
        <f>AW7</f>
        <v>42129964</v>
      </c>
      <c r="P7" s="45" t="s">
        <v>1</v>
      </c>
      <c r="Q7" s="1">
        <v>200216769</v>
      </c>
      <c r="R7" s="1">
        <v>171495828</v>
      </c>
      <c r="S7" s="1">
        <v>28720941</v>
      </c>
      <c r="T7" s="1">
        <v>25260519</v>
      </c>
      <c r="U7" s="1">
        <v>3460422</v>
      </c>
      <c r="V7" s="1">
        <v>13366984</v>
      </c>
      <c r="W7" s="1">
        <v>17917505</v>
      </c>
      <c r="X7" s="1">
        <v>4550521</v>
      </c>
      <c r="Y7" s="1">
        <v>-1555260</v>
      </c>
      <c r="Z7" s="1">
        <v>2727088</v>
      </c>
      <c r="AA7" s="1">
        <v>4282348</v>
      </c>
      <c r="AB7" s="9">
        <v>14621632</v>
      </c>
      <c r="AC7" s="1"/>
      <c r="AD7" s="45" t="s">
        <v>1</v>
      </c>
      <c r="AE7" s="1">
        <v>1479268</v>
      </c>
      <c r="AF7" s="1">
        <v>1708567</v>
      </c>
      <c r="AG7" s="1">
        <v>229299</v>
      </c>
      <c r="AH7" s="1">
        <v>2567873</v>
      </c>
      <c r="AI7" s="1">
        <v>8904973</v>
      </c>
      <c r="AJ7" s="1">
        <v>1669518</v>
      </c>
      <c r="AK7" s="1">
        <v>300612</v>
      </c>
      <c r="AL7" s="1">
        <v>339486</v>
      </c>
      <c r="AM7" s="1">
        <v>38874</v>
      </c>
      <c r="AN7" s="1">
        <v>66533468</v>
      </c>
      <c r="AO7" s="1">
        <v>20865231</v>
      </c>
      <c r="AP7" s="1">
        <v>18183530</v>
      </c>
      <c r="AQ7" s="9">
        <v>2681701</v>
      </c>
      <c r="AR7" s="1">
        <v>0</v>
      </c>
      <c r="AS7" s="45" t="s">
        <v>1</v>
      </c>
      <c r="AT7" s="1">
        <v>3538273</v>
      </c>
      <c r="AU7" s="1">
        <v>2470327</v>
      </c>
      <c r="AV7" s="1">
        <v>1067946</v>
      </c>
      <c r="AW7" s="1">
        <v>42129964</v>
      </c>
      <c r="AX7" s="1">
        <v>8071339</v>
      </c>
      <c r="AY7" s="1">
        <v>9295000</v>
      </c>
      <c r="AZ7" s="1">
        <v>24763625</v>
      </c>
      <c r="BA7" s="1">
        <v>280117221</v>
      </c>
      <c r="BB7" s="1">
        <v>130524</v>
      </c>
      <c r="BC7" s="9">
        <v>2146.0974303576354</v>
      </c>
      <c r="BE7" s="1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1"/>
      <c r="BS7" s="1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111"/>
      <c r="CE7" s="111"/>
      <c r="CF7" s="65"/>
      <c r="CG7" s="1"/>
      <c r="CH7" s="1"/>
      <c r="CI7" s="65"/>
      <c r="CJ7" s="65"/>
      <c r="CK7" s="65"/>
      <c r="CL7" s="65"/>
      <c r="CM7" s="65"/>
      <c r="CN7" s="65"/>
      <c r="CO7" s="65"/>
      <c r="CP7" s="65"/>
      <c r="CQ7" s="65"/>
      <c r="CR7" s="112"/>
      <c r="CS7" s="1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3"/>
      <c r="DG7" s="1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3"/>
      <c r="DV7" s="1"/>
      <c r="DW7" s="65"/>
      <c r="DX7" s="65"/>
      <c r="DY7" s="65"/>
      <c r="DZ7" s="65"/>
      <c r="EA7" s="65"/>
      <c r="EB7" s="65"/>
      <c r="EC7" s="65"/>
      <c r="ED7" s="49"/>
      <c r="EE7" s="49"/>
    </row>
    <row r="8" spans="1:135" ht="12">
      <c r="A8" s="108" t="s">
        <v>2</v>
      </c>
      <c r="B8" s="109">
        <f t="shared" si="0"/>
        <v>2100.7829295500701</v>
      </c>
      <c r="C8" s="109">
        <f t="shared" si="1"/>
        <v>1513.7366208060409</v>
      </c>
      <c r="D8" s="109">
        <f t="shared" si="2"/>
        <v>94.361831755384571</v>
      </c>
      <c r="E8" s="109">
        <f t="shared" si="3"/>
        <v>168.59649323531934</v>
      </c>
      <c r="F8" s="109">
        <f t="shared" si="4"/>
        <v>57.23240181916993</v>
      </c>
      <c r="G8" s="109">
        <f t="shared" si="5"/>
        <v>266.85558193415523</v>
      </c>
      <c r="H8" s="108" t="s">
        <v>2</v>
      </c>
      <c r="I8" s="119">
        <f t="shared" ref="I8:I50" si="6">BA8</f>
        <v>73445472</v>
      </c>
      <c r="J8" s="115">
        <f t="shared" ref="J8:J50" si="7">Q8</f>
        <v>52921746</v>
      </c>
      <c r="K8" s="115">
        <f t="shared" ref="K8:K50" si="8">V8</f>
        <v>3298984</v>
      </c>
      <c r="L8" s="115">
        <f t="shared" ref="L8:L50" si="9">AO8</f>
        <v>5894302</v>
      </c>
      <c r="M8" s="115">
        <f t="shared" ref="M8:M50" si="10">AT8</f>
        <v>2000902</v>
      </c>
      <c r="N8" s="120">
        <f t="shared" ref="N8:N50" si="11">AW8</f>
        <v>9329538</v>
      </c>
      <c r="P8" s="45" t="s">
        <v>2</v>
      </c>
      <c r="Q8" s="1">
        <v>52921746</v>
      </c>
      <c r="R8" s="1">
        <v>45335978</v>
      </c>
      <c r="S8" s="1">
        <v>7585768</v>
      </c>
      <c r="T8" s="1">
        <v>6667463</v>
      </c>
      <c r="U8" s="1">
        <v>918305</v>
      </c>
      <c r="V8" s="1">
        <v>3298984</v>
      </c>
      <c r="W8" s="1">
        <v>4549240</v>
      </c>
      <c r="X8" s="1">
        <v>1250256</v>
      </c>
      <c r="Y8" s="1">
        <v>-275860</v>
      </c>
      <c r="Z8" s="1">
        <v>897990</v>
      </c>
      <c r="AA8" s="1">
        <v>1173850</v>
      </c>
      <c r="AB8" s="9">
        <v>3502594</v>
      </c>
      <c r="AC8" s="1"/>
      <c r="AD8" s="45" t="s">
        <v>2</v>
      </c>
      <c r="AE8" s="1">
        <v>441187</v>
      </c>
      <c r="AF8" s="1">
        <v>508250</v>
      </c>
      <c r="AG8" s="1">
        <v>67063</v>
      </c>
      <c r="AH8" s="1">
        <v>599812</v>
      </c>
      <c r="AI8" s="1">
        <v>2401140</v>
      </c>
      <c r="AJ8" s="1">
        <v>60455</v>
      </c>
      <c r="AK8" s="1">
        <v>72250</v>
      </c>
      <c r="AL8" s="1">
        <v>81593</v>
      </c>
      <c r="AM8" s="1">
        <v>9343</v>
      </c>
      <c r="AN8" s="1">
        <v>17224742</v>
      </c>
      <c r="AO8" s="1">
        <v>5894302</v>
      </c>
      <c r="AP8" s="1">
        <v>4991720</v>
      </c>
      <c r="AQ8" s="9">
        <v>902582</v>
      </c>
      <c r="AR8" s="1">
        <v>0</v>
      </c>
      <c r="AS8" s="45" t="s">
        <v>2</v>
      </c>
      <c r="AT8" s="1">
        <v>2000902</v>
      </c>
      <c r="AU8" s="1">
        <v>1791659</v>
      </c>
      <c r="AV8" s="1">
        <v>209243</v>
      </c>
      <c r="AW8" s="1">
        <v>9329538</v>
      </c>
      <c r="AX8" s="1">
        <v>743004</v>
      </c>
      <c r="AY8" s="1">
        <v>2922740</v>
      </c>
      <c r="AZ8" s="1">
        <v>5663794</v>
      </c>
      <c r="BA8" s="1">
        <v>73445472</v>
      </c>
      <c r="BB8" s="1">
        <v>34961</v>
      </c>
      <c r="BC8" s="9">
        <v>2100.7829295500701</v>
      </c>
      <c r="BE8" s="1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1"/>
      <c r="BS8" s="1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111"/>
      <c r="CE8" s="111"/>
      <c r="CF8" s="65"/>
      <c r="CG8" s="1"/>
      <c r="CH8" s="1"/>
      <c r="CI8" s="65"/>
      <c r="CJ8" s="65"/>
      <c r="CK8" s="65"/>
      <c r="CL8" s="65"/>
      <c r="CM8" s="65"/>
      <c r="CN8" s="65"/>
      <c r="CO8" s="65"/>
      <c r="CP8" s="65"/>
      <c r="CQ8" s="65"/>
      <c r="CR8" s="112"/>
      <c r="CS8" s="1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3"/>
      <c r="DG8" s="1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3"/>
      <c r="DV8" s="1"/>
      <c r="DW8" s="65"/>
      <c r="DX8" s="65"/>
      <c r="DY8" s="65"/>
      <c r="DZ8" s="65"/>
      <c r="EA8" s="65"/>
      <c r="EB8" s="65"/>
      <c r="EC8" s="65"/>
      <c r="ED8" s="49"/>
      <c r="EE8" s="49"/>
    </row>
    <row r="9" spans="1:135" ht="12">
      <c r="A9" s="108" t="s">
        <v>3</v>
      </c>
      <c r="B9" s="109">
        <f t="shared" si="0"/>
        <v>1996.4912226107012</v>
      </c>
      <c r="C9" s="109">
        <f t="shared" si="1"/>
        <v>1509.1923886580387</v>
      </c>
      <c r="D9" s="109">
        <f t="shared" si="2"/>
        <v>97.110563986161196</v>
      </c>
      <c r="E9" s="109">
        <f t="shared" si="3"/>
        <v>107.41282102912372</v>
      </c>
      <c r="F9" s="109">
        <f t="shared" si="4"/>
        <v>9.8666459206648476</v>
      </c>
      <c r="G9" s="109">
        <f t="shared" si="5"/>
        <v>272.90880301671274</v>
      </c>
      <c r="H9" s="108" t="s">
        <v>3</v>
      </c>
      <c r="I9" s="119">
        <f t="shared" si="6"/>
        <v>109066319</v>
      </c>
      <c r="J9" s="115">
        <f t="shared" si="7"/>
        <v>82445671</v>
      </c>
      <c r="K9" s="115">
        <f t="shared" si="8"/>
        <v>5305053</v>
      </c>
      <c r="L9" s="115">
        <f t="shared" si="9"/>
        <v>5867855</v>
      </c>
      <c r="M9" s="115">
        <f t="shared" si="10"/>
        <v>539005</v>
      </c>
      <c r="N9" s="120">
        <f t="shared" si="11"/>
        <v>14908735</v>
      </c>
      <c r="P9" s="45" t="s">
        <v>3</v>
      </c>
      <c r="Q9" s="1">
        <v>82445671</v>
      </c>
      <c r="R9" s="1">
        <v>70624878</v>
      </c>
      <c r="S9" s="1">
        <v>11820793</v>
      </c>
      <c r="T9" s="1">
        <v>10401173</v>
      </c>
      <c r="U9" s="1">
        <v>1419620</v>
      </c>
      <c r="V9" s="1">
        <v>5305053</v>
      </c>
      <c r="W9" s="1">
        <v>6116465</v>
      </c>
      <c r="X9" s="1">
        <v>811412</v>
      </c>
      <c r="Y9" s="1">
        <v>-183904</v>
      </c>
      <c r="Z9" s="1">
        <v>511753</v>
      </c>
      <c r="AA9" s="1">
        <v>695657</v>
      </c>
      <c r="AB9" s="9">
        <v>5371461</v>
      </c>
      <c r="AC9" s="1"/>
      <c r="AD9" s="45" t="s">
        <v>3</v>
      </c>
      <c r="AE9" s="1">
        <v>753882</v>
      </c>
      <c r="AF9" s="1">
        <v>854443</v>
      </c>
      <c r="AG9" s="1">
        <v>100561</v>
      </c>
      <c r="AH9" s="1">
        <v>1166237</v>
      </c>
      <c r="AI9" s="1">
        <v>3208835</v>
      </c>
      <c r="AJ9" s="1">
        <v>242507</v>
      </c>
      <c r="AK9" s="1">
        <v>117496</v>
      </c>
      <c r="AL9" s="1">
        <v>132690</v>
      </c>
      <c r="AM9" s="1">
        <v>15194</v>
      </c>
      <c r="AN9" s="1">
        <v>21315595</v>
      </c>
      <c r="AO9" s="1">
        <v>5867855</v>
      </c>
      <c r="AP9" s="1">
        <v>5283362</v>
      </c>
      <c r="AQ9" s="9">
        <v>584493</v>
      </c>
      <c r="AR9" s="1">
        <v>0</v>
      </c>
      <c r="AS9" s="45" t="s">
        <v>3</v>
      </c>
      <c r="AT9" s="1">
        <v>539005</v>
      </c>
      <c r="AU9" s="1">
        <v>270596</v>
      </c>
      <c r="AV9" s="1">
        <v>268409</v>
      </c>
      <c r="AW9" s="1">
        <v>14908735</v>
      </c>
      <c r="AX9" s="1">
        <v>522637</v>
      </c>
      <c r="AY9" s="1">
        <v>3594294</v>
      </c>
      <c r="AZ9" s="1">
        <v>10791804</v>
      </c>
      <c r="BA9" s="1">
        <v>109066319</v>
      </c>
      <c r="BB9" s="1">
        <v>54629</v>
      </c>
      <c r="BC9" s="9">
        <v>1996.4912226107012</v>
      </c>
      <c r="BE9" s="1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1"/>
      <c r="BS9" s="1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111"/>
      <c r="CE9" s="111"/>
      <c r="CF9" s="65"/>
      <c r="CG9" s="1"/>
      <c r="CH9" s="1"/>
      <c r="CI9" s="65"/>
      <c r="CJ9" s="65"/>
      <c r="CK9" s="65"/>
      <c r="CL9" s="65"/>
      <c r="CM9" s="65"/>
      <c r="CN9" s="65"/>
      <c r="CO9" s="65"/>
      <c r="CP9" s="65"/>
      <c r="CQ9" s="65"/>
      <c r="CR9" s="112"/>
      <c r="CS9" s="1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3"/>
      <c r="DG9" s="1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3"/>
      <c r="DV9" s="1"/>
      <c r="DW9" s="65"/>
      <c r="DX9" s="65"/>
      <c r="DY9" s="65"/>
      <c r="DZ9" s="65"/>
      <c r="EA9" s="65"/>
      <c r="EB9" s="65"/>
      <c r="EC9" s="65"/>
      <c r="ED9" s="49"/>
      <c r="EE9" s="49"/>
    </row>
    <row r="10" spans="1:135" ht="12">
      <c r="A10" s="108" t="s">
        <v>4</v>
      </c>
      <c r="B10" s="109">
        <f t="shared" si="0"/>
        <v>1976.1993934799091</v>
      </c>
      <c r="C10" s="109">
        <f t="shared" si="1"/>
        <v>1506.8651630022744</v>
      </c>
      <c r="D10" s="109">
        <f t="shared" si="2"/>
        <v>84.002994692949201</v>
      </c>
      <c r="E10" s="109">
        <f t="shared" si="3"/>
        <v>124.31709628506444</v>
      </c>
      <c r="F10" s="109">
        <f t="shared" si="4"/>
        <v>25.601326762699014</v>
      </c>
      <c r="G10" s="109">
        <f t="shared" si="5"/>
        <v>235.41281273692192</v>
      </c>
      <c r="H10" s="108" t="s">
        <v>4</v>
      </c>
      <c r="I10" s="119">
        <f t="shared" si="6"/>
        <v>52132140</v>
      </c>
      <c r="J10" s="115">
        <f t="shared" si="7"/>
        <v>39751103</v>
      </c>
      <c r="K10" s="115">
        <f t="shared" si="8"/>
        <v>2215999</v>
      </c>
      <c r="L10" s="115">
        <f t="shared" si="9"/>
        <v>3279485</v>
      </c>
      <c r="M10" s="115">
        <f t="shared" si="10"/>
        <v>675363</v>
      </c>
      <c r="N10" s="120">
        <f t="shared" si="11"/>
        <v>6210190</v>
      </c>
      <c r="P10" s="45" t="s">
        <v>4</v>
      </c>
      <c r="Q10" s="1">
        <v>39751103</v>
      </c>
      <c r="R10" s="1">
        <v>34054744</v>
      </c>
      <c r="S10" s="1">
        <v>5696359</v>
      </c>
      <c r="T10" s="1">
        <v>5006838</v>
      </c>
      <c r="U10" s="1">
        <v>689521</v>
      </c>
      <c r="V10" s="1">
        <v>2215999</v>
      </c>
      <c r="W10" s="1">
        <v>3132104</v>
      </c>
      <c r="X10" s="1">
        <v>916105</v>
      </c>
      <c r="Y10" s="1">
        <v>-273695</v>
      </c>
      <c r="Z10" s="1">
        <v>581662</v>
      </c>
      <c r="AA10" s="1">
        <v>855357</v>
      </c>
      <c r="AB10" s="9">
        <v>2421386</v>
      </c>
      <c r="AC10" s="1"/>
      <c r="AD10" s="45" t="s">
        <v>4</v>
      </c>
      <c r="AE10" s="1">
        <v>337481</v>
      </c>
      <c r="AF10" s="1">
        <v>389395</v>
      </c>
      <c r="AG10" s="1">
        <v>51914</v>
      </c>
      <c r="AH10" s="1">
        <v>418937</v>
      </c>
      <c r="AI10" s="1">
        <v>1647393</v>
      </c>
      <c r="AJ10" s="1">
        <v>17575</v>
      </c>
      <c r="AK10" s="1">
        <v>68308</v>
      </c>
      <c r="AL10" s="1">
        <v>77142</v>
      </c>
      <c r="AM10" s="1">
        <v>8834</v>
      </c>
      <c r="AN10" s="1">
        <v>10165038</v>
      </c>
      <c r="AO10" s="1">
        <v>3279485</v>
      </c>
      <c r="AP10" s="1">
        <v>2764469</v>
      </c>
      <c r="AQ10" s="9">
        <v>515016</v>
      </c>
      <c r="AR10" s="1">
        <v>0</v>
      </c>
      <c r="AS10" s="45" t="s">
        <v>4</v>
      </c>
      <c r="AT10" s="1">
        <v>675363</v>
      </c>
      <c r="AU10" s="1">
        <v>476902</v>
      </c>
      <c r="AV10" s="1">
        <v>198461</v>
      </c>
      <c r="AW10" s="1">
        <v>6210190</v>
      </c>
      <c r="AX10" s="1">
        <v>435279</v>
      </c>
      <c r="AY10" s="1">
        <v>1349874</v>
      </c>
      <c r="AZ10" s="1">
        <v>4425037</v>
      </c>
      <c r="BA10" s="1">
        <v>52132140</v>
      </c>
      <c r="BB10" s="1">
        <v>26380</v>
      </c>
      <c r="BC10" s="9">
        <v>1976.1993934799091</v>
      </c>
      <c r="BE10" s="1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1"/>
      <c r="BS10" s="1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111"/>
      <c r="CE10" s="111"/>
      <c r="CF10" s="65"/>
      <c r="CG10" s="1"/>
      <c r="CH10" s="1"/>
      <c r="CI10" s="65"/>
      <c r="CJ10" s="65"/>
      <c r="CK10" s="65"/>
      <c r="CL10" s="65"/>
      <c r="CM10" s="65"/>
      <c r="CN10" s="65"/>
      <c r="CO10" s="65"/>
      <c r="CP10" s="65"/>
      <c r="CQ10" s="65"/>
      <c r="CR10" s="112"/>
      <c r="CS10" s="1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3"/>
      <c r="DG10" s="1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3"/>
      <c r="DV10" s="1"/>
      <c r="DW10" s="65"/>
      <c r="DX10" s="65"/>
      <c r="DY10" s="65"/>
      <c r="DZ10" s="65"/>
      <c r="EA10" s="65"/>
      <c r="EB10" s="65"/>
      <c r="EC10" s="65"/>
      <c r="ED10" s="49"/>
      <c r="EE10" s="49"/>
    </row>
    <row r="11" spans="1:135" ht="12">
      <c r="A11" s="108" t="s">
        <v>5</v>
      </c>
      <c r="B11" s="109">
        <f t="shared" si="0"/>
        <v>2144.0686882542645</v>
      </c>
      <c r="C11" s="109">
        <f t="shared" si="1"/>
        <v>1568.4950019700264</v>
      </c>
      <c r="D11" s="109">
        <f t="shared" si="2"/>
        <v>87.757701343995791</v>
      </c>
      <c r="E11" s="109">
        <f t="shared" si="3"/>
        <v>139.24540691990018</v>
      </c>
      <c r="F11" s="109">
        <f t="shared" si="4"/>
        <v>5.8968727654793005</v>
      </c>
      <c r="G11" s="109">
        <f t="shared" si="5"/>
        <v>342.67370525486302</v>
      </c>
      <c r="H11" s="108" t="s">
        <v>5</v>
      </c>
      <c r="I11" s="119">
        <f t="shared" si="6"/>
        <v>146926595</v>
      </c>
      <c r="J11" s="115">
        <f t="shared" si="7"/>
        <v>107484257</v>
      </c>
      <c r="K11" s="115">
        <f t="shared" si="8"/>
        <v>6013772</v>
      </c>
      <c r="L11" s="115">
        <f t="shared" si="9"/>
        <v>9542070</v>
      </c>
      <c r="M11" s="115">
        <f t="shared" si="10"/>
        <v>404095</v>
      </c>
      <c r="N11" s="120">
        <f t="shared" si="11"/>
        <v>23482401</v>
      </c>
      <c r="P11" s="45" t="s">
        <v>5</v>
      </c>
      <c r="Q11" s="1">
        <v>107484257</v>
      </c>
      <c r="R11" s="1">
        <v>92058000</v>
      </c>
      <c r="S11" s="1">
        <v>15426257</v>
      </c>
      <c r="T11" s="1">
        <v>13568267</v>
      </c>
      <c r="U11" s="1">
        <v>1857990</v>
      </c>
      <c r="V11" s="1">
        <v>6013772</v>
      </c>
      <c r="W11" s="1">
        <v>7942286</v>
      </c>
      <c r="X11" s="1">
        <v>1928514</v>
      </c>
      <c r="Y11" s="1">
        <v>-595721</v>
      </c>
      <c r="Z11" s="1">
        <v>1187837</v>
      </c>
      <c r="AA11" s="1">
        <v>1783558</v>
      </c>
      <c r="AB11" s="9">
        <v>6396137</v>
      </c>
      <c r="AC11" s="1"/>
      <c r="AD11" s="45" t="s">
        <v>5</v>
      </c>
      <c r="AE11" s="1">
        <v>819061</v>
      </c>
      <c r="AF11" s="1">
        <v>936426</v>
      </c>
      <c r="AG11" s="1">
        <v>117365</v>
      </c>
      <c r="AH11" s="1">
        <v>675712</v>
      </c>
      <c r="AI11" s="1">
        <v>4641837</v>
      </c>
      <c r="AJ11" s="1">
        <v>259527</v>
      </c>
      <c r="AK11" s="1">
        <v>213356</v>
      </c>
      <c r="AL11" s="1">
        <v>240947</v>
      </c>
      <c r="AM11" s="1">
        <v>27591</v>
      </c>
      <c r="AN11" s="1">
        <v>33428566</v>
      </c>
      <c r="AO11" s="1">
        <v>9542070</v>
      </c>
      <c r="AP11" s="1">
        <v>8219894</v>
      </c>
      <c r="AQ11" s="9">
        <v>1322176</v>
      </c>
      <c r="AR11" s="1">
        <v>0</v>
      </c>
      <c r="AS11" s="45" t="s">
        <v>5</v>
      </c>
      <c r="AT11" s="1">
        <v>404095</v>
      </c>
      <c r="AU11" s="1">
        <v>49569</v>
      </c>
      <c r="AV11" s="1">
        <v>354526</v>
      </c>
      <c r="AW11" s="1">
        <v>23482401</v>
      </c>
      <c r="AX11" s="1">
        <v>5284905</v>
      </c>
      <c r="AY11" s="1">
        <v>4621162</v>
      </c>
      <c r="AZ11" s="1">
        <v>13576334</v>
      </c>
      <c r="BA11" s="1">
        <v>146926595</v>
      </c>
      <c r="BB11" s="1">
        <v>68527</v>
      </c>
      <c r="BC11" s="9">
        <v>2144.0686882542645</v>
      </c>
      <c r="BE11" s="1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1"/>
      <c r="BS11" s="1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111"/>
      <c r="CE11" s="111"/>
      <c r="CF11" s="65"/>
      <c r="CG11" s="1"/>
      <c r="CH11" s="1"/>
      <c r="CI11" s="65"/>
      <c r="CJ11" s="65"/>
      <c r="CK11" s="65"/>
      <c r="CL11" s="65"/>
      <c r="CM11" s="65"/>
      <c r="CN11" s="65"/>
      <c r="CO11" s="65"/>
      <c r="CP11" s="65"/>
      <c r="CQ11" s="65"/>
      <c r="CR11" s="112"/>
      <c r="CS11" s="1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3"/>
      <c r="DG11" s="1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3"/>
      <c r="DV11" s="1"/>
      <c r="DW11" s="65"/>
      <c r="DX11" s="65"/>
      <c r="DY11" s="65"/>
      <c r="DZ11" s="65"/>
      <c r="EA11" s="65"/>
      <c r="EB11" s="65"/>
      <c r="EC11" s="65"/>
      <c r="ED11" s="49"/>
      <c r="EE11" s="49"/>
    </row>
    <row r="12" spans="1:135" ht="12">
      <c r="A12" s="108" t="s">
        <v>6</v>
      </c>
      <c r="B12" s="109">
        <f t="shared" si="0"/>
        <v>1958.2855350553505</v>
      </c>
      <c r="C12" s="109">
        <f t="shared" si="1"/>
        <v>1428.5550553505534</v>
      </c>
      <c r="D12" s="109">
        <f t="shared" si="2"/>
        <v>113.03562730627306</v>
      </c>
      <c r="E12" s="109">
        <f t="shared" si="3"/>
        <v>121.71160516605165</v>
      </c>
      <c r="F12" s="109">
        <f t="shared" si="4"/>
        <v>15.564169741697418</v>
      </c>
      <c r="G12" s="109">
        <f t="shared" si="5"/>
        <v>279.4190774907749</v>
      </c>
      <c r="H12" s="108" t="s">
        <v>6</v>
      </c>
      <c r="I12" s="119">
        <f t="shared" si="6"/>
        <v>106139076</v>
      </c>
      <c r="J12" s="115">
        <f t="shared" si="7"/>
        <v>77427684</v>
      </c>
      <c r="K12" s="115">
        <f t="shared" si="8"/>
        <v>6126531</v>
      </c>
      <c r="L12" s="115">
        <f t="shared" si="9"/>
        <v>6596769</v>
      </c>
      <c r="M12" s="115">
        <f t="shared" si="10"/>
        <v>843578</v>
      </c>
      <c r="N12" s="120">
        <f t="shared" si="11"/>
        <v>15144514</v>
      </c>
      <c r="P12" s="45" t="s">
        <v>6</v>
      </c>
      <c r="Q12" s="1">
        <v>77427684</v>
      </c>
      <c r="R12" s="1">
        <v>66310724</v>
      </c>
      <c r="S12" s="1">
        <v>11116960</v>
      </c>
      <c r="T12" s="1">
        <v>9776300</v>
      </c>
      <c r="U12" s="1">
        <v>1340660</v>
      </c>
      <c r="V12" s="1">
        <v>6126531</v>
      </c>
      <c r="W12" s="1">
        <v>7761005</v>
      </c>
      <c r="X12" s="1">
        <v>1634474</v>
      </c>
      <c r="Y12" s="1">
        <v>-669396</v>
      </c>
      <c r="Z12" s="1">
        <v>856714</v>
      </c>
      <c r="AA12" s="1">
        <v>1526110</v>
      </c>
      <c r="AB12" s="9">
        <v>6673828</v>
      </c>
      <c r="AC12" s="1"/>
      <c r="AD12" s="45" t="s">
        <v>6</v>
      </c>
      <c r="AE12" s="1">
        <v>621189</v>
      </c>
      <c r="AF12" s="1">
        <v>713764</v>
      </c>
      <c r="AG12" s="1">
        <v>92575</v>
      </c>
      <c r="AH12" s="1">
        <v>559097</v>
      </c>
      <c r="AI12" s="1">
        <v>3745612</v>
      </c>
      <c r="AJ12" s="1">
        <v>1747930</v>
      </c>
      <c r="AK12" s="1">
        <v>122099</v>
      </c>
      <c r="AL12" s="1">
        <v>137888</v>
      </c>
      <c r="AM12" s="1">
        <v>15789</v>
      </c>
      <c r="AN12" s="1">
        <v>22584861</v>
      </c>
      <c r="AO12" s="1">
        <v>6596769</v>
      </c>
      <c r="AP12" s="1">
        <v>5715211</v>
      </c>
      <c r="AQ12" s="9">
        <v>881558</v>
      </c>
      <c r="AR12" s="1">
        <v>0</v>
      </c>
      <c r="AS12" s="45" t="s">
        <v>6</v>
      </c>
      <c r="AT12" s="1">
        <v>843578</v>
      </c>
      <c r="AU12" s="1">
        <v>534391</v>
      </c>
      <c r="AV12" s="1">
        <v>309187</v>
      </c>
      <c r="AW12" s="1">
        <v>15144514</v>
      </c>
      <c r="AX12" s="1">
        <v>2230562</v>
      </c>
      <c r="AY12" s="1">
        <v>3635995</v>
      </c>
      <c r="AZ12" s="1">
        <v>9277957</v>
      </c>
      <c r="BA12" s="1">
        <v>106139076</v>
      </c>
      <c r="BB12" s="1">
        <v>54200</v>
      </c>
      <c r="BC12" s="9">
        <v>1958.2855350553505</v>
      </c>
      <c r="BE12" s="1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1"/>
      <c r="BS12" s="1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111"/>
      <c r="CE12" s="111"/>
      <c r="CF12" s="65"/>
      <c r="CG12" s="1"/>
      <c r="CH12" s="1"/>
      <c r="CI12" s="65"/>
      <c r="CJ12" s="65"/>
      <c r="CK12" s="65"/>
      <c r="CL12" s="65"/>
      <c r="CM12" s="65"/>
      <c r="CN12" s="65"/>
      <c r="CO12" s="65"/>
      <c r="CP12" s="65"/>
      <c r="CQ12" s="65"/>
      <c r="CR12" s="112"/>
      <c r="CS12" s="1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3"/>
      <c r="DG12" s="1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3"/>
      <c r="DV12" s="1"/>
      <c r="DW12" s="65"/>
      <c r="DX12" s="65"/>
      <c r="DY12" s="65"/>
      <c r="DZ12" s="65"/>
      <c r="EA12" s="65"/>
      <c r="EB12" s="65"/>
      <c r="EC12" s="65"/>
      <c r="ED12" s="49"/>
      <c r="EE12" s="49"/>
    </row>
    <row r="13" spans="1:135" ht="12">
      <c r="A13" s="108" t="s">
        <v>7</v>
      </c>
      <c r="B13" s="109">
        <f t="shared" si="0"/>
        <v>2056.9941150299305</v>
      </c>
      <c r="C13" s="109">
        <f t="shared" si="1"/>
        <v>1505.1678328749392</v>
      </c>
      <c r="D13" s="109">
        <f t="shared" si="2"/>
        <v>98.580448147548935</v>
      </c>
      <c r="E13" s="109">
        <f t="shared" si="3"/>
        <v>144.40573936256268</v>
      </c>
      <c r="F13" s="109">
        <f t="shared" si="4"/>
        <v>7.1155557353179093</v>
      </c>
      <c r="G13" s="109">
        <f t="shared" si="5"/>
        <v>301.72453890956155</v>
      </c>
      <c r="H13" s="108" t="s">
        <v>7</v>
      </c>
      <c r="I13" s="119">
        <f t="shared" si="6"/>
        <v>101714245</v>
      </c>
      <c r="J13" s="115">
        <f t="shared" si="7"/>
        <v>74427539</v>
      </c>
      <c r="K13" s="115">
        <f t="shared" si="8"/>
        <v>4874606</v>
      </c>
      <c r="L13" s="115">
        <f t="shared" si="9"/>
        <v>7140575</v>
      </c>
      <c r="M13" s="115">
        <f t="shared" si="10"/>
        <v>351850</v>
      </c>
      <c r="N13" s="120">
        <f t="shared" si="11"/>
        <v>14919675</v>
      </c>
      <c r="P13" s="45" t="s">
        <v>7</v>
      </c>
      <c r="Q13" s="1">
        <v>74427539</v>
      </c>
      <c r="R13" s="1">
        <v>63743179</v>
      </c>
      <c r="S13" s="1">
        <v>10684360</v>
      </c>
      <c r="T13" s="1">
        <v>9395168</v>
      </c>
      <c r="U13" s="1">
        <v>1289192</v>
      </c>
      <c r="V13" s="1">
        <v>4874606</v>
      </c>
      <c r="W13" s="1">
        <v>6419926</v>
      </c>
      <c r="X13" s="1">
        <v>1545320</v>
      </c>
      <c r="Y13" s="1">
        <v>-413160</v>
      </c>
      <c r="Z13" s="1">
        <v>1038099</v>
      </c>
      <c r="AA13" s="1">
        <v>1451259</v>
      </c>
      <c r="AB13" s="9">
        <v>5185509</v>
      </c>
      <c r="AC13" s="1"/>
      <c r="AD13" s="45" t="s">
        <v>7</v>
      </c>
      <c r="AE13" s="1">
        <v>468834</v>
      </c>
      <c r="AF13" s="1">
        <v>549671</v>
      </c>
      <c r="AG13" s="1">
        <v>80837</v>
      </c>
      <c r="AH13" s="1">
        <v>442068</v>
      </c>
      <c r="AI13" s="1">
        <v>3302651</v>
      </c>
      <c r="AJ13" s="1">
        <v>971956</v>
      </c>
      <c r="AK13" s="1">
        <v>102257</v>
      </c>
      <c r="AL13" s="1">
        <v>115481</v>
      </c>
      <c r="AM13" s="1">
        <v>13224</v>
      </c>
      <c r="AN13" s="1">
        <v>22412100</v>
      </c>
      <c r="AO13" s="1">
        <v>7140575</v>
      </c>
      <c r="AP13" s="1">
        <v>6387316</v>
      </c>
      <c r="AQ13" s="9">
        <v>753259</v>
      </c>
      <c r="AR13" s="1">
        <v>0</v>
      </c>
      <c r="AS13" s="45" t="s">
        <v>7</v>
      </c>
      <c r="AT13" s="1">
        <v>351850</v>
      </c>
      <c r="AU13" s="1">
        <v>119997</v>
      </c>
      <c r="AV13" s="1">
        <v>231853</v>
      </c>
      <c r="AW13" s="1">
        <v>14919675</v>
      </c>
      <c r="AX13" s="1">
        <v>3198051</v>
      </c>
      <c r="AY13" s="1">
        <v>3027505</v>
      </c>
      <c r="AZ13" s="1">
        <v>8694119</v>
      </c>
      <c r="BA13" s="1">
        <v>101714245</v>
      </c>
      <c r="BB13" s="1">
        <v>49448</v>
      </c>
      <c r="BC13" s="9">
        <v>2056.9941150299305</v>
      </c>
      <c r="BE13" s="1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1"/>
      <c r="BS13" s="1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111"/>
      <c r="CE13" s="111"/>
      <c r="CF13" s="65"/>
      <c r="CG13" s="1"/>
      <c r="CH13" s="1"/>
      <c r="CI13" s="65"/>
      <c r="CJ13" s="65"/>
      <c r="CK13" s="65"/>
      <c r="CL13" s="65"/>
      <c r="CM13" s="65"/>
      <c r="CN13" s="65"/>
      <c r="CO13" s="65"/>
      <c r="CP13" s="65"/>
      <c r="CQ13" s="65"/>
      <c r="CR13" s="112"/>
      <c r="CS13" s="1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3"/>
      <c r="DG13" s="1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3"/>
      <c r="DV13" s="1"/>
      <c r="DW13" s="65"/>
      <c r="DX13" s="65"/>
      <c r="DY13" s="65"/>
      <c r="DZ13" s="65"/>
      <c r="EA13" s="65"/>
      <c r="EB13" s="65"/>
      <c r="EC13" s="65"/>
      <c r="ED13" s="49"/>
      <c r="EE13" s="49"/>
    </row>
    <row r="14" spans="1:135" ht="12">
      <c r="A14" s="108" t="s">
        <v>8</v>
      </c>
      <c r="B14" s="109">
        <f t="shared" si="0"/>
        <v>2140.2483334222175</v>
      </c>
      <c r="C14" s="109">
        <f t="shared" si="1"/>
        <v>1630.2267612394005</v>
      </c>
      <c r="D14" s="109">
        <f t="shared" si="2"/>
        <v>98.037144685616767</v>
      </c>
      <c r="E14" s="109">
        <f t="shared" si="3"/>
        <v>116.03306490320516</v>
      </c>
      <c r="F14" s="109">
        <f t="shared" si="4"/>
        <v>4.8498213428617136</v>
      </c>
      <c r="G14" s="109">
        <f t="shared" si="5"/>
        <v>291.10154125113326</v>
      </c>
      <c r="H14" s="108" t="s">
        <v>8</v>
      </c>
      <c r="I14" s="119">
        <f t="shared" si="6"/>
        <v>80263593</v>
      </c>
      <c r="J14" s="115">
        <f t="shared" si="7"/>
        <v>61136764</v>
      </c>
      <c r="K14" s="115">
        <f t="shared" si="8"/>
        <v>3676589</v>
      </c>
      <c r="L14" s="115">
        <f t="shared" si="9"/>
        <v>4351472</v>
      </c>
      <c r="M14" s="115">
        <f t="shared" si="10"/>
        <v>181878</v>
      </c>
      <c r="N14" s="120">
        <f t="shared" si="11"/>
        <v>10916890</v>
      </c>
      <c r="P14" s="45" t="s">
        <v>8</v>
      </c>
      <c r="Q14" s="1">
        <v>61136764</v>
      </c>
      <c r="R14" s="1">
        <v>52352467</v>
      </c>
      <c r="S14" s="1">
        <v>8784297</v>
      </c>
      <c r="T14" s="1">
        <v>7715517</v>
      </c>
      <c r="U14" s="1">
        <v>1068780</v>
      </c>
      <c r="V14" s="1">
        <v>3676589</v>
      </c>
      <c r="W14" s="1">
        <v>4353566</v>
      </c>
      <c r="X14" s="1">
        <v>676977</v>
      </c>
      <c r="Y14" s="1">
        <v>-209879</v>
      </c>
      <c r="Z14" s="1">
        <v>398309</v>
      </c>
      <c r="AA14" s="1">
        <v>608188</v>
      </c>
      <c r="AB14" s="9">
        <v>3838047</v>
      </c>
      <c r="AC14" s="1"/>
      <c r="AD14" s="45" t="s">
        <v>8</v>
      </c>
      <c r="AE14" s="1">
        <v>389254</v>
      </c>
      <c r="AF14" s="1">
        <v>451781</v>
      </c>
      <c r="AG14" s="1">
        <v>62527</v>
      </c>
      <c r="AH14" s="1">
        <v>245531</v>
      </c>
      <c r="AI14" s="1">
        <v>2437315</v>
      </c>
      <c r="AJ14" s="1">
        <v>765947</v>
      </c>
      <c r="AK14" s="1">
        <v>48421</v>
      </c>
      <c r="AL14" s="1">
        <v>54683</v>
      </c>
      <c r="AM14" s="1">
        <v>6262</v>
      </c>
      <c r="AN14" s="1">
        <v>15450240</v>
      </c>
      <c r="AO14" s="1">
        <v>4351472</v>
      </c>
      <c r="AP14" s="1">
        <v>3876882</v>
      </c>
      <c r="AQ14" s="9">
        <v>474590</v>
      </c>
      <c r="AR14" s="1">
        <v>0</v>
      </c>
      <c r="AS14" s="45" t="s">
        <v>8</v>
      </c>
      <c r="AT14" s="1">
        <v>181878</v>
      </c>
      <c r="AU14" s="1">
        <v>34969</v>
      </c>
      <c r="AV14" s="1">
        <v>146909</v>
      </c>
      <c r="AW14" s="1">
        <v>10916890</v>
      </c>
      <c r="AX14" s="1">
        <v>995681</v>
      </c>
      <c r="AY14" s="1">
        <v>3061308</v>
      </c>
      <c r="AZ14" s="1">
        <v>6859901</v>
      </c>
      <c r="BA14" s="1">
        <v>80263593</v>
      </c>
      <c r="BB14" s="1">
        <v>37502</v>
      </c>
      <c r="BC14" s="9">
        <v>2140.2483334222175</v>
      </c>
      <c r="BE14" s="1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1"/>
      <c r="BS14" s="1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111"/>
      <c r="CE14" s="111"/>
      <c r="CF14" s="65"/>
      <c r="CG14" s="1"/>
      <c r="CH14" s="1"/>
      <c r="CI14" s="65"/>
      <c r="CJ14" s="65"/>
      <c r="CK14" s="65"/>
      <c r="CL14" s="65"/>
      <c r="CM14" s="65"/>
      <c r="CN14" s="65"/>
      <c r="CO14" s="65"/>
      <c r="CP14" s="65"/>
      <c r="CQ14" s="65"/>
      <c r="CR14" s="112"/>
      <c r="CS14" s="1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3"/>
      <c r="DG14" s="1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3"/>
      <c r="DV14" s="1"/>
      <c r="DW14" s="65"/>
      <c r="DX14" s="65"/>
      <c r="DY14" s="65"/>
      <c r="DZ14" s="65"/>
      <c r="EA14" s="65"/>
      <c r="EB14" s="65"/>
      <c r="EC14" s="65"/>
      <c r="ED14" s="49"/>
      <c r="EE14" s="49"/>
    </row>
    <row r="15" spans="1:135" s="47" customFormat="1" ht="12">
      <c r="A15" s="108" t="s">
        <v>35</v>
      </c>
      <c r="B15" s="115">
        <f t="shared" si="0"/>
        <v>1936.0087649125248</v>
      </c>
      <c r="C15" s="115">
        <f t="shared" si="1"/>
        <v>1357.9803832910159</v>
      </c>
      <c r="D15" s="115">
        <f t="shared" si="2"/>
        <v>88.558728392055926</v>
      </c>
      <c r="E15" s="115">
        <f t="shared" si="3"/>
        <v>128.14594274981741</v>
      </c>
      <c r="F15" s="115">
        <f t="shared" si="4"/>
        <v>16.449827832075407</v>
      </c>
      <c r="G15" s="115">
        <f t="shared" si="5"/>
        <v>344.87388264756009</v>
      </c>
      <c r="H15" s="108" t="s">
        <v>35</v>
      </c>
      <c r="I15" s="119">
        <f t="shared" si="6"/>
        <v>55662188</v>
      </c>
      <c r="J15" s="115">
        <f t="shared" si="7"/>
        <v>39043294</v>
      </c>
      <c r="K15" s="115">
        <f t="shared" si="8"/>
        <v>2546152</v>
      </c>
      <c r="L15" s="115">
        <f t="shared" si="9"/>
        <v>3684324</v>
      </c>
      <c r="M15" s="115">
        <f t="shared" si="10"/>
        <v>472949</v>
      </c>
      <c r="N15" s="120">
        <f t="shared" si="11"/>
        <v>9915469</v>
      </c>
      <c r="P15" s="45" t="s">
        <v>35</v>
      </c>
      <c r="Q15" s="1">
        <v>39043294</v>
      </c>
      <c r="R15" s="1">
        <v>33441183</v>
      </c>
      <c r="S15" s="1">
        <v>5602111</v>
      </c>
      <c r="T15" s="1">
        <v>4927816</v>
      </c>
      <c r="U15" s="1">
        <v>674295</v>
      </c>
      <c r="V15" s="1">
        <v>2546152</v>
      </c>
      <c r="W15" s="1">
        <v>3129262</v>
      </c>
      <c r="X15" s="1">
        <v>583110</v>
      </c>
      <c r="Y15" s="1">
        <v>-353962</v>
      </c>
      <c r="Z15" s="1">
        <v>170435</v>
      </c>
      <c r="AA15" s="1">
        <v>524397</v>
      </c>
      <c r="AB15" s="9">
        <v>2847278</v>
      </c>
      <c r="AC15" s="1"/>
      <c r="AD15" s="45" t="s">
        <v>35</v>
      </c>
      <c r="AE15" s="1">
        <v>518947</v>
      </c>
      <c r="AF15" s="1">
        <v>570827</v>
      </c>
      <c r="AG15" s="1">
        <v>51880</v>
      </c>
      <c r="AH15" s="1">
        <v>241501</v>
      </c>
      <c r="AI15" s="1">
        <v>1997365</v>
      </c>
      <c r="AJ15" s="1">
        <v>89465</v>
      </c>
      <c r="AK15" s="1">
        <v>52836</v>
      </c>
      <c r="AL15" s="1">
        <v>59669</v>
      </c>
      <c r="AM15" s="1">
        <v>6833</v>
      </c>
      <c r="AN15" s="1">
        <v>14072742</v>
      </c>
      <c r="AO15" s="1">
        <v>3684324</v>
      </c>
      <c r="AP15" s="1">
        <v>3206617</v>
      </c>
      <c r="AQ15" s="9">
        <v>477707</v>
      </c>
      <c r="AR15" s="1">
        <v>0</v>
      </c>
      <c r="AS15" s="45" t="s">
        <v>35</v>
      </c>
      <c r="AT15" s="1">
        <v>472949</v>
      </c>
      <c r="AU15" s="1">
        <v>273010</v>
      </c>
      <c r="AV15" s="1">
        <v>199939</v>
      </c>
      <c r="AW15" s="1">
        <v>9915469</v>
      </c>
      <c r="AX15" s="1">
        <v>1678855</v>
      </c>
      <c r="AY15" s="1">
        <v>2110145</v>
      </c>
      <c r="AZ15" s="1">
        <v>6126469</v>
      </c>
      <c r="BA15" s="1">
        <v>55662188</v>
      </c>
      <c r="BB15" s="1">
        <v>28751</v>
      </c>
      <c r="BC15" s="9">
        <v>1936.0087649125248</v>
      </c>
      <c r="BE15" s="1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1"/>
      <c r="BS15" s="1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111"/>
      <c r="CE15" s="111"/>
      <c r="CF15" s="65"/>
      <c r="CG15" s="1"/>
      <c r="CH15" s="1"/>
      <c r="CI15" s="65"/>
      <c r="CJ15" s="65"/>
      <c r="CK15" s="65"/>
      <c r="CL15" s="65"/>
      <c r="CM15" s="65"/>
      <c r="CN15" s="65"/>
      <c r="CO15" s="65"/>
      <c r="CP15" s="65"/>
      <c r="CQ15" s="65"/>
      <c r="CR15" s="112"/>
      <c r="CS15" s="1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3"/>
      <c r="DG15" s="1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3"/>
      <c r="DV15" s="1"/>
      <c r="DW15" s="65"/>
      <c r="DX15" s="65"/>
      <c r="DY15" s="65"/>
      <c r="DZ15" s="65"/>
      <c r="EA15" s="65"/>
      <c r="EB15" s="65"/>
      <c r="EC15" s="65"/>
      <c r="ED15" s="49"/>
      <c r="EE15" s="49"/>
    </row>
    <row r="16" spans="1:135" ht="12">
      <c r="A16" s="108" t="s">
        <v>36</v>
      </c>
      <c r="B16" s="109">
        <f t="shared" si="0"/>
        <v>2044.9859929310119</v>
      </c>
      <c r="C16" s="109">
        <f t="shared" si="1"/>
        <v>1481.7485436575469</v>
      </c>
      <c r="D16" s="109">
        <f t="shared" si="2"/>
        <v>80.045833878779945</v>
      </c>
      <c r="E16" s="109">
        <f t="shared" si="3"/>
        <v>138.74671095693154</v>
      </c>
      <c r="F16" s="109">
        <f t="shared" si="4"/>
        <v>24.940519046995679</v>
      </c>
      <c r="G16" s="109">
        <f t="shared" si="5"/>
        <v>319.50438539075793</v>
      </c>
      <c r="H16" s="108" t="s">
        <v>36</v>
      </c>
      <c r="I16" s="119">
        <f t="shared" si="6"/>
        <v>124973184</v>
      </c>
      <c r="J16" s="115">
        <f t="shared" si="7"/>
        <v>90552617</v>
      </c>
      <c r="K16" s="115">
        <f t="shared" si="8"/>
        <v>4891761</v>
      </c>
      <c r="L16" s="115">
        <f t="shared" si="9"/>
        <v>8479089</v>
      </c>
      <c r="M16" s="115">
        <f t="shared" si="10"/>
        <v>1524165</v>
      </c>
      <c r="N16" s="120">
        <f t="shared" si="11"/>
        <v>19525552</v>
      </c>
      <c r="P16" s="45" t="s">
        <v>36</v>
      </c>
      <c r="Q16" s="1">
        <v>90552617</v>
      </c>
      <c r="R16" s="1">
        <v>77549319</v>
      </c>
      <c r="S16" s="1">
        <v>13003298</v>
      </c>
      <c r="T16" s="1">
        <v>11430438</v>
      </c>
      <c r="U16" s="1">
        <v>1572860</v>
      </c>
      <c r="V16" s="1">
        <v>4891761</v>
      </c>
      <c r="W16" s="1">
        <v>6530802</v>
      </c>
      <c r="X16" s="1">
        <v>1639041</v>
      </c>
      <c r="Y16" s="1">
        <v>-814171</v>
      </c>
      <c r="Z16" s="1">
        <v>708332</v>
      </c>
      <c r="AA16" s="1">
        <v>1522503</v>
      </c>
      <c r="AB16" s="9">
        <v>5594106</v>
      </c>
      <c r="AC16" s="1"/>
      <c r="AD16" s="45" t="s">
        <v>36</v>
      </c>
      <c r="AE16" s="1">
        <v>629916</v>
      </c>
      <c r="AF16" s="1">
        <v>731993</v>
      </c>
      <c r="AG16" s="1">
        <v>102077</v>
      </c>
      <c r="AH16" s="1">
        <v>705316</v>
      </c>
      <c r="AI16" s="1">
        <v>4110196</v>
      </c>
      <c r="AJ16" s="1">
        <v>148678</v>
      </c>
      <c r="AK16" s="1">
        <v>111826</v>
      </c>
      <c r="AL16" s="1">
        <v>126287</v>
      </c>
      <c r="AM16" s="1">
        <v>14461</v>
      </c>
      <c r="AN16" s="1">
        <v>29528806</v>
      </c>
      <c r="AO16" s="1">
        <v>8479089</v>
      </c>
      <c r="AP16" s="1">
        <v>7748856</v>
      </c>
      <c r="AQ16" s="9">
        <v>730233</v>
      </c>
      <c r="AR16" s="1">
        <v>0</v>
      </c>
      <c r="AS16" s="45" t="s">
        <v>36</v>
      </c>
      <c r="AT16" s="10">
        <v>1524165</v>
      </c>
      <c r="AU16" s="1">
        <v>1223116</v>
      </c>
      <c r="AV16" s="1">
        <v>301049</v>
      </c>
      <c r="AW16" s="1">
        <v>19525552</v>
      </c>
      <c r="AX16" s="1">
        <v>3840289</v>
      </c>
      <c r="AY16" s="1">
        <v>3815143</v>
      </c>
      <c r="AZ16" s="1">
        <v>11870120</v>
      </c>
      <c r="BA16" s="1">
        <v>124973184</v>
      </c>
      <c r="BB16" s="1">
        <v>61112</v>
      </c>
      <c r="BC16" s="9">
        <v>2044.9859929310119</v>
      </c>
      <c r="BE16" s="1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1"/>
      <c r="BS16" s="1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111"/>
      <c r="CE16" s="111"/>
      <c r="CF16" s="65"/>
      <c r="CG16" s="1"/>
      <c r="CH16" s="1"/>
      <c r="CI16" s="65"/>
      <c r="CJ16" s="65"/>
      <c r="CK16" s="65"/>
      <c r="CL16" s="65"/>
      <c r="CM16" s="65"/>
      <c r="CN16" s="65"/>
      <c r="CO16" s="65"/>
      <c r="CP16" s="65"/>
      <c r="CQ16" s="65"/>
      <c r="CR16" s="112"/>
      <c r="CS16" s="1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3"/>
      <c r="DG16" s="1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3"/>
      <c r="DV16" s="1"/>
      <c r="DW16" s="65"/>
      <c r="DX16" s="65"/>
      <c r="DY16" s="65"/>
      <c r="DZ16" s="65"/>
      <c r="EA16" s="65"/>
      <c r="EB16" s="65"/>
      <c r="EC16" s="65"/>
      <c r="ED16" s="49"/>
      <c r="EE16" s="49"/>
    </row>
    <row r="17" spans="1:135" ht="12">
      <c r="A17" s="108" t="s">
        <v>37</v>
      </c>
      <c r="B17" s="109">
        <f t="shared" si="0"/>
        <v>1940.3315297237252</v>
      </c>
      <c r="C17" s="109">
        <f t="shared" si="1"/>
        <v>1452.5742286881427</v>
      </c>
      <c r="D17" s="109">
        <f t="shared" si="2"/>
        <v>95.711541907048414</v>
      </c>
      <c r="E17" s="109">
        <f t="shared" si="3"/>
        <v>98.826136811552658</v>
      </c>
      <c r="F17" s="109">
        <f t="shared" si="4"/>
        <v>7.5964811695990253</v>
      </c>
      <c r="G17" s="109">
        <f t="shared" si="5"/>
        <v>285.6231411473824</v>
      </c>
      <c r="H17" s="108" t="s">
        <v>37</v>
      </c>
      <c r="I17" s="119">
        <f t="shared" si="6"/>
        <v>54148832</v>
      </c>
      <c r="J17" s="115">
        <f t="shared" si="7"/>
        <v>40536989</v>
      </c>
      <c r="K17" s="115">
        <f t="shared" si="8"/>
        <v>2671022</v>
      </c>
      <c r="L17" s="115">
        <f t="shared" si="9"/>
        <v>2757941</v>
      </c>
      <c r="M17" s="115">
        <f t="shared" si="10"/>
        <v>211995</v>
      </c>
      <c r="N17" s="120">
        <f t="shared" si="11"/>
        <v>7970885</v>
      </c>
      <c r="P17" s="45" t="s">
        <v>37</v>
      </c>
      <c r="Q17" s="1">
        <v>40536989</v>
      </c>
      <c r="R17" s="1">
        <v>34723613</v>
      </c>
      <c r="S17" s="1">
        <v>5813376</v>
      </c>
      <c r="T17" s="1">
        <v>5109908</v>
      </c>
      <c r="U17" s="1">
        <v>703468</v>
      </c>
      <c r="V17" s="1">
        <v>2671022</v>
      </c>
      <c r="W17" s="1">
        <v>3557896</v>
      </c>
      <c r="X17" s="1">
        <v>886874</v>
      </c>
      <c r="Y17" s="1">
        <v>-248061</v>
      </c>
      <c r="Z17" s="1">
        <v>582895</v>
      </c>
      <c r="AA17" s="1">
        <v>830956</v>
      </c>
      <c r="AB17" s="9">
        <v>2862073</v>
      </c>
      <c r="AC17" s="1"/>
      <c r="AD17" s="45" t="s">
        <v>37</v>
      </c>
      <c r="AE17" s="1">
        <v>281899</v>
      </c>
      <c r="AF17" s="1">
        <v>330445</v>
      </c>
      <c r="AG17" s="1">
        <v>48546</v>
      </c>
      <c r="AH17" s="1">
        <v>285876</v>
      </c>
      <c r="AI17" s="1">
        <v>1965607</v>
      </c>
      <c r="AJ17" s="1">
        <v>328691</v>
      </c>
      <c r="AK17" s="1">
        <v>57010</v>
      </c>
      <c r="AL17" s="1">
        <v>64382</v>
      </c>
      <c r="AM17" s="1">
        <v>7372</v>
      </c>
      <c r="AN17" s="1">
        <v>10940821</v>
      </c>
      <c r="AO17" s="1">
        <v>2757941</v>
      </c>
      <c r="AP17" s="1">
        <v>2363576</v>
      </c>
      <c r="AQ17" s="9">
        <v>394365</v>
      </c>
      <c r="AR17" s="1">
        <v>0</v>
      </c>
      <c r="AS17" s="45" t="s">
        <v>37</v>
      </c>
      <c r="AT17" s="1">
        <v>211995</v>
      </c>
      <c r="AU17" s="1">
        <v>75723</v>
      </c>
      <c r="AV17" s="1">
        <v>136272</v>
      </c>
      <c r="AW17" s="1">
        <v>7970885</v>
      </c>
      <c r="AX17" s="1">
        <v>1704678</v>
      </c>
      <c r="AY17" s="1">
        <v>1691006</v>
      </c>
      <c r="AZ17" s="1">
        <v>4575201</v>
      </c>
      <c r="BA17" s="1">
        <v>54148832</v>
      </c>
      <c r="BB17" s="1">
        <v>27907</v>
      </c>
      <c r="BC17" s="9">
        <v>1940.3315297237252</v>
      </c>
      <c r="BE17" s="1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1"/>
      <c r="BS17" s="1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111"/>
      <c r="CE17" s="111"/>
      <c r="CF17" s="65"/>
      <c r="CG17" s="1"/>
      <c r="CH17" s="1"/>
      <c r="CI17" s="65"/>
      <c r="CJ17" s="65"/>
      <c r="CK17" s="65"/>
      <c r="CL17" s="65"/>
      <c r="CM17" s="65"/>
      <c r="CN17" s="65"/>
      <c r="CO17" s="65"/>
      <c r="CP17" s="65"/>
      <c r="CQ17" s="65"/>
      <c r="CR17" s="112"/>
      <c r="CS17" s="1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3"/>
      <c r="DG17" s="1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3"/>
      <c r="DV17" s="1"/>
      <c r="DW17" s="65"/>
      <c r="DX17" s="65"/>
      <c r="DY17" s="65"/>
      <c r="DZ17" s="65"/>
      <c r="EA17" s="65"/>
      <c r="EB17" s="65"/>
      <c r="EC17" s="65"/>
      <c r="ED17" s="49"/>
      <c r="EE17" s="49"/>
    </row>
    <row r="18" spans="1:135" ht="12">
      <c r="A18" s="108" t="s">
        <v>38</v>
      </c>
      <c r="B18" s="109">
        <f t="shared" si="0"/>
        <v>1883.7703729361506</v>
      </c>
      <c r="C18" s="109">
        <f t="shared" si="1"/>
        <v>1340.2591271215795</v>
      </c>
      <c r="D18" s="109">
        <f t="shared" si="2"/>
        <v>92.831866989954975</v>
      </c>
      <c r="E18" s="109">
        <f t="shared" si="3"/>
        <v>125.24493707424085</v>
      </c>
      <c r="F18" s="109">
        <f t="shared" si="4"/>
        <v>13.779240272485856</v>
      </c>
      <c r="G18" s="109">
        <f t="shared" si="5"/>
        <v>311.65520147788936</v>
      </c>
      <c r="H18" s="108" t="s">
        <v>38</v>
      </c>
      <c r="I18" s="119">
        <f t="shared" si="6"/>
        <v>163153352</v>
      </c>
      <c r="J18" s="115">
        <f t="shared" si="7"/>
        <v>116079843</v>
      </c>
      <c r="K18" s="115">
        <f t="shared" si="8"/>
        <v>8040168</v>
      </c>
      <c r="L18" s="115">
        <f t="shared" si="9"/>
        <v>10847464</v>
      </c>
      <c r="M18" s="115">
        <f t="shared" si="10"/>
        <v>1193420</v>
      </c>
      <c r="N18" s="120">
        <f t="shared" si="11"/>
        <v>26992457</v>
      </c>
      <c r="P18" s="45" t="s">
        <v>38</v>
      </c>
      <c r="Q18" s="1">
        <v>116079843</v>
      </c>
      <c r="R18" s="1">
        <v>99434159</v>
      </c>
      <c r="S18" s="1">
        <v>16645684</v>
      </c>
      <c r="T18" s="1">
        <v>14632539</v>
      </c>
      <c r="U18" s="1">
        <v>2013145</v>
      </c>
      <c r="V18" s="1">
        <v>8040168</v>
      </c>
      <c r="W18" s="1">
        <v>10287681</v>
      </c>
      <c r="X18" s="1">
        <v>2247513</v>
      </c>
      <c r="Y18" s="1">
        <v>-676586</v>
      </c>
      <c r="Z18" s="1">
        <v>1383563</v>
      </c>
      <c r="AA18" s="1">
        <v>2060149</v>
      </c>
      <c r="AB18" s="9">
        <v>8527128</v>
      </c>
      <c r="AC18" s="1"/>
      <c r="AD18" s="45" t="s">
        <v>38</v>
      </c>
      <c r="AE18" s="1">
        <v>1599553</v>
      </c>
      <c r="AF18" s="1">
        <v>1762395</v>
      </c>
      <c r="AG18" s="1">
        <v>162842</v>
      </c>
      <c r="AH18" s="1">
        <v>863959</v>
      </c>
      <c r="AI18" s="1">
        <v>5482820</v>
      </c>
      <c r="AJ18" s="1">
        <v>580796</v>
      </c>
      <c r="AK18" s="1">
        <v>189626</v>
      </c>
      <c r="AL18" s="1">
        <v>214148</v>
      </c>
      <c r="AM18" s="1">
        <v>24522</v>
      </c>
      <c r="AN18" s="1">
        <v>39033341</v>
      </c>
      <c r="AO18" s="1">
        <v>10847464</v>
      </c>
      <c r="AP18" s="1">
        <v>9302774</v>
      </c>
      <c r="AQ18" s="9">
        <v>1544690</v>
      </c>
      <c r="AR18" s="1">
        <v>0</v>
      </c>
      <c r="AS18" s="45" t="s">
        <v>38</v>
      </c>
      <c r="AT18" s="1">
        <v>1193420</v>
      </c>
      <c r="AU18" s="1">
        <v>593235</v>
      </c>
      <c r="AV18" s="1">
        <v>600185</v>
      </c>
      <c r="AW18" s="1">
        <v>26992457</v>
      </c>
      <c r="AX18" s="1">
        <v>3372481</v>
      </c>
      <c r="AY18" s="1">
        <v>6706552</v>
      </c>
      <c r="AZ18" s="1">
        <v>16913424</v>
      </c>
      <c r="BA18" s="1">
        <v>163153352</v>
      </c>
      <c r="BB18" s="1">
        <v>86610</v>
      </c>
      <c r="BC18" s="9">
        <v>1883.7703729361506</v>
      </c>
      <c r="BE18" s="1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1"/>
      <c r="BS18" s="1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111"/>
      <c r="CE18" s="111"/>
      <c r="CF18" s="65"/>
      <c r="CG18" s="1"/>
      <c r="CH18" s="1"/>
      <c r="CI18" s="65"/>
      <c r="CJ18" s="65"/>
      <c r="CK18" s="65"/>
      <c r="CL18" s="65"/>
      <c r="CM18" s="65"/>
      <c r="CN18" s="65"/>
      <c r="CO18" s="65"/>
      <c r="CP18" s="65"/>
      <c r="CQ18" s="65"/>
      <c r="CR18" s="112"/>
      <c r="CS18" s="1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3"/>
      <c r="DG18" s="1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3"/>
      <c r="DV18" s="1"/>
      <c r="DW18" s="65"/>
      <c r="DX18" s="65"/>
      <c r="DY18" s="65"/>
      <c r="DZ18" s="65"/>
      <c r="EA18" s="65"/>
      <c r="EB18" s="65"/>
      <c r="EC18" s="65"/>
      <c r="ED18" s="49"/>
      <c r="EE18" s="49"/>
    </row>
    <row r="19" spans="1:135" ht="12">
      <c r="A19" s="116" t="s">
        <v>39</v>
      </c>
      <c r="B19" s="109">
        <f t="shared" si="0"/>
        <v>2479.9061159368907</v>
      </c>
      <c r="C19" s="109">
        <f t="shared" si="1"/>
        <v>1888.1235241978372</v>
      </c>
      <c r="D19" s="109">
        <f t="shared" si="2"/>
        <v>90.474809430951964</v>
      </c>
      <c r="E19" s="109">
        <f t="shared" si="3"/>
        <v>117.10735685162206</v>
      </c>
      <c r="F19" s="109">
        <f t="shared" si="4"/>
        <v>76.561123914199612</v>
      </c>
      <c r="G19" s="109">
        <f t="shared" si="5"/>
        <v>307.63930154227972</v>
      </c>
      <c r="H19" s="116" t="s">
        <v>39</v>
      </c>
      <c r="I19" s="119">
        <f t="shared" si="6"/>
        <v>139891504</v>
      </c>
      <c r="J19" s="115">
        <f t="shared" si="7"/>
        <v>106509048</v>
      </c>
      <c r="K19" s="115">
        <f t="shared" si="8"/>
        <v>5103684</v>
      </c>
      <c r="L19" s="115">
        <f t="shared" si="9"/>
        <v>6606026</v>
      </c>
      <c r="M19" s="115">
        <f t="shared" si="10"/>
        <v>4318813</v>
      </c>
      <c r="N19" s="120">
        <f t="shared" si="11"/>
        <v>17353933</v>
      </c>
      <c r="P19" s="48" t="s">
        <v>39</v>
      </c>
      <c r="Q19" s="12">
        <v>106509048</v>
      </c>
      <c r="R19" s="12">
        <v>91222272</v>
      </c>
      <c r="S19" s="12">
        <v>15286776</v>
      </c>
      <c r="T19" s="12">
        <v>13438568</v>
      </c>
      <c r="U19" s="12">
        <v>1848208</v>
      </c>
      <c r="V19" s="12">
        <v>5103684</v>
      </c>
      <c r="W19" s="12">
        <v>9580595</v>
      </c>
      <c r="X19" s="12">
        <v>4476911</v>
      </c>
      <c r="Y19" s="12">
        <v>-554622</v>
      </c>
      <c r="Z19" s="12">
        <v>3810341</v>
      </c>
      <c r="AA19" s="12">
        <v>4364963</v>
      </c>
      <c r="AB19" s="13">
        <v>5520105</v>
      </c>
      <c r="AC19" s="1"/>
      <c r="AD19" s="48" t="s">
        <v>39</v>
      </c>
      <c r="AE19" s="12">
        <v>542509</v>
      </c>
      <c r="AF19" s="12">
        <v>636585</v>
      </c>
      <c r="AG19" s="12">
        <v>94076</v>
      </c>
      <c r="AH19" s="12">
        <v>586884</v>
      </c>
      <c r="AI19" s="12">
        <v>3850276</v>
      </c>
      <c r="AJ19" s="12">
        <v>540436</v>
      </c>
      <c r="AK19" s="12">
        <v>138201</v>
      </c>
      <c r="AL19" s="12">
        <v>156073</v>
      </c>
      <c r="AM19" s="12">
        <v>17872</v>
      </c>
      <c r="AN19" s="12">
        <v>28278772</v>
      </c>
      <c r="AO19" s="12">
        <v>6606026</v>
      </c>
      <c r="AP19" s="12">
        <v>6301039</v>
      </c>
      <c r="AQ19" s="13">
        <v>304987</v>
      </c>
      <c r="AR19" s="1">
        <v>0</v>
      </c>
      <c r="AS19" s="48" t="s">
        <v>39</v>
      </c>
      <c r="AT19" s="11">
        <v>4318813</v>
      </c>
      <c r="AU19" s="12">
        <v>4159098</v>
      </c>
      <c r="AV19" s="12">
        <v>159715</v>
      </c>
      <c r="AW19" s="12">
        <v>17353933</v>
      </c>
      <c r="AX19" s="12">
        <v>1111150</v>
      </c>
      <c r="AY19" s="12">
        <v>3914646</v>
      </c>
      <c r="AZ19" s="12">
        <v>12328137</v>
      </c>
      <c r="BA19" s="12">
        <v>139891504</v>
      </c>
      <c r="BB19" s="12">
        <v>56410</v>
      </c>
      <c r="BC19" s="13">
        <v>2479.9061159368907</v>
      </c>
      <c r="BE19" s="1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3"/>
      <c r="BS19" s="1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111"/>
      <c r="CE19" s="111"/>
      <c r="CF19" s="65"/>
      <c r="CG19" s="1"/>
      <c r="CH19" s="1"/>
      <c r="CI19" s="65"/>
      <c r="CJ19" s="65"/>
      <c r="CK19" s="65"/>
      <c r="CL19" s="65"/>
      <c r="CM19" s="65"/>
      <c r="CN19" s="65"/>
      <c r="CO19" s="65"/>
      <c r="CP19" s="65"/>
      <c r="CQ19" s="65"/>
      <c r="CR19" s="112"/>
      <c r="CS19" s="1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3"/>
      <c r="DG19" s="1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3"/>
      <c r="DV19" s="1"/>
      <c r="DW19" s="65"/>
      <c r="DX19" s="65"/>
      <c r="DY19" s="65"/>
      <c r="DZ19" s="65"/>
      <c r="EA19" s="65"/>
      <c r="EB19" s="65"/>
      <c r="EC19" s="65"/>
      <c r="ED19" s="49"/>
      <c r="EE19" s="49"/>
    </row>
    <row r="20" spans="1:135" ht="12">
      <c r="A20" s="116" t="s">
        <v>40</v>
      </c>
      <c r="B20" s="109">
        <f t="shared" si="0"/>
        <v>1675.2718074924801</v>
      </c>
      <c r="C20" s="109">
        <f t="shared" si="1"/>
        <v>1239.7333880229696</v>
      </c>
      <c r="D20" s="109">
        <f t="shared" si="2"/>
        <v>82.226050496764202</v>
      </c>
      <c r="E20" s="109">
        <f t="shared" si="3"/>
        <v>59.696107920882326</v>
      </c>
      <c r="F20" s="109">
        <f t="shared" si="4"/>
        <v>7.4786254671406436</v>
      </c>
      <c r="G20" s="109">
        <f t="shared" si="5"/>
        <v>286.13763558472334</v>
      </c>
      <c r="H20" s="116" t="s">
        <v>40</v>
      </c>
      <c r="I20" s="180">
        <f t="shared" si="6"/>
        <v>18379407</v>
      </c>
      <c r="J20" s="181">
        <f t="shared" si="7"/>
        <v>13601115</v>
      </c>
      <c r="K20" s="181">
        <f t="shared" si="8"/>
        <v>902102</v>
      </c>
      <c r="L20" s="181">
        <f t="shared" si="9"/>
        <v>654926</v>
      </c>
      <c r="M20" s="181">
        <f t="shared" si="10"/>
        <v>82048</v>
      </c>
      <c r="N20" s="182">
        <f t="shared" si="11"/>
        <v>3139216</v>
      </c>
      <c r="P20" s="48" t="s">
        <v>40</v>
      </c>
      <c r="Q20" s="12">
        <v>13601115</v>
      </c>
      <c r="R20" s="12">
        <v>11647662</v>
      </c>
      <c r="S20" s="12">
        <v>1953453</v>
      </c>
      <c r="T20" s="12">
        <v>1718166</v>
      </c>
      <c r="U20" s="12">
        <v>235287</v>
      </c>
      <c r="V20" s="12">
        <v>902102</v>
      </c>
      <c r="W20" s="12">
        <v>1091220</v>
      </c>
      <c r="X20" s="12">
        <v>189118</v>
      </c>
      <c r="Y20" s="12">
        <v>-50597</v>
      </c>
      <c r="Z20" s="12">
        <v>116881</v>
      </c>
      <c r="AA20" s="12">
        <v>167478</v>
      </c>
      <c r="AB20" s="13">
        <v>923681</v>
      </c>
      <c r="AC20" s="1"/>
      <c r="AD20" s="48" t="s">
        <v>40</v>
      </c>
      <c r="AE20" s="12">
        <v>118783</v>
      </c>
      <c r="AF20" s="12">
        <v>136670</v>
      </c>
      <c r="AG20" s="12">
        <v>17887</v>
      </c>
      <c r="AH20" s="12">
        <v>107038</v>
      </c>
      <c r="AI20" s="12">
        <v>657632</v>
      </c>
      <c r="AJ20" s="12">
        <v>40228</v>
      </c>
      <c r="AK20" s="12">
        <v>29018</v>
      </c>
      <c r="AL20" s="12">
        <v>32771</v>
      </c>
      <c r="AM20" s="12">
        <v>3753</v>
      </c>
      <c r="AN20" s="12">
        <v>3876190</v>
      </c>
      <c r="AO20" s="12">
        <v>654926</v>
      </c>
      <c r="AP20" s="12">
        <v>576232</v>
      </c>
      <c r="AQ20" s="13">
        <v>78694</v>
      </c>
      <c r="AR20" s="1">
        <v>0</v>
      </c>
      <c r="AS20" s="48" t="s">
        <v>40</v>
      </c>
      <c r="AT20" s="12">
        <v>82048</v>
      </c>
      <c r="AU20" s="12">
        <v>6930</v>
      </c>
      <c r="AV20" s="12">
        <v>75118</v>
      </c>
      <c r="AW20" s="12">
        <v>3139216</v>
      </c>
      <c r="AX20" s="12">
        <v>304979</v>
      </c>
      <c r="AY20" s="12">
        <v>866622</v>
      </c>
      <c r="AZ20" s="12">
        <v>1967615</v>
      </c>
      <c r="BA20" s="12">
        <v>18379407</v>
      </c>
      <c r="BB20" s="12">
        <v>10971</v>
      </c>
      <c r="BC20" s="13">
        <v>1675.2718074924801</v>
      </c>
      <c r="BE20" s="1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3"/>
      <c r="BS20" s="1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111"/>
      <c r="CE20" s="111"/>
      <c r="CF20" s="65"/>
      <c r="CG20" s="1"/>
      <c r="CH20" s="1"/>
      <c r="CI20" s="65"/>
      <c r="CJ20" s="65"/>
      <c r="CK20" s="65"/>
      <c r="CL20" s="65"/>
      <c r="CM20" s="65"/>
      <c r="CN20" s="65"/>
      <c r="CO20" s="65"/>
      <c r="CP20" s="65"/>
      <c r="CQ20" s="65"/>
      <c r="CR20" s="112"/>
      <c r="CS20" s="1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3"/>
      <c r="DG20" s="1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3"/>
      <c r="DV20" s="1"/>
      <c r="DW20" s="65"/>
      <c r="DX20" s="65"/>
      <c r="DY20" s="65"/>
      <c r="DZ20" s="65"/>
      <c r="EA20" s="65"/>
      <c r="EB20" s="65"/>
      <c r="EC20" s="65"/>
      <c r="ED20" s="49"/>
      <c r="EE20" s="49"/>
    </row>
    <row r="21" spans="1:135" ht="12">
      <c r="A21" s="108" t="s">
        <v>9</v>
      </c>
      <c r="B21" s="109">
        <f t="shared" si="0"/>
        <v>1940.8253443526171</v>
      </c>
      <c r="C21" s="109">
        <f t="shared" si="1"/>
        <v>1369.3316804407714</v>
      </c>
      <c r="D21" s="109">
        <f t="shared" si="2"/>
        <v>105.63709825528008</v>
      </c>
      <c r="E21" s="109">
        <f t="shared" si="3"/>
        <v>91.938659320477498</v>
      </c>
      <c r="F21" s="109">
        <f t="shared" si="4"/>
        <v>24.703030303030303</v>
      </c>
      <c r="G21" s="109">
        <f t="shared" si="5"/>
        <v>349.21487603305786</v>
      </c>
      <c r="H21" s="108" t="s">
        <v>9</v>
      </c>
      <c r="I21" s="119">
        <f t="shared" si="6"/>
        <v>10567794</v>
      </c>
      <c r="J21" s="115">
        <f t="shared" si="7"/>
        <v>7456011</v>
      </c>
      <c r="K21" s="115">
        <f t="shared" si="8"/>
        <v>575194</v>
      </c>
      <c r="L21" s="115">
        <f t="shared" si="9"/>
        <v>500606</v>
      </c>
      <c r="M21" s="115">
        <f t="shared" si="10"/>
        <v>134508</v>
      </c>
      <c r="N21" s="120">
        <f t="shared" si="11"/>
        <v>1901475</v>
      </c>
      <c r="P21" s="45" t="s">
        <v>9</v>
      </c>
      <c r="Q21" s="1">
        <v>7456011</v>
      </c>
      <c r="R21" s="1">
        <v>6385152</v>
      </c>
      <c r="S21" s="1">
        <v>1070859</v>
      </c>
      <c r="T21" s="1">
        <v>941820</v>
      </c>
      <c r="U21" s="1">
        <v>129039</v>
      </c>
      <c r="V21" s="1">
        <v>575194</v>
      </c>
      <c r="W21" s="1">
        <v>645645</v>
      </c>
      <c r="X21" s="1">
        <v>70451</v>
      </c>
      <c r="Y21" s="1">
        <v>-14471</v>
      </c>
      <c r="Z21" s="1">
        <v>45833</v>
      </c>
      <c r="AA21" s="1">
        <v>60304</v>
      </c>
      <c r="AB21" s="9">
        <v>579098</v>
      </c>
      <c r="AC21" s="1"/>
      <c r="AD21" s="45" t="s">
        <v>9</v>
      </c>
      <c r="AE21" s="1">
        <v>62227</v>
      </c>
      <c r="AF21" s="1">
        <v>71007</v>
      </c>
      <c r="AG21" s="1">
        <v>8780</v>
      </c>
      <c r="AH21" s="1">
        <v>14198</v>
      </c>
      <c r="AI21" s="1">
        <v>350967</v>
      </c>
      <c r="AJ21" s="1">
        <v>151706</v>
      </c>
      <c r="AK21" s="1">
        <v>10567</v>
      </c>
      <c r="AL21" s="1">
        <v>11934</v>
      </c>
      <c r="AM21" s="1">
        <v>1367</v>
      </c>
      <c r="AN21" s="1">
        <v>2536589</v>
      </c>
      <c r="AO21" s="1">
        <v>500606</v>
      </c>
      <c r="AP21" s="1">
        <v>449316</v>
      </c>
      <c r="AQ21" s="9">
        <v>51290</v>
      </c>
      <c r="AR21" s="1">
        <v>0</v>
      </c>
      <c r="AS21" s="45" t="s">
        <v>9</v>
      </c>
      <c r="AT21" s="10">
        <v>134508</v>
      </c>
      <c r="AU21" s="1">
        <v>98082</v>
      </c>
      <c r="AV21" s="1">
        <v>36426</v>
      </c>
      <c r="AW21" s="1">
        <v>1901475</v>
      </c>
      <c r="AX21" s="1">
        <v>404269</v>
      </c>
      <c r="AY21" s="1">
        <v>242225</v>
      </c>
      <c r="AZ21" s="1">
        <v>1254981</v>
      </c>
      <c r="BA21" s="1">
        <v>10567794</v>
      </c>
      <c r="BB21" s="1">
        <v>5445</v>
      </c>
      <c r="BC21" s="9">
        <v>1940.8253443526171</v>
      </c>
      <c r="BE21" s="1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3"/>
      <c r="BS21" s="1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111"/>
      <c r="CE21" s="111"/>
      <c r="CF21" s="65"/>
      <c r="CG21" s="1"/>
      <c r="CH21" s="1"/>
      <c r="CI21" s="65"/>
      <c r="CJ21" s="65"/>
      <c r="CK21" s="65"/>
      <c r="CL21" s="65"/>
      <c r="CM21" s="65"/>
      <c r="CN21" s="65"/>
      <c r="CO21" s="65"/>
      <c r="CP21" s="65"/>
      <c r="CQ21" s="65"/>
      <c r="CR21" s="112"/>
      <c r="CS21" s="1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3"/>
      <c r="DG21" s="1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3"/>
      <c r="DV21" s="1"/>
      <c r="DW21" s="65"/>
      <c r="DX21" s="65"/>
      <c r="DY21" s="65"/>
      <c r="DZ21" s="65"/>
      <c r="EA21" s="65"/>
      <c r="EB21" s="65"/>
      <c r="EC21" s="65"/>
      <c r="ED21" s="49"/>
      <c r="EE21" s="49"/>
    </row>
    <row r="22" spans="1:135" ht="12">
      <c r="A22" s="108" t="s">
        <v>10</v>
      </c>
      <c r="B22" s="109">
        <f t="shared" si="0"/>
        <v>1975.4182828184387</v>
      </c>
      <c r="C22" s="109">
        <f t="shared" si="1"/>
        <v>1369.269759282721</v>
      </c>
      <c r="D22" s="109">
        <f t="shared" si="2"/>
        <v>89.501510574018127</v>
      </c>
      <c r="E22" s="109">
        <f t="shared" si="3"/>
        <v>135.04171133417796</v>
      </c>
      <c r="F22" s="109">
        <f t="shared" si="4"/>
        <v>102.85371796121235</v>
      </c>
      <c r="G22" s="109">
        <f t="shared" si="5"/>
        <v>278.75158366630933</v>
      </c>
      <c r="H22" s="108" t="s">
        <v>10</v>
      </c>
      <c r="I22" s="119">
        <f t="shared" si="6"/>
        <v>20269767</v>
      </c>
      <c r="J22" s="115">
        <f t="shared" si="7"/>
        <v>14050077</v>
      </c>
      <c r="K22" s="115">
        <f t="shared" si="8"/>
        <v>918375</v>
      </c>
      <c r="L22" s="115">
        <f t="shared" si="9"/>
        <v>1385663</v>
      </c>
      <c r="M22" s="115">
        <f t="shared" si="10"/>
        <v>1055382</v>
      </c>
      <c r="N22" s="120">
        <f t="shared" si="11"/>
        <v>2860270</v>
      </c>
      <c r="P22" s="45" t="s">
        <v>10</v>
      </c>
      <c r="Q22" s="1">
        <v>14050077</v>
      </c>
      <c r="R22" s="1">
        <v>12034855</v>
      </c>
      <c r="S22" s="1">
        <v>2015222</v>
      </c>
      <c r="T22" s="1">
        <v>1773798</v>
      </c>
      <c r="U22" s="1">
        <v>241424</v>
      </c>
      <c r="V22" s="1">
        <v>918375</v>
      </c>
      <c r="W22" s="1">
        <v>1070797</v>
      </c>
      <c r="X22" s="1">
        <v>152422</v>
      </c>
      <c r="Y22" s="1">
        <v>-12075</v>
      </c>
      <c r="Z22" s="1">
        <v>120779</v>
      </c>
      <c r="AA22" s="1">
        <v>132854</v>
      </c>
      <c r="AB22" s="9">
        <v>914252</v>
      </c>
      <c r="AC22" s="1"/>
      <c r="AD22" s="45" t="s">
        <v>10</v>
      </c>
      <c r="AE22" s="1">
        <v>134595</v>
      </c>
      <c r="AF22" s="1">
        <v>152068</v>
      </c>
      <c r="AG22" s="1">
        <v>17473</v>
      </c>
      <c r="AH22" s="1">
        <v>88519</v>
      </c>
      <c r="AI22" s="1">
        <v>665845</v>
      </c>
      <c r="AJ22" s="1">
        <v>25293</v>
      </c>
      <c r="AK22" s="1">
        <v>16198</v>
      </c>
      <c r="AL22" s="1">
        <v>18293</v>
      </c>
      <c r="AM22" s="1">
        <v>2095</v>
      </c>
      <c r="AN22" s="1">
        <v>5301315</v>
      </c>
      <c r="AO22" s="1">
        <v>1385663</v>
      </c>
      <c r="AP22" s="1">
        <v>1276671</v>
      </c>
      <c r="AQ22" s="9">
        <v>108992</v>
      </c>
      <c r="AR22" s="1">
        <v>0</v>
      </c>
      <c r="AS22" s="45" t="s">
        <v>10</v>
      </c>
      <c r="AT22" s="10">
        <v>1055382</v>
      </c>
      <c r="AU22" s="1">
        <v>1009204</v>
      </c>
      <c r="AV22" s="1">
        <v>46178</v>
      </c>
      <c r="AW22" s="1">
        <v>2860270</v>
      </c>
      <c r="AX22" s="1">
        <v>352594</v>
      </c>
      <c r="AY22" s="1">
        <v>586692</v>
      </c>
      <c r="AZ22" s="1">
        <v>1920984</v>
      </c>
      <c r="BA22" s="1">
        <v>20269767</v>
      </c>
      <c r="BB22" s="1">
        <v>10261</v>
      </c>
      <c r="BC22" s="9">
        <v>1975.4182828184387</v>
      </c>
      <c r="BE22" s="1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3"/>
      <c r="BS22" s="1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111"/>
      <c r="CE22" s="111"/>
      <c r="CF22" s="65"/>
      <c r="CG22" s="1"/>
      <c r="CH22" s="1"/>
      <c r="CI22" s="65"/>
      <c r="CJ22" s="65"/>
      <c r="CK22" s="65"/>
      <c r="CL22" s="65"/>
      <c r="CM22" s="65"/>
      <c r="CN22" s="65"/>
      <c r="CO22" s="65"/>
      <c r="CP22" s="65"/>
      <c r="CQ22" s="65"/>
      <c r="CR22" s="112"/>
      <c r="CS22" s="1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3"/>
      <c r="DG22" s="1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3"/>
      <c r="DV22" s="1"/>
      <c r="DW22" s="65"/>
      <c r="DX22" s="65"/>
      <c r="DY22" s="65"/>
      <c r="DZ22" s="65"/>
      <c r="EA22" s="65"/>
      <c r="EB22" s="65"/>
      <c r="EC22" s="65"/>
      <c r="ED22" s="49"/>
      <c r="EE22" s="49"/>
    </row>
    <row r="23" spans="1:135" s="47" customFormat="1" ht="12">
      <c r="A23" s="108" t="s">
        <v>11</v>
      </c>
      <c r="B23" s="109">
        <f t="shared" si="0"/>
        <v>2231.387314026817</v>
      </c>
      <c r="C23" s="109">
        <f t="shared" si="1"/>
        <v>1651.012612502296</v>
      </c>
      <c r="D23" s="109">
        <f t="shared" si="2"/>
        <v>99.672687197697911</v>
      </c>
      <c r="E23" s="109">
        <f t="shared" si="3"/>
        <v>177.62762505357253</v>
      </c>
      <c r="F23" s="109">
        <f t="shared" si="4"/>
        <v>9.7398518337108921</v>
      </c>
      <c r="G23" s="109">
        <f t="shared" si="5"/>
        <v>293.33453743953959</v>
      </c>
      <c r="H23" s="108" t="s">
        <v>11</v>
      </c>
      <c r="I23" s="119">
        <f t="shared" si="6"/>
        <v>36445249</v>
      </c>
      <c r="J23" s="115">
        <f t="shared" si="7"/>
        <v>26965989</v>
      </c>
      <c r="K23" s="115">
        <f t="shared" si="8"/>
        <v>1627954</v>
      </c>
      <c r="L23" s="115">
        <f t="shared" si="9"/>
        <v>2901192</v>
      </c>
      <c r="M23" s="115">
        <f t="shared" si="10"/>
        <v>159081</v>
      </c>
      <c r="N23" s="120">
        <f t="shared" si="11"/>
        <v>4791033</v>
      </c>
      <c r="P23" s="45" t="s">
        <v>11</v>
      </c>
      <c r="Q23" s="1">
        <v>26965989</v>
      </c>
      <c r="R23" s="1">
        <v>23114040</v>
      </c>
      <c r="S23" s="1">
        <v>3851949</v>
      </c>
      <c r="T23" s="1">
        <v>3390013</v>
      </c>
      <c r="U23" s="1">
        <v>461936</v>
      </c>
      <c r="V23" s="1">
        <v>1627954</v>
      </c>
      <c r="W23" s="1">
        <v>1964370</v>
      </c>
      <c r="X23" s="1">
        <v>336416</v>
      </c>
      <c r="Y23" s="1">
        <v>-257705</v>
      </c>
      <c r="Z23" s="1">
        <v>45620</v>
      </c>
      <c r="AA23" s="1">
        <v>303325</v>
      </c>
      <c r="AB23" s="9">
        <v>1856179</v>
      </c>
      <c r="AC23" s="1"/>
      <c r="AD23" s="45" t="s">
        <v>11</v>
      </c>
      <c r="AE23" s="1">
        <v>210212</v>
      </c>
      <c r="AF23" s="1">
        <v>239491</v>
      </c>
      <c r="AG23" s="1">
        <v>29279</v>
      </c>
      <c r="AH23" s="1">
        <v>103617</v>
      </c>
      <c r="AI23" s="1">
        <v>1057118</v>
      </c>
      <c r="AJ23" s="1">
        <v>485232</v>
      </c>
      <c r="AK23" s="1">
        <v>29480</v>
      </c>
      <c r="AL23" s="1">
        <v>33292</v>
      </c>
      <c r="AM23" s="1">
        <v>3812</v>
      </c>
      <c r="AN23" s="1">
        <v>7851306</v>
      </c>
      <c r="AO23" s="1">
        <v>2901192</v>
      </c>
      <c r="AP23" s="1">
        <v>2696105</v>
      </c>
      <c r="AQ23" s="9">
        <v>205087</v>
      </c>
      <c r="AR23" s="1">
        <v>0</v>
      </c>
      <c r="AS23" s="45" t="s">
        <v>11</v>
      </c>
      <c r="AT23" s="10">
        <v>159081</v>
      </c>
      <c r="AU23" s="1">
        <v>67360</v>
      </c>
      <c r="AV23" s="1">
        <v>91721</v>
      </c>
      <c r="AW23" s="1">
        <v>4791033</v>
      </c>
      <c r="AX23" s="1">
        <v>303704</v>
      </c>
      <c r="AY23" s="1">
        <v>1005471</v>
      </c>
      <c r="AZ23" s="1">
        <v>3481858</v>
      </c>
      <c r="BA23" s="1">
        <v>36445249</v>
      </c>
      <c r="BB23" s="1">
        <v>16333</v>
      </c>
      <c r="BC23" s="9">
        <v>2231.387314026817</v>
      </c>
      <c r="BE23" s="1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3"/>
      <c r="BS23" s="1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111"/>
      <c r="CE23" s="111"/>
      <c r="CF23" s="65"/>
      <c r="CG23" s="1"/>
      <c r="CH23" s="1"/>
      <c r="CI23" s="65"/>
      <c r="CJ23" s="65"/>
      <c r="CK23" s="65"/>
      <c r="CL23" s="65"/>
      <c r="CM23" s="65"/>
      <c r="CN23" s="65"/>
      <c r="CO23" s="65"/>
      <c r="CP23" s="65"/>
      <c r="CQ23" s="65"/>
      <c r="CR23" s="112"/>
      <c r="CS23" s="1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3"/>
      <c r="DG23" s="1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3"/>
      <c r="DV23" s="1"/>
      <c r="DW23" s="65"/>
      <c r="DX23" s="65"/>
      <c r="DY23" s="65"/>
      <c r="DZ23" s="65"/>
      <c r="EA23" s="65"/>
      <c r="EB23" s="65"/>
      <c r="EC23" s="65"/>
      <c r="ED23" s="49"/>
      <c r="EE23" s="49"/>
    </row>
    <row r="24" spans="1:135" ht="12">
      <c r="A24" s="116" t="s">
        <v>41</v>
      </c>
      <c r="B24" s="109">
        <f t="shared" si="0"/>
        <v>1945.5683413372738</v>
      </c>
      <c r="C24" s="109">
        <f t="shared" si="1"/>
        <v>1324.3350572589582</v>
      </c>
      <c r="D24" s="109">
        <f t="shared" si="2"/>
        <v>132.82295899519764</v>
      </c>
      <c r="E24" s="109">
        <f t="shared" si="3"/>
        <v>100.08431843369043</v>
      </c>
      <c r="F24" s="109">
        <f t="shared" si="4"/>
        <v>67.034817140746213</v>
      </c>
      <c r="G24" s="109">
        <f t="shared" si="5"/>
        <v>321.29118950868121</v>
      </c>
      <c r="H24" s="116" t="s">
        <v>41</v>
      </c>
      <c r="I24" s="119">
        <f t="shared" si="6"/>
        <v>21066614</v>
      </c>
      <c r="J24" s="115">
        <f t="shared" si="7"/>
        <v>14339900</v>
      </c>
      <c r="K24" s="115">
        <f t="shared" si="8"/>
        <v>1438207</v>
      </c>
      <c r="L24" s="115">
        <f t="shared" si="9"/>
        <v>1083713</v>
      </c>
      <c r="M24" s="115">
        <f t="shared" si="10"/>
        <v>725853</v>
      </c>
      <c r="N24" s="120">
        <f t="shared" si="11"/>
        <v>3478941</v>
      </c>
      <c r="P24" s="48" t="s">
        <v>41</v>
      </c>
      <c r="Q24" s="12">
        <v>14339900</v>
      </c>
      <c r="R24" s="12">
        <v>12281789</v>
      </c>
      <c r="S24" s="12">
        <v>2058111</v>
      </c>
      <c r="T24" s="12">
        <v>1809264</v>
      </c>
      <c r="U24" s="12">
        <v>248847</v>
      </c>
      <c r="V24" s="12">
        <v>1438207</v>
      </c>
      <c r="W24" s="12">
        <v>1597674</v>
      </c>
      <c r="X24" s="12">
        <v>159467</v>
      </c>
      <c r="Y24" s="12">
        <v>-86814</v>
      </c>
      <c r="Z24" s="12">
        <v>52809</v>
      </c>
      <c r="AA24" s="12">
        <v>139623</v>
      </c>
      <c r="AB24" s="13">
        <v>1504714</v>
      </c>
      <c r="AC24" s="1"/>
      <c r="AD24" s="48" t="s">
        <v>41</v>
      </c>
      <c r="AE24" s="12">
        <v>121584</v>
      </c>
      <c r="AF24" s="12">
        <v>138802</v>
      </c>
      <c r="AG24" s="12">
        <v>17218</v>
      </c>
      <c r="AH24" s="12">
        <v>81526</v>
      </c>
      <c r="AI24" s="12">
        <v>706950</v>
      </c>
      <c r="AJ24" s="12">
        <v>594654</v>
      </c>
      <c r="AK24" s="12">
        <v>20307</v>
      </c>
      <c r="AL24" s="12">
        <v>22933</v>
      </c>
      <c r="AM24" s="12">
        <v>2626</v>
      </c>
      <c r="AN24" s="12">
        <v>5288507</v>
      </c>
      <c r="AO24" s="12">
        <v>1083713</v>
      </c>
      <c r="AP24" s="12">
        <v>989589</v>
      </c>
      <c r="AQ24" s="13">
        <v>94124</v>
      </c>
      <c r="AR24" s="1">
        <v>0</v>
      </c>
      <c r="AS24" s="48" t="s">
        <v>41</v>
      </c>
      <c r="AT24" s="11">
        <v>725853</v>
      </c>
      <c r="AU24" s="12">
        <v>643866</v>
      </c>
      <c r="AV24" s="12">
        <v>81987</v>
      </c>
      <c r="AW24" s="12">
        <v>3478941</v>
      </c>
      <c r="AX24" s="12">
        <v>656710</v>
      </c>
      <c r="AY24" s="12">
        <v>686452</v>
      </c>
      <c r="AZ24" s="12">
        <v>2135779</v>
      </c>
      <c r="BA24" s="12">
        <v>21066614</v>
      </c>
      <c r="BB24" s="12">
        <v>10828</v>
      </c>
      <c r="BC24" s="13">
        <v>1945.5683413372738</v>
      </c>
      <c r="BE24" s="1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3"/>
      <c r="BS24" s="1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111"/>
      <c r="CE24" s="111"/>
      <c r="CF24" s="65"/>
      <c r="CG24" s="1"/>
      <c r="CH24" s="1"/>
      <c r="CI24" s="65"/>
      <c r="CJ24" s="65"/>
      <c r="CK24" s="65"/>
      <c r="CL24" s="65"/>
      <c r="CM24" s="65"/>
      <c r="CN24" s="65"/>
      <c r="CO24" s="65"/>
      <c r="CP24" s="65"/>
      <c r="CQ24" s="65"/>
      <c r="CR24" s="112"/>
      <c r="CS24" s="1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3"/>
      <c r="DG24" s="1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3"/>
      <c r="DV24" s="1"/>
      <c r="DW24" s="65"/>
      <c r="DX24" s="65"/>
      <c r="DY24" s="65"/>
      <c r="DZ24" s="65"/>
      <c r="EA24" s="65"/>
      <c r="EB24" s="65"/>
      <c r="EC24" s="65"/>
      <c r="ED24" s="49"/>
      <c r="EE24" s="49"/>
    </row>
    <row r="25" spans="1:135" ht="12">
      <c r="A25" s="108" t="s">
        <v>12</v>
      </c>
      <c r="B25" s="115">
        <f t="shared" si="0"/>
        <v>2555.3581848154022</v>
      </c>
      <c r="C25" s="115">
        <f t="shared" si="1"/>
        <v>1968.6752200553638</v>
      </c>
      <c r="D25" s="115">
        <f t="shared" si="2"/>
        <v>103.27576125159403</v>
      </c>
      <c r="E25" s="115">
        <f t="shared" si="3"/>
        <v>208.38465366551586</v>
      </c>
      <c r="F25" s="115">
        <f t="shared" si="4"/>
        <v>12.835370595004822</v>
      </c>
      <c r="G25" s="115">
        <f t="shared" si="5"/>
        <v>262.18717924792384</v>
      </c>
      <c r="H25" s="108" t="s">
        <v>12</v>
      </c>
      <c r="I25" s="180">
        <f t="shared" si="6"/>
        <v>82157321</v>
      </c>
      <c r="J25" s="181">
        <f t="shared" si="7"/>
        <v>63294877</v>
      </c>
      <c r="K25" s="181">
        <f t="shared" si="8"/>
        <v>3320419</v>
      </c>
      <c r="L25" s="181">
        <f t="shared" si="9"/>
        <v>6699775</v>
      </c>
      <c r="M25" s="181">
        <f t="shared" si="10"/>
        <v>412670</v>
      </c>
      <c r="N25" s="182">
        <f t="shared" si="11"/>
        <v>8429580</v>
      </c>
      <c r="P25" s="45" t="s">
        <v>12</v>
      </c>
      <c r="Q25" s="1">
        <v>63294877</v>
      </c>
      <c r="R25" s="1">
        <v>54220148</v>
      </c>
      <c r="S25" s="1">
        <v>9074729</v>
      </c>
      <c r="T25" s="1">
        <v>7981483</v>
      </c>
      <c r="U25" s="1">
        <v>1093246</v>
      </c>
      <c r="V25" s="1">
        <v>3320419</v>
      </c>
      <c r="W25" s="1">
        <v>3995128</v>
      </c>
      <c r="X25" s="1">
        <v>674709</v>
      </c>
      <c r="Y25" s="1">
        <v>-282498</v>
      </c>
      <c r="Z25" s="1">
        <v>327567</v>
      </c>
      <c r="AA25" s="1">
        <v>610065</v>
      </c>
      <c r="AB25" s="9">
        <v>3547746</v>
      </c>
      <c r="AC25" s="1"/>
      <c r="AD25" s="45" t="s">
        <v>12</v>
      </c>
      <c r="AE25" s="1">
        <v>322788</v>
      </c>
      <c r="AF25" s="1">
        <v>380297</v>
      </c>
      <c r="AG25" s="1">
        <v>57509</v>
      </c>
      <c r="AH25" s="1">
        <v>392182</v>
      </c>
      <c r="AI25" s="1">
        <v>2276632</v>
      </c>
      <c r="AJ25" s="1">
        <v>556144</v>
      </c>
      <c r="AK25" s="1">
        <v>55171</v>
      </c>
      <c r="AL25" s="1">
        <v>62306</v>
      </c>
      <c r="AM25" s="1">
        <v>7135</v>
      </c>
      <c r="AN25" s="1">
        <v>15542025</v>
      </c>
      <c r="AO25" s="1">
        <v>6699775</v>
      </c>
      <c r="AP25" s="1">
        <v>6304440</v>
      </c>
      <c r="AQ25" s="9">
        <v>395335</v>
      </c>
      <c r="AR25" s="1">
        <v>0</v>
      </c>
      <c r="AS25" s="45" t="s">
        <v>12</v>
      </c>
      <c r="AT25" s="10">
        <v>412670</v>
      </c>
      <c r="AU25" s="1">
        <v>317423</v>
      </c>
      <c r="AV25" s="1">
        <v>95247</v>
      </c>
      <c r="AW25" s="1">
        <v>8429580</v>
      </c>
      <c r="AX25" s="1">
        <v>665829</v>
      </c>
      <c r="AY25" s="1">
        <v>1811767</v>
      </c>
      <c r="AZ25" s="1">
        <v>5951984</v>
      </c>
      <c r="BA25" s="1">
        <v>82157321</v>
      </c>
      <c r="BB25" s="1">
        <v>32151</v>
      </c>
      <c r="BC25" s="9">
        <v>2555.3581848154022</v>
      </c>
      <c r="BE25" s="1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3"/>
      <c r="BS25" s="1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111"/>
      <c r="CE25" s="111"/>
      <c r="CF25" s="65"/>
      <c r="CG25" s="1"/>
      <c r="CH25" s="1"/>
      <c r="CI25" s="65"/>
      <c r="CJ25" s="65"/>
      <c r="CK25" s="65"/>
      <c r="CL25" s="65"/>
      <c r="CM25" s="65"/>
      <c r="CN25" s="65"/>
      <c r="CO25" s="65"/>
      <c r="CP25" s="65"/>
      <c r="CQ25" s="65"/>
      <c r="CR25" s="112"/>
      <c r="CS25" s="1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3"/>
      <c r="DG25" s="1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3"/>
      <c r="DV25" s="1"/>
      <c r="DW25" s="65"/>
      <c r="DX25" s="65"/>
      <c r="DY25" s="65"/>
      <c r="DZ25" s="65"/>
      <c r="EA25" s="65"/>
      <c r="EB25" s="65"/>
      <c r="EC25" s="65"/>
      <c r="ED25" s="49"/>
      <c r="EE25" s="49"/>
    </row>
    <row r="26" spans="1:135" ht="12">
      <c r="A26" s="116" t="s">
        <v>13</v>
      </c>
      <c r="B26" s="109">
        <f t="shared" si="0"/>
        <v>2670.0724251811271</v>
      </c>
      <c r="C26" s="109">
        <f t="shared" si="1"/>
        <v>2082.1851463096182</v>
      </c>
      <c r="D26" s="109">
        <f t="shared" si="2"/>
        <v>87.610583446404348</v>
      </c>
      <c r="E26" s="109">
        <f t="shared" si="3"/>
        <v>230.31187117585316</v>
      </c>
      <c r="F26" s="109">
        <f t="shared" si="4"/>
        <v>8.3039860730652055</v>
      </c>
      <c r="G26" s="109">
        <f t="shared" si="5"/>
        <v>261.66083817618596</v>
      </c>
      <c r="H26" s="116" t="s">
        <v>13</v>
      </c>
      <c r="I26" s="119">
        <f t="shared" si="6"/>
        <v>104295699</v>
      </c>
      <c r="J26" s="115">
        <f t="shared" si="7"/>
        <v>81332234</v>
      </c>
      <c r="K26" s="115">
        <f t="shared" si="8"/>
        <v>3422157</v>
      </c>
      <c r="L26" s="115">
        <f t="shared" si="9"/>
        <v>8996212</v>
      </c>
      <c r="M26" s="115">
        <f t="shared" si="10"/>
        <v>324362</v>
      </c>
      <c r="N26" s="120">
        <f t="shared" si="11"/>
        <v>10220734</v>
      </c>
      <c r="P26" s="48" t="s">
        <v>13</v>
      </c>
      <c r="Q26" s="12">
        <v>81332234</v>
      </c>
      <c r="R26" s="12">
        <v>69687162</v>
      </c>
      <c r="S26" s="12">
        <v>11645072</v>
      </c>
      <c r="T26" s="12">
        <v>10243068</v>
      </c>
      <c r="U26" s="12">
        <v>1402004</v>
      </c>
      <c r="V26" s="12">
        <v>3422157</v>
      </c>
      <c r="W26" s="12">
        <v>4026091</v>
      </c>
      <c r="X26" s="12">
        <v>603934</v>
      </c>
      <c r="Y26" s="12">
        <v>-401745</v>
      </c>
      <c r="Z26" s="12">
        <v>126242</v>
      </c>
      <c r="AA26" s="12">
        <v>527987</v>
      </c>
      <c r="AB26" s="13">
        <v>3788242</v>
      </c>
      <c r="AC26" s="1"/>
      <c r="AD26" s="48" t="s">
        <v>13</v>
      </c>
      <c r="AE26" s="12">
        <v>375897</v>
      </c>
      <c r="AF26" s="12">
        <v>447232</v>
      </c>
      <c r="AG26" s="12">
        <v>71335</v>
      </c>
      <c r="AH26" s="12">
        <v>267472</v>
      </c>
      <c r="AI26" s="12">
        <v>2720337</v>
      </c>
      <c r="AJ26" s="12">
        <v>424536</v>
      </c>
      <c r="AK26" s="12">
        <v>35660</v>
      </c>
      <c r="AL26" s="12">
        <v>40272</v>
      </c>
      <c r="AM26" s="12">
        <v>4612</v>
      </c>
      <c r="AN26" s="12">
        <v>19541308</v>
      </c>
      <c r="AO26" s="12">
        <v>8996212</v>
      </c>
      <c r="AP26" s="12">
        <v>8765510</v>
      </c>
      <c r="AQ26" s="13">
        <v>230702</v>
      </c>
      <c r="AR26" s="1">
        <v>0</v>
      </c>
      <c r="AS26" s="48" t="s">
        <v>13</v>
      </c>
      <c r="AT26" s="11">
        <v>324362</v>
      </c>
      <c r="AU26" s="12">
        <v>283452</v>
      </c>
      <c r="AV26" s="12">
        <v>40910</v>
      </c>
      <c r="AW26" s="12">
        <v>10220734</v>
      </c>
      <c r="AX26" s="12">
        <v>597353</v>
      </c>
      <c r="AY26" s="12">
        <v>2762745</v>
      </c>
      <c r="AZ26" s="12">
        <v>6860636</v>
      </c>
      <c r="BA26" s="12">
        <v>104295699</v>
      </c>
      <c r="BB26" s="12">
        <v>39061</v>
      </c>
      <c r="BC26" s="13">
        <v>2670.0724251811271</v>
      </c>
      <c r="BE26" s="1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3"/>
      <c r="BS26" s="1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111"/>
      <c r="CE26" s="111"/>
      <c r="CF26" s="65"/>
      <c r="CG26" s="1"/>
      <c r="CH26" s="1"/>
      <c r="CI26" s="65"/>
      <c r="CJ26" s="65"/>
      <c r="CK26" s="65"/>
      <c r="CL26" s="65"/>
      <c r="CM26" s="65"/>
      <c r="CN26" s="65"/>
      <c r="CO26" s="65"/>
      <c r="CP26" s="65"/>
      <c r="CQ26" s="65"/>
      <c r="CR26" s="112"/>
      <c r="CS26" s="1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3"/>
      <c r="DG26" s="1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3"/>
      <c r="DV26" s="1"/>
      <c r="DW26" s="65"/>
      <c r="DX26" s="65"/>
      <c r="DY26" s="65"/>
      <c r="DZ26" s="65"/>
      <c r="EA26" s="65"/>
      <c r="EB26" s="65"/>
      <c r="EC26" s="65"/>
      <c r="ED26" s="49"/>
      <c r="EE26" s="49"/>
    </row>
    <row r="27" spans="1:135" ht="12">
      <c r="A27" s="108" t="s">
        <v>14</v>
      </c>
      <c r="B27" s="109">
        <f t="shared" si="0"/>
        <v>1989.9705469845721</v>
      </c>
      <c r="C27" s="109">
        <f t="shared" si="1"/>
        <v>1295.0144927536232</v>
      </c>
      <c r="D27" s="109">
        <f t="shared" si="2"/>
        <v>190.45885928003739</v>
      </c>
      <c r="E27" s="109">
        <f t="shared" si="3"/>
        <v>170.30317905563348</v>
      </c>
      <c r="F27" s="109">
        <f t="shared" si="4"/>
        <v>16.694015895278167</v>
      </c>
      <c r="G27" s="109">
        <f t="shared" si="5"/>
        <v>317.5</v>
      </c>
      <c r="H27" s="108" t="s">
        <v>14</v>
      </c>
      <c r="I27" s="119">
        <f t="shared" si="6"/>
        <v>8513094</v>
      </c>
      <c r="J27" s="115">
        <f t="shared" si="7"/>
        <v>5540072</v>
      </c>
      <c r="K27" s="115">
        <f t="shared" si="8"/>
        <v>814783</v>
      </c>
      <c r="L27" s="115">
        <f t="shared" si="9"/>
        <v>728557</v>
      </c>
      <c r="M27" s="115">
        <f t="shared" si="10"/>
        <v>71417</v>
      </c>
      <c r="N27" s="120">
        <f t="shared" si="11"/>
        <v>1358265</v>
      </c>
      <c r="P27" s="45" t="s">
        <v>14</v>
      </c>
      <c r="Q27" s="1">
        <v>5540072</v>
      </c>
      <c r="R27" s="1">
        <v>4746816</v>
      </c>
      <c r="S27" s="1">
        <v>793256</v>
      </c>
      <c r="T27" s="1">
        <v>698083</v>
      </c>
      <c r="U27" s="1">
        <v>95173</v>
      </c>
      <c r="V27" s="1">
        <v>814783</v>
      </c>
      <c r="W27" s="1">
        <v>903575</v>
      </c>
      <c r="X27" s="1">
        <v>88792</v>
      </c>
      <c r="Y27" s="1">
        <v>-10550</v>
      </c>
      <c r="Z27" s="1">
        <v>69311</v>
      </c>
      <c r="AA27" s="1">
        <v>79861</v>
      </c>
      <c r="AB27" s="9">
        <v>818700</v>
      </c>
      <c r="AC27" s="1"/>
      <c r="AD27" s="45" t="s">
        <v>14</v>
      </c>
      <c r="AE27" s="1">
        <v>43465</v>
      </c>
      <c r="AF27" s="1">
        <v>51538</v>
      </c>
      <c r="AG27" s="1">
        <v>8073</v>
      </c>
      <c r="AH27" s="1">
        <v>214984</v>
      </c>
      <c r="AI27" s="1">
        <v>359742</v>
      </c>
      <c r="AJ27" s="1">
        <v>200509</v>
      </c>
      <c r="AK27" s="1">
        <v>6633</v>
      </c>
      <c r="AL27" s="1">
        <v>7491</v>
      </c>
      <c r="AM27" s="1">
        <v>858</v>
      </c>
      <c r="AN27" s="1">
        <v>2158239</v>
      </c>
      <c r="AO27" s="1">
        <v>728557</v>
      </c>
      <c r="AP27" s="1">
        <v>688462</v>
      </c>
      <c r="AQ27" s="9">
        <v>40095</v>
      </c>
      <c r="AR27" s="1">
        <v>0</v>
      </c>
      <c r="AS27" s="45" t="s">
        <v>14</v>
      </c>
      <c r="AT27" s="1">
        <v>71417</v>
      </c>
      <c r="AU27" s="1">
        <v>46140</v>
      </c>
      <c r="AV27" s="1">
        <v>25277</v>
      </c>
      <c r="AW27" s="1">
        <v>1358265</v>
      </c>
      <c r="AX27" s="1">
        <v>242335</v>
      </c>
      <c r="AY27" s="1">
        <v>268662</v>
      </c>
      <c r="AZ27" s="1">
        <v>847268</v>
      </c>
      <c r="BA27" s="1">
        <v>8513094</v>
      </c>
      <c r="BB27" s="1">
        <v>4278</v>
      </c>
      <c r="BC27" s="9">
        <v>1989.9705469845721</v>
      </c>
      <c r="BE27" s="1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3"/>
      <c r="BS27" s="1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111"/>
      <c r="CE27" s="111"/>
      <c r="CF27" s="65"/>
      <c r="CG27" s="1"/>
      <c r="CH27" s="1"/>
      <c r="CI27" s="65"/>
      <c r="CJ27" s="65"/>
      <c r="CK27" s="65"/>
      <c r="CL27" s="65"/>
      <c r="CM27" s="65"/>
      <c r="CN27" s="65"/>
      <c r="CO27" s="65"/>
      <c r="CP27" s="65"/>
      <c r="CQ27" s="65"/>
      <c r="CR27" s="112"/>
      <c r="CS27" s="1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3"/>
      <c r="DG27" s="1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3"/>
      <c r="DV27" s="1"/>
      <c r="DW27" s="65"/>
      <c r="DX27" s="65"/>
      <c r="DY27" s="65"/>
      <c r="DZ27" s="65"/>
      <c r="EA27" s="65"/>
      <c r="EB27" s="65"/>
      <c r="EC27" s="65"/>
      <c r="ED27" s="49"/>
      <c r="EE27" s="49"/>
    </row>
    <row r="28" spans="1:135" ht="12">
      <c r="A28" s="108" t="s">
        <v>15</v>
      </c>
      <c r="B28" s="109">
        <f t="shared" si="0"/>
        <v>1797.0668069437138</v>
      </c>
      <c r="C28" s="109">
        <f t="shared" si="1"/>
        <v>1223.1806943713834</v>
      </c>
      <c r="D28" s="109">
        <f t="shared" si="2"/>
        <v>143.84508153603366</v>
      </c>
      <c r="E28" s="109">
        <f t="shared" si="3"/>
        <v>123.4092582851131</v>
      </c>
      <c r="F28" s="109">
        <f t="shared" si="4"/>
        <v>12.054971067859022</v>
      </c>
      <c r="G28" s="109">
        <f t="shared" si="5"/>
        <v>294.57680168332456</v>
      </c>
      <c r="H28" s="108" t="s">
        <v>15</v>
      </c>
      <c r="I28" s="119">
        <f t="shared" si="6"/>
        <v>13664896</v>
      </c>
      <c r="J28" s="115">
        <f t="shared" si="7"/>
        <v>9301066</v>
      </c>
      <c r="K28" s="115">
        <f t="shared" si="8"/>
        <v>1093798</v>
      </c>
      <c r="L28" s="115">
        <f t="shared" si="9"/>
        <v>938404</v>
      </c>
      <c r="M28" s="115">
        <f t="shared" si="10"/>
        <v>91666</v>
      </c>
      <c r="N28" s="120">
        <f t="shared" si="11"/>
        <v>2239962</v>
      </c>
      <c r="P28" s="45" t="s">
        <v>15</v>
      </c>
      <c r="Q28" s="1">
        <v>9301066</v>
      </c>
      <c r="R28" s="1">
        <v>7969958</v>
      </c>
      <c r="S28" s="1">
        <v>1331108</v>
      </c>
      <c r="T28" s="1">
        <v>1170514</v>
      </c>
      <c r="U28" s="1">
        <v>160594</v>
      </c>
      <c r="V28" s="1">
        <v>1093798</v>
      </c>
      <c r="W28" s="1">
        <v>1289999</v>
      </c>
      <c r="X28" s="1">
        <v>196201</v>
      </c>
      <c r="Y28" s="1">
        <v>-56119</v>
      </c>
      <c r="Z28" s="1">
        <v>124687</v>
      </c>
      <c r="AA28" s="1">
        <v>180806</v>
      </c>
      <c r="AB28" s="9">
        <v>1136783</v>
      </c>
      <c r="AC28" s="1"/>
      <c r="AD28" s="45" t="s">
        <v>15</v>
      </c>
      <c r="AE28" s="1">
        <v>78722</v>
      </c>
      <c r="AF28" s="1">
        <v>92418</v>
      </c>
      <c r="AG28" s="1">
        <v>13696</v>
      </c>
      <c r="AH28" s="1">
        <v>208088</v>
      </c>
      <c r="AI28" s="1">
        <v>519796</v>
      </c>
      <c r="AJ28" s="1">
        <v>330177</v>
      </c>
      <c r="AK28" s="1">
        <v>13134</v>
      </c>
      <c r="AL28" s="1">
        <v>14833</v>
      </c>
      <c r="AM28" s="1">
        <v>1699</v>
      </c>
      <c r="AN28" s="1">
        <v>3270032</v>
      </c>
      <c r="AO28" s="1">
        <v>938404</v>
      </c>
      <c r="AP28" s="1">
        <v>805824</v>
      </c>
      <c r="AQ28" s="9">
        <v>132580</v>
      </c>
      <c r="AR28" s="1">
        <v>0</v>
      </c>
      <c r="AS28" s="45" t="s">
        <v>15</v>
      </c>
      <c r="AT28" s="1">
        <v>91666</v>
      </c>
      <c r="AU28" s="1">
        <v>33650</v>
      </c>
      <c r="AV28" s="1">
        <v>58016</v>
      </c>
      <c r="AW28" s="1">
        <v>2239962</v>
      </c>
      <c r="AX28" s="1">
        <v>473898</v>
      </c>
      <c r="AY28" s="1">
        <v>741861</v>
      </c>
      <c r="AZ28" s="1">
        <v>1024203</v>
      </c>
      <c r="BA28" s="1">
        <v>13664896</v>
      </c>
      <c r="BB28" s="1">
        <v>7604</v>
      </c>
      <c r="BC28" s="9">
        <v>1797.0668069437138</v>
      </c>
      <c r="BE28" s="1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3"/>
      <c r="BS28" s="1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111"/>
      <c r="CE28" s="111"/>
      <c r="CF28" s="65"/>
      <c r="CG28" s="1"/>
      <c r="CH28" s="1"/>
      <c r="CI28" s="65"/>
      <c r="CJ28" s="65"/>
      <c r="CK28" s="65"/>
      <c r="CL28" s="65"/>
      <c r="CM28" s="65"/>
      <c r="CN28" s="65"/>
      <c r="CO28" s="65"/>
      <c r="CP28" s="65"/>
      <c r="CQ28" s="65"/>
      <c r="CR28" s="112"/>
      <c r="CS28" s="1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3"/>
      <c r="DG28" s="1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3"/>
      <c r="DV28" s="1"/>
      <c r="DW28" s="65"/>
      <c r="DX28" s="65"/>
      <c r="DY28" s="65"/>
      <c r="DZ28" s="65"/>
      <c r="EA28" s="65"/>
      <c r="EB28" s="65"/>
      <c r="EC28" s="65"/>
      <c r="ED28" s="49"/>
      <c r="EE28" s="49"/>
    </row>
    <row r="29" spans="1:135" ht="12">
      <c r="A29" s="108" t="s">
        <v>16</v>
      </c>
      <c r="B29" s="109">
        <f t="shared" si="0"/>
        <v>1706.831739961759</v>
      </c>
      <c r="C29" s="109">
        <f t="shared" si="1"/>
        <v>1024.93626513703</v>
      </c>
      <c r="D29" s="109">
        <f t="shared" si="2"/>
        <v>93.780752071383048</v>
      </c>
      <c r="E29" s="109">
        <f t="shared" si="3"/>
        <v>102.15615041427661</v>
      </c>
      <c r="F29" s="109">
        <f t="shared" si="4"/>
        <v>16.123008285532187</v>
      </c>
      <c r="G29" s="109">
        <f t="shared" si="5"/>
        <v>469.83556405353727</v>
      </c>
      <c r="H29" s="108" t="s">
        <v>16</v>
      </c>
      <c r="I29" s="119">
        <f t="shared" si="6"/>
        <v>2678019</v>
      </c>
      <c r="J29" s="115">
        <f t="shared" si="7"/>
        <v>1608125</v>
      </c>
      <c r="K29" s="115">
        <f t="shared" si="8"/>
        <v>147142</v>
      </c>
      <c r="L29" s="115">
        <f t="shared" si="9"/>
        <v>160283</v>
      </c>
      <c r="M29" s="115">
        <f t="shared" si="10"/>
        <v>25297</v>
      </c>
      <c r="N29" s="120">
        <f t="shared" si="11"/>
        <v>737172</v>
      </c>
      <c r="P29" s="45" t="s">
        <v>16</v>
      </c>
      <c r="Q29" s="1">
        <v>1608125</v>
      </c>
      <c r="R29" s="1">
        <v>1377542</v>
      </c>
      <c r="S29" s="1">
        <v>230583</v>
      </c>
      <c r="T29" s="1">
        <v>202801</v>
      </c>
      <c r="U29" s="1">
        <v>27782</v>
      </c>
      <c r="V29" s="1">
        <v>147142</v>
      </c>
      <c r="W29" s="1">
        <v>188123</v>
      </c>
      <c r="X29" s="1">
        <v>40981</v>
      </c>
      <c r="Y29" s="1">
        <v>-172</v>
      </c>
      <c r="Z29" s="1">
        <v>37598</v>
      </c>
      <c r="AA29" s="1">
        <v>37770</v>
      </c>
      <c r="AB29" s="9">
        <v>143129</v>
      </c>
      <c r="AC29" s="1"/>
      <c r="AD29" s="45" t="s">
        <v>16</v>
      </c>
      <c r="AE29" s="1">
        <v>15305</v>
      </c>
      <c r="AF29" s="1">
        <v>17975</v>
      </c>
      <c r="AG29" s="1">
        <v>2670</v>
      </c>
      <c r="AH29" s="1">
        <v>5811</v>
      </c>
      <c r="AI29" s="1">
        <v>81246</v>
      </c>
      <c r="AJ29" s="1">
        <v>40767</v>
      </c>
      <c r="AK29" s="1">
        <v>4185</v>
      </c>
      <c r="AL29" s="1">
        <v>4726</v>
      </c>
      <c r="AM29" s="1">
        <v>541</v>
      </c>
      <c r="AN29" s="1">
        <v>922752</v>
      </c>
      <c r="AO29" s="1">
        <v>160283</v>
      </c>
      <c r="AP29" s="1">
        <v>149716</v>
      </c>
      <c r="AQ29" s="9">
        <v>10567</v>
      </c>
      <c r="AR29" s="1">
        <v>0</v>
      </c>
      <c r="AS29" s="45" t="s">
        <v>16</v>
      </c>
      <c r="AT29" s="1">
        <v>25297</v>
      </c>
      <c r="AU29" s="1">
        <v>10254</v>
      </c>
      <c r="AV29" s="1">
        <v>15043</v>
      </c>
      <c r="AW29" s="1">
        <v>737172</v>
      </c>
      <c r="AX29" s="1">
        <v>429280</v>
      </c>
      <c r="AY29" s="1">
        <v>78487</v>
      </c>
      <c r="AZ29" s="1">
        <v>229405</v>
      </c>
      <c r="BA29" s="1">
        <v>2678019</v>
      </c>
      <c r="BB29" s="1">
        <v>1569</v>
      </c>
      <c r="BC29" s="9">
        <v>1706.831739961759</v>
      </c>
      <c r="BE29" s="1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3"/>
      <c r="BS29" s="1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111"/>
      <c r="CE29" s="111"/>
      <c r="CF29" s="65"/>
      <c r="CG29" s="1"/>
      <c r="CH29" s="1"/>
      <c r="CI29" s="65"/>
      <c r="CJ29" s="65"/>
      <c r="CK29" s="65"/>
      <c r="CL29" s="65"/>
      <c r="CM29" s="65"/>
      <c r="CN29" s="65"/>
      <c r="CO29" s="65"/>
      <c r="CP29" s="65"/>
      <c r="CQ29" s="65"/>
      <c r="CR29" s="112"/>
      <c r="CS29" s="1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3"/>
      <c r="DG29" s="1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3"/>
      <c r="DV29" s="1"/>
      <c r="DW29" s="65"/>
      <c r="DX29" s="65"/>
      <c r="DY29" s="65"/>
      <c r="DZ29" s="65"/>
      <c r="EA29" s="65"/>
      <c r="EB29" s="65"/>
      <c r="EC29" s="65"/>
      <c r="ED29" s="49"/>
      <c r="EE29" s="49"/>
    </row>
    <row r="30" spans="1:135" ht="12">
      <c r="A30" s="108" t="s">
        <v>17</v>
      </c>
      <c r="B30" s="109">
        <f t="shared" si="0"/>
        <v>1824.5449977158519</v>
      </c>
      <c r="C30" s="109">
        <f t="shared" si="1"/>
        <v>1284.6314907872697</v>
      </c>
      <c r="D30" s="109">
        <f t="shared" si="2"/>
        <v>137.14618547281864</v>
      </c>
      <c r="E30" s="109">
        <f t="shared" si="3"/>
        <v>94.214862189736564</v>
      </c>
      <c r="F30" s="109">
        <f t="shared" si="4"/>
        <v>13.798081315669256</v>
      </c>
      <c r="G30" s="109">
        <f t="shared" si="5"/>
        <v>294.75437795035788</v>
      </c>
      <c r="H30" s="108" t="s">
        <v>17</v>
      </c>
      <c r="I30" s="119">
        <f t="shared" si="6"/>
        <v>11981787</v>
      </c>
      <c r="J30" s="115">
        <f t="shared" si="7"/>
        <v>8436175</v>
      </c>
      <c r="K30" s="115">
        <f t="shared" si="8"/>
        <v>900639</v>
      </c>
      <c r="L30" s="115">
        <f t="shared" si="9"/>
        <v>618709</v>
      </c>
      <c r="M30" s="115">
        <f t="shared" si="10"/>
        <v>90612</v>
      </c>
      <c r="N30" s="120">
        <f t="shared" si="11"/>
        <v>1935652</v>
      </c>
      <c r="P30" s="45" t="s">
        <v>17</v>
      </c>
      <c r="Q30" s="1">
        <v>8436175</v>
      </c>
      <c r="R30" s="1">
        <v>7226396</v>
      </c>
      <c r="S30" s="1">
        <v>1209779</v>
      </c>
      <c r="T30" s="1">
        <v>1063871</v>
      </c>
      <c r="U30" s="1">
        <v>145908</v>
      </c>
      <c r="V30" s="1">
        <v>900639</v>
      </c>
      <c r="W30" s="1">
        <v>1038756</v>
      </c>
      <c r="X30" s="1">
        <v>138117</v>
      </c>
      <c r="Y30" s="1">
        <v>-25919</v>
      </c>
      <c r="Z30" s="1">
        <v>97636</v>
      </c>
      <c r="AA30" s="1">
        <v>123555</v>
      </c>
      <c r="AB30" s="9">
        <v>906921</v>
      </c>
      <c r="AC30" s="1"/>
      <c r="AD30" s="45" t="s">
        <v>17</v>
      </c>
      <c r="AE30" s="1">
        <v>71902</v>
      </c>
      <c r="AF30" s="1">
        <v>83924</v>
      </c>
      <c r="AG30" s="1">
        <v>12022</v>
      </c>
      <c r="AH30" s="1">
        <v>43519</v>
      </c>
      <c r="AI30" s="1">
        <v>417745</v>
      </c>
      <c r="AJ30" s="1">
        <v>373755</v>
      </c>
      <c r="AK30" s="1">
        <v>19637</v>
      </c>
      <c r="AL30" s="1">
        <v>22177</v>
      </c>
      <c r="AM30" s="1">
        <v>2540</v>
      </c>
      <c r="AN30" s="1">
        <v>2644973</v>
      </c>
      <c r="AO30" s="1">
        <v>618709</v>
      </c>
      <c r="AP30" s="1">
        <v>538764</v>
      </c>
      <c r="AQ30" s="9">
        <v>79945</v>
      </c>
      <c r="AR30" s="1">
        <v>0</v>
      </c>
      <c r="AS30" s="45" t="s">
        <v>17</v>
      </c>
      <c r="AT30" s="1">
        <v>90612</v>
      </c>
      <c r="AU30" s="1">
        <v>47121</v>
      </c>
      <c r="AV30" s="1">
        <v>43491</v>
      </c>
      <c r="AW30" s="1">
        <v>1935652</v>
      </c>
      <c r="AX30" s="1">
        <v>333792</v>
      </c>
      <c r="AY30" s="1">
        <v>421517</v>
      </c>
      <c r="AZ30" s="1">
        <v>1180343</v>
      </c>
      <c r="BA30" s="1">
        <v>11981787</v>
      </c>
      <c r="BB30" s="1">
        <v>6567</v>
      </c>
      <c r="BC30" s="9">
        <v>1824.5449977158519</v>
      </c>
      <c r="BD30" s="47"/>
      <c r="BE30" s="1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3"/>
      <c r="BS30" s="1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111"/>
      <c r="CE30" s="111"/>
      <c r="CF30" s="65"/>
      <c r="CG30" s="1"/>
      <c r="CH30" s="1"/>
      <c r="CI30" s="65"/>
      <c r="CJ30" s="65"/>
      <c r="CK30" s="65"/>
      <c r="CL30" s="65"/>
      <c r="CM30" s="65"/>
      <c r="CN30" s="65"/>
      <c r="CO30" s="65"/>
      <c r="CP30" s="65"/>
      <c r="CQ30" s="65"/>
      <c r="CR30" s="112"/>
      <c r="CS30" s="1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3"/>
      <c r="DG30" s="1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3"/>
      <c r="DV30" s="1"/>
      <c r="DW30" s="65"/>
      <c r="DX30" s="65"/>
      <c r="DY30" s="65"/>
      <c r="DZ30" s="65"/>
      <c r="EA30" s="65"/>
      <c r="EB30" s="65"/>
      <c r="EC30" s="65"/>
      <c r="ED30" s="49"/>
      <c r="EE30" s="49"/>
    </row>
    <row r="31" spans="1:135" s="47" customFormat="1" ht="12">
      <c r="A31" s="108" t="s">
        <v>18</v>
      </c>
      <c r="B31" s="109">
        <f t="shared" si="0"/>
        <v>2257.3123714369672</v>
      </c>
      <c r="C31" s="109">
        <f t="shared" si="1"/>
        <v>1606.8251542756391</v>
      </c>
      <c r="D31" s="109">
        <f t="shared" si="2"/>
        <v>112.38759917719659</v>
      </c>
      <c r="E31" s="109">
        <f t="shared" si="3"/>
        <v>144.91096091683809</v>
      </c>
      <c r="F31" s="109">
        <f t="shared" si="4"/>
        <v>9.4734058183955341</v>
      </c>
      <c r="G31" s="109">
        <f t="shared" si="5"/>
        <v>383.71525124889803</v>
      </c>
      <c r="H31" s="108" t="s">
        <v>18</v>
      </c>
      <c r="I31" s="119">
        <f t="shared" si="6"/>
        <v>15363268</v>
      </c>
      <c r="J31" s="115">
        <f t="shared" si="7"/>
        <v>10936052</v>
      </c>
      <c r="K31" s="115">
        <f t="shared" si="8"/>
        <v>764910</v>
      </c>
      <c r="L31" s="115">
        <f t="shared" si="9"/>
        <v>986264</v>
      </c>
      <c r="M31" s="115">
        <f t="shared" si="10"/>
        <v>64476</v>
      </c>
      <c r="N31" s="120">
        <f t="shared" si="11"/>
        <v>2611566</v>
      </c>
      <c r="P31" s="45" t="s">
        <v>18</v>
      </c>
      <c r="Q31" s="1">
        <v>10936052</v>
      </c>
      <c r="R31" s="1">
        <v>9365100</v>
      </c>
      <c r="S31" s="1">
        <v>1570952</v>
      </c>
      <c r="T31" s="1">
        <v>1381171</v>
      </c>
      <c r="U31" s="1">
        <v>189781</v>
      </c>
      <c r="V31" s="1">
        <v>764910</v>
      </c>
      <c r="W31" s="1">
        <v>838471</v>
      </c>
      <c r="X31" s="1">
        <v>73561</v>
      </c>
      <c r="Y31" s="1">
        <v>-15606</v>
      </c>
      <c r="Z31" s="1">
        <v>45944</v>
      </c>
      <c r="AA31" s="1">
        <v>61550</v>
      </c>
      <c r="AB31" s="9">
        <v>772010</v>
      </c>
      <c r="AC31" s="1"/>
      <c r="AD31" s="45" t="s">
        <v>18</v>
      </c>
      <c r="AE31" s="1">
        <v>63819</v>
      </c>
      <c r="AF31" s="1">
        <v>74730</v>
      </c>
      <c r="AG31" s="1">
        <v>10911</v>
      </c>
      <c r="AH31" s="1">
        <v>55935</v>
      </c>
      <c r="AI31" s="1">
        <v>520455</v>
      </c>
      <c r="AJ31" s="1">
        <v>131801</v>
      </c>
      <c r="AK31" s="1">
        <v>8506</v>
      </c>
      <c r="AL31" s="1">
        <v>9606</v>
      </c>
      <c r="AM31" s="1">
        <v>1100</v>
      </c>
      <c r="AN31" s="1">
        <v>3662306</v>
      </c>
      <c r="AO31" s="1">
        <v>986264</v>
      </c>
      <c r="AP31" s="1">
        <v>965394</v>
      </c>
      <c r="AQ31" s="9">
        <v>20870</v>
      </c>
      <c r="AR31" s="1">
        <v>0</v>
      </c>
      <c r="AS31" s="45" t="s">
        <v>18</v>
      </c>
      <c r="AT31" s="1">
        <v>64476</v>
      </c>
      <c r="AU31" s="1">
        <v>40387</v>
      </c>
      <c r="AV31" s="1">
        <v>24089</v>
      </c>
      <c r="AW31" s="1">
        <v>2611566</v>
      </c>
      <c r="AX31" s="1">
        <v>316600</v>
      </c>
      <c r="AY31" s="1">
        <v>610968</v>
      </c>
      <c r="AZ31" s="1">
        <v>1683998</v>
      </c>
      <c r="BA31" s="1">
        <v>15363268</v>
      </c>
      <c r="BB31" s="1">
        <v>6806</v>
      </c>
      <c r="BC31" s="9">
        <v>2257.3123714369672</v>
      </c>
      <c r="BD31" s="7"/>
      <c r="BE31" s="1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3"/>
      <c r="BS31" s="1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111"/>
      <c r="CE31" s="111"/>
      <c r="CF31" s="65"/>
      <c r="CG31" s="1"/>
      <c r="CH31" s="1"/>
      <c r="CI31" s="65"/>
      <c r="CJ31" s="65"/>
      <c r="CK31" s="65"/>
      <c r="CL31" s="65"/>
      <c r="CM31" s="65"/>
      <c r="CN31" s="65"/>
      <c r="CO31" s="65"/>
      <c r="CP31" s="65"/>
      <c r="CQ31" s="65"/>
      <c r="CR31" s="112"/>
      <c r="CS31" s="1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3"/>
      <c r="DG31" s="1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3"/>
      <c r="DV31" s="1"/>
      <c r="DW31" s="65"/>
      <c r="DX31" s="65"/>
      <c r="DY31" s="65"/>
      <c r="DZ31" s="65"/>
      <c r="EA31" s="65"/>
      <c r="EB31" s="65"/>
      <c r="EC31" s="65"/>
      <c r="ED31" s="49"/>
      <c r="EE31" s="49"/>
    </row>
    <row r="32" spans="1:135" ht="12">
      <c r="A32" s="116" t="s">
        <v>42</v>
      </c>
      <c r="B32" s="109">
        <f t="shared" si="0"/>
        <v>1875.4206779661017</v>
      </c>
      <c r="C32" s="109">
        <f t="shared" si="1"/>
        <v>1305.041779661017</v>
      </c>
      <c r="D32" s="109">
        <f t="shared" si="2"/>
        <v>136.03398305084747</v>
      </c>
      <c r="E32" s="109">
        <f t="shared" si="3"/>
        <v>103.88703389830509</v>
      </c>
      <c r="F32" s="109">
        <f t="shared" si="4"/>
        <v>9.29593220338983</v>
      </c>
      <c r="G32" s="109">
        <f t="shared" si="5"/>
        <v>321.16194915254238</v>
      </c>
      <c r="H32" s="116" t="s">
        <v>42</v>
      </c>
      <c r="I32" s="119">
        <f t="shared" si="6"/>
        <v>22129964</v>
      </c>
      <c r="J32" s="115">
        <f t="shared" si="7"/>
        <v>15399493</v>
      </c>
      <c r="K32" s="115">
        <f t="shared" si="8"/>
        <v>1605201</v>
      </c>
      <c r="L32" s="115">
        <f t="shared" si="9"/>
        <v>1225867</v>
      </c>
      <c r="M32" s="115">
        <f t="shared" si="10"/>
        <v>109692</v>
      </c>
      <c r="N32" s="120">
        <f t="shared" si="11"/>
        <v>3789711</v>
      </c>
      <c r="P32" s="48" t="s">
        <v>42</v>
      </c>
      <c r="Q32" s="11">
        <v>15399493</v>
      </c>
      <c r="R32" s="12">
        <v>13188267</v>
      </c>
      <c r="S32" s="12">
        <v>2211226</v>
      </c>
      <c r="T32" s="12">
        <v>1944548</v>
      </c>
      <c r="U32" s="12">
        <v>266678</v>
      </c>
      <c r="V32" s="12">
        <v>1605201</v>
      </c>
      <c r="W32" s="12">
        <v>1862495</v>
      </c>
      <c r="X32" s="12">
        <v>257294</v>
      </c>
      <c r="Y32" s="12">
        <v>-50891</v>
      </c>
      <c r="Z32" s="12">
        <v>178206</v>
      </c>
      <c r="AA32" s="12">
        <v>229097</v>
      </c>
      <c r="AB32" s="13">
        <v>1610517</v>
      </c>
      <c r="AC32" s="1"/>
      <c r="AD32" s="48" t="s">
        <v>42</v>
      </c>
      <c r="AE32" s="12">
        <v>114972</v>
      </c>
      <c r="AF32" s="12">
        <v>137275</v>
      </c>
      <c r="AG32" s="12">
        <v>22303</v>
      </c>
      <c r="AH32" s="12">
        <v>244844</v>
      </c>
      <c r="AI32" s="12">
        <v>771045</v>
      </c>
      <c r="AJ32" s="12">
        <v>479656</v>
      </c>
      <c r="AK32" s="12">
        <v>45575</v>
      </c>
      <c r="AL32" s="12">
        <v>51469</v>
      </c>
      <c r="AM32" s="12">
        <v>5894</v>
      </c>
      <c r="AN32" s="12">
        <v>5125270</v>
      </c>
      <c r="AO32" s="12">
        <v>1225867</v>
      </c>
      <c r="AP32" s="12">
        <v>1150649</v>
      </c>
      <c r="AQ32" s="13">
        <v>75218</v>
      </c>
      <c r="AR32" s="1">
        <v>0</v>
      </c>
      <c r="AS32" s="48" t="s">
        <v>42</v>
      </c>
      <c r="AT32" s="12">
        <v>109692</v>
      </c>
      <c r="AU32" s="12">
        <v>45934</v>
      </c>
      <c r="AV32" s="12">
        <v>63758</v>
      </c>
      <c r="AW32" s="12">
        <v>3789711</v>
      </c>
      <c r="AX32" s="12">
        <v>509409</v>
      </c>
      <c r="AY32" s="12">
        <v>735417</v>
      </c>
      <c r="AZ32" s="12">
        <v>2544885</v>
      </c>
      <c r="BA32" s="12">
        <v>22129964</v>
      </c>
      <c r="BB32" s="12">
        <v>11800</v>
      </c>
      <c r="BC32" s="13">
        <v>1875.4206779661017</v>
      </c>
      <c r="BE32" s="1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3"/>
      <c r="BS32" s="1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111"/>
      <c r="CE32" s="111"/>
      <c r="CF32" s="65"/>
      <c r="CG32" s="1"/>
      <c r="CH32" s="1"/>
      <c r="CI32" s="65"/>
      <c r="CJ32" s="65"/>
      <c r="CK32" s="65"/>
      <c r="CL32" s="65"/>
      <c r="CM32" s="65"/>
      <c r="CN32" s="65"/>
      <c r="CO32" s="65"/>
      <c r="CP32" s="65"/>
      <c r="CQ32" s="65"/>
      <c r="CR32" s="112"/>
      <c r="CS32" s="1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3"/>
      <c r="DG32" s="1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3"/>
      <c r="DV32" s="1"/>
      <c r="DW32" s="65"/>
      <c r="DX32" s="65"/>
      <c r="DY32" s="65"/>
      <c r="DZ32" s="65"/>
      <c r="EA32" s="65"/>
      <c r="EB32" s="65"/>
      <c r="EC32" s="65"/>
      <c r="ED32" s="49"/>
      <c r="EE32" s="49"/>
    </row>
    <row r="33" spans="1:135" ht="12">
      <c r="A33" s="108" t="s">
        <v>19</v>
      </c>
      <c r="B33" s="109">
        <f t="shared" si="0"/>
        <v>1896.3885678676638</v>
      </c>
      <c r="C33" s="109">
        <f t="shared" si="1"/>
        <v>1438.5062315884886</v>
      </c>
      <c r="D33" s="109">
        <f t="shared" si="2"/>
        <v>84.223657375934735</v>
      </c>
      <c r="E33" s="109">
        <f t="shared" si="3"/>
        <v>82.290561975980054</v>
      </c>
      <c r="F33" s="109">
        <f t="shared" si="4"/>
        <v>24.663720824835714</v>
      </c>
      <c r="G33" s="109">
        <f t="shared" si="5"/>
        <v>266.70439610242465</v>
      </c>
      <c r="H33" s="108" t="s">
        <v>19</v>
      </c>
      <c r="I33" s="119">
        <f t="shared" si="6"/>
        <v>33475051</v>
      </c>
      <c r="J33" s="115">
        <f t="shared" si="7"/>
        <v>25392512</v>
      </c>
      <c r="K33" s="115">
        <f t="shared" si="8"/>
        <v>1486716</v>
      </c>
      <c r="L33" s="115">
        <f t="shared" si="9"/>
        <v>1452593</v>
      </c>
      <c r="M33" s="115">
        <f t="shared" si="10"/>
        <v>435364</v>
      </c>
      <c r="N33" s="120">
        <f t="shared" si="11"/>
        <v>4707866</v>
      </c>
      <c r="P33" s="45" t="s">
        <v>19</v>
      </c>
      <c r="Q33" s="1">
        <v>25392512</v>
      </c>
      <c r="R33" s="1">
        <v>21746186</v>
      </c>
      <c r="S33" s="1">
        <v>3646326</v>
      </c>
      <c r="T33" s="1">
        <v>3205555</v>
      </c>
      <c r="U33" s="1">
        <v>440771</v>
      </c>
      <c r="V33" s="1">
        <v>1486716</v>
      </c>
      <c r="W33" s="1">
        <v>2049426</v>
      </c>
      <c r="X33" s="1">
        <v>562710</v>
      </c>
      <c r="Y33" s="1">
        <v>-241912</v>
      </c>
      <c r="Z33" s="1">
        <v>284386</v>
      </c>
      <c r="AA33" s="1">
        <v>526298</v>
      </c>
      <c r="AB33" s="9">
        <v>1679977</v>
      </c>
      <c r="AC33" s="1"/>
      <c r="AD33" s="45" t="s">
        <v>19</v>
      </c>
      <c r="AE33" s="1">
        <v>237970</v>
      </c>
      <c r="AF33" s="1">
        <v>268091</v>
      </c>
      <c r="AG33" s="1">
        <v>30121</v>
      </c>
      <c r="AH33" s="1">
        <v>135530</v>
      </c>
      <c r="AI33" s="1">
        <v>1217308</v>
      </c>
      <c r="AJ33" s="1">
        <v>89169</v>
      </c>
      <c r="AK33" s="1">
        <v>48651</v>
      </c>
      <c r="AL33" s="1">
        <v>54942</v>
      </c>
      <c r="AM33" s="1">
        <v>6291</v>
      </c>
      <c r="AN33" s="1">
        <v>6595823</v>
      </c>
      <c r="AO33" s="1">
        <v>1452593</v>
      </c>
      <c r="AP33" s="1">
        <v>1266806</v>
      </c>
      <c r="AQ33" s="9">
        <v>185787</v>
      </c>
      <c r="AR33" s="1">
        <v>0</v>
      </c>
      <c r="AS33" s="45" t="s">
        <v>19</v>
      </c>
      <c r="AT33" s="1">
        <v>435364</v>
      </c>
      <c r="AU33" s="1">
        <v>362785</v>
      </c>
      <c r="AV33" s="1">
        <v>72579</v>
      </c>
      <c r="AW33" s="1">
        <v>4707866</v>
      </c>
      <c r="AX33" s="1">
        <v>248864</v>
      </c>
      <c r="AY33" s="1">
        <v>1391232</v>
      </c>
      <c r="AZ33" s="1">
        <v>3067770</v>
      </c>
      <c r="BA33" s="1">
        <v>33475051</v>
      </c>
      <c r="BB33" s="1">
        <v>17652</v>
      </c>
      <c r="BC33" s="9">
        <v>1896.3885678676638</v>
      </c>
      <c r="BE33" s="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3"/>
      <c r="BS33" s="1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111"/>
      <c r="CE33" s="111"/>
      <c r="CF33" s="65"/>
      <c r="CG33" s="1"/>
      <c r="CH33" s="1"/>
      <c r="CI33" s="65"/>
      <c r="CJ33" s="65"/>
      <c r="CK33" s="65"/>
      <c r="CL33" s="65"/>
      <c r="CM33" s="65"/>
      <c r="CN33" s="65"/>
      <c r="CO33" s="65"/>
      <c r="CP33" s="65"/>
      <c r="CQ33" s="65"/>
      <c r="CR33" s="112"/>
      <c r="CS33" s="1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3"/>
      <c r="DG33" s="1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3"/>
      <c r="DV33" s="1"/>
      <c r="DW33" s="65"/>
      <c r="DX33" s="65"/>
      <c r="DY33" s="65"/>
      <c r="DZ33" s="65"/>
      <c r="EA33" s="65"/>
      <c r="EB33" s="65"/>
      <c r="EC33" s="65"/>
      <c r="ED33" s="49"/>
      <c r="EE33" s="49"/>
    </row>
    <row r="34" spans="1:135" ht="12">
      <c r="A34" s="108" t="s">
        <v>20</v>
      </c>
      <c r="B34" s="115">
        <f t="shared" si="0"/>
        <v>2634.9125367730257</v>
      </c>
      <c r="C34" s="115">
        <f t="shared" si="1"/>
        <v>1779.2011767368183</v>
      </c>
      <c r="D34" s="115">
        <f t="shared" si="2"/>
        <v>166.36682507354604</v>
      </c>
      <c r="E34" s="115">
        <f t="shared" si="3"/>
        <v>329.38255261371353</v>
      </c>
      <c r="F34" s="115">
        <f t="shared" si="4"/>
        <v>21.07184883457796</v>
      </c>
      <c r="G34" s="115">
        <f t="shared" si="5"/>
        <v>338.89013351436978</v>
      </c>
      <c r="H34" s="108" t="s">
        <v>20</v>
      </c>
      <c r="I34" s="119">
        <f t="shared" si="6"/>
        <v>23287357</v>
      </c>
      <c r="J34" s="115">
        <f t="shared" si="7"/>
        <v>15724580</v>
      </c>
      <c r="K34" s="115">
        <f t="shared" si="8"/>
        <v>1470350</v>
      </c>
      <c r="L34" s="115">
        <f t="shared" si="9"/>
        <v>2911083</v>
      </c>
      <c r="M34" s="115">
        <f t="shared" si="10"/>
        <v>186233</v>
      </c>
      <c r="N34" s="120">
        <f t="shared" si="11"/>
        <v>2995111</v>
      </c>
      <c r="P34" s="45" t="s">
        <v>20</v>
      </c>
      <c r="Q34" s="1">
        <v>15724580</v>
      </c>
      <c r="R34" s="1">
        <v>13465713</v>
      </c>
      <c r="S34" s="1">
        <v>2258867</v>
      </c>
      <c r="T34" s="1">
        <v>1986338</v>
      </c>
      <c r="U34" s="1">
        <v>272529</v>
      </c>
      <c r="V34" s="1">
        <v>1470350</v>
      </c>
      <c r="W34" s="1">
        <v>1622632</v>
      </c>
      <c r="X34" s="1">
        <v>152282</v>
      </c>
      <c r="Y34" s="1">
        <v>-114051</v>
      </c>
      <c r="Z34" s="1">
        <v>22064</v>
      </c>
      <c r="AA34" s="1">
        <v>136115</v>
      </c>
      <c r="AB34" s="9">
        <v>1571881</v>
      </c>
      <c r="AC34" s="1"/>
      <c r="AD34" s="45" t="s">
        <v>20</v>
      </c>
      <c r="AE34" s="1">
        <v>110574</v>
      </c>
      <c r="AF34" s="1">
        <v>125122</v>
      </c>
      <c r="AG34" s="1">
        <v>14548</v>
      </c>
      <c r="AH34" s="1">
        <v>80459</v>
      </c>
      <c r="AI34" s="1">
        <v>742047</v>
      </c>
      <c r="AJ34" s="1">
        <v>638801</v>
      </c>
      <c r="AK34" s="1">
        <v>12520</v>
      </c>
      <c r="AL34" s="1">
        <v>14139</v>
      </c>
      <c r="AM34" s="1">
        <v>1619</v>
      </c>
      <c r="AN34" s="1">
        <v>6092427</v>
      </c>
      <c r="AO34" s="1">
        <v>2911083</v>
      </c>
      <c r="AP34" s="1">
        <v>2816686</v>
      </c>
      <c r="AQ34" s="9">
        <v>94397</v>
      </c>
      <c r="AR34" s="1">
        <v>0</v>
      </c>
      <c r="AS34" s="45" t="s">
        <v>20</v>
      </c>
      <c r="AT34" s="1">
        <v>186233</v>
      </c>
      <c r="AU34" s="1">
        <v>157566</v>
      </c>
      <c r="AV34" s="1">
        <v>28667</v>
      </c>
      <c r="AW34" s="1">
        <v>2995111</v>
      </c>
      <c r="AX34" s="1">
        <v>129533</v>
      </c>
      <c r="AY34" s="1">
        <v>782086</v>
      </c>
      <c r="AZ34" s="1">
        <v>2083492</v>
      </c>
      <c r="BA34" s="1">
        <v>23287357</v>
      </c>
      <c r="BB34" s="1">
        <v>8838</v>
      </c>
      <c r="BC34" s="9">
        <v>2634.9125367730257</v>
      </c>
      <c r="BE34" s="1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3"/>
      <c r="BS34" s="1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111"/>
      <c r="CE34" s="111"/>
      <c r="CF34" s="65"/>
      <c r="CG34" s="1"/>
      <c r="CH34" s="1"/>
      <c r="CI34" s="65"/>
      <c r="CJ34" s="65"/>
      <c r="CK34" s="65"/>
      <c r="CL34" s="65"/>
      <c r="CM34" s="65"/>
      <c r="CN34" s="65"/>
      <c r="CO34" s="65"/>
      <c r="CP34" s="65"/>
      <c r="CQ34" s="65"/>
      <c r="CR34" s="112"/>
      <c r="CS34" s="1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3"/>
      <c r="DG34" s="1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3"/>
      <c r="DV34" s="1"/>
      <c r="DW34" s="65"/>
      <c r="DX34" s="65"/>
      <c r="DY34" s="65"/>
      <c r="DZ34" s="65"/>
      <c r="EA34" s="65"/>
      <c r="EB34" s="65"/>
      <c r="EC34" s="65"/>
      <c r="ED34" s="49"/>
      <c r="EE34" s="49"/>
    </row>
    <row r="35" spans="1:135" ht="12">
      <c r="A35" s="108" t="s">
        <v>21</v>
      </c>
      <c r="B35" s="109">
        <f t="shared" si="0"/>
        <v>2249.7701906517209</v>
      </c>
      <c r="C35" s="109">
        <f t="shared" si="1"/>
        <v>1635.6669486660423</v>
      </c>
      <c r="D35" s="109">
        <f t="shared" si="2"/>
        <v>128.54364443907303</v>
      </c>
      <c r="E35" s="109">
        <f t="shared" si="3"/>
        <v>183.12061516149501</v>
      </c>
      <c r="F35" s="109">
        <f t="shared" si="4"/>
        <v>16.726410248663022</v>
      </c>
      <c r="G35" s="109">
        <f t="shared" si="5"/>
        <v>285.71257213644742</v>
      </c>
      <c r="H35" s="108" t="s">
        <v>21</v>
      </c>
      <c r="I35" s="119">
        <f t="shared" si="6"/>
        <v>74460644</v>
      </c>
      <c r="J35" s="115">
        <f t="shared" si="7"/>
        <v>54135669</v>
      </c>
      <c r="K35" s="115">
        <f t="shared" si="8"/>
        <v>4254409</v>
      </c>
      <c r="L35" s="115">
        <f t="shared" si="9"/>
        <v>6060743</v>
      </c>
      <c r="M35" s="115">
        <f t="shared" si="10"/>
        <v>553594</v>
      </c>
      <c r="N35" s="120">
        <f t="shared" si="11"/>
        <v>9456229</v>
      </c>
      <c r="P35" s="45" t="s">
        <v>21</v>
      </c>
      <c r="Q35" s="1">
        <v>54135669</v>
      </c>
      <c r="R35" s="1">
        <v>46355076</v>
      </c>
      <c r="S35" s="1">
        <v>7780593</v>
      </c>
      <c r="T35" s="1">
        <v>6837278</v>
      </c>
      <c r="U35" s="1">
        <v>943315</v>
      </c>
      <c r="V35" s="1">
        <v>4254409</v>
      </c>
      <c r="W35" s="1">
        <v>6859375</v>
      </c>
      <c r="X35" s="1">
        <v>2604966</v>
      </c>
      <c r="Y35" s="1">
        <v>-281316</v>
      </c>
      <c r="Z35" s="1">
        <v>2263793</v>
      </c>
      <c r="AA35" s="1">
        <v>2545109</v>
      </c>
      <c r="AB35" s="9">
        <v>4487618</v>
      </c>
      <c r="AC35" s="1"/>
      <c r="AD35" s="45" t="s">
        <v>21</v>
      </c>
      <c r="AE35" s="1">
        <v>437212</v>
      </c>
      <c r="AF35" s="1">
        <v>490848</v>
      </c>
      <c r="AG35" s="1">
        <v>53636</v>
      </c>
      <c r="AH35" s="1">
        <v>268574</v>
      </c>
      <c r="AI35" s="1">
        <v>2279421</v>
      </c>
      <c r="AJ35" s="1">
        <v>1502411</v>
      </c>
      <c r="AK35" s="1">
        <v>48107</v>
      </c>
      <c r="AL35" s="1">
        <v>54328</v>
      </c>
      <c r="AM35" s="1">
        <v>6221</v>
      </c>
      <c r="AN35" s="1">
        <v>16070566</v>
      </c>
      <c r="AO35" s="1">
        <v>6060743</v>
      </c>
      <c r="AP35" s="1">
        <v>5865317</v>
      </c>
      <c r="AQ35" s="9">
        <v>195426</v>
      </c>
      <c r="AR35" s="1">
        <v>0</v>
      </c>
      <c r="AS35" s="45" t="s">
        <v>21</v>
      </c>
      <c r="AT35" s="1">
        <v>553594</v>
      </c>
      <c r="AU35" s="1">
        <v>462288</v>
      </c>
      <c r="AV35" s="1">
        <v>91306</v>
      </c>
      <c r="AW35" s="1">
        <v>9456229</v>
      </c>
      <c r="AX35" s="1">
        <v>599738</v>
      </c>
      <c r="AY35" s="1">
        <v>2535093</v>
      </c>
      <c r="AZ35" s="1">
        <v>6321398</v>
      </c>
      <c r="BA35" s="1">
        <v>74460644</v>
      </c>
      <c r="BB35" s="1">
        <v>33097</v>
      </c>
      <c r="BC35" s="9">
        <v>2249.7701906517209</v>
      </c>
      <c r="BE35" s="1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3"/>
      <c r="BS35" s="1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111"/>
      <c r="CE35" s="111"/>
      <c r="CF35" s="65"/>
      <c r="CG35" s="1"/>
      <c r="CH35" s="1"/>
      <c r="CI35" s="65"/>
      <c r="CJ35" s="65"/>
      <c r="CK35" s="65"/>
      <c r="CL35" s="65"/>
      <c r="CM35" s="65"/>
      <c r="CN35" s="65"/>
      <c r="CO35" s="65"/>
      <c r="CP35" s="65"/>
      <c r="CQ35" s="65"/>
      <c r="CR35" s="112"/>
      <c r="CS35" s="1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3"/>
      <c r="DG35" s="1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3"/>
      <c r="DV35" s="1"/>
      <c r="DW35" s="65"/>
      <c r="DX35" s="65"/>
      <c r="DY35" s="65"/>
      <c r="DZ35" s="65"/>
      <c r="EA35" s="65"/>
      <c r="EB35" s="65"/>
      <c r="EC35" s="65"/>
      <c r="ED35" s="49"/>
      <c r="EE35" s="49"/>
    </row>
    <row r="36" spans="1:135" ht="12">
      <c r="A36" s="108" t="s">
        <v>22</v>
      </c>
      <c r="B36" s="109">
        <f t="shared" si="0"/>
        <v>1859.9477747502272</v>
      </c>
      <c r="C36" s="109">
        <f t="shared" si="1"/>
        <v>1280.8764759309718</v>
      </c>
      <c r="D36" s="109">
        <f t="shared" si="2"/>
        <v>116.80354223433243</v>
      </c>
      <c r="E36" s="109">
        <f t="shared" si="3"/>
        <v>110.08237965485922</v>
      </c>
      <c r="F36" s="109">
        <f t="shared" si="4"/>
        <v>19.065485921889191</v>
      </c>
      <c r="G36" s="109">
        <f t="shared" si="5"/>
        <v>333.11989100817436</v>
      </c>
      <c r="H36" s="108" t="s">
        <v>22</v>
      </c>
      <c r="I36" s="119">
        <f t="shared" si="6"/>
        <v>20478025</v>
      </c>
      <c r="J36" s="115">
        <f t="shared" si="7"/>
        <v>14102450</v>
      </c>
      <c r="K36" s="115">
        <f t="shared" si="8"/>
        <v>1286007</v>
      </c>
      <c r="L36" s="115">
        <f t="shared" si="9"/>
        <v>1212007</v>
      </c>
      <c r="M36" s="115">
        <f t="shared" si="10"/>
        <v>209911</v>
      </c>
      <c r="N36" s="120">
        <f t="shared" si="11"/>
        <v>3667650</v>
      </c>
      <c r="P36" s="45" t="s">
        <v>22</v>
      </c>
      <c r="Q36" s="1">
        <v>14102450</v>
      </c>
      <c r="R36" s="1">
        <v>12077231</v>
      </c>
      <c r="S36" s="1">
        <v>2025219</v>
      </c>
      <c r="T36" s="1">
        <v>1781714</v>
      </c>
      <c r="U36" s="1">
        <v>243505</v>
      </c>
      <c r="V36" s="1">
        <v>1286007</v>
      </c>
      <c r="W36" s="1">
        <v>1440701</v>
      </c>
      <c r="X36" s="1">
        <v>154694</v>
      </c>
      <c r="Y36" s="1">
        <v>-83897</v>
      </c>
      <c r="Z36" s="1">
        <v>49976</v>
      </c>
      <c r="AA36" s="1">
        <v>133873</v>
      </c>
      <c r="AB36" s="9">
        <v>1346545</v>
      </c>
      <c r="AC36" s="1"/>
      <c r="AD36" s="45" t="s">
        <v>22</v>
      </c>
      <c r="AE36" s="1">
        <v>144925</v>
      </c>
      <c r="AF36" s="1">
        <v>162725</v>
      </c>
      <c r="AG36" s="1">
        <v>17800</v>
      </c>
      <c r="AH36" s="1">
        <v>189967</v>
      </c>
      <c r="AI36" s="1">
        <v>690214</v>
      </c>
      <c r="AJ36" s="1">
        <v>321439</v>
      </c>
      <c r="AK36" s="1">
        <v>23359</v>
      </c>
      <c r="AL36" s="1">
        <v>26380</v>
      </c>
      <c r="AM36" s="1">
        <v>3021</v>
      </c>
      <c r="AN36" s="1">
        <v>5089568</v>
      </c>
      <c r="AO36" s="1">
        <v>1212007</v>
      </c>
      <c r="AP36" s="1">
        <v>1008562</v>
      </c>
      <c r="AQ36" s="9">
        <v>203445</v>
      </c>
      <c r="AR36" s="1">
        <v>0</v>
      </c>
      <c r="AS36" s="45" t="s">
        <v>22</v>
      </c>
      <c r="AT36" s="1">
        <v>209911</v>
      </c>
      <c r="AU36" s="1">
        <v>162345</v>
      </c>
      <c r="AV36" s="1">
        <v>47566</v>
      </c>
      <c r="AW36" s="1">
        <v>3667650</v>
      </c>
      <c r="AX36" s="1">
        <v>526780</v>
      </c>
      <c r="AY36" s="1">
        <v>842419</v>
      </c>
      <c r="AZ36" s="1">
        <v>2298451</v>
      </c>
      <c r="BA36" s="1">
        <v>20478025</v>
      </c>
      <c r="BB36" s="1">
        <v>11010</v>
      </c>
      <c r="BC36" s="9">
        <v>1859.9477747502272</v>
      </c>
      <c r="BE36" s="1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3"/>
      <c r="BS36" s="1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111"/>
      <c r="CE36" s="111"/>
      <c r="CF36" s="65"/>
      <c r="CG36" s="1"/>
      <c r="CH36" s="1"/>
      <c r="CI36" s="65"/>
      <c r="CJ36" s="65"/>
      <c r="CK36" s="65"/>
      <c r="CL36" s="65"/>
      <c r="CM36" s="65"/>
      <c r="CN36" s="65"/>
      <c r="CO36" s="65"/>
      <c r="CP36" s="65"/>
      <c r="CQ36" s="65"/>
      <c r="CR36" s="112"/>
      <c r="CS36" s="1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3"/>
      <c r="DG36" s="1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3"/>
      <c r="DV36" s="1"/>
      <c r="DW36" s="65"/>
      <c r="DX36" s="65"/>
      <c r="DY36" s="65"/>
      <c r="DZ36" s="65"/>
      <c r="EA36" s="65"/>
      <c r="EB36" s="65"/>
      <c r="EC36" s="65"/>
      <c r="ED36" s="49"/>
      <c r="EE36" s="49"/>
    </row>
    <row r="37" spans="1:135" ht="12">
      <c r="A37" s="116" t="s">
        <v>43</v>
      </c>
      <c r="B37" s="109">
        <f t="shared" si="0"/>
        <v>1574.4361767602165</v>
      </c>
      <c r="C37" s="109">
        <f t="shared" si="1"/>
        <v>1113.7008862629248</v>
      </c>
      <c r="D37" s="109">
        <f t="shared" si="2"/>
        <v>103.68648449039881</v>
      </c>
      <c r="E37" s="109">
        <f t="shared" si="3"/>
        <v>80.44442392909896</v>
      </c>
      <c r="F37" s="109">
        <f t="shared" si="4"/>
        <v>4.9513786312161496</v>
      </c>
      <c r="G37" s="109">
        <f t="shared" si="5"/>
        <v>271.65300344657805</v>
      </c>
      <c r="H37" s="116" t="s">
        <v>43</v>
      </c>
      <c r="I37" s="119">
        <f t="shared" si="6"/>
        <v>25581439</v>
      </c>
      <c r="J37" s="115">
        <f t="shared" si="7"/>
        <v>18095412</v>
      </c>
      <c r="K37" s="115">
        <f t="shared" si="8"/>
        <v>1684698</v>
      </c>
      <c r="L37" s="115">
        <f t="shared" si="9"/>
        <v>1307061</v>
      </c>
      <c r="M37" s="115">
        <f t="shared" si="10"/>
        <v>80450</v>
      </c>
      <c r="N37" s="120">
        <f t="shared" si="11"/>
        <v>4413818</v>
      </c>
      <c r="P37" s="48" t="s">
        <v>43</v>
      </c>
      <c r="Q37" s="12">
        <v>18095412</v>
      </c>
      <c r="R37" s="12">
        <v>15501662</v>
      </c>
      <c r="S37" s="12">
        <v>2593750</v>
      </c>
      <c r="T37" s="12">
        <v>2280482</v>
      </c>
      <c r="U37" s="12">
        <v>313268</v>
      </c>
      <c r="V37" s="12">
        <v>1684698</v>
      </c>
      <c r="W37" s="12">
        <v>1973031</v>
      </c>
      <c r="X37" s="12">
        <v>288333</v>
      </c>
      <c r="Y37" s="12">
        <v>-97346</v>
      </c>
      <c r="Z37" s="12">
        <v>158486</v>
      </c>
      <c r="AA37" s="12">
        <v>255832</v>
      </c>
      <c r="AB37" s="13">
        <v>1745711</v>
      </c>
      <c r="AC37" s="1"/>
      <c r="AD37" s="48" t="s">
        <v>43</v>
      </c>
      <c r="AE37" s="12">
        <v>230427</v>
      </c>
      <c r="AF37" s="12">
        <v>258229</v>
      </c>
      <c r="AG37" s="12">
        <v>27802</v>
      </c>
      <c r="AH37" s="12">
        <v>223397</v>
      </c>
      <c r="AI37" s="12">
        <v>983436</v>
      </c>
      <c r="AJ37" s="12">
        <v>308451</v>
      </c>
      <c r="AK37" s="12">
        <v>36333</v>
      </c>
      <c r="AL37" s="12">
        <v>41032</v>
      </c>
      <c r="AM37" s="12">
        <v>4699</v>
      </c>
      <c r="AN37" s="12">
        <v>5801329</v>
      </c>
      <c r="AO37" s="12">
        <v>1307061</v>
      </c>
      <c r="AP37" s="12">
        <v>1144862</v>
      </c>
      <c r="AQ37" s="13">
        <v>162199</v>
      </c>
      <c r="AR37" s="1">
        <v>0</v>
      </c>
      <c r="AS37" s="48" t="s">
        <v>43</v>
      </c>
      <c r="AT37" s="12">
        <v>80450</v>
      </c>
      <c r="AU37" s="12">
        <v>-19281</v>
      </c>
      <c r="AV37" s="12">
        <v>99731</v>
      </c>
      <c r="AW37" s="12">
        <v>4413818</v>
      </c>
      <c r="AX37" s="12">
        <v>1235169</v>
      </c>
      <c r="AY37" s="12">
        <v>940102</v>
      </c>
      <c r="AZ37" s="12">
        <v>2238547</v>
      </c>
      <c r="BA37" s="12">
        <v>25581439</v>
      </c>
      <c r="BB37" s="12">
        <v>16248</v>
      </c>
      <c r="BC37" s="13">
        <v>1574.4361767602165</v>
      </c>
      <c r="BE37" s="1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3"/>
      <c r="BS37" s="1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111"/>
      <c r="CE37" s="111"/>
      <c r="CF37" s="65"/>
      <c r="CG37" s="1"/>
      <c r="CH37" s="1"/>
      <c r="CI37" s="65"/>
      <c r="CJ37" s="65"/>
      <c r="CK37" s="65"/>
      <c r="CL37" s="65"/>
      <c r="CM37" s="65"/>
      <c r="CN37" s="65"/>
      <c r="CO37" s="65"/>
      <c r="CP37" s="65"/>
      <c r="CQ37" s="65"/>
      <c r="CR37" s="112"/>
      <c r="CS37" s="1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3"/>
      <c r="DG37" s="1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3"/>
      <c r="DV37" s="1"/>
      <c r="DW37" s="65"/>
      <c r="DX37" s="65"/>
      <c r="DY37" s="65"/>
      <c r="DZ37" s="65"/>
      <c r="EA37" s="65"/>
      <c r="EB37" s="65"/>
      <c r="EC37" s="65"/>
      <c r="ED37" s="49"/>
      <c r="EE37" s="49"/>
    </row>
    <row r="38" spans="1:135" ht="12">
      <c r="A38" s="117" t="s">
        <v>44</v>
      </c>
      <c r="B38" s="109">
        <f t="shared" si="0"/>
        <v>1931.4587251828632</v>
      </c>
      <c r="C38" s="109">
        <f t="shared" si="1"/>
        <v>1276.4570372156579</v>
      </c>
      <c r="D38" s="109">
        <f t="shared" si="2"/>
        <v>115.19291053773813</v>
      </c>
      <c r="E38" s="109">
        <f t="shared" si="3"/>
        <v>103.98480829515313</v>
      </c>
      <c r="F38" s="109">
        <f t="shared" si="4"/>
        <v>58.930391447632829</v>
      </c>
      <c r="G38" s="109">
        <f t="shared" si="5"/>
        <v>376.89357768668111</v>
      </c>
      <c r="H38" s="117" t="s">
        <v>44</v>
      </c>
      <c r="I38" s="119">
        <f t="shared" si="6"/>
        <v>24029278</v>
      </c>
      <c r="J38" s="115">
        <f t="shared" si="7"/>
        <v>15880402</v>
      </c>
      <c r="K38" s="115">
        <f t="shared" si="8"/>
        <v>1433115</v>
      </c>
      <c r="L38" s="115">
        <f t="shared" si="9"/>
        <v>1293675</v>
      </c>
      <c r="M38" s="115">
        <f t="shared" si="10"/>
        <v>733153</v>
      </c>
      <c r="N38" s="120">
        <f t="shared" si="11"/>
        <v>4688933</v>
      </c>
      <c r="P38" s="50" t="s">
        <v>44</v>
      </c>
      <c r="Q38" s="14">
        <v>15880402</v>
      </c>
      <c r="R38" s="14">
        <v>13599652</v>
      </c>
      <c r="S38" s="14">
        <v>2280750</v>
      </c>
      <c r="T38" s="14">
        <v>2005690</v>
      </c>
      <c r="U38" s="14">
        <v>275060</v>
      </c>
      <c r="V38" s="14">
        <v>1433115</v>
      </c>
      <c r="W38" s="14">
        <v>1653872</v>
      </c>
      <c r="X38" s="14">
        <v>220757</v>
      </c>
      <c r="Y38" s="14">
        <v>-125645</v>
      </c>
      <c r="Z38" s="14">
        <v>71819</v>
      </c>
      <c r="AA38" s="14">
        <v>197464</v>
      </c>
      <c r="AB38" s="15">
        <v>1525026</v>
      </c>
      <c r="AC38" s="1"/>
      <c r="AD38" s="50" t="s">
        <v>44</v>
      </c>
      <c r="AE38" s="12">
        <v>124547</v>
      </c>
      <c r="AF38" s="12">
        <v>143478</v>
      </c>
      <c r="AG38" s="12">
        <v>18931</v>
      </c>
      <c r="AH38" s="12">
        <v>48184</v>
      </c>
      <c r="AI38" s="12">
        <v>780074</v>
      </c>
      <c r="AJ38" s="12">
        <v>572221</v>
      </c>
      <c r="AK38" s="12">
        <v>33734</v>
      </c>
      <c r="AL38" s="12">
        <v>38096</v>
      </c>
      <c r="AM38" s="12">
        <v>4362</v>
      </c>
      <c r="AN38" s="12">
        <v>6715761</v>
      </c>
      <c r="AO38" s="12">
        <v>1293675</v>
      </c>
      <c r="AP38" s="12">
        <v>1195897</v>
      </c>
      <c r="AQ38" s="13">
        <v>97778</v>
      </c>
      <c r="AR38" s="1">
        <v>0</v>
      </c>
      <c r="AS38" s="50" t="s">
        <v>44</v>
      </c>
      <c r="AT38" s="12">
        <v>733153</v>
      </c>
      <c r="AU38" s="12">
        <v>657713</v>
      </c>
      <c r="AV38" s="12">
        <v>75440</v>
      </c>
      <c r="AW38" s="12">
        <v>4688933</v>
      </c>
      <c r="AX38" s="12">
        <v>1273641</v>
      </c>
      <c r="AY38" s="12">
        <v>926132</v>
      </c>
      <c r="AZ38" s="12">
        <v>2489160</v>
      </c>
      <c r="BA38" s="12">
        <v>24029278</v>
      </c>
      <c r="BB38" s="12">
        <v>12441</v>
      </c>
      <c r="BC38" s="13">
        <v>1931.4587251828632</v>
      </c>
      <c r="BE38" s="1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3"/>
      <c r="BS38" s="1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111"/>
      <c r="CE38" s="111"/>
      <c r="CF38" s="65"/>
      <c r="CG38" s="1"/>
      <c r="CH38" s="1"/>
      <c r="CI38" s="65"/>
      <c r="CJ38" s="65"/>
      <c r="CK38" s="65"/>
      <c r="CL38" s="65"/>
      <c r="CM38" s="65"/>
      <c r="CN38" s="65"/>
      <c r="CO38" s="65"/>
      <c r="CP38" s="65"/>
      <c r="CQ38" s="65"/>
      <c r="CR38" s="112"/>
      <c r="CS38" s="1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3"/>
      <c r="DG38" s="1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3"/>
      <c r="DV38" s="1"/>
      <c r="DW38" s="65"/>
      <c r="DX38" s="65"/>
      <c r="DY38" s="65"/>
      <c r="DZ38" s="65"/>
      <c r="EA38" s="65"/>
      <c r="EB38" s="65"/>
      <c r="EC38" s="65"/>
      <c r="ED38" s="49"/>
      <c r="EE38" s="49"/>
    </row>
    <row r="39" spans="1:135" ht="12">
      <c r="A39" s="108" t="s">
        <v>45</v>
      </c>
      <c r="B39" s="109">
        <f t="shared" si="0"/>
        <v>1690.6980282897557</v>
      </c>
      <c r="C39" s="109">
        <f t="shared" si="1"/>
        <v>1261.8793934847836</v>
      </c>
      <c r="D39" s="109">
        <f t="shared" si="2"/>
        <v>78.807811830261471</v>
      </c>
      <c r="E39" s="109">
        <f t="shared" si="3"/>
        <v>65.923542648949848</v>
      </c>
      <c r="F39" s="109">
        <f t="shared" si="4"/>
        <v>7.3662130304329194</v>
      </c>
      <c r="G39" s="109">
        <f t="shared" si="5"/>
        <v>276.72106729532788</v>
      </c>
      <c r="H39" s="108" t="s">
        <v>45</v>
      </c>
      <c r="I39" s="119">
        <f t="shared" si="6"/>
        <v>31555188</v>
      </c>
      <c r="J39" s="115">
        <f t="shared" si="7"/>
        <v>23551717</v>
      </c>
      <c r="K39" s="115">
        <f t="shared" si="8"/>
        <v>1470869</v>
      </c>
      <c r="L39" s="115">
        <f t="shared" si="9"/>
        <v>1230397</v>
      </c>
      <c r="M39" s="115">
        <f t="shared" si="10"/>
        <v>137483</v>
      </c>
      <c r="N39" s="120">
        <f t="shared" si="11"/>
        <v>5164722</v>
      </c>
      <c r="P39" s="45" t="s">
        <v>45</v>
      </c>
      <c r="Q39" s="1">
        <v>23551717</v>
      </c>
      <c r="R39" s="1">
        <v>20172202</v>
      </c>
      <c r="S39" s="1">
        <v>3379515</v>
      </c>
      <c r="T39" s="1">
        <v>2971496</v>
      </c>
      <c r="U39" s="1">
        <v>408019</v>
      </c>
      <c r="V39" s="1">
        <v>1470869</v>
      </c>
      <c r="W39" s="1">
        <v>1879391</v>
      </c>
      <c r="X39" s="1">
        <v>408522</v>
      </c>
      <c r="Y39" s="1">
        <v>-165024</v>
      </c>
      <c r="Z39" s="1">
        <v>204172</v>
      </c>
      <c r="AA39" s="1">
        <v>369196</v>
      </c>
      <c r="AB39" s="9">
        <v>1579855</v>
      </c>
      <c r="AC39" s="1"/>
      <c r="AD39" s="45" t="s">
        <v>45</v>
      </c>
      <c r="AE39" s="1">
        <v>208653</v>
      </c>
      <c r="AF39" s="1">
        <v>240732</v>
      </c>
      <c r="AG39" s="1">
        <v>32079</v>
      </c>
      <c r="AH39" s="1">
        <v>202894</v>
      </c>
      <c r="AI39" s="1">
        <v>1120030</v>
      </c>
      <c r="AJ39" s="1">
        <v>48278</v>
      </c>
      <c r="AK39" s="1">
        <v>56038</v>
      </c>
      <c r="AL39" s="1">
        <v>63285</v>
      </c>
      <c r="AM39" s="1">
        <v>7247</v>
      </c>
      <c r="AN39" s="1">
        <v>6532602</v>
      </c>
      <c r="AO39" s="1">
        <v>1230397</v>
      </c>
      <c r="AP39" s="1">
        <v>1063465</v>
      </c>
      <c r="AQ39" s="9">
        <v>166932</v>
      </c>
      <c r="AR39" s="1">
        <v>0</v>
      </c>
      <c r="AS39" s="45" t="s">
        <v>45</v>
      </c>
      <c r="AT39" s="1">
        <v>137483</v>
      </c>
      <c r="AU39" s="1">
        <v>44055</v>
      </c>
      <c r="AV39" s="1">
        <v>93428</v>
      </c>
      <c r="AW39" s="1">
        <v>5164722</v>
      </c>
      <c r="AX39" s="1">
        <v>628957</v>
      </c>
      <c r="AY39" s="1">
        <v>1198967</v>
      </c>
      <c r="AZ39" s="1">
        <v>3336798</v>
      </c>
      <c r="BA39" s="1">
        <v>31555188</v>
      </c>
      <c r="BB39" s="1">
        <v>18664</v>
      </c>
      <c r="BC39" s="9">
        <v>1690.6980282897557</v>
      </c>
      <c r="BE39" s="1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3"/>
      <c r="BS39" s="1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111"/>
      <c r="CE39" s="111"/>
      <c r="CF39" s="65"/>
      <c r="CG39" s="1"/>
      <c r="CH39" s="1"/>
      <c r="CI39" s="65"/>
      <c r="CJ39" s="65"/>
      <c r="CK39" s="65"/>
      <c r="CL39" s="65"/>
      <c r="CM39" s="65"/>
      <c r="CN39" s="65"/>
      <c r="CO39" s="65"/>
      <c r="CP39" s="65"/>
      <c r="CQ39" s="65"/>
      <c r="CR39" s="112"/>
      <c r="CS39" s="1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3"/>
      <c r="DG39" s="1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3"/>
      <c r="DV39" s="1"/>
      <c r="DW39" s="65"/>
      <c r="DX39" s="65"/>
      <c r="DY39" s="65"/>
      <c r="DZ39" s="65"/>
      <c r="EA39" s="65"/>
      <c r="EB39" s="65"/>
      <c r="EC39" s="65"/>
      <c r="ED39" s="49"/>
      <c r="EE39" s="49"/>
    </row>
    <row r="40" spans="1:135" ht="12">
      <c r="A40" s="116" t="s">
        <v>23</v>
      </c>
      <c r="B40" s="109">
        <f t="shared" si="0"/>
        <v>1560.6002036659877</v>
      </c>
      <c r="C40" s="109">
        <f t="shared" si="1"/>
        <v>1118.0488798370673</v>
      </c>
      <c r="D40" s="109">
        <f t="shared" si="2"/>
        <v>84.622606924643591</v>
      </c>
      <c r="E40" s="109">
        <f t="shared" si="3"/>
        <v>43.567617107942972</v>
      </c>
      <c r="F40" s="109">
        <f t="shared" si="4"/>
        <v>6.7486761710794294</v>
      </c>
      <c r="G40" s="109">
        <f t="shared" si="5"/>
        <v>307.61242362525456</v>
      </c>
      <c r="H40" s="116" t="s">
        <v>23</v>
      </c>
      <c r="I40" s="119">
        <f t="shared" si="6"/>
        <v>7662547</v>
      </c>
      <c r="J40" s="115">
        <f t="shared" si="7"/>
        <v>5489620</v>
      </c>
      <c r="K40" s="115">
        <f t="shared" si="8"/>
        <v>415497</v>
      </c>
      <c r="L40" s="115">
        <f t="shared" si="9"/>
        <v>213917</v>
      </c>
      <c r="M40" s="115">
        <f t="shared" si="10"/>
        <v>33136</v>
      </c>
      <c r="N40" s="120">
        <f t="shared" si="11"/>
        <v>1510377</v>
      </c>
      <c r="P40" s="48" t="s">
        <v>23</v>
      </c>
      <c r="Q40" s="12">
        <v>5489620</v>
      </c>
      <c r="R40" s="12">
        <v>4701109</v>
      </c>
      <c r="S40" s="12">
        <v>788511</v>
      </c>
      <c r="T40" s="12">
        <v>693562</v>
      </c>
      <c r="U40" s="12">
        <v>94949</v>
      </c>
      <c r="V40" s="12">
        <v>415497</v>
      </c>
      <c r="W40" s="12">
        <v>498686</v>
      </c>
      <c r="X40" s="12">
        <v>83189</v>
      </c>
      <c r="Y40" s="12">
        <v>-125</v>
      </c>
      <c r="Z40" s="12">
        <v>73210</v>
      </c>
      <c r="AA40" s="12">
        <v>73335</v>
      </c>
      <c r="AB40" s="9">
        <v>406126</v>
      </c>
      <c r="AC40" s="1"/>
      <c r="AD40" s="48" t="s">
        <v>23</v>
      </c>
      <c r="AE40" s="12">
        <v>55573</v>
      </c>
      <c r="AF40" s="12">
        <v>64199</v>
      </c>
      <c r="AG40" s="12">
        <v>8626</v>
      </c>
      <c r="AH40" s="12">
        <v>35371</v>
      </c>
      <c r="AI40" s="12">
        <v>296443</v>
      </c>
      <c r="AJ40" s="12">
        <v>18739</v>
      </c>
      <c r="AK40" s="12">
        <v>9496</v>
      </c>
      <c r="AL40" s="12">
        <v>10724</v>
      </c>
      <c r="AM40" s="12">
        <v>1228</v>
      </c>
      <c r="AN40" s="12">
        <v>1757430</v>
      </c>
      <c r="AO40" s="12">
        <v>213917</v>
      </c>
      <c r="AP40" s="12">
        <v>184986</v>
      </c>
      <c r="AQ40" s="13">
        <v>28931</v>
      </c>
      <c r="AR40" s="1">
        <v>0</v>
      </c>
      <c r="AS40" s="48" t="s">
        <v>23</v>
      </c>
      <c r="AT40" s="12">
        <v>33136</v>
      </c>
      <c r="AU40" s="12">
        <v>10883</v>
      </c>
      <c r="AV40" s="12">
        <v>22253</v>
      </c>
      <c r="AW40" s="12">
        <v>1510377</v>
      </c>
      <c r="AX40" s="12">
        <v>245440</v>
      </c>
      <c r="AY40" s="12">
        <v>168419</v>
      </c>
      <c r="AZ40" s="12">
        <v>1096518</v>
      </c>
      <c r="BA40" s="12">
        <v>7662547</v>
      </c>
      <c r="BB40" s="1">
        <v>4910</v>
      </c>
      <c r="BC40" s="9">
        <v>1560.6002036659877</v>
      </c>
      <c r="BE40" s="1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3"/>
      <c r="BS40" s="1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111"/>
      <c r="CE40" s="111"/>
      <c r="CF40" s="65"/>
      <c r="CG40" s="1"/>
      <c r="CH40" s="1"/>
      <c r="CI40" s="65"/>
      <c r="CJ40" s="65"/>
      <c r="CK40" s="65"/>
      <c r="CL40" s="65"/>
      <c r="CM40" s="65"/>
      <c r="CN40" s="65"/>
      <c r="CO40" s="65"/>
      <c r="CP40" s="65"/>
      <c r="CQ40" s="65"/>
      <c r="CR40" s="112"/>
      <c r="CS40" s="1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3"/>
      <c r="DG40" s="1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3"/>
      <c r="DV40" s="1"/>
      <c r="DW40" s="65"/>
      <c r="DX40" s="65"/>
      <c r="DY40" s="65"/>
      <c r="DZ40" s="65"/>
      <c r="EA40" s="65"/>
      <c r="EB40" s="65"/>
      <c r="EC40" s="65"/>
      <c r="ED40" s="49"/>
      <c r="EE40" s="49"/>
    </row>
    <row r="41" spans="1:135" ht="12">
      <c r="A41" s="108" t="s">
        <v>24</v>
      </c>
      <c r="B41" s="109">
        <f t="shared" si="0"/>
        <v>1979.9357162396279</v>
      </c>
      <c r="C41" s="109">
        <f t="shared" si="1"/>
        <v>1379.490289048965</v>
      </c>
      <c r="D41" s="109">
        <f t="shared" si="2"/>
        <v>136.59533144889213</v>
      </c>
      <c r="E41" s="109">
        <f t="shared" si="3"/>
        <v>154.91228230144981</v>
      </c>
      <c r="F41" s="109">
        <f t="shared" si="4"/>
        <v>6.415063371933984</v>
      </c>
      <c r="G41" s="109">
        <f t="shared" si="5"/>
        <v>302.52275006838698</v>
      </c>
      <c r="H41" s="108" t="s">
        <v>24</v>
      </c>
      <c r="I41" s="119">
        <f t="shared" si="6"/>
        <v>21713955</v>
      </c>
      <c r="J41" s="115">
        <f t="shared" si="7"/>
        <v>15128870</v>
      </c>
      <c r="K41" s="115">
        <f t="shared" si="8"/>
        <v>1498041</v>
      </c>
      <c r="L41" s="115">
        <f t="shared" si="9"/>
        <v>1698923</v>
      </c>
      <c r="M41" s="115">
        <f t="shared" si="10"/>
        <v>70354</v>
      </c>
      <c r="N41" s="120">
        <f t="shared" si="11"/>
        <v>3317767</v>
      </c>
      <c r="P41" s="45" t="s">
        <v>24</v>
      </c>
      <c r="Q41" s="1">
        <v>15128870</v>
      </c>
      <c r="R41" s="1">
        <v>12957843</v>
      </c>
      <c r="S41" s="1">
        <v>2171027</v>
      </c>
      <c r="T41" s="1">
        <v>1909071</v>
      </c>
      <c r="U41" s="1">
        <v>261956</v>
      </c>
      <c r="V41" s="1">
        <v>1498041</v>
      </c>
      <c r="W41" s="1">
        <v>1955741</v>
      </c>
      <c r="X41" s="1">
        <v>457700</v>
      </c>
      <c r="Y41" s="1">
        <v>-101966</v>
      </c>
      <c r="Z41" s="1">
        <v>335666</v>
      </c>
      <c r="AA41" s="1">
        <v>437632</v>
      </c>
      <c r="AB41" s="51">
        <v>1579418</v>
      </c>
      <c r="AC41" s="1"/>
      <c r="AD41" s="45" t="s">
        <v>24</v>
      </c>
      <c r="AE41" s="1">
        <v>104757</v>
      </c>
      <c r="AF41" s="1">
        <v>122163</v>
      </c>
      <c r="AG41" s="1">
        <v>17406</v>
      </c>
      <c r="AH41" s="1">
        <v>58078</v>
      </c>
      <c r="AI41" s="1">
        <v>727170</v>
      </c>
      <c r="AJ41" s="1">
        <v>689413</v>
      </c>
      <c r="AK41" s="1">
        <v>20589</v>
      </c>
      <c r="AL41" s="1">
        <v>23251</v>
      </c>
      <c r="AM41" s="1">
        <v>2662</v>
      </c>
      <c r="AN41" s="1">
        <v>5087044</v>
      </c>
      <c r="AO41" s="1">
        <v>1698923</v>
      </c>
      <c r="AP41" s="1">
        <v>1658869</v>
      </c>
      <c r="AQ41" s="9">
        <v>40054</v>
      </c>
      <c r="AR41" s="1">
        <v>0</v>
      </c>
      <c r="AS41" s="45" t="s">
        <v>24</v>
      </c>
      <c r="AT41" s="1">
        <v>70354</v>
      </c>
      <c r="AU41" s="1">
        <v>32492</v>
      </c>
      <c r="AV41" s="1">
        <v>37862</v>
      </c>
      <c r="AW41" s="1">
        <v>3317767</v>
      </c>
      <c r="AX41" s="1">
        <v>519178</v>
      </c>
      <c r="AY41" s="1">
        <v>784098</v>
      </c>
      <c r="AZ41" s="1">
        <v>2014491</v>
      </c>
      <c r="BA41" s="1">
        <v>21713955</v>
      </c>
      <c r="BB41" s="23">
        <v>10967</v>
      </c>
      <c r="BC41" s="51">
        <v>1979.9357162396279</v>
      </c>
      <c r="BE41" s="1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3"/>
      <c r="BS41" s="1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111"/>
      <c r="CE41" s="111"/>
      <c r="CF41" s="65"/>
      <c r="CG41" s="1"/>
      <c r="CH41" s="1"/>
      <c r="CI41" s="65"/>
      <c r="CJ41" s="65"/>
      <c r="CK41" s="65"/>
      <c r="CL41" s="65"/>
      <c r="CM41" s="65"/>
      <c r="CN41" s="65"/>
      <c r="CO41" s="65"/>
      <c r="CP41" s="65"/>
      <c r="CQ41" s="65"/>
      <c r="CR41" s="112"/>
      <c r="CS41" s="1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3"/>
      <c r="DG41" s="1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3"/>
      <c r="DV41" s="1"/>
      <c r="DW41" s="65"/>
      <c r="DX41" s="65"/>
      <c r="DY41" s="65"/>
      <c r="DZ41" s="65"/>
      <c r="EA41" s="65"/>
      <c r="EB41" s="65"/>
      <c r="EC41" s="65"/>
      <c r="ED41" s="49"/>
      <c r="EE41" s="49"/>
    </row>
    <row r="42" spans="1:135" ht="12">
      <c r="A42" s="108" t="s">
        <v>25</v>
      </c>
      <c r="B42" s="109">
        <f t="shared" si="0"/>
        <v>2157.0886224042119</v>
      </c>
      <c r="C42" s="109">
        <f t="shared" si="1"/>
        <v>1263.6719313639467</v>
      </c>
      <c r="D42" s="109">
        <f t="shared" si="2"/>
        <v>486.20327581164082</v>
      </c>
      <c r="E42" s="109">
        <f t="shared" si="3"/>
        <v>96.901725650775077</v>
      </c>
      <c r="F42" s="109">
        <f t="shared" si="4"/>
        <v>6.0207663059374088</v>
      </c>
      <c r="G42" s="109">
        <f t="shared" si="5"/>
        <v>304.29092327191188</v>
      </c>
      <c r="H42" s="108" t="s">
        <v>25</v>
      </c>
      <c r="I42" s="119">
        <f t="shared" si="6"/>
        <v>22125258</v>
      </c>
      <c r="J42" s="115">
        <f t="shared" si="7"/>
        <v>12961483</v>
      </c>
      <c r="K42" s="115">
        <f t="shared" si="8"/>
        <v>4986987</v>
      </c>
      <c r="L42" s="115">
        <f t="shared" si="9"/>
        <v>993921</v>
      </c>
      <c r="M42" s="115">
        <f t="shared" si="10"/>
        <v>61755</v>
      </c>
      <c r="N42" s="120">
        <f t="shared" si="11"/>
        <v>3121112</v>
      </c>
      <c r="P42" s="45" t="s">
        <v>25</v>
      </c>
      <c r="Q42" s="1">
        <v>12961483</v>
      </c>
      <c r="R42" s="1">
        <v>11103707</v>
      </c>
      <c r="S42" s="1">
        <v>1857776</v>
      </c>
      <c r="T42" s="1">
        <v>1633652</v>
      </c>
      <c r="U42" s="1">
        <v>224124</v>
      </c>
      <c r="V42" s="1">
        <v>4986987</v>
      </c>
      <c r="W42" s="1">
        <v>5229641</v>
      </c>
      <c r="X42" s="1">
        <v>242654</v>
      </c>
      <c r="Y42" s="1">
        <v>-105006</v>
      </c>
      <c r="Z42" s="1">
        <v>118714</v>
      </c>
      <c r="AA42" s="1">
        <v>223720</v>
      </c>
      <c r="AB42" s="9">
        <v>5078874</v>
      </c>
      <c r="AC42" s="1"/>
      <c r="AD42" s="45" t="s">
        <v>25</v>
      </c>
      <c r="AE42" s="1">
        <v>107121</v>
      </c>
      <c r="AF42" s="1">
        <v>124358</v>
      </c>
      <c r="AG42" s="1">
        <v>17237</v>
      </c>
      <c r="AH42" s="1">
        <v>3028389</v>
      </c>
      <c r="AI42" s="1">
        <v>722664</v>
      </c>
      <c r="AJ42" s="1">
        <v>1220700</v>
      </c>
      <c r="AK42" s="1">
        <v>13119</v>
      </c>
      <c r="AL42" s="1">
        <v>14816</v>
      </c>
      <c r="AM42" s="1">
        <v>1697</v>
      </c>
      <c r="AN42" s="1">
        <v>4176788</v>
      </c>
      <c r="AO42" s="1">
        <v>993921</v>
      </c>
      <c r="AP42" s="1">
        <v>853800</v>
      </c>
      <c r="AQ42" s="9">
        <v>140121</v>
      </c>
      <c r="AR42" s="1">
        <v>0</v>
      </c>
      <c r="AS42" s="45" t="s">
        <v>25</v>
      </c>
      <c r="AT42" s="1">
        <v>61755</v>
      </c>
      <c r="AU42" s="1">
        <v>16700</v>
      </c>
      <c r="AV42" s="1">
        <v>45055</v>
      </c>
      <c r="AW42" s="1">
        <v>3121112</v>
      </c>
      <c r="AX42" s="1">
        <v>630572</v>
      </c>
      <c r="AY42" s="1">
        <v>761736</v>
      </c>
      <c r="AZ42" s="1">
        <v>1728804</v>
      </c>
      <c r="BA42" s="1">
        <v>22125258</v>
      </c>
      <c r="BB42" s="1">
        <v>10257</v>
      </c>
      <c r="BC42" s="9">
        <v>2157.0886224042119</v>
      </c>
      <c r="BE42" s="1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3"/>
      <c r="BS42" s="1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111"/>
      <c r="CE42" s="111"/>
      <c r="CF42" s="65"/>
      <c r="CG42" s="1"/>
      <c r="CH42" s="1"/>
      <c r="CI42" s="65"/>
      <c r="CJ42" s="65"/>
      <c r="CK42" s="65"/>
      <c r="CL42" s="65"/>
      <c r="CM42" s="65"/>
      <c r="CN42" s="65"/>
      <c r="CO42" s="65"/>
      <c r="CP42" s="65"/>
      <c r="CQ42" s="65"/>
      <c r="CR42" s="112"/>
      <c r="CS42" s="1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3"/>
      <c r="DG42" s="1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3"/>
      <c r="DV42" s="1"/>
      <c r="DW42" s="65"/>
      <c r="DX42" s="65"/>
      <c r="DY42" s="65"/>
      <c r="DZ42" s="65"/>
      <c r="EA42" s="65"/>
      <c r="EB42" s="65"/>
      <c r="EC42" s="65"/>
      <c r="ED42" s="49"/>
      <c r="EE42" s="49"/>
    </row>
    <row r="43" spans="1:135" ht="12">
      <c r="A43" s="108" t="s">
        <v>26</v>
      </c>
      <c r="B43" s="109">
        <f t="shared" si="0"/>
        <v>1617.1620469083155</v>
      </c>
      <c r="C43" s="109">
        <f t="shared" si="1"/>
        <v>1137.6507936507937</v>
      </c>
      <c r="D43" s="109">
        <f t="shared" si="2"/>
        <v>123.65505804311775</v>
      </c>
      <c r="E43" s="109">
        <f t="shared" si="3"/>
        <v>84.053541814735851</v>
      </c>
      <c r="F43" s="109">
        <f t="shared" si="4"/>
        <v>10.575219142383322</v>
      </c>
      <c r="G43" s="109">
        <f t="shared" si="5"/>
        <v>261.22743425728498</v>
      </c>
      <c r="H43" s="108" t="s">
        <v>26</v>
      </c>
      <c r="I43" s="119">
        <f t="shared" si="6"/>
        <v>6826041</v>
      </c>
      <c r="J43" s="115">
        <f t="shared" si="7"/>
        <v>4802024</v>
      </c>
      <c r="K43" s="115">
        <f t="shared" si="8"/>
        <v>521948</v>
      </c>
      <c r="L43" s="115">
        <f t="shared" si="9"/>
        <v>354790</v>
      </c>
      <c r="M43" s="115">
        <f t="shared" si="10"/>
        <v>44638</v>
      </c>
      <c r="N43" s="120">
        <f t="shared" si="11"/>
        <v>1102641</v>
      </c>
      <c r="P43" s="45" t="s">
        <v>26</v>
      </c>
      <c r="Q43" s="1">
        <v>4802024</v>
      </c>
      <c r="R43" s="1">
        <v>4112710</v>
      </c>
      <c r="S43" s="1">
        <v>689314</v>
      </c>
      <c r="T43" s="1">
        <v>606236</v>
      </c>
      <c r="U43" s="1">
        <v>83078</v>
      </c>
      <c r="V43" s="1">
        <v>521948</v>
      </c>
      <c r="W43" s="1">
        <v>603523</v>
      </c>
      <c r="X43" s="1">
        <v>81575</v>
      </c>
      <c r="Y43" s="1">
        <v>-34926</v>
      </c>
      <c r="Z43" s="1">
        <v>38921</v>
      </c>
      <c r="AA43" s="1">
        <v>73847</v>
      </c>
      <c r="AB43" s="9">
        <v>552918</v>
      </c>
      <c r="AC43" s="1"/>
      <c r="AD43" s="45" t="s">
        <v>26</v>
      </c>
      <c r="AE43" s="1">
        <v>46389</v>
      </c>
      <c r="AF43" s="1">
        <v>53605</v>
      </c>
      <c r="AG43" s="1">
        <v>7216</v>
      </c>
      <c r="AH43" s="1">
        <v>39939</v>
      </c>
      <c r="AI43" s="1">
        <v>230076</v>
      </c>
      <c r="AJ43" s="1">
        <v>236514</v>
      </c>
      <c r="AK43" s="1">
        <v>3956</v>
      </c>
      <c r="AL43" s="1">
        <v>4468</v>
      </c>
      <c r="AM43" s="1">
        <v>512</v>
      </c>
      <c r="AN43" s="1">
        <v>1502069</v>
      </c>
      <c r="AO43" s="1">
        <v>354790</v>
      </c>
      <c r="AP43" s="1">
        <v>317146</v>
      </c>
      <c r="AQ43" s="9">
        <v>37644</v>
      </c>
      <c r="AR43" s="1">
        <v>0</v>
      </c>
      <c r="AS43" s="45" t="s">
        <v>26</v>
      </c>
      <c r="AT43" s="1">
        <v>44638</v>
      </c>
      <c r="AU43" s="1">
        <v>25025</v>
      </c>
      <c r="AV43" s="1">
        <v>19613</v>
      </c>
      <c r="AW43" s="1">
        <v>1102641</v>
      </c>
      <c r="AX43" s="1">
        <v>209963</v>
      </c>
      <c r="AY43" s="1">
        <v>218773</v>
      </c>
      <c r="AZ43" s="1">
        <v>673905</v>
      </c>
      <c r="BA43" s="1">
        <v>6826041</v>
      </c>
      <c r="BB43" s="1">
        <v>4221</v>
      </c>
      <c r="BC43" s="9">
        <v>1617.1620469083155</v>
      </c>
      <c r="BE43" s="1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3"/>
      <c r="BS43" s="1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111"/>
      <c r="CE43" s="111"/>
      <c r="CF43" s="65"/>
      <c r="CG43" s="1"/>
      <c r="CH43" s="1"/>
      <c r="CI43" s="65"/>
      <c r="CJ43" s="65"/>
      <c r="CK43" s="65"/>
      <c r="CL43" s="65"/>
      <c r="CM43" s="65"/>
      <c r="CN43" s="65"/>
      <c r="CO43" s="65"/>
      <c r="CP43" s="65"/>
      <c r="CQ43" s="65"/>
      <c r="CR43" s="112"/>
      <c r="CS43" s="1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3"/>
      <c r="DG43" s="1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3"/>
      <c r="DV43" s="1"/>
      <c r="DW43" s="65"/>
      <c r="DX43" s="65"/>
      <c r="DY43" s="65"/>
      <c r="DZ43" s="65"/>
      <c r="EA43" s="65"/>
      <c r="EB43" s="65"/>
      <c r="EC43" s="65"/>
      <c r="ED43" s="49"/>
      <c r="EE43" s="49"/>
    </row>
    <row r="44" spans="1:135" ht="12">
      <c r="A44" s="108" t="s">
        <v>27</v>
      </c>
      <c r="B44" s="109">
        <f t="shared" si="0"/>
        <v>1520.2010265183917</v>
      </c>
      <c r="C44" s="109">
        <f t="shared" si="1"/>
        <v>1073.7754491017963</v>
      </c>
      <c r="D44" s="109">
        <f t="shared" si="2"/>
        <v>66.940119760479035</v>
      </c>
      <c r="E44" s="109">
        <f t="shared" si="3"/>
        <v>43.727117194183066</v>
      </c>
      <c r="F44" s="109">
        <f t="shared" si="4"/>
        <v>13.127459366980325</v>
      </c>
      <c r="G44" s="109">
        <f t="shared" si="5"/>
        <v>322.63088109495294</v>
      </c>
      <c r="H44" s="108" t="s">
        <v>27</v>
      </c>
      <c r="I44" s="119">
        <f t="shared" si="6"/>
        <v>3554230</v>
      </c>
      <c r="J44" s="115">
        <f t="shared" si="7"/>
        <v>2510487</v>
      </c>
      <c r="K44" s="115">
        <f t="shared" si="8"/>
        <v>156506</v>
      </c>
      <c r="L44" s="115">
        <f t="shared" si="9"/>
        <v>102234</v>
      </c>
      <c r="M44" s="115">
        <f t="shared" si="10"/>
        <v>30692</v>
      </c>
      <c r="N44" s="120">
        <f t="shared" si="11"/>
        <v>754311</v>
      </c>
      <c r="P44" s="45" t="s">
        <v>27</v>
      </c>
      <c r="Q44" s="1">
        <v>2510487</v>
      </c>
      <c r="R44" s="1">
        <v>2149851</v>
      </c>
      <c r="S44" s="1">
        <v>360636</v>
      </c>
      <c r="T44" s="1">
        <v>317126</v>
      </c>
      <c r="U44" s="1">
        <v>43510</v>
      </c>
      <c r="V44" s="1">
        <v>156506</v>
      </c>
      <c r="W44" s="1">
        <v>252090</v>
      </c>
      <c r="X44" s="1">
        <v>95584</v>
      </c>
      <c r="Y44" s="1">
        <v>-44182</v>
      </c>
      <c r="Z44" s="1">
        <v>46662</v>
      </c>
      <c r="AA44" s="1">
        <v>90844</v>
      </c>
      <c r="AB44" s="9">
        <v>195322</v>
      </c>
      <c r="AC44" s="1"/>
      <c r="AD44" s="45" t="s">
        <v>27</v>
      </c>
      <c r="AE44" s="1">
        <v>26145</v>
      </c>
      <c r="AF44" s="1">
        <v>30191</v>
      </c>
      <c r="AG44" s="1">
        <v>4046</v>
      </c>
      <c r="AH44" s="1">
        <v>20335</v>
      </c>
      <c r="AI44" s="1">
        <v>112797</v>
      </c>
      <c r="AJ44" s="1">
        <v>36045</v>
      </c>
      <c r="AK44" s="1">
        <v>5366</v>
      </c>
      <c r="AL44" s="1">
        <v>6060</v>
      </c>
      <c r="AM44" s="1">
        <v>694</v>
      </c>
      <c r="AN44" s="1">
        <v>887237</v>
      </c>
      <c r="AO44" s="1">
        <v>102234</v>
      </c>
      <c r="AP44" s="1">
        <v>90043</v>
      </c>
      <c r="AQ44" s="9">
        <v>12191</v>
      </c>
      <c r="AR44" s="1">
        <v>0</v>
      </c>
      <c r="AS44" s="45" t="s">
        <v>27</v>
      </c>
      <c r="AT44" s="1">
        <v>30692</v>
      </c>
      <c r="AU44" s="1">
        <v>14374</v>
      </c>
      <c r="AV44" s="1">
        <v>16318</v>
      </c>
      <c r="AW44" s="1">
        <v>754311</v>
      </c>
      <c r="AX44" s="1">
        <v>273660</v>
      </c>
      <c r="AY44" s="1">
        <v>120938</v>
      </c>
      <c r="AZ44" s="1">
        <v>359713</v>
      </c>
      <c r="BA44" s="1">
        <v>3554230</v>
      </c>
      <c r="BB44" s="1">
        <v>2338</v>
      </c>
      <c r="BC44" s="9">
        <v>1520.2010265183917</v>
      </c>
      <c r="BE44" s="1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3"/>
      <c r="BS44" s="1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111"/>
      <c r="CE44" s="111"/>
      <c r="CF44" s="65"/>
      <c r="CG44" s="1"/>
      <c r="CH44" s="1"/>
      <c r="CI44" s="65"/>
      <c r="CJ44" s="65"/>
      <c r="CK44" s="65"/>
      <c r="CL44" s="65"/>
      <c r="CM44" s="65"/>
      <c r="CN44" s="65"/>
      <c r="CO44" s="65"/>
      <c r="CP44" s="65"/>
      <c r="CQ44" s="65"/>
      <c r="CR44" s="112"/>
      <c r="CS44" s="1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3"/>
      <c r="DG44" s="1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3"/>
      <c r="DV44" s="1"/>
      <c r="DW44" s="65"/>
      <c r="DX44" s="65"/>
      <c r="DY44" s="65"/>
      <c r="DZ44" s="65"/>
      <c r="EA44" s="65"/>
      <c r="EB44" s="65"/>
      <c r="EC44" s="65"/>
      <c r="ED44" s="49"/>
      <c r="EE44" s="49"/>
    </row>
    <row r="45" spans="1:135" ht="12">
      <c r="A45" s="108" t="s">
        <v>28</v>
      </c>
      <c r="B45" s="109">
        <f t="shared" si="0"/>
        <v>1624.5384291429775</v>
      </c>
      <c r="C45" s="109">
        <f t="shared" si="1"/>
        <v>1161.3078542851126</v>
      </c>
      <c r="D45" s="109">
        <f t="shared" si="2"/>
        <v>73.058117498420714</v>
      </c>
      <c r="E45" s="109">
        <f t="shared" si="3"/>
        <v>77.943145925457998</v>
      </c>
      <c r="F45" s="109">
        <f t="shared" si="4"/>
        <v>11.25815961255001</v>
      </c>
      <c r="G45" s="109">
        <f t="shared" si="5"/>
        <v>300.97115182143608</v>
      </c>
      <c r="H45" s="108" t="s">
        <v>28</v>
      </c>
      <c r="I45" s="119">
        <f t="shared" si="6"/>
        <v>7714933</v>
      </c>
      <c r="J45" s="115">
        <f t="shared" si="7"/>
        <v>5515051</v>
      </c>
      <c r="K45" s="115">
        <f t="shared" si="8"/>
        <v>346953</v>
      </c>
      <c r="L45" s="115">
        <f t="shared" si="9"/>
        <v>370152</v>
      </c>
      <c r="M45" s="115">
        <f t="shared" si="10"/>
        <v>53465</v>
      </c>
      <c r="N45" s="120">
        <f t="shared" si="11"/>
        <v>1429312</v>
      </c>
      <c r="P45" s="45" t="s">
        <v>28</v>
      </c>
      <c r="Q45" s="1">
        <v>5515051</v>
      </c>
      <c r="R45" s="1">
        <v>4723345</v>
      </c>
      <c r="S45" s="1">
        <v>791706</v>
      </c>
      <c r="T45" s="1">
        <v>696501</v>
      </c>
      <c r="U45" s="1">
        <v>95205</v>
      </c>
      <c r="V45" s="1">
        <v>346953</v>
      </c>
      <c r="W45" s="1">
        <v>627044</v>
      </c>
      <c r="X45" s="1">
        <v>280091</v>
      </c>
      <c r="Y45" s="1">
        <v>-57776</v>
      </c>
      <c r="Z45" s="1">
        <v>213598</v>
      </c>
      <c r="AA45" s="1">
        <v>271374</v>
      </c>
      <c r="AB45" s="9">
        <v>393835</v>
      </c>
      <c r="AC45" s="1"/>
      <c r="AD45" s="45" t="s">
        <v>28</v>
      </c>
      <c r="AE45" s="1">
        <v>46425</v>
      </c>
      <c r="AF45" s="1">
        <v>53733</v>
      </c>
      <c r="AG45" s="1">
        <v>7308</v>
      </c>
      <c r="AH45" s="1">
        <v>6914</v>
      </c>
      <c r="AI45" s="1">
        <v>286656</v>
      </c>
      <c r="AJ45" s="1">
        <v>53840</v>
      </c>
      <c r="AK45" s="1">
        <v>10894</v>
      </c>
      <c r="AL45" s="1">
        <v>12303</v>
      </c>
      <c r="AM45" s="1">
        <v>1409</v>
      </c>
      <c r="AN45" s="1">
        <v>1852929</v>
      </c>
      <c r="AO45" s="1">
        <v>370152</v>
      </c>
      <c r="AP45" s="1">
        <v>351444</v>
      </c>
      <c r="AQ45" s="9">
        <v>18708</v>
      </c>
      <c r="AR45" s="1">
        <v>0</v>
      </c>
      <c r="AS45" s="45" t="s">
        <v>28</v>
      </c>
      <c r="AT45" s="1">
        <v>53465</v>
      </c>
      <c r="AU45" s="1">
        <v>34750</v>
      </c>
      <c r="AV45" s="1">
        <v>18715</v>
      </c>
      <c r="AW45" s="1">
        <v>1429312</v>
      </c>
      <c r="AX45" s="1">
        <v>380196</v>
      </c>
      <c r="AY45" s="1">
        <v>211953</v>
      </c>
      <c r="AZ45" s="1">
        <v>837163</v>
      </c>
      <c r="BA45" s="1">
        <v>7714933</v>
      </c>
      <c r="BB45" s="1">
        <v>4749</v>
      </c>
      <c r="BC45" s="9">
        <v>1624.5384291429775</v>
      </c>
      <c r="BE45" s="1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3"/>
      <c r="BS45" s="1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111"/>
      <c r="CE45" s="111"/>
      <c r="CF45" s="65"/>
      <c r="CG45" s="1"/>
      <c r="CH45" s="1"/>
      <c r="CI45" s="65"/>
      <c r="CJ45" s="65"/>
      <c r="CK45" s="65"/>
      <c r="CL45" s="65"/>
      <c r="CM45" s="65"/>
      <c r="CN45" s="65"/>
      <c r="CO45" s="65"/>
      <c r="CP45" s="65"/>
      <c r="CQ45" s="65"/>
      <c r="CR45" s="112"/>
      <c r="CS45" s="1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3"/>
      <c r="DG45" s="1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3"/>
      <c r="DV45" s="1"/>
      <c r="DW45" s="65"/>
      <c r="DX45" s="65"/>
      <c r="DY45" s="65"/>
      <c r="DZ45" s="65"/>
      <c r="EA45" s="65"/>
      <c r="EB45" s="65"/>
      <c r="EC45" s="65"/>
      <c r="ED45" s="49"/>
      <c r="EE45" s="49"/>
    </row>
    <row r="46" spans="1:135" ht="12">
      <c r="A46" s="108" t="s">
        <v>29</v>
      </c>
      <c r="B46" s="109">
        <f t="shared" si="0"/>
        <v>2073.9318777292578</v>
      </c>
      <c r="C46" s="109">
        <f t="shared" si="1"/>
        <v>1505.7737991266376</v>
      </c>
      <c r="D46" s="109">
        <f t="shared" si="2"/>
        <v>67.644541484716157</v>
      </c>
      <c r="E46" s="109">
        <f t="shared" si="3"/>
        <v>-128.82882096069869</v>
      </c>
      <c r="F46" s="109">
        <f t="shared" si="4"/>
        <v>8.6113537117903931</v>
      </c>
      <c r="G46" s="109">
        <f t="shared" si="5"/>
        <v>620.73100436681227</v>
      </c>
      <c r="H46" s="108" t="s">
        <v>29</v>
      </c>
      <c r="I46" s="119">
        <f t="shared" si="6"/>
        <v>2374652</v>
      </c>
      <c r="J46" s="115">
        <f t="shared" si="7"/>
        <v>1724111</v>
      </c>
      <c r="K46" s="115">
        <f t="shared" si="8"/>
        <v>77453</v>
      </c>
      <c r="L46" s="115">
        <f t="shared" si="9"/>
        <v>-147509</v>
      </c>
      <c r="M46" s="115">
        <f t="shared" si="10"/>
        <v>9860</v>
      </c>
      <c r="N46" s="120">
        <f t="shared" si="11"/>
        <v>710737</v>
      </c>
      <c r="P46" s="45" t="s">
        <v>29</v>
      </c>
      <c r="Q46" s="1">
        <v>1724111</v>
      </c>
      <c r="R46" s="1">
        <v>1476941</v>
      </c>
      <c r="S46" s="1">
        <v>247170</v>
      </c>
      <c r="T46" s="1">
        <v>217251</v>
      </c>
      <c r="U46" s="1">
        <v>29919</v>
      </c>
      <c r="V46" s="1">
        <v>77453</v>
      </c>
      <c r="W46" s="1">
        <v>189769</v>
      </c>
      <c r="X46" s="1">
        <v>112316</v>
      </c>
      <c r="Y46" s="1">
        <v>-50196</v>
      </c>
      <c r="Z46" s="1">
        <v>59729</v>
      </c>
      <c r="AA46" s="1">
        <v>109925</v>
      </c>
      <c r="AB46" s="9">
        <v>127237</v>
      </c>
      <c r="AC46" s="1"/>
      <c r="AD46" s="45" t="s">
        <v>29</v>
      </c>
      <c r="AE46" s="1">
        <v>14619</v>
      </c>
      <c r="AF46" s="1">
        <v>16957</v>
      </c>
      <c r="AG46" s="1">
        <v>2338</v>
      </c>
      <c r="AH46" s="1">
        <v>28007</v>
      </c>
      <c r="AI46" s="1">
        <v>79636</v>
      </c>
      <c r="AJ46" s="1">
        <v>4975</v>
      </c>
      <c r="AK46" s="1">
        <v>412</v>
      </c>
      <c r="AL46" s="1">
        <v>465</v>
      </c>
      <c r="AM46" s="1">
        <v>53</v>
      </c>
      <c r="AN46" s="1">
        <v>573088</v>
      </c>
      <c r="AO46" s="1">
        <v>-147509</v>
      </c>
      <c r="AP46" s="1">
        <v>-157832</v>
      </c>
      <c r="AQ46" s="9">
        <v>10323</v>
      </c>
      <c r="AR46" s="1">
        <v>0</v>
      </c>
      <c r="AS46" s="45" t="s">
        <v>29</v>
      </c>
      <c r="AT46" s="1">
        <v>9860</v>
      </c>
      <c r="AU46" s="1">
        <v>-7859</v>
      </c>
      <c r="AV46" s="1">
        <v>17719</v>
      </c>
      <c r="AW46" s="1">
        <v>710737</v>
      </c>
      <c r="AX46" s="1">
        <v>368397</v>
      </c>
      <c r="AY46" s="1">
        <v>63473</v>
      </c>
      <c r="AZ46" s="1">
        <v>278867</v>
      </c>
      <c r="BA46" s="1">
        <v>2374652</v>
      </c>
      <c r="BB46" s="1">
        <v>1145</v>
      </c>
      <c r="BC46" s="9">
        <v>2073.9318777292578</v>
      </c>
      <c r="BE46" s="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3"/>
      <c r="BS46" s="1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111"/>
      <c r="CE46" s="111"/>
      <c r="CF46" s="65"/>
      <c r="CG46" s="1"/>
      <c r="CH46" s="1"/>
      <c r="CI46" s="65"/>
      <c r="CJ46" s="65"/>
      <c r="CK46" s="65"/>
      <c r="CL46" s="65"/>
      <c r="CM46" s="65"/>
      <c r="CN46" s="65"/>
      <c r="CO46" s="65"/>
      <c r="CP46" s="65"/>
      <c r="CQ46" s="65"/>
      <c r="CR46" s="112"/>
      <c r="CS46" s="1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3"/>
      <c r="DG46" s="1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3"/>
      <c r="DV46" s="1"/>
      <c r="DW46" s="65"/>
      <c r="DX46" s="65"/>
      <c r="DY46" s="65"/>
      <c r="DZ46" s="65"/>
      <c r="EA46" s="65"/>
      <c r="EB46" s="65"/>
      <c r="EC46" s="65"/>
      <c r="ED46" s="49"/>
      <c r="EE46" s="49"/>
    </row>
    <row r="47" spans="1:135" ht="12">
      <c r="A47" s="108" t="s">
        <v>30</v>
      </c>
      <c r="B47" s="109">
        <f t="shared" si="0"/>
        <v>2130.0807262569833</v>
      </c>
      <c r="C47" s="109">
        <f t="shared" si="1"/>
        <v>1197.0377094972066</v>
      </c>
      <c r="D47" s="109">
        <f t="shared" si="2"/>
        <v>74.344692737430165</v>
      </c>
      <c r="E47" s="109">
        <f t="shared" si="3"/>
        <v>115.00810055865922</v>
      </c>
      <c r="F47" s="109">
        <f t="shared" si="4"/>
        <v>535.71899441340781</v>
      </c>
      <c r="G47" s="109">
        <f t="shared" si="5"/>
        <v>207.97122905027933</v>
      </c>
      <c r="H47" s="108" t="s">
        <v>30</v>
      </c>
      <c r="I47" s="119">
        <f t="shared" si="6"/>
        <v>7625689</v>
      </c>
      <c r="J47" s="115">
        <f t="shared" si="7"/>
        <v>4285395</v>
      </c>
      <c r="K47" s="115">
        <f t="shared" si="8"/>
        <v>266154</v>
      </c>
      <c r="L47" s="115">
        <f t="shared" si="9"/>
        <v>411729</v>
      </c>
      <c r="M47" s="115">
        <f t="shared" si="10"/>
        <v>1917874</v>
      </c>
      <c r="N47" s="120">
        <f t="shared" si="11"/>
        <v>744537</v>
      </c>
      <c r="P47" s="45" t="s">
        <v>30</v>
      </c>
      <c r="Q47" s="1">
        <v>4285395</v>
      </c>
      <c r="R47" s="1">
        <v>3669750</v>
      </c>
      <c r="S47" s="1">
        <v>615645</v>
      </c>
      <c r="T47" s="1">
        <v>541512</v>
      </c>
      <c r="U47" s="1">
        <v>74133</v>
      </c>
      <c r="V47" s="1">
        <v>266154</v>
      </c>
      <c r="W47" s="1">
        <v>368542</v>
      </c>
      <c r="X47" s="1">
        <v>102388</v>
      </c>
      <c r="Y47" s="1">
        <v>-25683</v>
      </c>
      <c r="Z47" s="1">
        <v>70751</v>
      </c>
      <c r="AA47" s="1">
        <v>96434</v>
      </c>
      <c r="AB47" s="9">
        <v>288838</v>
      </c>
      <c r="AC47" s="1"/>
      <c r="AD47" s="45" t="s">
        <v>30</v>
      </c>
      <c r="AE47" s="1">
        <v>34392</v>
      </c>
      <c r="AF47" s="1">
        <v>39958</v>
      </c>
      <c r="AG47" s="1">
        <v>5566</v>
      </c>
      <c r="AH47" s="1">
        <v>220</v>
      </c>
      <c r="AI47" s="1">
        <v>194621</v>
      </c>
      <c r="AJ47" s="1">
        <v>59605</v>
      </c>
      <c r="AK47" s="1">
        <v>2999</v>
      </c>
      <c r="AL47" s="1">
        <v>3387</v>
      </c>
      <c r="AM47" s="1">
        <v>388</v>
      </c>
      <c r="AN47" s="1">
        <v>3074140</v>
      </c>
      <c r="AO47" s="1">
        <v>411729</v>
      </c>
      <c r="AP47" s="1">
        <v>398291</v>
      </c>
      <c r="AQ47" s="9">
        <v>13438</v>
      </c>
      <c r="AR47" s="1">
        <v>0</v>
      </c>
      <c r="AS47" s="45" t="s">
        <v>30</v>
      </c>
      <c r="AT47" s="1">
        <v>1917874</v>
      </c>
      <c r="AU47" s="1">
        <v>1904343</v>
      </c>
      <c r="AV47" s="1">
        <v>13531</v>
      </c>
      <c r="AW47" s="1">
        <v>744537</v>
      </c>
      <c r="AX47" s="1">
        <v>48444</v>
      </c>
      <c r="AY47" s="1">
        <v>186848</v>
      </c>
      <c r="AZ47" s="1">
        <v>509245</v>
      </c>
      <c r="BA47" s="1">
        <v>7625689</v>
      </c>
      <c r="BB47" s="1">
        <v>3580</v>
      </c>
      <c r="BC47" s="9">
        <v>2130.0807262569833</v>
      </c>
      <c r="BE47" s="1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3"/>
      <c r="BS47" s="1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111"/>
      <c r="CE47" s="111"/>
      <c r="CF47" s="65"/>
      <c r="CG47" s="1"/>
      <c r="CH47" s="1"/>
      <c r="CI47" s="65"/>
      <c r="CJ47" s="65"/>
      <c r="CK47" s="65"/>
      <c r="CL47" s="65"/>
      <c r="CM47" s="65"/>
      <c r="CN47" s="65"/>
      <c r="CO47" s="65"/>
      <c r="CP47" s="65"/>
      <c r="CQ47" s="65"/>
      <c r="CR47" s="112"/>
      <c r="CS47" s="1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3"/>
      <c r="DG47" s="1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3"/>
      <c r="DV47" s="1"/>
      <c r="DW47" s="65"/>
      <c r="DX47" s="65"/>
      <c r="DY47" s="65"/>
      <c r="DZ47" s="65"/>
      <c r="EA47" s="65"/>
      <c r="EB47" s="65"/>
      <c r="EC47" s="65"/>
      <c r="ED47" s="49"/>
      <c r="EE47" s="49"/>
    </row>
    <row r="48" spans="1:135" ht="12">
      <c r="A48" s="108" t="s">
        <v>31</v>
      </c>
      <c r="B48" s="109">
        <f t="shared" si="0"/>
        <v>1424.7808695652175</v>
      </c>
      <c r="C48" s="109">
        <f t="shared" si="1"/>
        <v>1072.2499378881987</v>
      </c>
      <c r="D48" s="109">
        <f t="shared" si="2"/>
        <v>58.996273291925469</v>
      </c>
      <c r="E48" s="109">
        <f t="shared" si="3"/>
        <v>24.343850931677018</v>
      </c>
      <c r="F48" s="109">
        <f t="shared" si="4"/>
        <v>9.4780124223602478</v>
      </c>
      <c r="G48" s="109">
        <f t="shared" si="5"/>
        <v>259.71279503105592</v>
      </c>
      <c r="H48" s="108" t="s">
        <v>31</v>
      </c>
      <c r="I48" s="119">
        <f t="shared" si="6"/>
        <v>5734743</v>
      </c>
      <c r="J48" s="115">
        <f t="shared" si="7"/>
        <v>4315806</v>
      </c>
      <c r="K48" s="115">
        <f t="shared" si="8"/>
        <v>237460</v>
      </c>
      <c r="L48" s="115">
        <f t="shared" si="9"/>
        <v>97984</v>
      </c>
      <c r="M48" s="115">
        <f t="shared" si="10"/>
        <v>38149</v>
      </c>
      <c r="N48" s="120">
        <f t="shared" si="11"/>
        <v>1045344</v>
      </c>
      <c r="P48" s="45" t="s">
        <v>31</v>
      </c>
      <c r="Q48" s="1">
        <v>4315806</v>
      </c>
      <c r="R48" s="1">
        <v>3696029</v>
      </c>
      <c r="S48" s="1">
        <v>619777</v>
      </c>
      <c r="T48" s="1">
        <v>545138</v>
      </c>
      <c r="U48" s="1">
        <v>74639</v>
      </c>
      <c r="V48" s="1">
        <v>237460</v>
      </c>
      <c r="W48" s="1">
        <v>337083</v>
      </c>
      <c r="X48" s="1">
        <v>99623</v>
      </c>
      <c r="Y48" s="1">
        <v>-58714</v>
      </c>
      <c r="Z48" s="1">
        <v>32079</v>
      </c>
      <c r="AA48" s="1">
        <v>90793</v>
      </c>
      <c r="AB48" s="9">
        <v>281426</v>
      </c>
      <c r="AC48" s="1"/>
      <c r="AD48" s="45" t="s">
        <v>31</v>
      </c>
      <c r="AE48" s="1">
        <v>44742</v>
      </c>
      <c r="AF48" s="1">
        <v>51665</v>
      </c>
      <c r="AG48" s="1">
        <v>6923</v>
      </c>
      <c r="AH48" s="1">
        <v>5406</v>
      </c>
      <c r="AI48" s="1">
        <v>183766</v>
      </c>
      <c r="AJ48" s="1">
        <v>47512</v>
      </c>
      <c r="AK48" s="1">
        <v>14748</v>
      </c>
      <c r="AL48" s="1">
        <v>16655</v>
      </c>
      <c r="AM48" s="1">
        <v>1907</v>
      </c>
      <c r="AN48" s="1">
        <v>1181477</v>
      </c>
      <c r="AO48" s="1">
        <v>97984</v>
      </c>
      <c r="AP48" s="1">
        <v>78621</v>
      </c>
      <c r="AQ48" s="9">
        <v>19363</v>
      </c>
      <c r="AR48" s="1">
        <v>0</v>
      </c>
      <c r="AS48" s="45" t="s">
        <v>31</v>
      </c>
      <c r="AT48" s="1">
        <v>38149</v>
      </c>
      <c r="AU48" s="1">
        <v>13650</v>
      </c>
      <c r="AV48" s="1">
        <v>24499</v>
      </c>
      <c r="AW48" s="1">
        <v>1045344</v>
      </c>
      <c r="AX48" s="1">
        <v>201131</v>
      </c>
      <c r="AY48" s="1">
        <v>121072</v>
      </c>
      <c r="AZ48" s="1">
        <v>723141</v>
      </c>
      <c r="BA48" s="1">
        <v>5734743</v>
      </c>
      <c r="BB48" s="1">
        <v>4025</v>
      </c>
      <c r="BC48" s="9">
        <v>1424.7808695652175</v>
      </c>
      <c r="BD48" s="47"/>
      <c r="BE48" s="1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3"/>
      <c r="BS48" s="1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111"/>
      <c r="CE48" s="111"/>
      <c r="CF48" s="65"/>
      <c r="CG48" s="1"/>
      <c r="CH48" s="1"/>
      <c r="CI48" s="65"/>
      <c r="CJ48" s="65"/>
      <c r="CK48" s="65"/>
      <c r="CL48" s="65"/>
      <c r="CM48" s="65"/>
      <c r="CN48" s="65"/>
      <c r="CO48" s="65"/>
      <c r="CP48" s="65"/>
      <c r="CQ48" s="65"/>
      <c r="CR48" s="112"/>
      <c r="CS48" s="1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3"/>
      <c r="DG48" s="1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3"/>
      <c r="DV48" s="1"/>
      <c r="DW48" s="65"/>
      <c r="DX48" s="65"/>
      <c r="DY48" s="65"/>
      <c r="DZ48" s="65"/>
      <c r="EA48" s="65"/>
      <c r="EB48" s="65"/>
      <c r="EC48" s="65"/>
      <c r="ED48" s="49"/>
      <c r="EE48" s="49"/>
    </row>
    <row r="49" spans="1:135" ht="12">
      <c r="A49" s="116" t="s">
        <v>46</v>
      </c>
      <c r="B49" s="109">
        <f t="shared" si="0"/>
        <v>1877.8234713395445</v>
      </c>
      <c r="C49" s="109">
        <f t="shared" si="1"/>
        <v>1267.28179181835</v>
      </c>
      <c r="D49" s="109">
        <f t="shared" si="2"/>
        <v>160.93780465231072</v>
      </c>
      <c r="E49" s="109">
        <f t="shared" si="3"/>
        <v>124.50638612945023</v>
      </c>
      <c r="F49" s="109">
        <f t="shared" si="4"/>
        <v>6.2060220892207072</v>
      </c>
      <c r="G49" s="109">
        <f t="shared" si="5"/>
        <v>318.89146665021286</v>
      </c>
      <c r="H49" s="116" t="s">
        <v>46</v>
      </c>
      <c r="I49" s="119">
        <f t="shared" si="6"/>
        <v>30433885</v>
      </c>
      <c r="J49" s="115">
        <f t="shared" si="7"/>
        <v>20538836</v>
      </c>
      <c r="K49" s="115">
        <f t="shared" si="8"/>
        <v>2608319</v>
      </c>
      <c r="L49" s="115">
        <f t="shared" si="9"/>
        <v>2017875</v>
      </c>
      <c r="M49" s="115">
        <f t="shared" si="10"/>
        <v>100581</v>
      </c>
      <c r="N49" s="120">
        <f t="shared" si="11"/>
        <v>5168274</v>
      </c>
      <c r="P49" s="48" t="s">
        <v>46</v>
      </c>
      <c r="Q49" s="12">
        <v>20538836</v>
      </c>
      <c r="R49" s="12">
        <v>17589429</v>
      </c>
      <c r="S49" s="12">
        <v>2949407</v>
      </c>
      <c r="T49" s="12">
        <v>2594006</v>
      </c>
      <c r="U49" s="12">
        <v>355401</v>
      </c>
      <c r="V49" s="12">
        <v>2608319</v>
      </c>
      <c r="W49" s="12">
        <v>2967422</v>
      </c>
      <c r="X49" s="12">
        <v>359103</v>
      </c>
      <c r="Y49" s="12">
        <v>-157953</v>
      </c>
      <c r="Z49" s="12">
        <v>170671</v>
      </c>
      <c r="AA49" s="12">
        <v>328624</v>
      </c>
      <c r="AB49" s="13">
        <v>2730246</v>
      </c>
      <c r="AC49" s="1"/>
      <c r="AD49" s="48" t="s">
        <v>46</v>
      </c>
      <c r="AE49" s="12">
        <v>165283</v>
      </c>
      <c r="AF49" s="12">
        <v>191103</v>
      </c>
      <c r="AG49" s="12">
        <v>25820</v>
      </c>
      <c r="AH49" s="12">
        <v>161219</v>
      </c>
      <c r="AI49" s="12">
        <v>1164740</v>
      </c>
      <c r="AJ49" s="12">
        <v>1239004</v>
      </c>
      <c r="AK49" s="12">
        <v>36026</v>
      </c>
      <c r="AL49" s="12">
        <v>40685</v>
      </c>
      <c r="AM49" s="12">
        <v>4659</v>
      </c>
      <c r="AN49" s="12">
        <v>7286730</v>
      </c>
      <c r="AO49" s="12">
        <v>2017875</v>
      </c>
      <c r="AP49" s="12">
        <v>1839323</v>
      </c>
      <c r="AQ49" s="13">
        <v>178552</v>
      </c>
      <c r="AR49" s="10">
        <v>0</v>
      </c>
      <c r="AS49" s="48" t="s">
        <v>46</v>
      </c>
      <c r="AT49" s="12">
        <v>100581</v>
      </c>
      <c r="AU49" s="12">
        <v>26311</v>
      </c>
      <c r="AV49" s="12">
        <v>74270</v>
      </c>
      <c r="AW49" s="12">
        <v>5168274</v>
      </c>
      <c r="AX49" s="12">
        <v>1476119</v>
      </c>
      <c r="AY49" s="12">
        <v>844969</v>
      </c>
      <c r="AZ49" s="12">
        <v>2847186</v>
      </c>
      <c r="BA49" s="12">
        <v>30433885</v>
      </c>
      <c r="BB49" s="12">
        <v>16207</v>
      </c>
      <c r="BC49" s="13">
        <v>1877.8234713395445</v>
      </c>
      <c r="BD49" s="118"/>
      <c r="BE49" s="1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3"/>
      <c r="BS49" s="1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111"/>
      <c r="CE49" s="111"/>
      <c r="CF49" s="65"/>
      <c r="CG49" s="1"/>
      <c r="CH49" s="1"/>
      <c r="CI49" s="65"/>
      <c r="CJ49" s="65"/>
      <c r="CK49" s="65"/>
      <c r="CL49" s="65"/>
      <c r="CM49" s="65"/>
      <c r="CN49" s="65"/>
      <c r="CO49" s="65"/>
      <c r="CP49" s="65"/>
      <c r="CQ49" s="65"/>
      <c r="CR49" s="112"/>
      <c r="CS49" s="1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3"/>
      <c r="DG49" s="1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3"/>
      <c r="DV49" s="1"/>
      <c r="DW49" s="65"/>
      <c r="DX49" s="65"/>
      <c r="DY49" s="65"/>
      <c r="DZ49" s="65"/>
      <c r="EA49" s="65"/>
      <c r="EB49" s="65"/>
      <c r="EC49" s="65"/>
      <c r="ED49" s="49"/>
      <c r="EE49" s="49"/>
    </row>
    <row r="50" spans="1:135" ht="12">
      <c r="A50" s="117" t="s">
        <v>32</v>
      </c>
      <c r="B50" s="119">
        <f t="shared" si="0"/>
        <v>1799.3828945742182</v>
      </c>
      <c r="C50" s="115">
        <f t="shared" si="1"/>
        <v>1316.4545791620319</v>
      </c>
      <c r="D50" s="115">
        <f t="shared" si="2"/>
        <v>107.77023853664565</v>
      </c>
      <c r="E50" s="115">
        <f t="shared" si="3"/>
        <v>45.508466197009021</v>
      </c>
      <c r="F50" s="115">
        <f t="shared" si="4"/>
        <v>23.592510196514645</v>
      </c>
      <c r="G50" s="120">
        <f t="shared" si="5"/>
        <v>306.05710048201706</v>
      </c>
      <c r="H50" s="117" t="s">
        <v>32</v>
      </c>
      <c r="I50" s="119">
        <f t="shared" si="6"/>
        <v>14558807</v>
      </c>
      <c r="J50" s="115">
        <f t="shared" si="7"/>
        <v>10651434</v>
      </c>
      <c r="K50" s="115">
        <f t="shared" si="8"/>
        <v>871969</v>
      </c>
      <c r="L50" s="115">
        <f t="shared" si="9"/>
        <v>368209</v>
      </c>
      <c r="M50" s="115">
        <f t="shared" si="10"/>
        <v>190887</v>
      </c>
      <c r="N50" s="120">
        <f t="shared" si="11"/>
        <v>2476308</v>
      </c>
      <c r="P50" s="50" t="s">
        <v>32</v>
      </c>
      <c r="Q50" s="14">
        <v>10651434</v>
      </c>
      <c r="R50" s="14">
        <v>9127153</v>
      </c>
      <c r="S50" s="14">
        <v>1524281</v>
      </c>
      <c r="T50" s="14">
        <v>1340813</v>
      </c>
      <c r="U50" s="14">
        <v>183468</v>
      </c>
      <c r="V50" s="14">
        <v>871969</v>
      </c>
      <c r="W50" s="14">
        <v>1150598</v>
      </c>
      <c r="X50" s="14">
        <v>278629</v>
      </c>
      <c r="Y50" s="14">
        <v>-175693</v>
      </c>
      <c r="Z50" s="14">
        <v>83739</v>
      </c>
      <c r="AA50" s="14">
        <v>259432</v>
      </c>
      <c r="AB50" s="14">
        <v>1009294</v>
      </c>
      <c r="AC50" s="1"/>
      <c r="AD50" s="50" t="s">
        <v>32</v>
      </c>
      <c r="AE50" s="12">
        <v>136687</v>
      </c>
      <c r="AF50" s="12">
        <v>150922</v>
      </c>
      <c r="AG50" s="12">
        <v>14235</v>
      </c>
      <c r="AH50" s="12">
        <v>74736</v>
      </c>
      <c r="AI50" s="12">
        <v>561438</v>
      </c>
      <c r="AJ50" s="12">
        <v>236433</v>
      </c>
      <c r="AK50" s="12">
        <v>38368</v>
      </c>
      <c r="AL50" s="12">
        <v>43330</v>
      </c>
      <c r="AM50" s="12">
        <v>4962</v>
      </c>
      <c r="AN50" s="12">
        <v>3035404</v>
      </c>
      <c r="AO50" s="12">
        <v>368209</v>
      </c>
      <c r="AP50" s="12">
        <v>291033</v>
      </c>
      <c r="AQ50" s="13">
        <v>77176</v>
      </c>
      <c r="AR50" s="1">
        <v>0</v>
      </c>
      <c r="AS50" s="50" t="s">
        <v>32</v>
      </c>
      <c r="AT50" s="12">
        <v>190887</v>
      </c>
      <c r="AU50" s="12">
        <v>141008</v>
      </c>
      <c r="AV50" s="12">
        <v>49879</v>
      </c>
      <c r="AW50" s="12">
        <v>2476308</v>
      </c>
      <c r="AX50" s="12">
        <v>254099</v>
      </c>
      <c r="AY50" s="12">
        <v>588767</v>
      </c>
      <c r="AZ50" s="12">
        <v>1633442</v>
      </c>
      <c r="BA50" s="12">
        <v>14558807</v>
      </c>
      <c r="BB50" s="12">
        <v>8091</v>
      </c>
      <c r="BC50" s="13">
        <v>1799.3828945742182</v>
      </c>
      <c r="BE50" s="1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3"/>
      <c r="BS50" s="1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111"/>
      <c r="CE50" s="111"/>
      <c r="CF50" s="65"/>
      <c r="CG50" s="1"/>
      <c r="CH50" s="1"/>
      <c r="CI50" s="65"/>
      <c r="CJ50" s="65"/>
      <c r="CK50" s="65"/>
      <c r="CL50" s="65"/>
      <c r="CM50" s="65"/>
      <c r="CN50" s="65"/>
      <c r="CO50" s="65"/>
      <c r="CP50" s="65"/>
      <c r="CQ50" s="65"/>
      <c r="CR50" s="112"/>
      <c r="CS50" s="1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3"/>
      <c r="DG50" s="1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3"/>
      <c r="DV50" s="1"/>
      <c r="DW50" s="65"/>
      <c r="DX50" s="65"/>
      <c r="DY50" s="65"/>
      <c r="DZ50" s="65"/>
      <c r="EA50" s="65"/>
      <c r="EB50" s="65"/>
      <c r="EC50" s="65"/>
      <c r="ED50" s="49"/>
      <c r="EE50" s="49"/>
    </row>
    <row r="51" spans="1:135" ht="12">
      <c r="A51" s="121" t="s">
        <v>33</v>
      </c>
      <c r="B51" s="122">
        <f t="shared" si="0"/>
        <v>2296.5453251637759</v>
      </c>
      <c r="C51" s="123">
        <f t="shared" si="1"/>
        <v>1690.6959512438323</v>
      </c>
      <c r="D51" s="123">
        <f t="shared" si="2"/>
        <v>116.37645480819191</v>
      </c>
      <c r="E51" s="123">
        <f t="shared" si="3"/>
        <v>167.27396017146995</v>
      </c>
      <c r="F51" s="123">
        <f t="shared" si="4"/>
        <v>30.059260833212981</v>
      </c>
      <c r="G51" s="124">
        <f t="shared" si="5"/>
        <v>292.13969810706857</v>
      </c>
      <c r="H51" s="121" t="s">
        <v>33</v>
      </c>
      <c r="I51" s="184">
        <f>SUM(I6:I50)</f>
        <v>4150309822</v>
      </c>
      <c r="J51" s="185">
        <f t="shared" ref="J51:N51" si="12">SUM(J6:J50)</f>
        <v>3055420651</v>
      </c>
      <c r="K51" s="185">
        <f t="shared" si="12"/>
        <v>210315180</v>
      </c>
      <c r="L51" s="185">
        <f t="shared" si="12"/>
        <v>302296999</v>
      </c>
      <c r="M51" s="185">
        <f t="shared" si="12"/>
        <v>54323006</v>
      </c>
      <c r="N51" s="186">
        <f t="shared" si="12"/>
        <v>527953986</v>
      </c>
      <c r="P51" s="52" t="s">
        <v>33</v>
      </c>
      <c r="Q51" s="17">
        <v>3055420651</v>
      </c>
      <c r="R51" s="17">
        <v>2617134999</v>
      </c>
      <c r="S51" s="17">
        <v>438285652</v>
      </c>
      <c r="T51" s="17">
        <v>385333998</v>
      </c>
      <c r="U51" s="17">
        <v>52951654</v>
      </c>
      <c r="V51" s="17">
        <v>210315180</v>
      </c>
      <c r="W51" s="17">
        <v>306716204</v>
      </c>
      <c r="X51" s="17">
        <v>96401024</v>
      </c>
      <c r="Y51" s="17">
        <v>-15452809</v>
      </c>
      <c r="Z51" s="17">
        <v>76992211</v>
      </c>
      <c r="AA51" s="17">
        <v>92445020</v>
      </c>
      <c r="AB51" s="17">
        <v>221019997</v>
      </c>
      <c r="AC51" s="1"/>
      <c r="AD51" s="52" t="s">
        <v>33</v>
      </c>
      <c r="AE51" s="17">
        <v>35958005</v>
      </c>
      <c r="AF51" s="17">
        <v>39300005</v>
      </c>
      <c r="AG51" s="17">
        <v>3342000</v>
      </c>
      <c r="AH51" s="17">
        <v>36159997</v>
      </c>
      <c r="AI51" s="17">
        <v>127066999</v>
      </c>
      <c r="AJ51" s="17">
        <v>21834996</v>
      </c>
      <c r="AK51" s="17">
        <v>4747992</v>
      </c>
      <c r="AL51" s="17">
        <v>5361996</v>
      </c>
      <c r="AM51" s="17">
        <v>614004</v>
      </c>
      <c r="AN51" s="17">
        <v>884573991</v>
      </c>
      <c r="AO51" s="17">
        <v>302296999</v>
      </c>
      <c r="AP51" s="17">
        <v>261754999</v>
      </c>
      <c r="AQ51" s="18">
        <v>40542000</v>
      </c>
      <c r="AR51" s="1">
        <v>0</v>
      </c>
      <c r="AS51" s="52" t="s">
        <v>33</v>
      </c>
      <c r="AT51" s="17">
        <v>54323006</v>
      </c>
      <c r="AU51" s="17">
        <v>34968003</v>
      </c>
      <c r="AV51" s="17">
        <v>19355003</v>
      </c>
      <c r="AW51" s="17">
        <v>527953986</v>
      </c>
      <c r="AX51" s="17">
        <v>57194995</v>
      </c>
      <c r="AY51" s="17">
        <v>140607996</v>
      </c>
      <c r="AZ51" s="17">
        <v>330150995</v>
      </c>
      <c r="BA51" s="17">
        <v>4150309822</v>
      </c>
      <c r="BB51" s="17">
        <v>1807197</v>
      </c>
      <c r="BC51" s="18">
        <v>2296.5453251637759</v>
      </c>
      <c r="BE51" s="1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3"/>
      <c r="BS51" s="1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111"/>
      <c r="CE51" s="111"/>
      <c r="CF51" s="65"/>
      <c r="CG51" s="1"/>
      <c r="CH51" s="1"/>
      <c r="CI51" s="65"/>
      <c r="CJ51" s="65"/>
      <c r="CK51" s="65"/>
      <c r="CL51" s="65"/>
      <c r="CM51" s="65"/>
      <c r="CN51" s="65"/>
      <c r="CO51" s="65"/>
      <c r="CP51" s="65"/>
      <c r="CQ51" s="65"/>
      <c r="CR51" s="112"/>
      <c r="CS51" s="1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3"/>
      <c r="DG51" s="1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3"/>
      <c r="DV51" s="1"/>
      <c r="DW51" s="65"/>
      <c r="DX51" s="65"/>
      <c r="DY51" s="65"/>
      <c r="DZ51" s="65"/>
      <c r="EA51" s="65"/>
      <c r="EB51" s="65"/>
      <c r="EC51" s="65"/>
      <c r="ED51" s="49"/>
      <c r="EE51" s="49"/>
    </row>
    <row r="52" spans="1:135" s="5" customFormat="1" ht="12">
      <c r="A52" s="127" t="s">
        <v>58</v>
      </c>
      <c r="B52" s="109">
        <f>B51</f>
        <v>2296.5453251637759</v>
      </c>
      <c r="C52" s="109">
        <f t="shared" ref="C52:G52" si="13">C51</f>
        <v>1690.6959512438323</v>
      </c>
      <c r="D52" s="109">
        <f t="shared" si="13"/>
        <v>116.37645480819191</v>
      </c>
      <c r="E52" s="109">
        <f t="shared" si="13"/>
        <v>167.27396017146995</v>
      </c>
      <c r="F52" s="109">
        <f t="shared" si="13"/>
        <v>30.059260833212981</v>
      </c>
      <c r="G52" s="109">
        <f t="shared" si="13"/>
        <v>292.13969810706857</v>
      </c>
      <c r="H52" s="127" t="s">
        <v>58</v>
      </c>
      <c r="I52" s="109">
        <f>AVERAGE(I6:I50)</f>
        <v>92229107.155555561</v>
      </c>
      <c r="J52" s="109">
        <f t="shared" ref="J52:N52" si="14">AVERAGE(J6:J50)</f>
        <v>67898236.688888893</v>
      </c>
      <c r="K52" s="109">
        <f t="shared" si="14"/>
        <v>4673670.666666667</v>
      </c>
      <c r="L52" s="109">
        <f t="shared" si="14"/>
        <v>6717711.0888888892</v>
      </c>
      <c r="M52" s="109">
        <f t="shared" si="14"/>
        <v>1207177.9111111111</v>
      </c>
      <c r="N52" s="109">
        <f t="shared" si="14"/>
        <v>11732310.800000001</v>
      </c>
      <c r="P52" s="127" t="s">
        <v>58</v>
      </c>
      <c r="Q52" s="128">
        <f t="shared" ref="Q52:AB52" si="15">AVERAGE(Q6:Q50)</f>
        <v>67898236.688888893</v>
      </c>
      <c r="R52" s="129">
        <f t="shared" si="15"/>
        <v>58158555.533333331</v>
      </c>
      <c r="S52" s="129">
        <f t="shared" si="15"/>
        <v>9739681.1555555556</v>
      </c>
      <c r="T52" s="129">
        <f t="shared" si="15"/>
        <v>8562977.7333333325</v>
      </c>
      <c r="U52" s="129">
        <f t="shared" si="15"/>
        <v>1176703.4222222222</v>
      </c>
      <c r="V52" s="129">
        <f t="shared" si="15"/>
        <v>4673670.666666667</v>
      </c>
      <c r="W52" s="129">
        <f t="shared" si="15"/>
        <v>6815915.6444444442</v>
      </c>
      <c r="X52" s="129">
        <f t="shared" si="15"/>
        <v>2142244.9777777777</v>
      </c>
      <c r="Y52" s="129">
        <f t="shared" si="15"/>
        <v>-343395.75555555557</v>
      </c>
      <c r="Z52" s="129">
        <f t="shared" si="15"/>
        <v>1710938.0222222223</v>
      </c>
      <c r="AA52" s="129">
        <f t="shared" si="15"/>
        <v>2054333.7777777778</v>
      </c>
      <c r="AB52" s="130">
        <f t="shared" si="15"/>
        <v>4911555.4888888886</v>
      </c>
      <c r="AC52" s="125"/>
      <c r="AD52" s="127" t="s">
        <v>58</v>
      </c>
      <c r="AE52" s="130">
        <f t="shared" ref="AE52:AQ52" si="16">AVERAGE(AE6:AE50)</f>
        <v>799066.77777777775</v>
      </c>
      <c r="AF52" s="129">
        <f t="shared" si="16"/>
        <v>873333.4444444445</v>
      </c>
      <c r="AG52" s="129">
        <f t="shared" si="16"/>
        <v>74266.666666666672</v>
      </c>
      <c r="AH52" s="129">
        <f t="shared" si="16"/>
        <v>803555.48888888885</v>
      </c>
      <c r="AI52" s="129">
        <f t="shared" si="16"/>
        <v>2823711.0888888887</v>
      </c>
      <c r="AJ52" s="129">
        <f t="shared" si="16"/>
        <v>485222.13333333336</v>
      </c>
      <c r="AK52" s="129">
        <f t="shared" si="16"/>
        <v>105510.93333333333</v>
      </c>
      <c r="AL52" s="129">
        <f t="shared" si="16"/>
        <v>119155.46666666666</v>
      </c>
      <c r="AM52" s="129">
        <f t="shared" si="16"/>
        <v>13644.533333333333</v>
      </c>
      <c r="AN52" s="129">
        <f t="shared" si="16"/>
        <v>19657199.800000001</v>
      </c>
      <c r="AO52" s="129">
        <f t="shared" si="16"/>
        <v>6717711.0888888892</v>
      </c>
      <c r="AP52" s="129">
        <f t="shared" si="16"/>
        <v>5816777.7555555552</v>
      </c>
      <c r="AQ52" s="129">
        <f t="shared" si="16"/>
        <v>900933.33333333337</v>
      </c>
      <c r="AR52" s="125"/>
      <c r="AS52" s="127" t="s">
        <v>58</v>
      </c>
      <c r="AT52" s="131">
        <f t="shared" ref="AT52:AZ52" si="17">AVERAGE(AT6:AT50)</f>
        <v>1207177.9111111111</v>
      </c>
      <c r="AU52" s="132">
        <f t="shared" si="17"/>
        <v>777066.73333333328</v>
      </c>
      <c r="AV52" s="129">
        <f t="shared" si="17"/>
        <v>430111.17777777778</v>
      </c>
      <c r="AW52" s="129">
        <f t="shared" si="17"/>
        <v>11732310.800000001</v>
      </c>
      <c r="AX52" s="129">
        <f t="shared" si="17"/>
        <v>1270999.888888889</v>
      </c>
      <c r="AY52" s="129">
        <f t="shared" si="17"/>
        <v>3124622.1333333333</v>
      </c>
      <c r="AZ52" s="129">
        <f t="shared" si="17"/>
        <v>7336688.777777778</v>
      </c>
      <c r="BA52" s="133">
        <f>AVERAGE(BA6:BA50)</f>
        <v>92229107.155555561</v>
      </c>
      <c r="BB52" s="129">
        <f t="shared" ref="BB52:BC52" si="18">AVERAGE(BB6:BB50)</f>
        <v>40159.933333333334</v>
      </c>
      <c r="BC52" s="129">
        <f t="shared" si="18"/>
        <v>1988.2171560366664</v>
      </c>
      <c r="BQ52" s="49"/>
      <c r="BS52" s="19"/>
      <c r="CI52" s="49"/>
      <c r="CJ52" s="49"/>
      <c r="DD52" s="49"/>
      <c r="DE52" s="49"/>
      <c r="DG52" s="49"/>
      <c r="DT52" s="19"/>
      <c r="DV52" s="49"/>
      <c r="DW52" s="49"/>
    </row>
    <row r="53" spans="1:135" s="5" customFormat="1" ht="9" customHeight="1">
      <c r="A53" s="1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Q53" s="49"/>
      <c r="BS53" s="19"/>
      <c r="CI53" s="49"/>
      <c r="CJ53" s="49"/>
      <c r="DD53" s="49"/>
      <c r="DE53" s="49"/>
      <c r="DG53" s="49"/>
      <c r="DT53" s="19"/>
      <c r="DV53" s="49"/>
      <c r="DW53" s="49"/>
    </row>
    <row r="54" spans="1:135" s="5" customFormat="1" ht="12">
      <c r="A54" s="126" t="s">
        <v>228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AB54" s="19"/>
      <c r="AC54" s="19"/>
      <c r="AD54" s="49"/>
      <c r="AE54" s="19"/>
      <c r="AR54" s="19"/>
      <c r="AT54" s="6"/>
      <c r="AU54" s="49"/>
      <c r="BQ54" s="49"/>
      <c r="BS54" s="19"/>
      <c r="CI54" s="49"/>
      <c r="CJ54" s="49"/>
      <c r="DD54" s="49"/>
      <c r="DE54" s="49"/>
      <c r="DG54" s="49"/>
      <c r="DT54" s="19"/>
      <c r="DV54" s="49"/>
      <c r="DW54" s="49"/>
    </row>
    <row r="55" spans="1:135" s="5" customFormat="1" ht="9" customHeight="1">
      <c r="AB55" s="19"/>
      <c r="AC55" s="19"/>
      <c r="AD55" s="49"/>
      <c r="AE55" s="19"/>
      <c r="AR55" s="19"/>
      <c r="AT55" s="6"/>
      <c r="AU55" s="49"/>
      <c r="BQ55" s="49"/>
      <c r="BS55" s="19"/>
      <c r="CI55" s="49"/>
      <c r="CJ55" s="49"/>
      <c r="DD55" s="49"/>
      <c r="DE55" s="49"/>
      <c r="DG55" s="49"/>
      <c r="DT55" s="19"/>
      <c r="DV55" s="49"/>
      <c r="DW55" s="49"/>
    </row>
    <row r="56" spans="1:135" s="5" customFormat="1" ht="9" customHeight="1">
      <c r="AB56" s="19"/>
      <c r="AC56" s="19"/>
      <c r="AD56" s="49"/>
      <c r="AE56" s="19"/>
      <c r="AR56" s="19"/>
      <c r="AT56" s="6"/>
      <c r="AU56" s="49"/>
      <c r="BQ56" s="49"/>
      <c r="BS56" s="19"/>
      <c r="CI56" s="49"/>
      <c r="CJ56" s="49"/>
      <c r="DD56" s="49"/>
      <c r="DE56" s="49"/>
      <c r="DG56" s="49"/>
      <c r="DT56" s="19"/>
      <c r="DV56" s="49"/>
      <c r="DW56" s="49"/>
    </row>
    <row r="57" spans="1:135" s="5" customFormat="1" ht="9" customHeight="1">
      <c r="AB57" s="19"/>
      <c r="AC57" s="19"/>
      <c r="AD57" s="49"/>
      <c r="AE57" s="19"/>
      <c r="AR57" s="19"/>
      <c r="AT57" s="6"/>
      <c r="AU57" s="49"/>
      <c r="BQ57" s="49"/>
      <c r="BS57" s="19"/>
      <c r="CI57" s="49"/>
      <c r="CJ57" s="49"/>
      <c r="DD57" s="49"/>
      <c r="DE57" s="49"/>
      <c r="DG57" s="49"/>
      <c r="DT57" s="19"/>
      <c r="DV57" s="49"/>
      <c r="DW57" s="49"/>
    </row>
    <row r="58" spans="1:135" s="5" customFormat="1" ht="9" customHeight="1">
      <c r="AB58" s="19"/>
      <c r="AC58" s="19"/>
      <c r="AD58" s="49"/>
      <c r="AE58" s="19"/>
      <c r="AR58" s="19"/>
      <c r="AT58" s="6"/>
      <c r="AU58" s="49"/>
      <c r="BQ58" s="49"/>
      <c r="BS58" s="19"/>
      <c r="CI58" s="49"/>
      <c r="CJ58" s="49"/>
      <c r="DD58" s="49"/>
      <c r="DE58" s="49"/>
      <c r="DG58" s="49"/>
      <c r="DT58" s="19"/>
      <c r="DV58" s="49"/>
      <c r="DW58" s="49"/>
    </row>
    <row r="59" spans="1:135" s="5" customFormat="1" ht="9" customHeight="1">
      <c r="AB59" s="19"/>
      <c r="AC59" s="19"/>
      <c r="AD59" s="49"/>
      <c r="AE59" s="19"/>
      <c r="AR59" s="19"/>
      <c r="AT59" s="6"/>
      <c r="AU59" s="49"/>
      <c r="BQ59" s="49"/>
      <c r="BS59" s="19"/>
      <c r="CI59" s="49"/>
      <c r="CJ59" s="49"/>
      <c r="DD59" s="49"/>
      <c r="DE59" s="49"/>
      <c r="DG59" s="49"/>
      <c r="DT59" s="19"/>
      <c r="DV59" s="49"/>
      <c r="DW59" s="49"/>
    </row>
    <row r="60" spans="1:135" s="5" customFormat="1" ht="9" customHeight="1">
      <c r="AB60" s="19"/>
      <c r="AC60" s="19"/>
      <c r="AD60" s="49"/>
      <c r="AE60" s="19"/>
      <c r="AR60" s="19"/>
      <c r="AT60" s="6"/>
      <c r="AU60" s="49"/>
      <c r="BQ60" s="49"/>
      <c r="BS60" s="19"/>
      <c r="CI60" s="49"/>
      <c r="CJ60" s="49"/>
      <c r="DD60" s="49"/>
      <c r="DE60" s="49"/>
      <c r="DG60" s="49"/>
      <c r="DT60" s="19"/>
      <c r="DV60" s="49"/>
      <c r="DW60" s="49"/>
    </row>
    <row r="61" spans="1:135" s="5" customFormat="1" ht="9" customHeight="1">
      <c r="AB61" s="19"/>
      <c r="AC61" s="19"/>
      <c r="AD61" s="49"/>
      <c r="AE61" s="19"/>
      <c r="AR61" s="19"/>
      <c r="AT61" s="6"/>
      <c r="AU61" s="49"/>
      <c r="BQ61" s="49"/>
      <c r="BS61" s="19"/>
      <c r="CI61" s="49"/>
      <c r="CJ61" s="49"/>
      <c r="DD61" s="49"/>
      <c r="DE61" s="49"/>
      <c r="DG61" s="49"/>
      <c r="DT61" s="19"/>
      <c r="DV61" s="49"/>
      <c r="DW61" s="49"/>
    </row>
    <row r="62" spans="1:135" s="5" customFormat="1" ht="9" customHeight="1">
      <c r="AB62" s="19"/>
      <c r="AC62" s="19"/>
      <c r="AD62" s="49"/>
      <c r="AE62" s="19"/>
      <c r="AR62" s="19"/>
      <c r="AT62" s="6"/>
      <c r="AU62" s="49"/>
      <c r="BQ62" s="49"/>
      <c r="BS62" s="19"/>
      <c r="CI62" s="49"/>
      <c r="CJ62" s="49"/>
      <c r="DD62" s="49"/>
      <c r="DE62" s="49"/>
      <c r="DG62" s="49"/>
      <c r="DT62" s="19"/>
      <c r="DV62" s="49"/>
      <c r="DW62" s="49"/>
    </row>
    <row r="63" spans="1:135" s="5" customFormat="1" ht="9" customHeight="1">
      <c r="AB63" s="19"/>
      <c r="AC63" s="19"/>
      <c r="AD63" s="49"/>
      <c r="AE63" s="19"/>
      <c r="AR63" s="19"/>
      <c r="AT63" s="6"/>
      <c r="AU63" s="49"/>
      <c r="BQ63" s="49"/>
      <c r="BS63" s="19"/>
      <c r="CI63" s="49"/>
      <c r="CJ63" s="49"/>
      <c r="DD63" s="49"/>
      <c r="DE63" s="49"/>
      <c r="DG63" s="49"/>
      <c r="DT63" s="19"/>
      <c r="DV63" s="49"/>
      <c r="DW63" s="49"/>
    </row>
    <row r="64" spans="1:135" s="5" customFormat="1" ht="9" customHeight="1">
      <c r="AB64" s="19"/>
      <c r="AC64" s="19"/>
      <c r="AD64" s="49"/>
      <c r="AE64" s="19"/>
      <c r="AR64" s="19"/>
      <c r="AT64" s="6"/>
      <c r="AU64" s="49"/>
      <c r="BQ64" s="49"/>
      <c r="BS64" s="19"/>
      <c r="CI64" s="49"/>
      <c r="CJ64" s="49"/>
      <c r="DD64" s="49"/>
      <c r="DE64" s="49"/>
      <c r="DG64" s="49"/>
      <c r="DT64" s="19"/>
      <c r="DV64" s="49"/>
      <c r="DW64" s="49"/>
    </row>
    <row r="65" spans="28:127" s="5" customFormat="1" ht="9" customHeight="1">
      <c r="AB65" s="19"/>
      <c r="AC65" s="19"/>
      <c r="AD65" s="49"/>
      <c r="AE65" s="19"/>
      <c r="AR65" s="19"/>
      <c r="AT65" s="6"/>
      <c r="AU65" s="49"/>
      <c r="BQ65" s="49"/>
      <c r="BS65" s="19"/>
      <c r="CI65" s="49"/>
      <c r="CJ65" s="49"/>
      <c r="DD65" s="49"/>
      <c r="DE65" s="49"/>
      <c r="DG65" s="49"/>
      <c r="DT65" s="19"/>
      <c r="DV65" s="49"/>
      <c r="DW65" s="49"/>
    </row>
    <row r="66" spans="28:127" s="5" customFormat="1" ht="9" customHeight="1">
      <c r="AB66" s="19"/>
      <c r="AC66" s="19"/>
      <c r="AD66" s="49"/>
      <c r="AE66" s="19"/>
      <c r="AR66" s="19"/>
      <c r="AT66" s="6"/>
      <c r="AU66" s="49"/>
      <c r="BQ66" s="49"/>
      <c r="BS66" s="19"/>
      <c r="CI66" s="49"/>
      <c r="CJ66" s="49"/>
      <c r="DD66" s="49"/>
      <c r="DE66" s="49"/>
      <c r="DG66" s="49"/>
      <c r="DT66" s="19"/>
      <c r="DV66" s="49"/>
      <c r="DW66" s="49"/>
    </row>
    <row r="67" spans="28:127" s="5" customFormat="1" ht="9" customHeight="1">
      <c r="AB67" s="19"/>
      <c r="AC67" s="19"/>
      <c r="AD67" s="49"/>
      <c r="AE67" s="19"/>
      <c r="AR67" s="19"/>
      <c r="AT67" s="6"/>
      <c r="AU67" s="49"/>
      <c r="BQ67" s="49"/>
      <c r="BS67" s="19"/>
      <c r="CI67" s="49"/>
      <c r="CJ67" s="49"/>
      <c r="DD67" s="49"/>
      <c r="DE67" s="49"/>
      <c r="DG67" s="49"/>
      <c r="DT67" s="19"/>
      <c r="DV67" s="49"/>
      <c r="DW67" s="49"/>
    </row>
    <row r="68" spans="28:127" s="5" customFormat="1" ht="9" customHeight="1">
      <c r="AB68" s="19"/>
      <c r="AC68" s="19"/>
      <c r="AD68" s="49"/>
      <c r="AE68" s="19"/>
      <c r="AR68" s="19"/>
      <c r="AT68" s="6"/>
      <c r="AU68" s="49"/>
      <c r="BQ68" s="49"/>
      <c r="BS68" s="19"/>
      <c r="CI68" s="49"/>
      <c r="CJ68" s="49"/>
      <c r="DD68" s="49"/>
      <c r="DE68" s="49"/>
      <c r="DG68" s="49"/>
      <c r="DT68" s="19"/>
      <c r="DV68" s="49"/>
      <c r="DW68" s="49"/>
    </row>
    <row r="69" spans="28:127" s="5" customFormat="1" ht="9" customHeight="1">
      <c r="AB69" s="19"/>
      <c r="AC69" s="19"/>
      <c r="AD69" s="49"/>
      <c r="AE69" s="19"/>
      <c r="AR69" s="19"/>
      <c r="AT69" s="6"/>
      <c r="AU69" s="49"/>
      <c r="BQ69" s="49"/>
      <c r="BS69" s="19"/>
      <c r="CI69" s="49"/>
      <c r="CJ69" s="49"/>
      <c r="DD69" s="49"/>
      <c r="DE69" s="49"/>
      <c r="DG69" s="49"/>
      <c r="DT69" s="19"/>
      <c r="DV69" s="49"/>
      <c r="DW69" s="49"/>
    </row>
    <row r="70" spans="28:127" s="5" customFormat="1" ht="9" customHeight="1">
      <c r="AB70" s="19"/>
      <c r="AC70" s="19"/>
      <c r="AD70" s="49"/>
      <c r="AE70" s="19"/>
      <c r="AR70" s="19"/>
      <c r="AT70" s="6"/>
      <c r="AU70" s="49"/>
      <c r="BQ70" s="49"/>
      <c r="BS70" s="19"/>
      <c r="CI70" s="49"/>
      <c r="CJ70" s="49"/>
      <c r="DD70" s="49"/>
      <c r="DE70" s="49"/>
      <c r="DG70" s="49"/>
      <c r="DT70" s="19"/>
      <c r="DV70" s="49"/>
      <c r="DW70" s="49"/>
    </row>
    <row r="71" spans="28:127" s="5" customFormat="1" ht="9" customHeight="1">
      <c r="AB71" s="19"/>
      <c r="AC71" s="19"/>
      <c r="AD71" s="49"/>
      <c r="AE71" s="19"/>
      <c r="AR71" s="19"/>
      <c r="AT71" s="6"/>
      <c r="AU71" s="49"/>
      <c r="BQ71" s="49"/>
      <c r="BS71" s="19"/>
      <c r="CI71" s="49"/>
      <c r="CJ71" s="49"/>
      <c r="DD71" s="49"/>
      <c r="DE71" s="49"/>
      <c r="DG71" s="49"/>
      <c r="DT71" s="19"/>
      <c r="DV71" s="49"/>
      <c r="DW71" s="49"/>
    </row>
    <row r="72" spans="28:127" s="5" customFormat="1" ht="9" customHeight="1">
      <c r="AB72" s="19"/>
      <c r="AC72" s="19"/>
      <c r="AD72" s="49"/>
      <c r="AE72" s="19"/>
      <c r="AR72" s="19"/>
      <c r="AT72" s="6"/>
      <c r="AU72" s="49"/>
      <c r="BQ72" s="49"/>
      <c r="BS72" s="19"/>
      <c r="CI72" s="49"/>
      <c r="CJ72" s="49"/>
      <c r="DD72" s="49"/>
      <c r="DE72" s="49"/>
      <c r="DG72" s="49"/>
      <c r="DT72" s="19"/>
      <c r="DV72" s="49"/>
      <c r="DW72" s="49"/>
    </row>
    <row r="73" spans="28:127" s="5" customFormat="1" ht="9" customHeight="1">
      <c r="AB73" s="19"/>
      <c r="AC73" s="19"/>
      <c r="AD73" s="49"/>
      <c r="AE73" s="19"/>
      <c r="AR73" s="19"/>
      <c r="AT73" s="6"/>
      <c r="AU73" s="49"/>
      <c r="BQ73" s="49"/>
      <c r="BS73" s="19"/>
      <c r="CI73" s="49"/>
      <c r="CJ73" s="49"/>
      <c r="DD73" s="49"/>
      <c r="DE73" s="49"/>
      <c r="DG73" s="49"/>
      <c r="DT73" s="19"/>
      <c r="DV73" s="49"/>
      <c r="DW73" s="49"/>
    </row>
    <row r="74" spans="28:127" s="5" customFormat="1" ht="9" customHeight="1">
      <c r="AB74" s="19"/>
      <c r="AC74" s="19"/>
      <c r="AD74" s="49"/>
      <c r="AE74" s="19"/>
      <c r="AR74" s="19"/>
      <c r="AT74" s="6"/>
      <c r="AU74" s="49"/>
      <c r="BQ74" s="49"/>
      <c r="BS74" s="19"/>
      <c r="CI74" s="49"/>
      <c r="CJ74" s="49"/>
      <c r="DD74" s="49"/>
      <c r="DE74" s="49"/>
      <c r="DG74" s="49"/>
      <c r="DT74" s="19"/>
      <c r="DV74" s="49"/>
      <c r="DW74" s="49"/>
    </row>
    <row r="75" spans="28:127" s="5" customFormat="1" ht="9" customHeight="1">
      <c r="AB75" s="19"/>
      <c r="AC75" s="19"/>
      <c r="AD75" s="49"/>
      <c r="AE75" s="19"/>
      <c r="AR75" s="19"/>
      <c r="AT75" s="6"/>
      <c r="AU75" s="49"/>
      <c r="BQ75" s="49"/>
      <c r="BS75" s="19"/>
      <c r="CI75" s="49"/>
      <c r="CJ75" s="49"/>
      <c r="DD75" s="49"/>
      <c r="DE75" s="49"/>
      <c r="DG75" s="49"/>
      <c r="DT75" s="19"/>
      <c r="DV75" s="49"/>
      <c r="DW75" s="49"/>
    </row>
    <row r="76" spans="28:127" s="5" customFormat="1" ht="9" customHeight="1">
      <c r="AB76" s="19"/>
      <c r="AC76" s="19"/>
      <c r="AD76" s="49"/>
      <c r="AE76" s="19"/>
      <c r="AR76" s="19"/>
      <c r="AT76" s="6"/>
      <c r="AU76" s="49"/>
      <c r="BQ76" s="49"/>
      <c r="BS76" s="19"/>
      <c r="CI76" s="49"/>
      <c r="CJ76" s="49"/>
      <c r="DD76" s="49"/>
      <c r="DE76" s="49"/>
      <c r="DG76" s="49"/>
      <c r="DT76" s="19"/>
      <c r="DV76" s="49"/>
      <c r="DW76" s="49"/>
    </row>
    <row r="77" spans="28:127" s="5" customFormat="1" ht="9" customHeight="1">
      <c r="AB77" s="19"/>
      <c r="AC77" s="19"/>
      <c r="AD77" s="49"/>
      <c r="AE77" s="19"/>
      <c r="AR77" s="19"/>
      <c r="AT77" s="6"/>
      <c r="AU77" s="49"/>
      <c r="BQ77" s="49"/>
      <c r="BS77" s="19"/>
      <c r="CI77" s="49"/>
      <c r="CJ77" s="49"/>
      <c r="DD77" s="49"/>
      <c r="DE77" s="49"/>
      <c r="DG77" s="49"/>
      <c r="DT77" s="19"/>
      <c r="DV77" s="49"/>
      <c r="DW77" s="49"/>
    </row>
    <row r="78" spans="28:127" s="5" customFormat="1" ht="9" customHeight="1">
      <c r="AB78" s="19"/>
      <c r="AC78" s="19"/>
      <c r="AD78" s="49"/>
      <c r="AE78" s="19"/>
      <c r="AR78" s="19"/>
      <c r="AT78" s="6"/>
      <c r="AU78" s="49"/>
      <c r="BQ78" s="49"/>
      <c r="BS78" s="19"/>
      <c r="CI78" s="49"/>
      <c r="CJ78" s="49"/>
      <c r="DD78" s="49"/>
      <c r="DE78" s="49"/>
      <c r="DG78" s="49"/>
      <c r="DT78" s="19"/>
      <c r="DV78" s="49"/>
      <c r="DW78" s="49"/>
    </row>
    <row r="79" spans="28:127" s="5" customFormat="1" ht="9" customHeight="1">
      <c r="AB79" s="19"/>
      <c r="AC79" s="19"/>
      <c r="AD79" s="49"/>
      <c r="AE79" s="19"/>
      <c r="AR79" s="19"/>
      <c r="AT79" s="6"/>
      <c r="AU79" s="49"/>
      <c r="BQ79" s="49"/>
      <c r="BS79" s="19"/>
      <c r="CI79" s="49"/>
      <c r="CJ79" s="49"/>
      <c r="DD79" s="49"/>
      <c r="DE79" s="49"/>
      <c r="DG79" s="49"/>
      <c r="DT79" s="19"/>
      <c r="DV79" s="49"/>
      <c r="DW79" s="49"/>
    </row>
    <row r="80" spans="28:127" s="5" customFormat="1" ht="9" customHeight="1">
      <c r="AB80" s="19"/>
      <c r="AC80" s="19"/>
      <c r="AD80" s="49"/>
      <c r="AE80" s="19"/>
      <c r="AR80" s="19"/>
      <c r="AT80" s="6"/>
      <c r="AU80" s="49"/>
      <c r="BQ80" s="49"/>
      <c r="BS80" s="19"/>
      <c r="CI80" s="49"/>
      <c r="CJ80" s="49"/>
      <c r="DD80" s="49"/>
      <c r="DE80" s="49"/>
      <c r="DG80" s="49"/>
      <c r="DT80" s="19"/>
      <c r="DV80" s="49"/>
      <c r="DW80" s="49"/>
    </row>
    <row r="81" spans="28:127" s="5" customFormat="1" ht="9" customHeight="1">
      <c r="AB81" s="19"/>
      <c r="AC81" s="19"/>
      <c r="AD81" s="49"/>
      <c r="AE81" s="19"/>
      <c r="AR81" s="19"/>
      <c r="AT81" s="6"/>
      <c r="AU81" s="49"/>
      <c r="BQ81" s="49"/>
      <c r="BS81" s="19"/>
      <c r="CI81" s="49"/>
      <c r="CJ81" s="49"/>
      <c r="DD81" s="49"/>
      <c r="DE81" s="49"/>
      <c r="DG81" s="49"/>
      <c r="DT81" s="19"/>
      <c r="DV81" s="49"/>
      <c r="DW81" s="49"/>
    </row>
    <row r="82" spans="28:127" s="5" customFormat="1" ht="9" customHeight="1">
      <c r="AB82" s="19"/>
      <c r="AC82" s="19"/>
      <c r="AD82" s="49"/>
      <c r="AE82" s="19"/>
      <c r="AR82" s="19"/>
      <c r="AT82" s="6"/>
      <c r="AU82" s="49"/>
      <c r="BQ82" s="49"/>
      <c r="BS82" s="19"/>
      <c r="CI82" s="49"/>
      <c r="CJ82" s="49"/>
      <c r="DD82" s="49"/>
      <c r="DE82" s="49"/>
      <c r="DG82" s="49"/>
      <c r="DT82" s="19"/>
      <c r="DV82" s="49"/>
      <c r="DW82" s="49"/>
    </row>
    <row r="83" spans="28:127" s="5" customFormat="1" ht="9" customHeight="1">
      <c r="AB83" s="19"/>
      <c r="AC83" s="19"/>
      <c r="AD83" s="49"/>
      <c r="AE83" s="19"/>
      <c r="AR83" s="19"/>
      <c r="AT83" s="6"/>
      <c r="AU83" s="49"/>
      <c r="BQ83" s="49"/>
      <c r="BS83" s="19"/>
      <c r="CI83" s="49"/>
      <c r="CJ83" s="49"/>
      <c r="DD83" s="49"/>
      <c r="DE83" s="49"/>
      <c r="DG83" s="49"/>
      <c r="DT83" s="19"/>
      <c r="DV83" s="49"/>
      <c r="DW83" s="49"/>
    </row>
    <row r="84" spans="28:127" s="5" customFormat="1" ht="9" customHeight="1">
      <c r="AB84" s="19"/>
      <c r="AC84" s="19"/>
      <c r="AD84" s="49"/>
      <c r="AE84" s="19"/>
      <c r="AR84" s="19"/>
      <c r="AT84" s="6"/>
      <c r="AU84" s="49"/>
      <c r="BQ84" s="49"/>
      <c r="BS84" s="19"/>
      <c r="CI84" s="49"/>
      <c r="CJ84" s="49"/>
      <c r="DD84" s="49"/>
      <c r="DE84" s="49"/>
      <c r="DG84" s="49"/>
      <c r="DT84" s="19"/>
      <c r="DV84" s="49"/>
      <c r="DW84" s="49"/>
    </row>
    <row r="85" spans="28:127" s="5" customFormat="1" ht="9" customHeight="1">
      <c r="AB85" s="19"/>
      <c r="AC85" s="19"/>
      <c r="AD85" s="49"/>
      <c r="AE85" s="19"/>
      <c r="AR85" s="19"/>
      <c r="AT85" s="6"/>
      <c r="AU85" s="49"/>
      <c r="BQ85" s="49"/>
      <c r="BS85" s="19"/>
      <c r="CI85" s="49"/>
      <c r="CJ85" s="49"/>
      <c r="DD85" s="49"/>
      <c r="DE85" s="49"/>
      <c r="DG85" s="49"/>
      <c r="DT85" s="19"/>
      <c r="DV85" s="49"/>
      <c r="DW85" s="49"/>
    </row>
    <row r="86" spans="28:127" s="5" customFormat="1" ht="9" customHeight="1">
      <c r="AB86" s="19"/>
      <c r="AC86" s="19"/>
      <c r="AD86" s="49"/>
      <c r="AE86" s="19"/>
      <c r="AR86" s="19"/>
      <c r="AT86" s="6"/>
      <c r="AU86" s="49"/>
      <c r="BQ86" s="49"/>
      <c r="BS86" s="19"/>
      <c r="CI86" s="49"/>
      <c r="CJ86" s="49"/>
      <c r="DD86" s="49"/>
      <c r="DE86" s="49"/>
      <c r="DG86" s="49"/>
      <c r="DT86" s="19"/>
      <c r="DV86" s="49"/>
      <c r="DW86" s="49"/>
    </row>
    <row r="87" spans="28:127" s="5" customFormat="1" ht="9" customHeight="1">
      <c r="AB87" s="19"/>
      <c r="AC87" s="19"/>
      <c r="AD87" s="49"/>
      <c r="AE87" s="19"/>
      <c r="AR87" s="19"/>
      <c r="AT87" s="6"/>
      <c r="AU87" s="49"/>
      <c r="BQ87" s="49"/>
      <c r="BS87" s="19"/>
      <c r="CI87" s="49"/>
      <c r="CJ87" s="49"/>
      <c r="DD87" s="49"/>
      <c r="DE87" s="49"/>
      <c r="DG87" s="49"/>
      <c r="DT87" s="19"/>
      <c r="DV87" s="49"/>
      <c r="DW87" s="49"/>
    </row>
    <row r="88" spans="28:127" s="5" customFormat="1" ht="9" customHeight="1">
      <c r="AB88" s="19"/>
      <c r="AC88" s="19"/>
      <c r="AD88" s="49"/>
      <c r="AE88" s="19"/>
      <c r="AR88" s="19"/>
      <c r="AT88" s="6"/>
      <c r="AU88" s="49"/>
      <c r="BQ88" s="49"/>
      <c r="BS88" s="19"/>
      <c r="CI88" s="49"/>
      <c r="CJ88" s="49"/>
      <c r="DD88" s="49"/>
      <c r="DE88" s="49"/>
      <c r="DG88" s="49"/>
      <c r="DT88" s="19"/>
      <c r="DV88" s="49"/>
      <c r="DW88" s="49"/>
    </row>
    <row r="89" spans="28:127" s="5" customFormat="1" ht="9" customHeight="1">
      <c r="AB89" s="19"/>
      <c r="AC89" s="19"/>
      <c r="AD89" s="49"/>
      <c r="AE89" s="19"/>
      <c r="AR89" s="19"/>
      <c r="AT89" s="6"/>
      <c r="AU89" s="49"/>
      <c r="BQ89" s="49"/>
      <c r="BS89" s="19"/>
      <c r="CI89" s="49"/>
      <c r="CJ89" s="49"/>
      <c r="DD89" s="49"/>
      <c r="DE89" s="49"/>
      <c r="DG89" s="49"/>
      <c r="DT89" s="19"/>
      <c r="DV89" s="49"/>
      <c r="DW89" s="49"/>
    </row>
    <row r="90" spans="28:127" s="5" customFormat="1" ht="9" customHeight="1">
      <c r="AB90" s="19"/>
      <c r="AC90" s="19"/>
      <c r="AD90" s="49"/>
      <c r="AE90" s="19"/>
      <c r="AR90" s="19"/>
      <c r="AT90" s="6"/>
      <c r="AU90" s="49"/>
      <c r="BQ90" s="49"/>
      <c r="BS90" s="19"/>
      <c r="CI90" s="49"/>
      <c r="CJ90" s="49"/>
      <c r="DD90" s="49"/>
      <c r="DE90" s="49"/>
      <c r="DG90" s="49"/>
      <c r="DT90" s="19"/>
      <c r="DV90" s="49"/>
      <c r="DW90" s="49"/>
    </row>
    <row r="91" spans="28:127" s="5" customFormat="1" ht="9" customHeight="1">
      <c r="AB91" s="19"/>
      <c r="AC91" s="19"/>
      <c r="AD91" s="49"/>
      <c r="AE91" s="19"/>
      <c r="AR91" s="19"/>
      <c r="AT91" s="6"/>
      <c r="AU91" s="49"/>
      <c r="BQ91" s="49"/>
      <c r="BS91" s="19"/>
      <c r="CI91" s="49"/>
      <c r="CJ91" s="49"/>
      <c r="DD91" s="49"/>
      <c r="DE91" s="49"/>
      <c r="DG91" s="49"/>
      <c r="DT91" s="19"/>
      <c r="DV91" s="49"/>
      <c r="DW91" s="49"/>
    </row>
    <row r="92" spans="28:127" s="5" customFormat="1" ht="9" customHeight="1">
      <c r="AB92" s="19"/>
      <c r="AC92" s="19"/>
      <c r="AD92" s="49"/>
      <c r="AE92" s="19"/>
      <c r="AR92" s="19"/>
      <c r="AT92" s="6"/>
      <c r="AU92" s="49"/>
      <c r="BQ92" s="49"/>
      <c r="BS92" s="19"/>
      <c r="CI92" s="49"/>
      <c r="CJ92" s="49"/>
      <c r="DD92" s="49"/>
      <c r="DE92" s="49"/>
      <c r="DG92" s="49"/>
      <c r="DT92" s="19"/>
      <c r="DV92" s="49"/>
      <c r="DW92" s="49"/>
    </row>
    <row r="93" spans="28:127" s="5" customFormat="1" ht="9" customHeight="1">
      <c r="AB93" s="19"/>
      <c r="AC93" s="19"/>
      <c r="AD93" s="49"/>
      <c r="AE93" s="19"/>
      <c r="AR93" s="19"/>
      <c r="AT93" s="6"/>
      <c r="AU93" s="49"/>
      <c r="BQ93" s="49"/>
      <c r="BS93" s="19"/>
      <c r="CI93" s="49"/>
      <c r="CJ93" s="49"/>
      <c r="DD93" s="49"/>
      <c r="DE93" s="49"/>
      <c r="DG93" s="49"/>
      <c r="DT93" s="19"/>
      <c r="DV93" s="49"/>
      <c r="DW93" s="49"/>
    </row>
    <row r="94" spans="28:127" s="5" customFormat="1" ht="9" customHeight="1">
      <c r="AB94" s="19"/>
      <c r="AC94" s="19"/>
      <c r="AD94" s="49"/>
      <c r="AE94" s="19"/>
      <c r="AR94" s="19"/>
      <c r="AT94" s="6"/>
      <c r="AU94" s="49"/>
      <c r="BQ94" s="49"/>
      <c r="BS94" s="19"/>
      <c r="CI94" s="49"/>
      <c r="CJ94" s="49"/>
      <c r="DD94" s="49"/>
      <c r="DE94" s="49"/>
      <c r="DG94" s="49"/>
      <c r="DT94" s="19"/>
      <c r="DV94" s="49"/>
      <c r="DW94" s="49"/>
    </row>
    <row r="95" spans="28:127" s="5" customFormat="1" ht="9" customHeight="1">
      <c r="AB95" s="19"/>
      <c r="AC95" s="19"/>
      <c r="AD95" s="49"/>
      <c r="AE95" s="19"/>
      <c r="AR95" s="19"/>
      <c r="AT95" s="6"/>
      <c r="AU95" s="49"/>
      <c r="BQ95" s="49"/>
      <c r="BS95" s="19"/>
      <c r="CI95" s="49"/>
      <c r="CJ95" s="49"/>
      <c r="DD95" s="49"/>
      <c r="DE95" s="49"/>
      <c r="DG95" s="49"/>
      <c r="DT95" s="19"/>
      <c r="DV95" s="49"/>
      <c r="DW95" s="49"/>
    </row>
    <row r="96" spans="28:127" s="5" customFormat="1" ht="9" customHeight="1">
      <c r="AB96" s="19"/>
      <c r="AC96" s="19"/>
      <c r="AD96" s="49"/>
      <c r="AE96" s="19"/>
      <c r="AR96" s="19"/>
      <c r="AT96" s="6"/>
      <c r="AU96" s="49"/>
      <c r="BQ96" s="49"/>
      <c r="BS96" s="19"/>
      <c r="CI96" s="49"/>
      <c r="CJ96" s="49"/>
      <c r="DD96" s="49"/>
      <c r="DE96" s="49"/>
      <c r="DG96" s="49"/>
      <c r="DT96" s="19"/>
      <c r="DV96" s="49"/>
      <c r="DW96" s="49"/>
    </row>
    <row r="97" spans="28:127" s="5" customFormat="1" ht="9" customHeight="1">
      <c r="AB97" s="19"/>
      <c r="AC97" s="19"/>
      <c r="AD97" s="49"/>
      <c r="AE97" s="19"/>
      <c r="AR97" s="19"/>
      <c r="AT97" s="6"/>
      <c r="AU97" s="49"/>
      <c r="BQ97" s="49"/>
      <c r="BS97" s="19"/>
      <c r="CI97" s="49"/>
      <c r="CJ97" s="49"/>
      <c r="DD97" s="49"/>
      <c r="DE97" s="49"/>
      <c r="DG97" s="49"/>
      <c r="DT97" s="19"/>
      <c r="DV97" s="49"/>
      <c r="DW97" s="49"/>
    </row>
    <row r="98" spans="28:127" s="5" customFormat="1" ht="9" customHeight="1">
      <c r="AB98" s="19"/>
      <c r="AC98" s="19"/>
      <c r="AD98" s="49"/>
      <c r="AE98" s="19"/>
      <c r="AR98" s="19"/>
      <c r="AT98" s="6"/>
      <c r="AU98" s="49"/>
      <c r="BQ98" s="49"/>
      <c r="BS98" s="19"/>
      <c r="CI98" s="49"/>
      <c r="CJ98" s="49"/>
      <c r="DD98" s="49"/>
      <c r="DE98" s="49"/>
      <c r="DG98" s="49"/>
      <c r="DT98" s="19"/>
      <c r="DV98" s="49"/>
      <c r="DW98" s="49"/>
    </row>
    <row r="99" spans="28:127" s="5" customFormat="1" ht="9" customHeight="1">
      <c r="AB99" s="19"/>
      <c r="AC99" s="19"/>
      <c r="AD99" s="49"/>
      <c r="AE99" s="19"/>
      <c r="AR99" s="19"/>
      <c r="AT99" s="6"/>
      <c r="AU99" s="49"/>
      <c r="BQ99" s="49"/>
      <c r="BS99" s="19"/>
      <c r="CI99" s="49"/>
      <c r="CJ99" s="49"/>
      <c r="DD99" s="49"/>
      <c r="DE99" s="49"/>
      <c r="DG99" s="49"/>
      <c r="DT99" s="19"/>
      <c r="DV99" s="49"/>
      <c r="DW99" s="49"/>
    </row>
    <row r="100" spans="28:127" s="5" customFormat="1" ht="9" customHeight="1">
      <c r="AB100" s="19"/>
      <c r="AC100" s="19"/>
      <c r="AD100" s="49"/>
      <c r="AE100" s="19"/>
      <c r="AR100" s="19"/>
      <c r="AT100" s="6"/>
      <c r="AU100" s="49"/>
      <c r="BQ100" s="49"/>
      <c r="BS100" s="19"/>
      <c r="CI100" s="49"/>
      <c r="CJ100" s="49"/>
      <c r="DD100" s="49"/>
      <c r="DE100" s="49"/>
      <c r="DG100" s="49"/>
      <c r="DT100" s="19"/>
      <c r="DV100" s="49"/>
      <c r="DW100" s="49"/>
    </row>
    <row r="101" spans="28:127" s="5" customFormat="1" ht="9" customHeight="1">
      <c r="AB101" s="19"/>
      <c r="AC101" s="19"/>
      <c r="AD101" s="49"/>
      <c r="AE101" s="19"/>
      <c r="AR101" s="19"/>
      <c r="AT101" s="6"/>
      <c r="AU101" s="49"/>
      <c r="BQ101" s="49"/>
      <c r="BS101" s="19"/>
      <c r="CI101" s="49"/>
      <c r="CJ101" s="49"/>
      <c r="DD101" s="49"/>
      <c r="DE101" s="49"/>
      <c r="DG101" s="49"/>
      <c r="DT101" s="19"/>
      <c r="DV101" s="49"/>
      <c r="DW101" s="49"/>
    </row>
    <row r="102" spans="28:127" s="5" customFormat="1" ht="9" customHeight="1">
      <c r="AB102" s="19"/>
      <c r="AC102" s="19"/>
      <c r="AD102" s="49"/>
      <c r="AE102" s="19"/>
      <c r="AR102" s="19"/>
      <c r="AT102" s="6"/>
      <c r="AU102" s="49"/>
      <c r="BQ102" s="49"/>
      <c r="BS102" s="19"/>
      <c r="CI102" s="49"/>
      <c r="CJ102" s="49"/>
      <c r="DD102" s="49"/>
      <c r="DE102" s="49"/>
      <c r="DG102" s="49"/>
      <c r="DT102" s="19"/>
      <c r="DV102" s="49"/>
      <c r="DW102" s="49"/>
    </row>
    <row r="103" spans="28:127" s="5" customFormat="1" ht="9" customHeight="1">
      <c r="AB103" s="19"/>
      <c r="AC103" s="19"/>
      <c r="AD103" s="49"/>
      <c r="AE103" s="19"/>
      <c r="AR103" s="19"/>
      <c r="AT103" s="6"/>
      <c r="AU103" s="49"/>
      <c r="BQ103" s="49"/>
      <c r="BS103" s="19"/>
      <c r="CI103" s="49"/>
      <c r="CJ103" s="49"/>
      <c r="DD103" s="49"/>
      <c r="DE103" s="49"/>
      <c r="DG103" s="49"/>
      <c r="DT103" s="19"/>
      <c r="DV103" s="49"/>
      <c r="DW103" s="49"/>
    </row>
    <row r="104" spans="28:127" s="5" customFormat="1" ht="9" customHeight="1">
      <c r="AB104" s="19"/>
      <c r="AC104" s="19"/>
      <c r="AD104" s="49"/>
      <c r="AE104" s="19"/>
      <c r="AR104" s="19"/>
      <c r="AT104" s="6"/>
      <c r="AU104" s="49"/>
      <c r="BQ104" s="49"/>
      <c r="BS104" s="19"/>
      <c r="CI104" s="49"/>
      <c r="CJ104" s="49"/>
      <c r="DD104" s="49"/>
      <c r="DE104" s="49"/>
      <c r="DG104" s="49"/>
      <c r="DT104" s="19"/>
      <c r="DV104" s="49"/>
      <c r="DW104" s="49"/>
    </row>
    <row r="105" spans="28:127" s="5" customFormat="1" ht="9" customHeight="1">
      <c r="AB105" s="19"/>
      <c r="AC105" s="19"/>
      <c r="AD105" s="49"/>
      <c r="AE105" s="19"/>
      <c r="AR105" s="19"/>
      <c r="AT105" s="6"/>
      <c r="AU105" s="49"/>
      <c r="BQ105" s="49"/>
      <c r="BS105" s="19"/>
      <c r="CI105" s="49"/>
      <c r="CJ105" s="49"/>
      <c r="DD105" s="49"/>
      <c r="DE105" s="49"/>
      <c r="DG105" s="49"/>
      <c r="DT105" s="19"/>
      <c r="DV105" s="49"/>
      <c r="DW105" s="49"/>
    </row>
    <row r="106" spans="28:127" s="5" customFormat="1" ht="9" customHeight="1">
      <c r="AB106" s="19"/>
      <c r="AC106" s="19"/>
      <c r="AD106" s="49"/>
      <c r="AE106" s="19"/>
      <c r="AR106" s="19"/>
      <c r="AT106" s="6"/>
      <c r="AU106" s="49"/>
      <c r="BQ106" s="49"/>
      <c r="BS106" s="19"/>
      <c r="CI106" s="49"/>
      <c r="CJ106" s="49"/>
      <c r="DD106" s="49"/>
      <c r="DE106" s="49"/>
      <c r="DG106" s="49"/>
      <c r="DT106" s="19"/>
      <c r="DV106" s="49"/>
      <c r="DW106" s="49"/>
    </row>
    <row r="107" spans="28:127" s="5" customFormat="1" ht="9" customHeight="1">
      <c r="AB107" s="19"/>
      <c r="AC107" s="19"/>
      <c r="AD107" s="49"/>
      <c r="AE107" s="19"/>
      <c r="AR107" s="19"/>
      <c r="AT107" s="6"/>
      <c r="AU107" s="49"/>
      <c r="BQ107" s="49"/>
      <c r="BS107" s="19"/>
      <c r="CI107" s="49"/>
      <c r="CJ107" s="49"/>
      <c r="DD107" s="49"/>
      <c r="DE107" s="49"/>
      <c r="DG107" s="49"/>
      <c r="DT107" s="19"/>
      <c r="DV107" s="49"/>
      <c r="DW107" s="49"/>
    </row>
    <row r="108" spans="28:127" s="5" customFormat="1" ht="9" customHeight="1">
      <c r="AB108" s="19"/>
      <c r="AC108" s="19"/>
      <c r="AD108" s="49"/>
      <c r="AE108" s="19"/>
      <c r="AR108" s="19"/>
      <c r="AT108" s="6"/>
      <c r="AU108" s="49"/>
      <c r="BQ108" s="49"/>
      <c r="BS108" s="19"/>
      <c r="CI108" s="49"/>
      <c r="CJ108" s="49"/>
      <c r="DD108" s="49"/>
      <c r="DE108" s="49"/>
      <c r="DG108" s="49"/>
      <c r="DT108" s="19"/>
      <c r="DV108" s="49"/>
      <c r="DW108" s="49"/>
    </row>
    <row r="109" spans="28:127" s="5" customFormat="1" ht="9" customHeight="1">
      <c r="AB109" s="19"/>
      <c r="AC109" s="19"/>
      <c r="AD109" s="49"/>
      <c r="AE109" s="19"/>
      <c r="AR109" s="19"/>
      <c r="AT109" s="6"/>
      <c r="AU109" s="49"/>
      <c r="BQ109" s="49"/>
      <c r="BS109" s="19"/>
      <c r="CI109" s="49"/>
      <c r="CJ109" s="49"/>
      <c r="DD109" s="49"/>
      <c r="DE109" s="49"/>
      <c r="DG109" s="49"/>
      <c r="DT109" s="19"/>
      <c r="DV109" s="49"/>
      <c r="DW109" s="49"/>
    </row>
    <row r="110" spans="28:127" s="5" customFormat="1" ht="9" customHeight="1">
      <c r="AB110" s="19"/>
      <c r="AC110" s="19"/>
      <c r="AD110" s="49"/>
      <c r="AE110" s="19"/>
      <c r="AR110" s="19"/>
      <c r="AT110" s="6"/>
      <c r="AU110" s="49"/>
      <c r="BQ110" s="49"/>
      <c r="BS110" s="19"/>
      <c r="CI110" s="49"/>
      <c r="CJ110" s="49"/>
      <c r="DD110" s="49"/>
      <c r="DE110" s="49"/>
      <c r="DG110" s="49"/>
      <c r="DT110" s="19"/>
      <c r="DV110" s="49"/>
      <c r="DW110" s="49"/>
    </row>
    <row r="111" spans="28:127" s="5" customFormat="1" ht="9" customHeight="1">
      <c r="AB111" s="19"/>
      <c r="AC111" s="19"/>
      <c r="AD111" s="49"/>
      <c r="AE111" s="19"/>
      <c r="AR111" s="19"/>
      <c r="AT111" s="6"/>
      <c r="AU111" s="49"/>
      <c r="BQ111" s="49"/>
      <c r="BS111" s="19"/>
      <c r="CI111" s="49"/>
      <c r="CJ111" s="49"/>
      <c r="DD111" s="49"/>
      <c r="DE111" s="49"/>
      <c r="DG111" s="49"/>
      <c r="DT111" s="19"/>
      <c r="DV111" s="49"/>
      <c r="DW111" s="49"/>
    </row>
    <row r="112" spans="28:127" s="5" customFormat="1" ht="9" customHeight="1">
      <c r="AB112" s="19"/>
      <c r="AC112" s="19"/>
      <c r="AD112" s="49"/>
      <c r="AE112" s="19"/>
      <c r="AR112" s="19"/>
      <c r="AT112" s="6"/>
      <c r="AU112" s="49"/>
      <c r="BQ112" s="49"/>
      <c r="BS112" s="19"/>
      <c r="CI112" s="49"/>
      <c r="CJ112" s="49"/>
      <c r="DD112" s="49"/>
      <c r="DE112" s="49"/>
      <c r="DG112" s="49"/>
      <c r="DT112" s="19"/>
      <c r="DV112" s="49"/>
      <c r="DW112" s="49"/>
    </row>
    <row r="113" spans="28:127" s="5" customFormat="1" ht="9" customHeight="1">
      <c r="AB113" s="19"/>
      <c r="AC113" s="19"/>
      <c r="AD113" s="49"/>
      <c r="AE113" s="19"/>
      <c r="AR113" s="19"/>
      <c r="AT113" s="6"/>
      <c r="AU113" s="49"/>
      <c r="BQ113" s="49"/>
      <c r="BS113" s="19"/>
      <c r="CI113" s="49"/>
      <c r="CJ113" s="49"/>
      <c r="DD113" s="49"/>
      <c r="DE113" s="49"/>
      <c r="DG113" s="49"/>
      <c r="DT113" s="19"/>
      <c r="DV113" s="49"/>
      <c r="DW113" s="49"/>
    </row>
    <row r="114" spans="28:127" s="5" customFormat="1" ht="9" customHeight="1">
      <c r="AB114" s="19"/>
      <c r="AC114" s="19"/>
      <c r="AD114" s="49"/>
      <c r="AE114" s="19"/>
      <c r="AR114" s="19"/>
      <c r="AT114" s="6"/>
      <c r="AU114" s="49"/>
      <c r="BQ114" s="49"/>
      <c r="BS114" s="19"/>
      <c r="CI114" s="49"/>
      <c r="CJ114" s="49"/>
      <c r="DD114" s="49"/>
      <c r="DE114" s="49"/>
      <c r="DG114" s="49"/>
      <c r="DT114" s="19"/>
      <c r="DV114" s="49"/>
      <c r="DW114" s="49"/>
    </row>
    <row r="115" spans="28:127" s="5" customFormat="1" ht="9" customHeight="1">
      <c r="AB115" s="19"/>
      <c r="AC115" s="19"/>
      <c r="AD115" s="49"/>
      <c r="AE115" s="19"/>
      <c r="AR115" s="19"/>
      <c r="AT115" s="6"/>
      <c r="AU115" s="49"/>
      <c r="BQ115" s="49"/>
      <c r="BS115" s="19"/>
      <c r="CI115" s="49"/>
      <c r="CJ115" s="49"/>
      <c r="DD115" s="49"/>
      <c r="DE115" s="49"/>
      <c r="DG115" s="49"/>
      <c r="DT115" s="19"/>
      <c r="DV115" s="49"/>
      <c r="DW115" s="49"/>
    </row>
    <row r="116" spans="28:127" s="5" customFormat="1" ht="9" customHeight="1">
      <c r="AB116" s="19"/>
      <c r="AC116" s="19"/>
      <c r="AD116" s="49"/>
      <c r="AE116" s="19"/>
      <c r="AR116" s="19"/>
      <c r="AT116" s="6"/>
      <c r="AU116" s="49"/>
      <c r="BQ116" s="49"/>
      <c r="BS116" s="19"/>
      <c r="CI116" s="49"/>
      <c r="CJ116" s="49"/>
      <c r="DD116" s="49"/>
      <c r="DE116" s="49"/>
      <c r="DG116" s="49"/>
      <c r="DT116" s="19"/>
      <c r="DV116" s="49"/>
      <c r="DW116" s="49"/>
    </row>
    <row r="117" spans="28:127" s="5" customFormat="1" ht="9" customHeight="1">
      <c r="AB117" s="19"/>
      <c r="AC117" s="19"/>
      <c r="AD117" s="49"/>
      <c r="AE117" s="19"/>
      <c r="AR117" s="19"/>
      <c r="AT117" s="6"/>
      <c r="AU117" s="49"/>
      <c r="BQ117" s="49"/>
      <c r="BS117" s="19"/>
      <c r="CI117" s="49"/>
      <c r="CJ117" s="49"/>
      <c r="DD117" s="49"/>
      <c r="DE117" s="49"/>
      <c r="DG117" s="49"/>
      <c r="DT117" s="19"/>
      <c r="DV117" s="49"/>
      <c r="DW117" s="49"/>
    </row>
    <row r="118" spans="28:127" s="5" customFormat="1" ht="9" customHeight="1">
      <c r="AB118" s="19"/>
      <c r="AC118" s="19"/>
      <c r="AD118" s="49"/>
      <c r="AE118" s="19"/>
      <c r="AR118" s="19"/>
      <c r="AT118" s="6"/>
      <c r="AU118" s="49"/>
      <c r="BQ118" s="49"/>
      <c r="BS118" s="19"/>
      <c r="CI118" s="49"/>
      <c r="CJ118" s="49"/>
      <c r="DD118" s="49"/>
      <c r="DE118" s="49"/>
      <c r="DG118" s="49"/>
      <c r="DT118" s="19"/>
      <c r="DV118" s="49"/>
      <c r="DW118" s="49"/>
    </row>
    <row r="119" spans="28:127" s="5" customFormat="1" ht="9" customHeight="1">
      <c r="AB119" s="19"/>
      <c r="AC119" s="19"/>
      <c r="AD119" s="49"/>
      <c r="AE119" s="19"/>
      <c r="AR119" s="19"/>
      <c r="AT119" s="6"/>
      <c r="AU119" s="49"/>
      <c r="BQ119" s="49"/>
      <c r="BS119" s="19"/>
      <c r="CI119" s="49"/>
      <c r="CJ119" s="49"/>
      <c r="DD119" s="49"/>
      <c r="DE119" s="49"/>
      <c r="DG119" s="49"/>
      <c r="DT119" s="19"/>
      <c r="DV119" s="49"/>
      <c r="DW119" s="49"/>
    </row>
    <row r="120" spans="28:127" s="5" customFormat="1" ht="9" customHeight="1">
      <c r="AB120" s="19"/>
      <c r="AC120" s="19"/>
      <c r="AD120" s="49"/>
      <c r="AE120" s="19"/>
      <c r="AR120" s="19"/>
      <c r="AT120" s="6"/>
      <c r="AU120" s="49"/>
      <c r="BQ120" s="49"/>
      <c r="BS120" s="19"/>
      <c r="CI120" s="49"/>
      <c r="CJ120" s="49"/>
      <c r="DD120" s="49"/>
      <c r="DE120" s="49"/>
      <c r="DG120" s="49"/>
      <c r="DT120" s="19"/>
      <c r="DV120" s="49"/>
      <c r="DW120" s="49"/>
    </row>
    <row r="121" spans="28:127" s="5" customFormat="1" ht="9" customHeight="1">
      <c r="AB121" s="19"/>
      <c r="AC121" s="19"/>
      <c r="AD121" s="49"/>
      <c r="AE121" s="19"/>
      <c r="AR121" s="19"/>
      <c r="AT121" s="6"/>
      <c r="AU121" s="49"/>
      <c r="BQ121" s="49"/>
      <c r="BS121" s="19"/>
      <c r="CI121" s="49"/>
      <c r="CJ121" s="49"/>
      <c r="DD121" s="49"/>
      <c r="DE121" s="49"/>
      <c r="DG121" s="49"/>
      <c r="DT121" s="19"/>
      <c r="DV121" s="49"/>
      <c r="DW121" s="49"/>
    </row>
    <row r="122" spans="28:127" s="5" customFormat="1" ht="9" customHeight="1">
      <c r="AB122" s="19"/>
      <c r="AC122" s="19"/>
      <c r="AD122" s="49"/>
      <c r="AE122" s="19"/>
      <c r="AR122" s="19"/>
      <c r="AT122" s="6"/>
      <c r="AU122" s="49"/>
      <c r="BQ122" s="49"/>
      <c r="BS122" s="19"/>
      <c r="CI122" s="49"/>
      <c r="CJ122" s="49"/>
      <c r="DD122" s="49"/>
      <c r="DE122" s="49"/>
      <c r="DG122" s="49"/>
      <c r="DT122" s="19"/>
      <c r="DV122" s="49"/>
      <c r="DW122" s="49"/>
    </row>
    <row r="123" spans="28:127" s="5" customFormat="1" ht="9" customHeight="1">
      <c r="AB123" s="19"/>
      <c r="AC123" s="19"/>
      <c r="AD123" s="49"/>
      <c r="AE123" s="19"/>
      <c r="AR123" s="19"/>
      <c r="AT123" s="6"/>
      <c r="AU123" s="49"/>
      <c r="BQ123" s="49"/>
      <c r="BS123" s="19"/>
      <c r="CI123" s="49"/>
      <c r="CJ123" s="49"/>
      <c r="DD123" s="49"/>
      <c r="DE123" s="49"/>
      <c r="DG123" s="49"/>
      <c r="DT123" s="19"/>
      <c r="DV123" s="49"/>
      <c r="DW123" s="49"/>
    </row>
    <row r="124" spans="28:127" s="5" customFormat="1" ht="9" customHeight="1">
      <c r="AB124" s="19"/>
      <c r="AC124" s="19"/>
      <c r="AD124" s="49"/>
      <c r="AE124" s="19"/>
      <c r="AR124" s="19"/>
      <c r="AT124" s="6"/>
      <c r="AU124" s="49"/>
      <c r="BQ124" s="49"/>
      <c r="BS124" s="19"/>
      <c r="CI124" s="49"/>
      <c r="CJ124" s="49"/>
      <c r="DD124" s="49"/>
      <c r="DE124" s="49"/>
      <c r="DG124" s="49"/>
      <c r="DT124" s="19"/>
      <c r="DV124" s="49"/>
      <c r="DW124" s="49"/>
    </row>
    <row r="125" spans="28:127" s="5" customFormat="1" ht="9" customHeight="1">
      <c r="AB125" s="19"/>
      <c r="AC125" s="19"/>
      <c r="AD125" s="49"/>
      <c r="AE125" s="19"/>
      <c r="AR125" s="19"/>
      <c r="AT125" s="6"/>
      <c r="AU125" s="49"/>
      <c r="BQ125" s="49"/>
      <c r="BS125" s="19"/>
      <c r="CI125" s="49"/>
      <c r="CJ125" s="49"/>
      <c r="DD125" s="49"/>
      <c r="DE125" s="49"/>
      <c r="DG125" s="49"/>
      <c r="DT125" s="19"/>
      <c r="DV125" s="49"/>
      <c r="DW125" s="49"/>
    </row>
    <row r="126" spans="28:127" s="5" customFormat="1" ht="9" customHeight="1">
      <c r="AB126" s="19"/>
      <c r="AC126" s="19"/>
      <c r="AD126" s="49"/>
      <c r="AE126" s="19"/>
      <c r="AR126" s="19"/>
      <c r="AT126" s="6"/>
      <c r="AU126" s="49"/>
      <c r="BQ126" s="49"/>
      <c r="BS126" s="19"/>
      <c r="CI126" s="49"/>
      <c r="CJ126" s="49"/>
      <c r="DD126" s="49"/>
      <c r="DE126" s="49"/>
      <c r="DG126" s="49"/>
      <c r="DT126" s="19"/>
      <c r="DV126" s="49"/>
      <c r="DW126" s="49"/>
    </row>
    <row r="127" spans="28:127" s="5" customFormat="1" ht="9" customHeight="1">
      <c r="AB127" s="19"/>
      <c r="AC127" s="19"/>
      <c r="AD127" s="49"/>
      <c r="AE127" s="19"/>
      <c r="AR127" s="19"/>
      <c r="AT127" s="6"/>
      <c r="AU127" s="49"/>
      <c r="BQ127" s="49"/>
      <c r="BS127" s="19"/>
      <c r="CI127" s="49"/>
      <c r="CJ127" s="49"/>
      <c r="DD127" s="49"/>
      <c r="DE127" s="49"/>
      <c r="DG127" s="49"/>
      <c r="DT127" s="19"/>
      <c r="DV127" s="49"/>
      <c r="DW127" s="49"/>
    </row>
    <row r="128" spans="28:127" s="5" customFormat="1" ht="9" customHeight="1">
      <c r="AB128" s="19"/>
      <c r="AC128" s="19"/>
      <c r="AD128" s="49"/>
      <c r="AE128" s="19"/>
      <c r="AR128" s="19"/>
      <c r="AT128" s="6"/>
      <c r="AU128" s="49"/>
      <c r="BQ128" s="49"/>
      <c r="BS128" s="19"/>
      <c r="CI128" s="49"/>
      <c r="CJ128" s="49"/>
      <c r="DD128" s="49"/>
      <c r="DE128" s="49"/>
      <c r="DG128" s="49"/>
      <c r="DT128" s="19"/>
      <c r="DV128" s="49"/>
      <c r="DW128" s="49"/>
    </row>
    <row r="129" spans="28:127" s="5" customFormat="1" ht="9" customHeight="1">
      <c r="AB129" s="19"/>
      <c r="AC129" s="19"/>
      <c r="AD129" s="49"/>
      <c r="AE129" s="19"/>
      <c r="AR129" s="19"/>
      <c r="AT129" s="6"/>
      <c r="AU129" s="49"/>
      <c r="BQ129" s="49"/>
      <c r="BS129" s="19"/>
      <c r="CI129" s="49"/>
      <c r="CJ129" s="49"/>
      <c r="DD129" s="49"/>
      <c r="DE129" s="49"/>
      <c r="DG129" s="49"/>
      <c r="DT129" s="19"/>
      <c r="DV129" s="49"/>
      <c r="DW129" s="49"/>
    </row>
    <row r="130" spans="28:127" s="5" customFormat="1" ht="9" customHeight="1">
      <c r="AB130" s="19"/>
      <c r="AC130" s="19"/>
      <c r="AD130" s="49"/>
      <c r="AE130" s="19"/>
      <c r="AR130" s="19"/>
      <c r="AT130" s="6"/>
      <c r="AU130" s="49"/>
      <c r="BQ130" s="49"/>
      <c r="BS130" s="19"/>
      <c r="CI130" s="49"/>
      <c r="CJ130" s="49"/>
      <c r="DD130" s="49"/>
      <c r="DE130" s="49"/>
      <c r="DG130" s="49"/>
      <c r="DT130" s="19"/>
      <c r="DV130" s="49"/>
      <c r="DW130" s="49"/>
    </row>
    <row r="131" spans="28:127" s="5" customFormat="1" ht="9" customHeight="1">
      <c r="AB131" s="19"/>
      <c r="AC131" s="19"/>
      <c r="AD131" s="49"/>
      <c r="AE131" s="19"/>
      <c r="AR131" s="19"/>
      <c r="AT131" s="6"/>
      <c r="AU131" s="49"/>
      <c r="BQ131" s="49"/>
      <c r="BS131" s="19"/>
      <c r="CI131" s="49"/>
      <c r="CJ131" s="49"/>
      <c r="DD131" s="49"/>
      <c r="DE131" s="49"/>
      <c r="DG131" s="49"/>
      <c r="DT131" s="19"/>
      <c r="DV131" s="49"/>
      <c r="DW131" s="49"/>
    </row>
    <row r="132" spans="28:127" s="5" customFormat="1" ht="9" customHeight="1">
      <c r="AB132" s="19"/>
      <c r="AC132" s="19"/>
      <c r="AD132" s="49"/>
      <c r="AE132" s="19"/>
      <c r="AR132" s="19"/>
      <c r="AT132" s="6"/>
      <c r="AU132" s="49"/>
      <c r="BQ132" s="49"/>
      <c r="BS132" s="19"/>
      <c r="CI132" s="49"/>
      <c r="CJ132" s="49"/>
      <c r="DD132" s="49"/>
      <c r="DE132" s="49"/>
      <c r="DG132" s="49"/>
      <c r="DT132" s="19"/>
      <c r="DV132" s="49"/>
      <c r="DW132" s="49"/>
    </row>
    <row r="133" spans="28:127" s="5" customFormat="1" ht="9" customHeight="1">
      <c r="AB133" s="19"/>
      <c r="AC133" s="19"/>
      <c r="AD133" s="49"/>
      <c r="AE133" s="19"/>
      <c r="AR133" s="19"/>
      <c r="AT133" s="6"/>
      <c r="AU133" s="49"/>
      <c r="BQ133" s="49"/>
      <c r="BS133" s="19"/>
      <c r="CI133" s="49"/>
      <c r="CJ133" s="49"/>
      <c r="DD133" s="49"/>
      <c r="DE133" s="49"/>
      <c r="DG133" s="49"/>
      <c r="DT133" s="19"/>
      <c r="DV133" s="49"/>
      <c r="DW133" s="49"/>
    </row>
    <row r="134" spans="28:127" s="5" customFormat="1" ht="9" customHeight="1">
      <c r="AB134" s="19"/>
      <c r="AC134" s="19"/>
      <c r="AD134" s="49"/>
      <c r="AE134" s="19"/>
      <c r="AR134" s="19"/>
      <c r="AT134" s="6"/>
      <c r="AU134" s="49"/>
      <c r="BQ134" s="49"/>
      <c r="BS134" s="19"/>
      <c r="CI134" s="49"/>
      <c r="CJ134" s="49"/>
      <c r="DD134" s="49"/>
      <c r="DE134" s="49"/>
      <c r="DG134" s="49"/>
      <c r="DT134" s="19"/>
      <c r="DV134" s="49"/>
      <c r="DW134" s="49"/>
    </row>
    <row r="135" spans="28:127" s="5" customFormat="1" ht="9" customHeight="1">
      <c r="AB135" s="19"/>
      <c r="AC135" s="19"/>
      <c r="AD135" s="49"/>
      <c r="AE135" s="19"/>
      <c r="AR135" s="19"/>
      <c r="AT135" s="6"/>
      <c r="AU135" s="49"/>
      <c r="BQ135" s="49"/>
      <c r="BS135" s="19"/>
      <c r="CI135" s="49"/>
      <c r="CJ135" s="49"/>
      <c r="DD135" s="49"/>
      <c r="DE135" s="49"/>
      <c r="DG135" s="49"/>
      <c r="DT135" s="19"/>
      <c r="DV135" s="49"/>
      <c r="DW135" s="49"/>
    </row>
    <row r="136" spans="28:127" s="5" customFormat="1" ht="9" customHeight="1">
      <c r="AB136" s="19"/>
      <c r="AC136" s="19"/>
      <c r="AD136" s="49"/>
      <c r="AE136" s="19"/>
      <c r="AR136" s="19"/>
      <c r="AT136" s="6"/>
      <c r="AU136" s="49"/>
      <c r="BQ136" s="49"/>
      <c r="BS136" s="19"/>
      <c r="CI136" s="49"/>
      <c r="CJ136" s="49"/>
      <c r="DD136" s="49"/>
      <c r="DE136" s="49"/>
      <c r="DG136" s="49"/>
      <c r="DT136" s="19"/>
      <c r="DV136" s="49"/>
      <c r="DW136" s="49"/>
    </row>
    <row r="137" spans="28:127" s="5" customFormat="1" ht="9" customHeight="1">
      <c r="AB137" s="19"/>
      <c r="AC137" s="19"/>
      <c r="AD137" s="49"/>
      <c r="AE137" s="19"/>
      <c r="AR137" s="19"/>
      <c r="AT137" s="6"/>
      <c r="AU137" s="49"/>
      <c r="BQ137" s="49"/>
      <c r="BS137" s="19"/>
      <c r="CI137" s="49"/>
      <c r="CJ137" s="49"/>
      <c r="DD137" s="49"/>
      <c r="DE137" s="49"/>
      <c r="DG137" s="49"/>
      <c r="DT137" s="19"/>
      <c r="DV137" s="49"/>
      <c r="DW137" s="49"/>
    </row>
    <row r="138" spans="28:127" s="5" customFormat="1" ht="9" customHeight="1">
      <c r="AB138" s="19"/>
      <c r="AC138" s="19"/>
      <c r="AD138" s="49"/>
      <c r="AE138" s="19"/>
      <c r="AR138" s="19"/>
      <c r="AT138" s="6"/>
      <c r="AU138" s="49"/>
      <c r="BQ138" s="49"/>
      <c r="BS138" s="19"/>
      <c r="CI138" s="49"/>
      <c r="CJ138" s="49"/>
      <c r="DD138" s="49"/>
      <c r="DE138" s="49"/>
      <c r="DG138" s="49"/>
      <c r="DT138" s="19"/>
      <c r="DV138" s="49"/>
      <c r="DW138" s="49"/>
    </row>
    <row r="139" spans="28:127" s="5" customFormat="1" ht="9" customHeight="1">
      <c r="AB139" s="19"/>
      <c r="AC139" s="19"/>
      <c r="AD139" s="49"/>
      <c r="AE139" s="19"/>
      <c r="AR139" s="19"/>
      <c r="AT139" s="6"/>
      <c r="AU139" s="49"/>
      <c r="BQ139" s="49"/>
      <c r="BS139" s="19"/>
      <c r="CI139" s="49"/>
      <c r="CJ139" s="49"/>
      <c r="DD139" s="49"/>
      <c r="DE139" s="49"/>
      <c r="DG139" s="49"/>
      <c r="DT139" s="19"/>
      <c r="DV139" s="49"/>
      <c r="DW139" s="49"/>
    </row>
    <row r="140" spans="28:127" s="5" customFormat="1" ht="9" customHeight="1">
      <c r="AB140" s="19"/>
      <c r="AC140" s="19"/>
      <c r="AD140" s="49"/>
      <c r="AE140" s="19"/>
      <c r="AR140" s="19"/>
      <c r="AT140" s="6"/>
      <c r="AU140" s="49"/>
      <c r="BQ140" s="49"/>
      <c r="BS140" s="19"/>
      <c r="CI140" s="49"/>
      <c r="CJ140" s="49"/>
      <c r="DD140" s="49"/>
      <c r="DE140" s="49"/>
      <c r="DG140" s="49"/>
      <c r="DT140" s="19"/>
      <c r="DV140" s="49"/>
      <c r="DW140" s="49"/>
    </row>
    <row r="141" spans="28:127" s="5" customFormat="1" ht="9" customHeight="1">
      <c r="AB141" s="19"/>
      <c r="AC141" s="19"/>
      <c r="AD141" s="49"/>
      <c r="AE141" s="19"/>
      <c r="AR141" s="19"/>
      <c r="AT141" s="6"/>
      <c r="AU141" s="49"/>
      <c r="BQ141" s="49"/>
      <c r="BS141" s="19"/>
      <c r="CI141" s="49"/>
      <c r="CJ141" s="49"/>
      <c r="DD141" s="49"/>
      <c r="DE141" s="49"/>
      <c r="DG141" s="49"/>
      <c r="DT141" s="19"/>
      <c r="DV141" s="49"/>
      <c r="DW141" s="49"/>
    </row>
    <row r="142" spans="28:127" s="5" customFormat="1" ht="9" customHeight="1">
      <c r="AB142" s="19"/>
      <c r="AC142" s="19"/>
      <c r="AD142" s="49"/>
      <c r="AE142" s="19"/>
      <c r="AR142" s="19"/>
      <c r="AT142" s="6"/>
      <c r="AU142" s="49"/>
      <c r="BQ142" s="49"/>
      <c r="BS142" s="19"/>
      <c r="CI142" s="49"/>
      <c r="CJ142" s="49"/>
      <c r="DD142" s="49"/>
      <c r="DE142" s="49"/>
      <c r="DG142" s="49"/>
      <c r="DT142" s="19"/>
      <c r="DV142" s="49"/>
      <c r="DW142" s="49"/>
    </row>
    <row r="143" spans="28:127" s="5" customFormat="1" ht="9" customHeight="1">
      <c r="AB143" s="19"/>
      <c r="AC143" s="19"/>
      <c r="AD143" s="49"/>
      <c r="AE143" s="19"/>
      <c r="AR143" s="19"/>
      <c r="AT143" s="6"/>
      <c r="AU143" s="49"/>
      <c r="BQ143" s="49"/>
      <c r="BS143" s="19"/>
      <c r="CI143" s="49"/>
      <c r="CJ143" s="49"/>
      <c r="DD143" s="49"/>
      <c r="DE143" s="49"/>
      <c r="DG143" s="49"/>
      <c r="DT143" s="19"/>
      <c r="DV143" s="49"/>
      <c r="DW143" s="49"/>
    </row>
    <row r="144" spans="28:127" s="5" customFormat="1" ht="9" customHeight="1">
      <c r="AB144" s="19"/>
      <c r="AC144" s="19"/>
      <c r="AD144" s="49"/>
      <c r="AE144" s="19"/>
      <c r="AR144" s="19"/>
      <c r="AT144" s="6"/>
      <c r="AU144" s="49"/>
      <c r="BQ144" s="49"/>
      <c r="BS144" s="19"/>
      <c r="CI144" s="49"/>
      <c r="CJ144" s="49"/>
      <c r="DD144" s="49"/>
      <c r="DE144" s="49"/>
      <c r="DG144" s="49"/>
      <c r="DT144" s="19"/>
      <c r="DV144" s="49"/>
      <c r="DW144" s="49"/>
    </row>
    <row r="145" spans="28:127" s="5" customFormat="1" ht="9" customHeight="1">
      <c r="AB145" s="19"/>
      <c r="AC145" s="19"/>
      <c r="AD145" s="49"/>
      <c r="AE145" s="19"/>
      <c r="AR145" s="19"/>
      <c r="AT145" s="6"/>
      <c r="AU145" s="49"/>
      <c r="BQ145" s="49"/>
      <c r="BS145" s="19"/>
      <c r="CI145" s="49"/>
      <c r="CJ145" s="49"/>
      <c r="DD145" s="49"/>
      <c r="DE145" s="49"/>
      <c r="DG145" s="49"/>
      <c r="DT145" s="19"/>
      <c r="DV145" s="49"/>
      <c r="DW145" s="49"/>
    </row>
    <row r="146" spans="28:127" s="5" customFormat="1" ht="9" customHeight="1">
      <c r="AB146" s="19"/>
      <c r="AC146" s="19"/>
      <c r="AD146" s="49"/>
      <c r="AE146" s="19"/>
      <c r="AR146" s="19"/>
      <c r="AT146" s="6"/>
      <c r="AU146" s="49"/>
      <c r="BQ146" s="49"/>
      <c r="BS146" s="19"/>
      <c r="CI146" s="49"/>
      <c r="CJ146" s="49"/>
      <c r="DD146" s="49"/>
      <c r="DE146" s="49"/>
      <c r="DG146" s="49"/>
      <c r="DT146" s="19"/>
      <c r="DV146" s="49"/>
      <c r="DW146" s="49"/>
    </row>
    <row r="147" spans="28:127" s="5" customFormat="1" ht="9" customHeight="1">
      <c r="AB147" s="19"/>
      <c r="AC147" s="19"/>
      <c r="AD147" s="49"/>
      <c r="AE147" s="19"/>
      <c r="AR147" s="19"/>
      <c r="AT147" s="6"/>
      <c r="AU147" s="49"/>
      <c r="BQ147" s="49"/>
      <c r="BS147" s="19"/>
      <c r="CI147" s="49"/>
      <c r="CJ147" s="49"/>
      <c r="DD147" s="49"/>
      <c r="DE147" s="49"/>
      <c r="DG147" s="49"/>
      <c r="DT147" s="19"/>
      <c r="DV147" s="49"/>
      <c r="DW147" s="49"/>
    </row>
    <row r="148" spans="28:127" s="5" customFormat="1" ht="9" customHeight="1">
      <c r="AB148" s="19"/>
      <c r="AC148" s="19"/>
      <c r="AD148" s="49"/>
      <c r="AE148" s="19"/>
      <c r="AR148" s="19"/>
      <c r="AT148" s="6"/>
      <c r="AU148" s="49"/>
      <c r="BQ148" s="49"/>
      <c r="BS148" s="19"/>
      <c r="CI148" s="49"/>
      <c r="CJ148" s="49"/>
      <c r="DD148" s="49"/>
      <c r="DE148" s="49"/>
      <c r="DG148" s="49"/>
      <c r="DT148" s="19"/>
      <c r="DV148" s="49"/>
      <c r="DW148" s="49"/>
    </row>
    <row r="149" spans="28:127" s="5" customFormat="1" ht="9" customHeight="1">
      <c r="AB149" s="19"/>
      <c r="AC149" s="19"/>
      <c r="AD149" s="49"/>
      <c r="AE149" s="19"/>
      <c r="AR149" s="19"/>
      <c r="AT149" s="6"/>
      <c r="AU149" s="49"/>
      <c r="BQ149" s="49"/>
      <c r="BS149" s="19"/>
      <c r="CI149" s="49"/>
      <c r="CJ149" s="49"/>
      <c r="DD149" s="49"/>
      <c r="DE149" s="49"/>
      <c r="DG149" s="49"/>
      <c r="DT149" s="19"/>
      <c r="DV149" s="49"/>
      <c r="DW149" s="49"/>
    </row>
    <row r="150" spans="28:127" s="5" customFormat="1" ht="9" customHeight="1">
      <c r="AB150" s="19"/>
      <c r="AC150" s="19"/>
      <c r="AD150" s="49"/>
      <c r="AE150" s="19"/>
      <c r="AR150" s="19"/>
      <c r="AT150" s="6"/>
      <c r="AU150" s="49"/>
      <c r="BQ150" s="49"/>
      <c r="BS150" s="19"/>
      <c r="CI150" s="49"/>
      <c r="CJ150" s="49"/>
      <c r="DD150" s="49"/>
      <c r="DE150" s="49"/>
      <c r="DG150" s="49"/>
      <c r="DT150" s="19"/>
      <c r="DV150" s="49"/>
      <c r="DW150" s="49"/>
    </row>
    <row r="151" spans="28:127" s="5" customFormat="1" ht="9" customHeight="1">
      <c r="AB151" s="19"/>
      <c r="AC151" s="19"/>
      <c r="AD151" s="49"/>
      <c r="AE151" s="19"/>
      <c r="AR151" s="19"/>
      <c r="AT151" s="6"/>
      <c r="AU151" s="49"/>
      <c r="BQ151" s="49"/>
      <c r="BS151" s="19"/>
      <c r="CI151" s="49"/>
      <c r="CJ151" s="49"/>
      <c r="DD151" s="49"/>
      <c r="DE151" s="49"/>
      <c r="DG151" s="49"/>
      <c r="DT151" s="19"/>
      <c r="DV151" s="49"/>
      <c r="DW151" s="49"/>
    </row>
    <row r="152" spans="28:127" s="5" customFormat="1" ht="9" customHeight="1">
      <c r="AB152" s="19"/>
      <c r="AC152" s="19"/>
      <c r="AD152" s="49"/>
      <c r="AE152" s="19"/>
      <c r="AR152" s="19"/>
      <c r="AT152" s="6"/>
      <c r="AU152" s="49"/>
      <c r="BQ152" s="49"/>
      <c r="BS152" s="19"/>
      <c r="CI152" s="49"/>
      <c r="CJ152" s="49"/>
      <c r="DD152" s="49"/>
      <c r="DE152" s="49"/>
      <c r="DG152" s="49"/>
      <c r="DT152" s="19"/>
      <c r="DV152" s="49"/>
      <c r="DW152" s="49"/>
    </row>
    <row r="153" spans="28:127" s="5" customFormat="1" ht="9" customHeight="1">
      <c r="AB153" s="19"/>
      <c r="AC153" s="19"/>
      <c r="AD153" s="49"/>
      <c r="AE153" s="19"/>
      <c r="AR153" s="19"/>
      <c r="AT153" s="6"/>
      <c r="AU153" s="49"/>
      <c r="BQ153" s="49"/>
      <c r="BS153" s="19"/>
      <c r="CI153" s="49"/>
      <c r="CJ153" s="49"/>
      <c r="DD153" s="49"/>
      <c r="DE153" s="49"/>
      <c r="DG153" s="49"/>
      <c r="DT153" s="19"/>
      <c r="DV153" s="49"/>
      <c r="DW153" s="49"/>
    </row>
    <row r="154" spans="28:127" s="5" customFormat="1" ht="9" customHeight="1">
      <c r="AB154" s="19"/>
      <c r="AC154" s="19"/>
      <c r="AD154" s="49"/>
      <c r="AE154" s="19"/>
      <c r="AR154" s="19"/>
      <c r="AT154" s="6"/>
      <c r="AU154" s="49"/>
      <c r="BQ154" s="49"/>
      <c r="BS154" s="19"/>
      <c r="CI154" s="49"/>
      <c r="CJ154" s="49"/>
      <c r="DD154" s="49"/>
      <c r="DE154" s="49"/>
      <c r="DG154" s="49"/>
      <c r="DT154" s="19"/>
      <c r="DV154" s="49"/>
      <c r="DW154" s="49"/>
    </row>
    <row r="155" spans="28:127" s="5" customFormat="1" ht="9" customHeight="1">
      <c r="AB155" s="19"/>
      <c r="AC155" s="19"/>
      <c r="AD155" s="49"/>
      <c r="AE155" s="19"/>
      <c r="AR155" s="19"/>
      <c r="AT155" s="6"/>
      <c r="AU155" s="49"/>
      <c r="BQ155" s="49"/>
      <c r="BS155" s="19"/>
      <c r="CI155" s="49"/>
      <c r="CJ155" s="49"/>
      <c r="DD155" s="49"/>
      <c r="DE155" s="49"/>
      <c r="DG155" s="49"/>
      <c r="DT155" s="19"/>
      <c r="DV155" s="49"/>
      <c r="DW155" s="49"/>
    </row>
    <row r="156" spans="28:127" s="5" customFormat="1" ht="9" customHeight="1">
      <c r="AB156" s="19"/>
      <c r="AC156" s="19"/>
      <c r="AD156" s="49"/>
      <c r="AE156" s="19"/>
      <c r="AR156" s="19"/>
      <c r="AT156" s="6"/>
      <c r="AU156" s="49"/>
      <c r="BQ156" s="49"/>
      <c r="BS156" s="19"/>
      <c r="CI156" s="49"/>
      <c r="CJ156" s="49"/>
      <c r="DD156" s="49"/>
      <c r="DE156" s="49"/>
      <c r="DG156" s="49"/>
      <c r="DT156" s="19"/>
      <c r="DV156" s="49"/>
      <c r="DW156" s="49"/>
    </row>
    <row r="157" spans="28:127" s="5" customFormat="1" ht="9" customHeight="1">
      <c r="AB157" s="19"/>
      <c r="AC157" s="19"/>
      <c r="AD157" s="49"/>
      <c r="AE157" s="19"/>
      <c r="AR157" s="19"/>
      <c r="AT157" s="6"/>
      <c r="AU157" s="49"/>
      <c r="BQ157" s="49"/>
      <c r="BS157" s="19"/>
      <c r="CI157" s="49"/>
      <c r="CJ157" s="49"/>
      <c r="DD157" s="49"/>
      <c r="DE157" s="49"/>
      <c r="DG157" s="49"/>
      <c r="DT157" s="19"/>
      <c r="DV157" s="49"/>
      <c r="DW157" s="49"/>
    </row>
    <row r="158" spans="28:127" s="5" customFormat="1" ht="9" customHeight="1">
      <c r="AB158" s="19"/>
      <c r="AC158" s="19"/>
      <c r="AD158" s="49"/>
      <c r="AE158" s="19"/>
      <c r="AR158" s="19"/>
      <c r="AT158" s="6"/>
      <c r="AU158" s="49"/>
      <c r="BQ158" s="49"/>
      <c r="BS158" s="19"/>
      <c r="CI158" s="49"/>
      <c r="CJ158" s="49"/>
      <c r="DD158" s="49"/>
      <c r="DE158" s="49"/>
      <c r="DG158" s="49"/>
      <c r="DT158" s="19"/>
      <c r="DV158" s="49"/>
      <c r="DW158" s="49"/>
    </row>
    <row r="159" spans="28:127" s="5" customFormat="1" ht="9" customHeight="1">
      <c r="AB159" s="19"/>
      <c r="AC159" s="19"/>
      <c r="AD159" s="49"/>
      <c r="AE159" s="19"/>
      <c r="AR159" s="19"/>
      <c r="AT159" s="6"/>
      <c r="AU159" s="49"/>
      <c r="BQ159" s="49"/>
      <c r="BS159" s="19"/>
      <c r="CI159" s="49"/>
      <c r="CJ159" s="49"/>
      <c r="DD159" s="49"/>
      <c r="DE159" s="49"/>
      <c r="DG159" s="49"/>
      <c r="DT159" s="19"/>
      <c r="DV159" s="49"/>
      <c r="DW159" s="49"/>
    </row>
    <row r="160" spans="28:127" s="5" customFormat="1" ht="9" customHeight="1">
      <c r="AB160" s="19"/>
      <c r="AC160" s="19"/>
      <c r="AD160" s="49"/>
      <c r="AE160" s="19"/>
      <c r="AR160" s="19"/>
      <c r="AT160" s="6"/>
      <c r="AU160" s="49"/>
      <c r="BQ160" s="49"/>
      <c r="BS160" s="19"/>
      <c r="CI160" s="49"/>
      <c r="CJ160" s="49"/>
      <c r="DD160" s="49"/>
      <c r="DE160" s="49"/>
      <c r="DG160" s="49"/>
      <c r="DT160" s="19"/>
      <c r="DV160" s="49"/>
      <c r="DW160" s="49"/>
    </row>
    <row r="161" spans="1:136" s="5" customFormat="1" ht="12" customHeight="1">
      <c r="AB161" s="19"/>
      <c r="AC161" s="19"/>
      <c r="AD161" s="49"/>
      <c r="AE161" s="19"/>
      <c r="AR161" s="19"/>
      <c r="AT161" s="6"/>
      <c r="AU161" s="49"/>
      <c r="BQ161" s="49"/>
      <c r="BS161" s="19"/>
      <c r="CI161" s="49"/>
      <c r="CJ161" s="49"/>
      <c r="DD161" s="49"/>
      <c r="DE161" s="49"/>
      <c r="DG161" s="49"/>
      <c r="DT161" s="19"/>
      <c r="DV161" s="49"/>
      <c r="DW161" s="49"/>
    </row>
    <row r="162" spans="1:136" s="19" customFormat="1" ht="9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AD162" s="49"/>
      <c r="AT162" s="49"/>
      <c r="AU162" s="49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49"/>
      <c r="BR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49"/>
      <c r="CJ162" s="49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49"/>
      <c r="DE162" s="49"/>
      <c r="DF162" s="5"/>
      <c r="DG162" s="49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U162" s="5"/>
      <c r="DV162" s="49"/>
      <c r="DW162" s="49"/>
      <c r="DX162" s="5"/>
      <c r="DY162" s="5"/>
      <c r="DZ162" s="5"/>
      <c r="EA162" s="5"/>
      <c r="EB162" s="5"/>
      <c r="EC162" s="5"/>
      <c r="ED162" s="5"/>
      <c r="EE162" s="5"/>
      <c r="EF162" s="5"/>
    </row>
    <row r="163" spans="1:136" s="19" customFormat="1" ht="9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AD163" s="49"/>
      <c r="AT163" s="49"/>
      <c r="AU163" s="49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49"/>
      <c r="BR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49"/>
      <c r="CJ163" s="49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49"/>
      <c r="DE163" s="49"/>
      <c r="DF163" s="5"/>
      <c r="DG163" s="49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U163" s="5"/>
      <c r="DV163" s="49"/>
      <c r="DW163" s="49"/>
      <c r="DX163" s="5"/>
      <c r="DY163" s="5"/>
      <c r="DZ163" s="5"/>
      <c r="EA163" s="5"/>
      <c r="EB163" s="5"/>
      <c r="EC163" s="5"/>
      <c r="ED163" s="5"/>
      <c r="EE163" s="5"/>
      <c r="EF163" s="5"/>
    </row>
    <row r="164" spans="1:136" s="19" customFormat="1" ht="9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AD164" s="49"/>
      <c r="AT164" s="49"/>
      <c r="AU164" s="49"/>
      <c r="BQ164" s="49"/>
      <c r="CI164" s="49"/>
      <c r="CJ164" s="49"/>
      <c r="DD164" s="49"/>
      <c r="DE164" s="49"/>
      <c r="DG164" s="49"/>
      <c r="DV164" s="49"/>
      <c r="DW164" s="49"/>
    </row>
    <row r="165" spans="1:136" s="19" customFormat="1" ht="9" customHeight="1">
      <c r="A165" s="5"/>
      <c r="H165" s="5"/>
      <c r="AD165" s="49"/>
      <c r="AT165" s="49"/>
      <c r="AU165" s="49"/>
      <c r="BQ165" s="49"/>
      <c r="CI165" s="49"/>
      <c r="CJ165" s="49"/>
      <c r="DD165" s="49"/>
      <c r="DE165" s="49"/>
      <c r="DG165" s="49"/>
      <c r="DV165" s="49"/>
      <c r="DW165" s="49"/>
    </row>
    <row r="166" spans="1:136" s="19" customFormat="1" ht="9" customHeight="1">
      <c r="A166" s="5"/>
      <c r="H166" s="5"/>
      <c r="AD166" s="49"/>
      <c r="AT166" s="49"/>
      <c r="AU166" s="49"/>
      <c r="BQ166" s="49"/>
      <c r="CI166" s="49"/>
      <c r="CJ166" s="49"/>
      <c r="DD166" s="49"/>
      <c r="DE166" s="49"/>
      <c r="DG166" s="49"/>
      <c r="DV166" s="49"/>
      <c r="DW166" s="49"/>
    </row>
    <row r="167" spans="1:136" s="19" customFormat="1" ht="9" customHeight="1">
      <c r="AD167" s="49"/>
      <c r="AT167" s="49"/>
      <c r="AU167" s="49"/>
      <c r="BQ167" s="49"/>
      <c r="CI167" s="49"/>
      <c r="CJ167" s="49"/>
      <c r="DD167" s="49"/>
      <c r="DE167" s="49"/>
      <c r="DG167" s="49"/>
      <c r="DV167" s="49"/>
      <c r="DW167" s="49"/>
    </row>
    <row r="168" spans="1:136" s="19" customFormat="1" ht="9" customHeight="1">
      <c r="AD168" s="49"/>
      <c r="AT168" s="49"/>
      <c r="AU168" s="49"/>
      <c r="BQ168" s="49"/>
      <c r="CI168" s="49"/>
      <c r="CJ168" s="49"/>
      <c r="DD168" s="49"/>
      <c r="DE168" s="49"/>
      <c r="DG168" s="49"/>
      <c r="DV168" s="49"/>
      <c r="DW168" s="49"/>
    </row>
    <row r="169" spans="1:136" s="19" customFormat="1" ht="9" customHeight="1">
      <c r="AD169" s="49"/>
      <c r="AT169" s="49"/>
      <c r="AU169" s="49"/>
      <c r="BQ169" s="49"/>
      <c r="CI169" s="49"/>
      <c r="CJ169" s="49"/>
      <c r="DD169" s="49"/>
      <c r="DE169" s="49"/>
      <c r="DG169" s="49"/>
      <c r="DV169" s="49"/>
      <c r="DW169" s="49"/>
    </row>
    <row r="170" spans="1:136" s="19" customFormat="1" ht="9" customHeight="1">
      <c r="AD170" s="49"/>
      <c r="AT170" s="49"/>
      <c r="AU170" s="49"/>
      <c r="BQ170" s="49"/>
      <c r="CI170" s="49"/>
      <c r="CJ170" s="49"/>
      <c r="DD170" s="49"/>
      <c r="DE170" s="49"/>
      <c r="DG170" s="49"/>
      <c r="DV170" s="49"/>
      <c r="DW170" s="49"/>
    </row>
    <row r="171" spans="1:136" s="19" customFormat="1" ht="9" customHeight="1">
      <c r="AD171" s="49"/>
      <c r="AT171" s="49"/>
      <c r="AU171" s="49"/>
      <c r="BQ171" s="49"/>
      <c r="CI171" s="49"/>
      <c r="CJ171" s="49"/>
      <c r="DD171" s="49"/>
      <c r="DE171" s="49"/>
      <c r="DG171" s="49"/>
      <c r="DV171" s="49"/>
      <c r="DW171" s="49"/>
    </row>
    <row r="172" spans="1:136" s="19" customFormat="1" ht="9" customHeight="1">
      <c r="AD172" s="49"/>
      <c r="AT172" s="49"/>
      <c r="AU172" s="49"/>
      <c r="BQ172" s="49"/>
      <c r="CI172" s="49"/>
      <c r="CJ172" s="49"/>
      <c r="DD172" s="49"/>
      <c r="DE172" s="49"/>
      <c r="DG172" s="49"/>
      <c r="DV172" s="49"/>
      <c r="DW172" s="49"/>
    </row>
    <row r="173" spans="1:136" s="19" customFormat="1" ht="9" customHeight="1">
      <c r="AD173" s="49"/>
      <c r="AT173" s="49"/>
      <c r="AU173" s="49"/>
      <c r="BQ173" s="49"/>
      <c r="CI173" s="49"/>
      <c r="CJ173" s="49"/>
      <c r="DD173" s="49"/>
      <c r="DE173" s="49"/>
      <c r="DG173" s="49"/>
      <c r="DV173" s="49"/>
      <c r="DW173" s="49"/>
    </row>
    <row r="174" spans="1:136" s="19" customFormat="1" ht="9" customHeight="1">
      <c r="AD174" s="49"/>
      <c r="AT174" s="49"/>
      <c r="AU174" s="49"/>
      <c r="BQ174" s="49"/>
      <c r="CI174" s="49"/>
      <c r="CJ174" s="49"/>
      <c r="DD174" s="49"/>
      <c r="DE174" s="49"/>
      <c r="DG174" s="49"/>
      <c r="DV174" s="49"/>
      <c r="DW174" s="49"/>
    </row>
    <row r="175" spans="1:136" s="19" customFormat="1" ht="9" customHeight="1">
      <c r="AD175" s="49"/>
      <c r="AT175" s="49"/>
      <c r="AU175" s="49"/>
      <c r="BQ175" s="49"/>
      <c r="CI175" s="49"/>
      <c r="CJ175" s="49"/>
      <c r="DD175" s="49"/>
      <c r="DE175" s="49"/>
      <c r="DG175" s="49"/>
      <c r="DV175" s="49"/>
      <c r="DW175" s="49"/>
    </row>
    <row r="176" spans="1:136" s="19" customFormat="1" ht="9" customHeight="1">
      <c r="AD176" s="49"/>
      <c r="AT176" s="49"/>
      <c r="AU176" s="49"/>
      <c r="BQ176" s="49"/>
      <c r="CI176" s="49"/>
      <c r="CJ176" s="49"/>
      <c r="DD176" s="49"/>
      <c r="DE176" s="49"/>
      <c r="DG176" s="49"/>
      <c r="DV176" s="49"/>
      <c r="DW176" s="49"/>
    </row>
    <row r="177" spans="30:127" s="19" customFormat="1" ht="9" customHeight="1">
      <c r="AD177" s="49"/>
      <c r="AT177" s="49"/>
      <c r="AU177" s="49"/>
      <c r="BQ177" s="49"/>
      <c r="CI177" s="49"/>
      <c r="CJ177" s="49"/>
      <c r="DD177" s="49"/>
      <c r="DE177" s="49"/>
      <c r="DG177" s="49"/>
      <c r="DV177" s="49"/>
      <c r="DW177" s="49"/>
    </row>
    <row r="178" spans="30:127" s="19" customFormat="1" ht="9" customHeight="1">
      <c r="AD178" s="49"/>
      <c r="AT178" s="49"/>
      <c r="AU178" s="49"/>
      <c r="BQ178" s="49"/>
      <c r="CI178" s="49"/>
      <c r="CJ178" s="49"/>
      <c r="DD178" s="49"/>
      <c r="DE178" s="49"/>
      <c r="DG178" s="49"/>
      <c r="DV178" s="49"/>
      <c r="DW178" s="49"/>
    </row>
    <row r="179" spans="30:127" s="19" customFormat="1" ht="9" customHeight="1">
      <c r="AD179" s="49"/>
      <c r="AT179" s="49"/>
      <c r="AU179" s="49"/>
      <c r="BQ179" s="49"/>
      <c r="CI179" s="49"/>
      <c r="CJ179" s="49"/>
      <c r="DD179" s="49"/>
      <c r="DE179" s="49"/>
      <c r="DG179" s="49"/>
      <c r="DV179" s="49"/>
      <c r="DW179" s="49"/>
    </row>
    <row r="180" spans="30:127" s="19" customFormat="1" ht="9" customHeight="1">
      <c r="AD180" s="49"/>
      <c r="AT180" s="49"/>
      <c r="AU180" s="49"/>
      <c r="BQ180" s="49"/>
      <c r="CI180" s="49"/>
      <c r="CJ180" s="49"/>
      <c r="DD180" s="49"/>
      <c r="DE180" s="49"/>
      <c r="DG180" s="49"/>
      <c r="DV180" s="49"/>
      <c r="DW180" s="49"/>
    </row>
    <row r="181" spans="30:127" s="19" customFormat="1" ht="9" customHeight="1">
      <c r="AD181" s="49"/>
      <c r="AT181" s="49"/>
      <c r="AU181" s="49"/>
      <c r="BQ181" s="49"/>
      <c r="CI181" s="49"/>
      <c r="CJ181" s="49"/>
      <c r="DD181" s="49"/>
      <c r="DE181" s="49"/>
      <c r="DG181" s="49"/>
      <c r="DV181" s="49"/>
      <c r="DW181" s="49"/>
    </row>
    <row r="182" spans="30:127" s="19" customFormat="1" ht="9" customHeight="1">
      <c r="AD182" s="49"/>
      <c r="AT182" s="49"/>
      <c r="AU182" s="49"/>
      <c r="BQ182" s="49"/>
      <c r="CI182" s="49"/>
      <c r="CJ182" s="49"/>
      <c r="DD182" s="49"/>
      <c r="DE182" s="49"/>
      <c r="DG182" s="49"/>
      <c r="DV182" s="49"/>
      <c r="DW182" s="49"/>
    </row>
    <row r="183" spans="30:127" s="19" customFormat="1" ht="9" customHeight="1">
      <c r="AD183" s="49"/>
      <c r="AT183" s="49"/>
      <c r="AU183" s="49"/>
      <c r="BQ183" s="49"/>
      <c r="CI183" s="49"/>
      <c r="CJ183" s="49"/>
      <c r="DD183" s="49"/>
      <c r="DE183" s="49"/>
      <c r="DG183" s="49"/>
      <c r="DV183" s="49"/>
      <c r="DW183" s="49"/>
    </row>
    <row r="184" spans="30:127" s="19" customFormat="1" ht="9" customHeight="1">
      <c r="AD184" s="49"/>
      <c r="AT184" s="49"/>
      <c r="AU184" s="49"/>
      <c r="BQ184" s="49"/>
      <c r="CI184" s="49"/>
      <c r="CJ184" s="49"/>
      <c r="DD184" s="49"/>
      <c r="DE184" s="49"/>
      <c r="DG184" s="49"/>
      <c r="DV184" s="49"/>
      <c r="DW184" s="49"/>
    </row>
    <row r="185" spans="30:127" s="19" customFormat="1" ht="9" customHeight="1">
      <c r="AD185" s="49"/>
      <c r="AT185" s="49"/>
      <c r="AU185" s="49"/>
      <c r="BQ185" s="49"/>
      <c r="CI185" s="49"/>
      <c r="CJ185" s="49"/>
      <c r="DD185" s="49"/>
      <c r="DE185" s="49"/>
      <c r="DG185" s="49"/>
      <c r="DV185" s="49"/>
      <c r="DW185" s="49"/>
    </row>
    <row r="186" spans="30:127" s="19" customFormat="1" ht="9" customHeight="1">
      <c r="AD186" s="49"/>
      <c r="AT186" s="49"/>
      <c r="AU186" s="49"/>
      <c r="BQ186" s="49"/>
      <c r="CI186" s="49"/>
      <c r="CJ186" s="49"/>
      <c r="DD186" s="49"/>
      <c r="DE186" s="49"/>
      <c r="DG186" s="49"/>
      <c r="DV186" s="49"/>
      <c r="DW186" s="49"/>
    </row>
    <row r="187" spans="30:127" s="19" customFormat="1" ht="9" customHeight="1">
      <c r="AD187" s="49"/>
      <c r="AT187" s="49"/>
      <c r="AU187" s="49"/>
      <c r="BQ187" s="49"/>
      <c r="CI187" s="49"/>
      <c r="CJ187" s="49"/>
      <c r="DD187" s="49"/>
      <c r="DE187" s="49"/>
      <c r="DG187" s="49"/>
      <c r="DV187" s="49"/>
      <c r="DW187" s="49"/>
    </row>
    <row r="188" spans="30:127" s="19" customFormat="1" ht="9" customHeight="1">
      <c r="AD188" s="49"/>
      <c r="AT188" s="49"/>
      <c r="AU188" s="49"/>
      <c r="BQ188" s="49"/>
      <c r="CI188" s="49"/>
      <c r="CJ188" s="49"/>
      <c r="DD188" s="49"/>
      <c r="DE188" s="49"/>
      <c r="DG188" s="49"/>
      <c r="DV188" s="49"/>
      <c r="DW188" s="49"/>
    </row>
    <row r="189" spans="30:127" s="19" customFormat="1" ht="9" customHeight="1">
      <c r="AD189" s="49"/>
      <c r="AT189" s="49"/>
      <c r="AU189" s="49"/>
      <c r="BQ189" s="49"/>
      <c r="CI189" s="49"/>
      <c r="CJ189" s="49"/>
      <c r="DD189" s="49"/>
      <c r="DE189" s="49"/>
      <c r="DG189" s="49"/>
      <c r="DV189" s="49"/>
      <c r="DW189" s="49"/>
    </row>
    <row r="190" spans="30:127" s="19" customFormat="1" ht="9" customHeight="1">
      <c r="AD190" s="49"/>
      <c r="AT190" s="49"/>
      <c r="AU190" s="49"/>
      <c r="BQ190" s="49"/>
      <c r="CI190" s="49"/>
      <c r="CJ190" s="49"/>
      <c r="DD190" s="49"/>
      <c r="DE190" s="49"/>
      <c r="DG190" s="49"/>
      <c r="DV190" s="49"/>
      <c r="DW190" s="49"/>
    </row>
    <row r="191" spans="30:127" s="19" customFormat="1" ht="9" customHeight="1">
      <c r="AD191" s="49"/>
      <c r="AT191" s="49"/>
      <c r="AU191" s="49"/>
      <c r="BQ191" s="49"/>
      <c r="CI191" s="49"/>
      <c r="CJ191" s="49"/>
      <c r="DD191" s="49"/>
      <c r="DE191" s="49"/>
      <c r="DG191" s="49"/>
      <c r="DV191" s="49"/>
      <c r="DW191" s="49"/>
    </row>
    <row r="192" spans="30:127" s="19" customFormat="1" ht="9" customHeight="1">
      <c r="AD192" s="49"/>
      <c r="AT192" s="49"/>
      <c r="AU192" s="49"/>
      <c r="BQ192" s="49"/>
      <c r="CI192" s="49"/>
      <c r="CJ192" s="49"/>
      <c r="DD192" s="49"/>
      <c r="DE192" s="49"/>
      <c r="DG192" s="49"/>
      <c r="DV192" s="49"/>
      <c r="DW192" s="49"/>
    </row>
    <row r="193" spans="30:127" s="19" customFormat="1" ht="9" customHeight="1">
      <c r="AD193" s="49"/>
      <c r="AT193" s="49"/>
      <c r="AU193" s="49"/>
      <c r="BQ193" s="49"/>
      <c r="CI193" s="49"/>
      <c r="CJ193" s="49"/>
      <c r="DD193" s="49"/>
      <c r="DE193" s="49"/>
      <c r="DG193" s="49"/>
      <c r="DV193" s="49"/>
      <c r="DW193" s="49"/>
    </row>
    <row r="194" spans="30:127" s="19" customFormat="1" ht="9" customHeight="1">
      <c r="AD194" s="49"/>
      <c r="AT194" s="49"/>
      <c r="AU194" s="49"/>
      <c r="BQ194" s="49"/>
      <c r="CI194" s="49"/>
      <c r="CJ194" s="49"/>
      <c r="DD194" s="49"/>
      <c r="DE194" s="49"/>
      <c r="DG194" s="49"/>
      <c r="DV194" s="49"/>
      <c r="DW194" s="49"/>
    </row>
    <row r="195" spans="30:127" s="19" customFormat="1" ht="9" customHeight="1">
      <c r="AD195" s="49"/>
      <c r="AT195" s="49"/>
      <c r="AU195" s="49"/>
      <c r="BQ195" s="49"/>
      <c r="CI195" s="49"/>
      <c r="CJ195" s="49"/>
      <c r="DD195" s="49"/>
      <c r="DE195" s="49"/>
      <c r="DG195" s="49"/>
      <c r="DV195" s="49"/>
      <c r="DW195" s="49"/>
    </row>
    <row r="196" spans="30:127" s="19" customFormat="1" ht="9" customHeight="1">
      <c r="AD196" s="49"/>
      <c r="AT196" s="49"/>
      <c r="AU196" s="49"/>
      <c r="BQ196" s="49"/>
      <c r="CI196" s="49"/>
      <c r="CJ196" s="49"/>
      <c r="DD196" s="49"/>
      <c r="DE196" s="49"/>
      <c r="DG196" s="49"/>
      <c r="DV196" s="49"/>
      <c r="DW196" s="49"/>
    </row>
    <row r="197" spans="30:127" s="19" customFormat="1" ht="9" customHeight="1">
      <c r="AD197" s="49"/>
      <c r="AT197" s="49"/>
      <c r="AU197" s="49"/>
      <c r="BQ197" s="49"/>
      <c r="CI197" s="49"/>
      <c r="CJ197" s="49"/>
      <c r="DD197" s="49"/>
      <c r="DE197" s="49"/>
      <c r="DG197" s="49"/>
      <c r="DV197" s="49"/>
      <c r="DW197" s="49"/>
    </row>
    <row r="198" spans="30:127" s="19" customFormat="1" ht="9" customHeight="1">
      <c r="AD198" s="49"/>
      <c r="AT198" s="49"/>
      <c r="AU198" s="49"/>
      <c r="BQ198" s="49"/>
      <c r="CI198" s="49"/>
      <c r="CJ198" s="49"/>
      <c r="DD198" s="49"/>
      <c r="DE198" s="49"/>
      <c r="DG198" s="49"/>
      <c r="DV198" s="49"/>
      <c r="DW198" s="49"/>
    </row>
    <row r="199" spans="30:127" s="19" customFormat="1" ht="9" customHeight="1">
      <c r="AD199" s="49"/>
      <c r="AT199" s="49"/>
      <c r="AU199" s="49"/>
      <c r="BQ199" s="49"/>
      <c r="CI199" s="49"/>
      <c r="CJ199" s="49"/>
      <c r="DD199" s="49"/>
      <c r="DE199" s="49"/>
      <c r="DG199" s="49"/>
      <c r="DV199" s="49"/>
      <c r="DW199" s="49"/>
    </row>
    <row r="200" spans="30:127" s="19" customFormat="1" ht="9" customHeight="1">
      <c r="AD200" s="49"/>
      <c r="AT200" s="49"/>
      <c r="AU200" s="49"/>
      <c r="BQ200" s="49"/>
      <c r="CI200" s="49"/>
      <c r="CJ200" s="49"/>
      <c r="DD200" s="49"/>
      <c r="DE200" s="49"/>
      <c r="DG200" s="49"/>
      <c r="DV200" s="49"/>
      <c r="DW200" s="49"/>
    </row>
    <row r="201" spans="30:127" s="19" customFormat="1" ht="9" customHeight="1">
      <c r="AD201" s="49"/>
      <c r="AT201" s="49"/>
      <c r="AU201" s="49"/>
      <c r="BQ201" s="49"/>
      <c r="CI201" s="49"/>
      <c r="CJ201" s="49"/>
      <c r="DD201" s="49"/>
      <c r="DE201" s="49"/>
      <c r="DG201" s="49"/>
      <c r="DV201" s="49"/>
      <c r="DW201" s="49"/>
    </row>
    <row r="202" spans="30:127" s="19" customFormat="1" ht="9" customHeight="1">
      <c r="AD202" s="49"/>
      <c r="AT202" s="49"/>
      <c r="AU202" s="49"/>
      <c r="BQ202" s="49"/>
      <c r="CI202" s="49"/>
      <c r="CJ202" s="49"/>
      <c r="DD202" s="49"/>
      <c r="DE202" s="49"/>
      <c r="DG202" s="49"/>
      <c r="DV202" s="49"/>
      <c r="DW202" s="49"/>
    </row>
    <row r="203" spans="30:127" s="19" customFormat="1" ht="9" customHeight="1">
      <c r="AD203" s="49"/>
      <c r="AT203" s="49"/>
      <c r="AU203" s="49"/>
      <c r="BQ203" s="49"/>
      <c r="CI203" s="49"/>
      <c r="CJ203" s="49"/>
      <c r="DD203" s="49"/>
      <c r="DE203" s="49"/>
      <c r="DG203" s="49"/>
      <c r="DV203" s="49"/>
      <c r="DW203" s="49"/>
    </row>
    <row r="204" spans="30:127" s="19" customFormat="1" ht="9" customHeight="1">
      <c r="AD204" s="49"/>
      <c r="AT204" s="49"/>
      <c r="AU204" s="49"/>
      <c r="BQ204" s="49"/>
      <c r="CI204" s="49"/>
      <c r="CJ204" s="49"/>
      <c r="DD204" s="49"/>
      <c r="DE204" s="49"/>
      <c r="DG204" s="49"/>
      <c r="DV204" s="49"/>
      <c r="DW204" s="49"/>
    </row>
    <row r="205" spans="30:127" s="19" customFormat="1" ht="9" customHeight="1">
      <c r="AD205" s="49"/>
      <c r="AT205" s="49"/>
      <c r="AU205" s="49"/>
      <c r="BQ205" s="49"/>
      <c r="CI205" s="49"/>
      <c r="CJ205" s="49"/>
      <c r="DD205" s="49"/>
      <c r="DE205" s="49"/>
      <c r="DG205" s="49"/>
      <c r="DV205" s="49"/>
      <c r="DW205" s="49"/>
    </row>
    <row r="206" spans="30:127" s="19" customFormat="1" ht="9" customHeight="1">
      <c r="AD206" s="49"/>
      <c r="AT206" s="49"/>
      <c r="AU206" s="49"/>
      <c r="BQ206" s="49"/>
      <c r="CI206" s="49"/>
      <c r="CJ206" s="49"/>
      <c r="DD206" s="49"/>
      <c r="DE206" s="49"/>
      <c r="DG206" s="49"/>
      <c r="DV206" s="49"/>
      <c r="DW206" s="49"/>
    </row>
    <row r="207" spans="30:127" s="19" customFormat="1" ht="9" customHeight="1">
      <c r="AD207" s="49"/>
      <c r="AT207" s="49"/>
      <c r="AU207" s="49"/>
      <c r="BQ207" s="49"/>
      <c r="CI207" s="49"/>
      <c r="CJ207" s="49"/>
      <c r="DD207" s="49"/>
      <c r="DE207" s="49"/>
      <c r="DG207" s="49"/>
      <c r="DV207" s="49"/>
      <c r="DW207" s="49"/>
    </row>
    <row r="208" spans="30:127" s="19" customFormat="1" ht="9" customHeight="1">
      <c r="AD208" s="49"/>
      <c r="AT208" s="49"/>
      <c r="AU208" s="49"/>
      <c r="BQ208" s="49"/>
      <c r="CI208" s="49"/>
      <c r="CJ208" s="49"/>
      <c r="DD208" s="49"/>
      <c r="DE208" s="49"/>
      <c r="DG208" s="49"/>
      <c r="DV208" s="49"/>
      <c r="DW208" s="49"/>
    </row>
    <row r="209" spans="30:127" s="19" customFormat="1" ht="9" customHeight="1">
      <c r="AD209" s="49"/>
      <c r="AT209" s="49"/>
      <c r="AU209" s="49"/>
      <c r="BQ209" s="49"/>
      <c r="CI209" s="49"/>
      <c r="CJ209" s="49"/>
      <c r="DD209" s="49"/>
      <c r="DE209" s="49"/>
      <c r="DG209" s="49"/>
      <c r="DV209" s="49"/>
      <c r="DW209" s="49"/>
    </row>
    <row r="210" spans="30:127" s="19" customFormat="1" ht="9" customHeight="1">
      <c r="AD210" s="49"/>
      <c r="AT210" s="49"/>
      <c r="AU210" s="49"/>
      <c r="BQ210" s="49"/>
      <c r="CI210" s="49"/>
      <c r="CJ210" s="49"/>
      <c r="DD210" s="49"/>
      <c r="DE210" s="49"/>
      <c r="DG210" s="49"/>
      <c r="DV210" s="49"/>
      <c r="DW210" s="49"/>
    </row>
    <row r="211" spans="30:127" s="19" customFormat="1" ht="9" customHeight="1">
      <c r="AD211" s="49"/>
      <c r="AT211" s="49"/>
      <c r="AU211" s="49"/>
      <c r="BQ211" s="49"/>
      <c r="CI211" s="49"/>
      <c r="CJ211" s="49"/>
      <c r="DD211" s="49"/>
      <c r="DE211" s="49"/>
      <c r="DG211" s="49"/>
      <c r="DV211" s="49"/>
      <c r="DW211" s="49"/>
    </row>
    <row r="212" spans="30:127" s="19" customFormat="1" ht="9" customHeight="1">
      <c r="AD212" s="49"/>
      <c r="AT212" s="49"/>
      <c r="AU212" s="49"/>
      <c r="BQ212" s="49"/>
      <c r="CI212" s="49"/>
      <c r="CJ212" s="49"/>
      <c r="DD212" s="49"/>
      <c r="DE212" s="49"/>
      <c r="DG212" s="49"/>
      <c r="DV212" s="49"/>
      <c r="DW212" s="49"/>
    </row>
    <row r="213" spans="30:127" s="19" customFormat="1" ht="9" customHeight="1">
      <c r="AD213" s="49"/>
      <c r="AT213" s="49"/>
      <c r="AU213" s="49"/>
      <c r="BQ213" s="49"/>
      <c r="CI213" s="49"/>
      <c r="CJ213" s="49"/>
      <c r="DD213" s="49"/>
      <c r="DE213" s="49"/>
      <c r="DG213" s="49"/>
      <c r="DV213" s="49"/>
      <c r="DW213" s="49"/>
    </row>
    <row r="214" spans="30:127" s="19" customFormat="1" ht="9" customHeight="1">
      <c r="AD214" s="49"/>
      <c r="AT214" s="49"/>
      <c r="AU214" s="49"/>
      <c r="BQ214" s="49"/>
      <c r="CI214" s="49"/>
      <c r="CJ214" s="49"/>
      <c r="DD214" s="49"/>
      <c r="DE214" s="49"/>
      <c r="DG214" s="49"/>
      <c r="DV214" s="49"/>
      <c r="DW214" s="49"/>
    </row>
    <row r="215" spans="30:127" s="19" customFormat="1" ht="9" customHeight="1">
      <c r="AD215" s="49"/>
      <c r="AT215" s="49"/>
      <c r="AU215" s="49"/>
      <c r="BQ215" s="49"/>
      <c r="CI215" s="49"/>
      <c r="CJ215" s="49"/>
      <c r="DD215" s="49"/>
      <c r="DE215" s="49"/>
      <c r="DG215" s="49"/>
      <c r="DV215" s="49"/>
      <c r="DW215" s="49"/>
    </row>
    <row r="216" spans="30:127" s="19" customFormat="1" ht="9" customHeight="1">
      <c r="AD216" s="49"/>
      <c r="AT216" s="49"/>
      <c r="AU216" s="49"/>
      <c r="BQ216" s="49"/>
      <c r="CI216" s="49"/>
      <c r="CJ216" s="49"/>
      <c r="DD216" s="49"/>
      <c r="DE216" s="49"/>
      <c r="DG216" s="49"/>
      <c r="DV216" s="49"/>
      <c r="DW216" s="49"/>
    </row>
    <row r="217" spans="30:127" s="19" customFormat="1" ht="9" customHeight="1">
      <c r="AD217" s="49"/>
      <c r="AT217" s="49"/>
      <c r="AU217" s="49"/>
      <c r="BQ217" s="49"/>
      <c r="CI217" s="49"/>
      <c r="CJ217" s="49"/>
      <c r="DD217" s="49"/>
      <c r="DE217" s="49"/>
      <c r="DG217" s="49"/>
      <c r="DV217" s="49"/>
      <c r="DW217" s="49"/>
    </row>
    <row r="218" spans="30:127" s="19" customFormat="1" ht="9" customHeight="1">
      <c r="AD218" s="49"/>
      <c r="AT218" s="49"/>
      <c r="AU218" s="49"/>
      <c r="BQ218" s="49"/>
      <c r="CI218" s="49"/>
      <c r="CJ218" s="49"/>
      <c r="DD218" s="49"/>
      <c r="DE218" s="49"/>
      <c r="DG218" s="49"/>
      <c r="DV218" s="49"/>
      <c r="DW218" s="49"/>
    </row>
    <row r="219" spans="30:127" s="19" customFormat="1" ht="9" customHeight="1">
      <c r="AD219" s="49"/>
      <c r="AT219" s="49"/>
      <c r="AU219" s="49"/>
      <c r="BQ219" s="49"/>
      <c r="CI219" s="49"/>
      <c r="CJ219" s="49"/>
      <c r="DD219" s="49"/>
      <c r="DE219" s="49"/>
      <c r="DG219" s="49"/>
      <c r="DV219" s="49"/>
      <c r="DW219" s="49"/>
    </row>
    <row r="220" spans="30:127" s="19" customFormat="1" ht="9" customHeight="1">
      <c r="AD220" s="49"/>
      <c r="AT220" s="49"/>
      <c r="AU220" s="49"/>
      <c r="BQ220" s="49"/>
      <c r="CI220" s="49"/>
      <c r="CJ220" s="49"/>
      <c r="DD220" s="49"/>
      <c r="DE220" s="49"/>
      <c r="DG220" s="49"/>
      <c r="DV220" s="49"/>
      <c r="DW220" s="49"/>
    </row>
    <row r="221" spans="30:127" s="19" customFormat="1" ht="9" customHeight="1">
      <c r="AD221" s="49"/>
      <c r="AT221" s="49"/>
      <c r="AU221" s="49"/>
      <c r="BQ221" s="49"/>
      <c r="CI221" s="49"/>
      <c r="CJ221" s="49"/>
      <c r="DD221" s="49"/>
      <c r="DE221" s="49"/>
      <c r="DG221" s="49"/>
      <c r="DV221" s="49"/>
      <c r="DW221" s="49"/>
    </row>
    <row r="222" spans="30:127" s="19" customFormat="1" ht="9" customHeight="1">
      <c r="AD222" s="49"/>
      <c r="AT222" s="49"/>
      <c r="AU222" s="49"/>
      <c r="BQ222" s="49"/>
      <c r="CI222" s="49"/>
      <c r="CJ222" s="49"/>
      <c r="DD222" s="49"/>
      <c r="DE222" s="49"/>
      <c r="DG222" s="49"/>
      <c r="DV222" s="49"/>
      <c r="DW222" s="49"/>
    </row>
    <row r="223" spans="30:127" s="19" customFormat="1" ht="9" customHeight="1">
      <c r="AD223" s="49"/>
      <c r="AT223" s="49"/>
      <c r="AU223" s="49"/>
      <c r="BQ223" s="49"/>
      <c r="CI223" s="49"/>
      <c r="CJ223" s="49"/>
      <c r="DD223" s="49"/>
      <c r="DE223" s="49"/>
      <c r="DG223" s="49"/>
      <c r="DV223" s="49"/>
      <c r="DW223" s="49"/>
    </row>
    <row r="224" spans="30:127" s="19" customFormat="1" ht="9" customHeight="1">
      <c r="AD224" s="49"/>
      <c r="AT224" s="49"/>
      <c r="AU224" s="49"/>
      <c r="BQ224" s="49"/>
      <c r="CI224" s="49"/>
      <c r="CJ224" s="49"/>
      <c r="DD224" s="49"/>
      <c r="DE224" s="49"/>
      <c r="DG224" s="49"/>
      <c r="DV224" s="49"/>
      <c r="DW224" s="49"/>
    </row>
    <row r="225" spans="30:127" s="19" customFormat="1" ht="9" customHeight="1">
      <c r="AD225" s="49"/>
      <c r="AT225" s="49"/>
      <c r="AU225" s="49"/>
      <c r="BQ225" s="49"/>
      <c r="CI225" s="49"/>
      <c r="CJ225" s="49"/>
      <c r="DD225" s="49"/>
      <c r="DE225" s="49"/>
      <c r="DG225" s="49"/>
      <c r="DV225" s="49"/>
      <c r="DW225" s="49"/>
    </row>
    <row r="226" spans="30:127" s="19" customFormat="1" ht="9" customHeight="1">
      <c r="AD226" s="49"/>
      <c r="AT226" s="49"/>
      <c r="AU226" s="49"/>
      <c r="BQ226" s="49"/>
      <c r="CI226" s="49"/>
      <c r="CJ226" s="49"/>
      <c r="DD226" s="49"/>
      <c r="DE226" s="49"/>
      <c r="DG226" s="49"/>
      <c r="DV226" s="49"/>
      <c r="DW226" s="49"/>
    </row>
    <row r="227" spans="30:127" s="19" customFormat="1" ht="9" customHeight="1">
      <c r="AD227" s="49"/>
      <c r="AT227" s="49"/>
      <c r="AU227" s="49"/>
      <c r="BQ227" s="49"/>
      <c r="CI227" s="49"/>
      <c r="CJ227" s="49"/>
      <c r="DD227" s="49"/>
      <c r="DE227" s="49"/>
      <c r="DG227" s="49"/>
      <c r="DV227" s="49"/>
      <c r="DW227" s="49"/>
    </row>
    <row r="228" spans="30:127" s="19" customFormat="1" ht="9" customHeight="1">
      <c r="AD228" s="49"/>
      <c r="AT228" s="49"/>
      <c r="AU228" s="49"/>
      <c r="BQ228" s="49"/>
      <c r="CI228" s="49"/>
      <c r="CJ228" s="49"/>
      <c r="DD228" s="49"/>
      <c r="DE228" s="49"/>
      <c r="DG228" s="49"/>
      <c r="DV228" s="49"/>
      <c r="DW228" s="49"/>
    </row>
    <row r="229" spans="30:127" s="19" customFormat="1" ht="9" customHeight="1">
      <c r="AD229" s="49"/>
      <c r="AT229" s="49"/>
      <c r="AU229" s="49"/>
      <c r="BQ229" s="49"/>
      <c r="CI229" s="49"/>
      <c r="CJ229" s="49"/>
      <c r="DD229" s="49"/>
      <c r="DE229" s="49"/>
      <c r="DG229" s="49"/>
      <c r="DV229" s="49"/>
      <c r="DW229" s="49"/>
    </row>
    <row r="230" spans="30:127" s="19" customFormat="1" ht="9" customHeight="1">
      <c r="AD230" s="49"/>
      <c r="AT230" s="49"/>
      <c r="AU230" s="49"/>
      <c r="BQ230" s="49"/>
      <c r="CI230" s="49"/>
      <c r="CJ230" s="49"/>
      <c r="DD230" s="49"/>
      <c r="DE230" s="49"/>
      <c r="DG230" s="49"/>
      <c r="DV230" s="49"/>
      <c r="DW230" s="49"/>
    </row>
    <row r="231" spans="30:127" s="19" customFormat="1" ht="9" customHeight="1">
      <c r="AD231" s="49"/>
      <c r="AT231" s="49"/>
      <c r="AU231" s="49"/>
      <c r="BQ231" s="49"/>
      <c r="CI231" s="49"/>
      <c r="CJ231" s="49"/>
      <c r="DD231" s="49"/>
      <c r="DE231" s="49"/>
      <c r="DG231" s="49"/>
      <c r="DV231" s="49"/>
      <c r="DW231" s="49"/>
    </row>
    <row r="232" spans="30:127" s="19" customFormat="1" ht="9" customHeight="1">
      <c r="AD232" s="49"/>
      <c r="AT232" s="49"/>
      <c r="AU232" s="49"/>
      <c r="BQ232" s="49"/>
      <c r="CI232" s="49"/>
      <c r="CJ232" s="49"/>
      <c r="DD232" s="49"/>
      <c r="DE232" s="49"/>
      <c r="DG232" s="49"/>
      <c r="DV232" s="49"/>
      <c r="DW232" s="49"/>
    </row>
    <row r="233" spans="30:127" s="19" customFormat="1" ht="9" customHeight="1">
      <c r="AD233" s="49"/>
      <c r="AT233" s="49"/>
      <c r="AU233" s="49"/>
      <c r="BQ233" s="49"/>
      <c r="CI233" s="49"/>
      <c r="CJ233" s="49"/>
      <c r="DD233" s="49"/>
      <c r="DE233" s="49"/>
      <c r="DG233" s="49"/>
      <c r="DV233" s="49"/>
      <c r="DW233" s="49"/>
    </row>
    <row r="234" spans="30:127" s="19" customFormat="1" ht="9" customHeight="1">
      <c r="AD234" s="49"/>
      <c r="AT234" s="49"/>
      <c r="AU234" s="49"/>
      <c r="BQ234" s="49"/>
      <c r="CI234" s="49"/>
      <c r="CJ234" s="49"/>
      <c r="DD234" s="49"/>
      <c r="DE234" s="49"/>
      <c r="DG234" s="49"/>
      <c r="DV234" s="49"/>
      <c r="DW234" s="49"/>
    </row>
    <row r="235" spans="30:127" s="19" customFormat="1" ht="9" customHeight="1">
      <c r="AD235" s="49"/>
      <c r="AT235" s="49"/>
      <c r="AU235" s="49"/>
      <c r="BQ235" s="49"/>
      <c r="CI235" s="49"/>
      <c r="CJ235" s="49"/>
      <c r="DD235" s="49"/>
      <c r="DE235" s="49"/>
      <c r="DG235" s="49"/>
      <c r="DV235" s="49"/>
      <c r="DW235" s="49"/>
    </row>
    <row r="236" spans="30:127" s="19" customFormat="1" ht="9" customHeight="1">
      <c r="AD236" s="49"/>
      <c r="AT236" s="49"/>
      <c r="AU236" s="49"/>
      <c r="BQ236" s="49"/>
      <c r="CI236" s="49"/>
      <c r="CJ236" s="49"/>
      <c r="DD236" s="49"/>
      <c r="DE236" s="49"/>
      <c r="DG236" s="49"/>
      <c r="DV236" s="49"/>
      <c r="DW236" s="49"/>
    </row>
    <row r="237" spans="30:127" s="19" customFormat="1" ht="9" customHeight="1">
      <c r="AD237" s="49"/>
      <c r="AT237" s="49"/>
      <c r="AU237" s="49"/>
      <c r="BQ237" s="49"/>
      <c r="CI237" s="49"/>
      <c r="CJ237" s="49"/>
      <c r="DD237" s="49"/>
      <c r="DE237" s="49"/>
      <c r="DG237" s="49"/>
      <c r="DV237" s="49"/>
      <c r="DW237" s="49"/>
    </row>
    <row r="238" spans="30:127" s="19" customFormat="1" ht="9" customHeight="1">
      <c r="AD238" s="49"/>
      <c r="AT238" s="49"/>
      <c r="AU238" s="49"/>
      <c r="BQ238" s="49"/>
      <c r="CI238" s="49"/>
      <c r="CJ238" s="49"/>
      <c r="DD238" s="49"/>
      <c r="DE238" s="49"/>
      <c r="DG238" s="49"/>
      <c r="DV238" s="49"/>
      <c r="DW238" s="49"/>
    </row>
    <row r="239" spans="30:127" s="19" customFormat="1" ht="9" customHeight="1">
      <c r="AD239" s="49"/>
      <c r="AT239" s="49"/>
      <c r="AU239" s="49"/>
      <c r="BQ239" s="49"/>
      <c r="CI239" s="49"/>
      <c r="CJ239" s="49"/>
      <c r="DD239" s="49"/>
      <c r="DE239" s="49"/>
      <c r="DG239" s="49"/>
      <c r="DV239" s="49"/>
      <c r="DW239" s="49"/>
    </row>
    <row r="240" spans="30:127" s="19" customFormat="1" ht="9" customHeight="1">
      <c r="AD240" s="49"/>
      <c r="AT240" s="49"/>
      <c r="AU240" s="49"/>
      <c r="BQ240" s="49"/>
      <c r="CI240" s="49"/>
      <c r="CJ240" s="49"/>
      <c r="DD240" s="49"/>
      <c r="DE240" s="49"/>
      <c r="DG240" s="49"/>
      <c r="DV240" s="49"/>
      <c r="DW240" s="49"/>
    </row>
    <row r="241" spans="30:127" s="19" customFormat="1" ht="9" customHeight="1">
      <c r="AD241" s="49"/>
      <c r="AT241" s="49"/>
      <c r="AU241" s="49"/>
      <c r="BQ241" s="49"/>
      <c r="CI241" s="49"/>
      <c r="CJ241" s="49"/>
      <c r="DD241" s="49"/>
      <c r="DE241" s="49"/>
      <c r="DG241" s="49"/>
      <c r="DV241" s="49"/>
      <c r="DW241" s="49"/>
    </row>
    <row r="242" spans="30:127" s="19" customFormat="1" ht="9" customHeight="1">
      <c r="AD242" s="49"/>
      <c r="AT242" s="49"/>
      <c r="AU242" s="49"/>
      <c r="BQ242" s="49"/>
      <c r="CI242" s="49"/>
      <c r="CJ242" s="49"/>
      <c r="DD242" s="49"/>
      <c r="DE242" s="49"/>
      <c r="DG242" s="49"/>
      <c r="DV242" s="49"/>
      <c r="DW242" s="49"/>
    </row>
    <row r="243" spans="30:127" s="19" customFormat="1" ht="9" customHeight="1">
      <c r="AD243" s="49"/>
      <c r="AT243" s="49"/>
      <c r="AU243" s="49"/>
      <c r="BQ243" s="49"/>
      <c r="CI243" s="49"/>
      <c r="CJ243" s="49"/>
      <c r="DD243" s="49"/>
      <c r="DE243" s="49"/>
      <c r="DG243" s="49"/>
      <c r="DV243" s="49"/>
      <c r="DW243" s="49"/>
    </row>
    <row r="244" spans="30:127" s="19" customFormat="1" ht="9" customHeight="1">
      <c r="AD244" s="49"/>
      <c r="AT244" s="49"/>
      <c r="AU244" s="49"/>
      <c r="BQ244" s="49"/>
      <c r="CI244" s="49"/>
      <c r="CJ244" s="49"/>
      <c r="DD244" s="49"/>
      <c r="DE244" s="49"/>
      <c r="DG244" s="49"/>
      <c r="DV244" s="49"/>
      <c r="DW244" s="49"/>
    </row>
    <row r="245" spans="30:127" s="19" customFormat="1" ht="9" customHeight="1">
      <c r="AD245" s="49"/>
      <c r="AT245" s="49"/>
      <c r="AU245" s="49"/>
      <c r="BQ245" s="49"/>
      <c r="CI245" s="49"/>
      <c r="CJ245" s="49"/>
      <c r="DD245" s="49"/>
      <c r="DE245" s="49"/>
      <c r="DG245" s="49"/>
      <c r="DV245" s="49"/>
      <c r="DW245" s="49"/>
    </row>
    <row r="246" spans="30:127" s="19" customFormat="1" ht="9" customHeight="1">
      <c r="AD246" s="49"/>
      <c r="AT246" s="49"/>
      <c r="AU246" s="49"/>
      <c r="BQ246" s="49"/>
      <c r="CI246" s="49"/>
      <c r="CJ246" s="49"/>
      <c r="DD246" s="49"/>
      <c r="DE246" s="49"/>
      <c r="DG246" s="49"/>
      <c r="DV246" s="49"/>
      <c r="DW246" s="49"/>
    </row>
    <row r="247" spans="30:127" s="19" customFormat="1" ht="9" customHeight="1">
      <c r="AD247" s="49"/>
      <c r="AT247" s="49"/>
      <c r="AU247" s="49"/>
      <c r="BQ247" s="49"/>
      <c r="CI247" s="49"/>
      <c r="CJ247" s="49"/>
      <c r="DD247" s="49"/>
      <c r="DE247" s="49"/>
      <c r="DG247" s="49"/>
      <c r="DV247" s="49"/>
      <c r="DW247" s="49"/>
    </row>
    <row r="248" spans="30:127" s="19" customFormat="1" ht="9" customHeight="1">
      <c r="AD248" s="49"/>
      <c r="AT248" s="49"/>
      <c r="AU248" s="49"/>
      <c r="BQ248" s="49"/>
      <c r="CI248" s="49"/>
      <c r="CJ248" s="49"/>
      <c r="DD248" s="49"/>
      <c r="DE248" s="49"/>
      <c r="DG248" s="49"/>
      <c r="DV248" s="49"/>
      <c r="DW248" s="49"/>
    </row>
    <row r="249" spans="30:127" s="19" customFormat="1" ht="9" customHeight="1">
      <c r="AD249" s="49"/>
      <c r="AT249" s="49"/>
      <c r="AU249" s="49"/>
      <c r="BQ249" s="49"/>
      <c r="CI249" s="49"/>
      <c r="CJ249" s="49"/>
      <c r="DD249" s="49"/>
      <c r="DE249" s="49"/>
      <c r="DG249" s="49"/>
      <c r="DV249" s="49"/>
      <c r="DW249" s="49"/>
    </row>
    <row r="250" spans="30:127" s="19" customFormat="1" ht="9" customHeight="1">
      <c r="AD250" s="49"/>
      <c r="AT250" s="49"/>
      <c r="AU250" s="49"/>
      <c r="BQ250" s="49"/>
      <c r="CI250" s="49"/>
      <c r="CJ250" s="49"/>
      <c r="DD250" s="49"/>
      <c r="DE250" s="49"/>
      <c r="DG250" s="49"/>
      <c r="DV250" s="49"/>
      <c r="DW250" s="49"/>
    </row>
    <row r="251" spans="30:127" s="19" customFormat="1" ht="9" customHeight="1">
      <c r="AD251" s="49"/>
      <c r="AT251" s="49"/>
      <c r="AU251" s="49"/>
      <c r="BQ251" s="49"/>
      <c r="CI251" s="49"/>
      <c r="CJ251" s="49"/>
      <c r="DD251" s="49"/>
      <c r="DE251" s="49"/>
      <c r="DG251" s="49"/>
      <c r="DV251" s="49"/>
      <c r="DW251" s="49"/>
    </row>
    <row r="252" spans="30:127" s="19" customFormat="1" ht="9" customHeight="1">
      <c r="AD252" s="49"/>
      <c r="AT252" s="49"/>
      <c r="AU252" s="49"/>
      <c r="BQ252" s="49"/>
      <c r="CI252" s="49"/>
      <c r="CJ252" s="49"/>
      <c r="DD252" s="49"/>
      <c r="DE252" s="49"/>
      <c r="DG252" s="49"/>
      <c r="DV252" s="49"/>
      <c r="DW252" s="49"/>
    </row>
    <row r="253" spans="30:127" s="19" customFormat="1" ht="9" customHeight="1">
      <c r="AD253" s="49"/>
      <c r="AT253" s="49"/>
      <c r="AU253" s="49"/>
      <c r="BQ253" s="49"/>
      <c r="CI253" s="49"/>
      <c r="CJ253" s="49"/>
      <c r="DD253" s="49"/>
      <c r="DE253" s="49"/>
      <c r="DG253" s="49"/>
      <c r="DV253" s="49"/>
      <c r="DW253" s="49"/>
    </row>
    <row r="254" spans="30:127" s="19" customFormat="1" ht="9" customHeight="1">
      <c r="AD254" s="49"/>
      <c r="AT254" s="49"/>
      <c r="AU254" s="49"/>
      <c r="BQ254" s="49"/>
      <c r="CI254" s="49"/>
      <c r="CJ254" s="49"/>
      <c r="DD254" s="49"/>
      <c r="DE254" s="49"/>
      <c r="DG254" s="49"/>
      <c r="DV254" s="49"/>
      <c r="DW254" s="49"/>
    </row>
    <row r="255" spans="30:127" s="19" customFormat="1" ht="9" customHeight="1">
      <c r="AD255" s="49"/>
      <c r="AT255" s="49"/>
      <c r="AU255" s="49"/>
      <c r="BQ255" s="49"/>
      <c r="CI255" s="49"/>
      <c r="CJ255" s="49"/>
      <c r="DD255" s="49"/>
      <c r="DE255" s="49"/>
      <c r="DG255" s="49"/>
      <c r="DV255" s="49"/>
      <c r="DW255" s="49"/>
    </row>
    <row r="256" spans="30:127" s="19" customFormat="1" ht="9" customHeight="1">
      <c r="AD256" s="49"/>
      <c r="AT256" s="49"/>
      <c r="AU256" s="49"/>
      <c r="BQ256" s="49"/>
      <c r="CI256" s="49"/>
      <c r="CJ256" s="49"/>
      <c r="DD256" s="49"/>
      <c r="DE256" s="49"/>
      <c r="DG256" s="49"/>
      <c r="DV256" s="49"/>
      <c r="DW256" s="49"/>
    </row>
    <row r="257" spans="30:127" s="19" customFormat="1" ht="9" customHeight="1">
      <c r="AD257" s="49"/>
      <c r="AT257" s="49"/>
      <c r="AU257" s="49"/>
      <c r="BQ257" s="49"/>
      <c r="CI257" s="49"/>
      <c r="CJ257" s="49"/>
      <c r="DD257" s="49"/>
      <c r="DE257" s="49"/>
      <c r="DG257" s="49"/>
      <c r="DV257" s="49"/>
      <c r="DW257" s="49"/>
    </row>
    <row r="258" spans="30:127" s="19" customFormat="1" ht="9" customHeight="1">
      <c r="AD258" s="49"/>
      <c r="AT258" s="49"/>
      <c r="AU258" s="49"/>
      <c r="BQ258" s="49"/>
      <c r="CI258" s="49"/>
      <c r="CJ258" s="49"/>
      <c r="DD258" s="49"/>
      <c r="DE258" s="49"/>
      <c r="DG258" s="49"/>
      <c r="DV258" s="49"/>
      <c r="DW258" s="49"/>
    </row>
    <row r="259" spans="30:127" s="19" customFormat="1" ht="9" customHeight="1">
      <c r="AD259" s="49"/>
      <c r="AT259" s="49"/>
      <c r="AU259" s="49"/>
      <c r="BQ259" s="49"/>
      <c r="CI259" s="49"/>
      <c r="CJ259" s="49"/>
      <c r="DD259" s="49"/>
      <c r="DE259" s="49"/>
      <c r="DG259" s="49"/>
      <c r="DV259" s="49"/>
      <c r="DW259" s="49"/>
    </row>
    <row r="260" spans="30:127" s="19" customFormat="1" ht="9" customHeight="1">
      <c r="AD260" s="49"/>
      <c r="AT260" s="49"/>
      <c r="AU260" s="49"/>
      <c r="BQ260" s="49"/>
      <c r="CI260" s="49"/>
      <c r="CJ260" s="49"/>
      <c r="DD260" s="49"/>
      <c r="DE260" s="49"/>
      <c r="DG260" s="49"/>
      <c r="DV260" s="49"/>
      <c r="DW260" s="49"/>
    </row>
    <row r="261" spans="30:127" s="19" customFormat="1" ht="9" customHeight="1">
      <c r="AD261" s="49"/>
      <c r="AT261" s="49"/>
      <c r="AU261" s="49"/>
      <c r="BQ261" s="49"/>
      <c r="CI261" s="49"/>
      <c r="CJ261" s="49"/>
      <c r="DD261" s="49"/>
      <c r="DE261" s="49"/>
      <c r="DG261" s="49"/>
      <c r="DV261" s="49"/>
      <c r="DW261" s="49"/>
    </row>
    <row r="262" spans="30:127" s="19" customFormat="1" ht="9" customHeight="1">
      <c r="AD262" s="49"/>
      <c r="AT262" s="49"/>
      <c r="AU262" s="49"/>
      <c r="BQ262" s="49"/>
      <c r="CI262" s="49"/>
      <c r="CJ262" s="49"/>
      <c r="DD262" s="49"/>
      <c r="DE262" s="49"/>
      <c r="DG262" s="49"/>
      <c r="DV262" s="49"/>
      <c r="DW262" s="49"/>
    </row>
    <row r="263" spans="30:127" s="19" customFormat="1" ht="9" customHeight="1">
      <c r="AD263" s="49"/>
      <c r="AT263" s="49"/>
      <c r="AU263" s="49"/>
      <c r="BQ263" s="49"/>
      <c r="CI263" s="49"/>
      <c r="CJ263" s="49"/>
      <c r="DD263" s="49"/>
      <c r="DE263" s="49"/>
      <c r="DG263" s="49"/>
      <c r="DV263" s="49"/>
      <c r="DW263" s="49"/>
    </row>
    <row r="264" spans="30:127" s="19" customFormat="1" ht="9" customHeight="1">
      <c r="AD264" s="49"/>
      <c r="AT264" s="49"/>
      <c r="AU264" s="49"/>
      <c r="BQ264" s="49"/>
      <c r="CI264" s="49"/>
      <c r="CJ264" s="49"/>
      <c r="DD264" s="49"/>
      <c r="DE264" s="49"/>
      <c r="DG264" s="49"/>
      <c r="DV264" s="49"/>
      <c r="DW264" s="49"/>
    </row>
    <row r="265" spans="30:127" s="19" customFormat="1" ht="9" customHeight="1">
      <c r="AD265" s="49"/>
      <c r="AT265" s="49"/>
      <c r="AU265" s="49"/>
      <c r="BQ265" s="49"/>
      <c r="CI265" s="49"/>
      <c r="CJ265" s="49"/>
      <c r="DD265" s="49"/>
      <c r="DE265" s="49"/>
      <c r="DG265" s="49"/>
      <c r="DV265" s="49"/>
      <c r="DW265" s="49"/>
    </row>
    <row r="266" spans="30:127" s="19" customFormat="1" ht="9" customHeight="1">
      <c r="AD266" s="49"/>
      <c r="AT266" s="49"/>
      <c r="AU266" s="49"/>
      <c r="BQ266" s="49"/>
      <c r="CI266" s="49"/>
      <c r="CJ266" s="49"/>
      <c r="DD266" s="49"/>
      <c r="DE266" s="49"/>
      <c r="DG266" s="49"/>
      <c r="DV266" s="49"/>
      <c r="DW266" s="49"/>
    </row>
    <row r="267" spans="30:127" s="19" customFormat="1" ht="9" customHeight="1">
      <c r="AD267" s="49"/>
      <c r="AT267" s="49"/>
      <c r="AU267" s="49"/>
      <c r="BQ267" s="49"/>
      <c r="CI267" s="49"/>
      <c r="CJ267" s="49"/>
      <c r="DD267" s="49"/>
      <c r="DE267" s="49"/>
      <c r="DG267" s="49"/>
      <c r="DV267" s="49"/>
      <c r="DW267" s="49"/>
    </row>
    <row r="268" spans="30:127" s="19" customFormat="1" ht="9" customHeight="1">
      <c r="AD268" s="49"/>
      <c r="AT268" s="49"/>
      <c r="AU268" s="49"/>
      <c r="BQ268" s="49"/>
      <c r="CI268" s="49"/>
      <c r="CJ268" s="49"/>
      <c r="DD268" s="49"/>
      <c r="DE268" s="49"/>
      <c r="DG268" s="49"/>
      <c r="DV268" s="49"/>
      <c r="DW268" s="49"/>
    </row>
    <row r="269" spans="30:127" s="19" customFormat="1" ht="9" customHeight="1">
      <c r="AD269" s="49"/>
      <c r="AT269" s="49"/>
      <c r="AU269" s="49"/>
      <c r="BQ269" s="49"/>
      <c r="CI269" s="49"/>
      <c r="CJ269" s="49"/>
      <c r="DD269" s="49"/>
      <c r="DE269" s="49"/>
      <c r="DG269" s="49"/>
      <c r="DV269" s="49"/>
      <c r="DW269" s="49"/>
    </row>
    <row r="270" spans="30:127" s="19" customFormat="1" ht="9" customHeight="1">
      <c r="AD270" s="49"/>
      <c r="AT270" s="49"/>
      <c r="AU270" s="49"/>
      <c r="BQ270" s="49"/>
      <c r="CI270" s="49"/>
      <c r="CJ270" s="49"/>
      <c r="DD270" s="49"/>
      <c r="DE270" s="49"/>
      <c r="DG270" s="49"/>
      <c r="DV270" s="49"/>
      <c r="DW270" s="49"/>
    </row>
    <row r="271" spans="30:127" s="19" customFormat="1" ht="9" customHeight="1">
      <c r="AD271" s="49"/>
      <c r="AT271" s="49"/>
      <c r="AU271" s="49"/>
      <c r="BQ271" s="49"/>
      <c r="CI271" s="49"/>
      <c r="CJ271" s="49"/>
      <c r="DD271" s="49"/>
      <c r="DE271" s="49"/>
      <c r="DG271" s="49"/>
      <c r="DV271" s="49"/>
      <c r="DW271" s="49"/>
    </row>
    <row r="272" spans="30:127" s="19" customFormat="1" ht="9" customHeight="1">
      <c r="AD272" s="49"/>
      <c r="AT272" s="49"/>
      <c r="AU272" s="49"/>
      <c r="BQ272" s="49"/>
      <c r="CI272" s="49"/>
      <c r="CJ272" s="49"/>
      <c r="DD272" s="49"/>
      <c r="DE272" s="49"/>
      <c r="DG272" s="49"/>
      <c r="DV272" s="49"/>
      <c r="DW272" s="49"/>
    </row>
    <row r="273" spans="1:127" s="19" customFormat="1" ht="9" customHeight="1">
      <c r="AD273" s="49"/>
      <c r="AT273" s="49"/>
      <c r="AU273" s="49"/>
      <c r="BQ273" s="49"/>
      <c r="CI273" s="49"/>
      <c r="CJ273" s="49"/>
      <c r="DD273" s="49"/>
      <c r="DE273" s="49"/>
      <c r="DG273" s="49"/>
      <c r="DV273" s="49"/>
      <c r="DW273" s="49"/>
    </row>
    <row r="274" spans="1:127" s="19" customFormat="1" ht="9" customHeight="1">
      <c r="AD274" s="49"/>
      <c r="AT274" s="49"/>
      <c r="AU274" s="49"/>
      <c r="BQ274" s="49"/>
      <c r="CI274" s="49"/>
      <c r="CJ274" s="49"/>
      <c r="DD274" s="49"/>
      <c r="DE274" s="49"/>
      <c r="DG274" s="49"/>
      <c r="DV274" s="49"/>
      <c r="DW274" s="49"/>
    </row>
    <row r="275" spans="1:127" s="19" customFormat="1" ht="9" customHeight="1">
      <c r="AD275" s="49"/>
      <c r="AT275" s="49"/>
      <c r="AU275" s="49"/>
      <c r="BQ275" s="49"/>
      <c r="CI275" s="49"/>
      <c r="CJ275" s="49"/>
      <c r="DD275" s="49"/>
      <c r="DE275" s="49"/>
      <c r="DG275" s="49"/>
      <c r="DV275" s="49"/>
      <c r="DW275" s="49"/>
    </row>
    <row r="276" spans="1:127" s="19" customFormat="1" ht="9" customHeight="1">
      <c r="AD276" s="49"/>
      <c r="AT276" s="49"/>
      <c r="AU276" s="49"/>
      <c r="BQ276" s="49"/>
      <c r="CI276" s="49"/>
      <c r="CJ276" s="49"/>
      <c r="DD276" s="49"/>
      <c r="DE276" s="49"/>
      <c r="DG276" s="49"/>
      <c r="DV276" s="49"/>
      <c r="DW276" s="49"/>
    </row>
    <row r="277" spans="1:127" s="19" customFormat="1" ht="9" customHeight="1">
      <c r="AD277" s="49"/>
      <c r="AT277" s="49"/>
      <c r="AU277" s="49"/>
      <c r="BQ277" s="49"/>
      <c r="CI277" s="49"/>
      <c r="CJ277" s="49"/>
      <c r="DD277" s="49"/>
      <c r="DE277" s="49"/>
      <c r="DG277" s="49"/>
      <c r="DV277" s="49"/>
      <c r="DW277" s="49"/>
    </row>
    <row r="278" spans="1:127" s="19" customFormat="1" ht="9" customHeight="1">
      <c r="AD278" s="49"/>
      <c r="AT278" s="49"/>
      <c r="AU278" s="49"/>
      <c r="BQ278" s="49"/>
      <c r="CI278" s="49"/>
      <c r="CJ278" s="49"/>
      <c r="DD278" s="49"/>
      <c r="DE278" s="49"/>
      <c r="DG278" s="49"/>
      <c r="DV278" s="49"/>
      <c r="DW278" s="49"/>
    </row>
    <row r="279" spans="1:127" s="19" customFormat="1" ht="9" customHeight="1">
      <c r="AD279" s="49"/>
      <c r="AT279" s="49"/>
      <c r="AU279" s="49"/>
      <c r="BQ279" s="49"/>
      <c r="CI279" s="49"/>
      <c r="CJ279" s="49"/>
      <c r="DD279" s="49"/>
      <c r="DE279" s="49"/>
      <c r="DG279" s="49"/>
      <c r="DV279" s="49"/>
      <c r="DW279" s="49"/>
    </row>
    <row r="280" spans="1:127" s="5" customFormat="1" ht="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AB280" s="19"/>
      <c r="AC280" s="19"/>
      <c r="AD280" s="49"/>
      <c r="AE280" s="19"/>
      <c r="AR280" s="19"/>
      <c r="AT280" s="6"/>
      <c r="AU280" s="49"/>
      <c r="BQ280" s="49"/>
      <c r="BS280" s="19"/>
      <c r="CI280" s="49"/>
      <c r="CJ280" s="49"/>
      <c r="DD280" s="49"/>
      <c r="DE280" s="49"/>
      <c r="DG280" s="49"/>
      <c r="DT280" s="19"/>
      <c r="DV280" s="49"/>
      <c r="DW280" s="49"/>
    </row>
    <row r="281" spans="1:127" s="5" customFormat="1" ht="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AB281" s="19"/>
      <c r="AC281" s="19"/>
      <c r="AD281" s="49"/>
      <c r="AE281" s="19"/>
      <c r="AR281" s="19"/>
      <c r="AT281" s="6"/>
      <c r="AU281" s="49"/>
      <c r="BQ281" s="49"/>
      <c r="BS281" s="19"/>
      <c r="CI281" s="49"/>
      <c r="CJ281" s="49"/>
      <c r="DD281" s="49"/>
      <c r="DE281" s="49"/>
      <c r="DG281" s="49"/>
      <c r="DT281" s="19"/>
      <c r="DV281" s="49"/>
      <c r="DW281" s="49"/>
    </row>
    <row r="282" spans="1:127" s="5" customFormat="1" ht="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AB282" s="19"/>
      <c r="AC282" s="19"/>
      <c r="AD282" s="49"/>
      <c r="AE282" s="19"/>
      <c r="AR282" s="19"/>
      <c r="AT282" s="6"/>
      <c r="AU282" s="49"/>
      <c r="BQ282" s="49"/>
      <c r="BS282" s="19"/>
      <c r="CI282" s="49"/>
      <c r="CJ282" s="49"/>
      <c r="DD282" s="49"/>
      <c r="DE282" s="49"/>
      <c r="DG282" s="49"/>
      <c r="DT282" s="19"/>
      <c r="DV282" s="49"/>
      <c r="DW282" s="49"/>
    </row>
    <row r="283" spans="1:127" s="5" customFormat="1" ht="9" customHeight="1">
      <c r="AB283" s="19"/>
      <c r="AC283" s="19"/>
      <c r="AD283" s="49"/>
      <c r="AE283" s="19"/>
      <c r="AR283" s="19"/>
      <c r="AT283" s="6"/>
      <c r="AU283" s="49"/>
      <c r="BQ283" s="49"/>
      <c r="BS283" s="19"/>
      <c r="CI283" s="49"/>
      <c r="CJ283" s="49"/>
      <c r="DD283" s="49"/>
      <c r="DE283" s="49"/>
      <c r="DG283" s="49"/>
      <c r="DT283" s="19"/>
      <c r="DV283" s="49"/>
      <c r="DW283" s="49"/>
    </row>
    <row r="284" spans="1:127" s="5" customFormat="1" ht="9" customHeight="1">
      <c r="AB284" s="19"/>
      <c r="AC284" s="19"/>
      <c r="AD284" s="49"/>
      <c r="AE284" s="19"/>
      <c r="AR284" s="19"/>
      <c r="AT284" s="6"/>
      <c r="AU284" s="49"/>
      <c r="BQ284" s="49"/>
      <c r="BS284" s="19"/>
      <c r="CI284" s="49"/>
      <c r="CJ284" s="49"/>
      <c r="DD284" s="49"/>
      <c r="DE284" s="49"/>
      <c r="DG284" s="49"/>
      <c r="DT284" s="19"/>
      <c r="DV284" s="49"/>
      <c r="DW284" s="49"/>
    </row>
    <row r="285" spans="1:127" s="5" customFormat="1" ht="9" customHeight="1">
      <c r="AB285" s="19"/>
      <c r="AC285" s="19"/>
      <c r="AD285" s="49"/>
      <c r="AE285" s="19"/>
      <c r="AR285" s="19"/>
      <c r="AT285" s="6"/>
      <c r="AU285" s="49"/>
      <c r="BQ285" s="49"/>
      <c r="BS285" s="19"/>
      <c r="CI285" s="49"/>
      <c r="CJ285" s="49"/>
      <c r="DD285" s="49"/>
      <c r="DE285" s="49"/>
      <c r="DG285" s="49"/>
      <c r="DT285" s="19"/>
      <c r="DV285" s="49"/>
      <c r="DW285" s="49"/>
    </row>
    <row r="286" spans="1:127" s="5" customFormat="1" ht="9" customHeight="1">
      <c r="AB286" s="19"/>
      <c r="AC286" s="19"/>
      <c r="AD286" s="49"/>
      <c r="AE286" s="19"/>
      <c r="AR286" s="19"/>
      <c r="AT286" s="6"/>
      <c r="AU286" s="49"/>
      <c r="BQ286" s="49"/>
      <c r="BS286" s="19"/>
      <c r="CI286" s="49"/>
      <c r="CJ286" s="49"/>
      <c r="DD286" s="49"/>
      <c r="DE286" s="49"/>
      <c r="DG286" s="49"/>
      <c r="DT286" s="19"/>
      <c r="DV286" s="49"/>
      <c r="DW286" s="49"/>
    </row>
    <row r="287" spans="1:127" s="5" customFormat="1" ht="9" customHeight="1">
      <c r="AB287" s="19"/>
      <c r="AC287" s="19"/>
      <c r="AD287" s="49"/>
      <c r="AE287" s="19"/>
      <c r="AR287" s="19"/>
      <c r="AT287" s="6"/>
      <c r="AU287" s="49"/>
      <c r="BQ287" s="49"/>
      <c r="BS287" s="19"/>
      <c r="CI287" s="49"/>
      <c r="CJ287" s="49"/>
      <c r="DD287" s="49"/>
      <c r="DE287" s="49"/>
      <c r="DG287" s="49"/>
      <c r="DT287" s="19"/>
      <c r="DV287" s="49"/>
      <c r="DW287" s="49"/>
    </row>
    <row r="288" spans="1:127" s="5" customFormat="1" ht="9" customHeight="1">
      <c r="AB288" s="19"/>
      <c r="AC288" s="19"/>
      <c r="AD288" s="49"/>
      <c r="AE288" s="19"/>
      <c r="AR288" s="19"/>
      <c r="AT288" s="6"/>
      <c r="AU288" s="49"/>
      <c r="BQ288" s="49"/>
      <c r="BS288" s="19"/>
      <c r="CI288" s="49"/>
      <c r="CJ288" s="49"/>
      <c r="DD288" s="49"/>
      <c r="DE288" s="49"/>
      <c r="DG288" s="49"/>
      <c r="DT288" s="19"/>
      <c r="DV288" s="49"/>
      <c r="DW288" s="49"/>
    </row>
    <row r="289" spans="28:127" s="5" customFormat="1" ht="9" customHeight="1">
      <c r="AB289" s="19"/>
      <c r="AC289" s="19"/>
      <c r="AD289" s="49"/>
      <c r="AE289" s="19"/>
      <c r="AR289" s="19"/>
      <c r="AT289" s="6"/>
      <c r="AU289" s="49"/>
      <c r="BQ289" s="49"/>
      <c r="BS289" s="19"/>
      <c r="CI289" s="49"/>
      <c r="CJ289" s="49"/>
      <c r="DD289" s="49"/>
      <c r="DE289" s="49"/>
      <c r="DG289" s="49"/>
      <c r="DT289" s="19"/>
      <c r="DV289" s="49"/>
      <c r="DW289" s="49"/>
    </row>
    <row r="290" spans="28:127" s="5" customFormat="1" ht="9" customHeight="1">
      <c r="AB290" s="19"/>
      <c r="AC290" s="19"/>
      <c r="AD290" s="49"/>
      <c r="AE290" s="19"/>
      <c r="AR290" s="19"/>
      <c r="AT290" s="6"/>
      <c r="AU290" s="49"/>
      <c r="BQ290" s="49"/>
      <c r="BS290" s="19"/>
      <c r="CI290" s="49"/>
      <c r="CJ290" s="49"/>
      <c r="DD290" s="49"/>
      <c r="DE290" s="49"/>
      <c r="DG290" s="49"/>
      <c r="DT290" s="19"/>
      <c r="DV290" s="49"/>
      <c r="DW290" s="49"/>
    </row>
    <row r="291" spans="28:127" s="5" customFormat="1" ht="9" customHeight="1">
      <c r="AB291" s="19"/>
      <c r="AC291" s="19"/>
      <c r="AD291" s="49"/>
      <c r="AE291" s="19"/>
      <c r="AR291" s="19"/>
      <c r="AT291" s="6"/>
      <c r="AU291" s="49"/>
      <c r="BQ291" s="49"/>
      <c r="BS291" s="19"/>
      <c r="CI291" s="49"/>
      <c r="CJ291" s="49"/>
      <c r="DD291" s="49"/>
      <c r="DE291" s="49"/>
      <c r="DG291" s="49"/>
      <c r="DT291" s="19"/>
      <c r="DV291" s="49"/>
      <c r="DW291" s="49"/>
    </row>
    <row r="292" spans="28:127" s="5" customFormat="1" ht="9" customHeight="1">
      <c r="AB292" s="19"/>
      <c r="AC292" s="19"/>
      <c r="AD292" s="49"/>
      <c r="AE292" s="19"/>
      <c r="AR292" s="19"/>
      <c r="AT292" s="6"/>
      <c r="AU292" s="49"/>
      <c r="BQ292" s="49"/>
      <c r="BS292" s="19"/>
      <c r="CI292" s="49"/>
      <c r="CJ292" s="49"/>
      <c r="DD292" s="49"/>
      <c r="DE292" s="49"/>
      <c r="DG292" s="49"/>
      <c r="DT292" s="19"/>
      <c r="DV292" s="49"/>
      <c r="DW292" s="49"/>
    </row>
    <row r="293" spans="28:127" s="5" customFormat="1" ht="9" customHeight="1">
      <c r="AB293" s="19"/>
      <c r="AC293" s="19"/>
      <c r="AD293" s="49"/>
      <c r="AE293" s="19"/>
      <c r="AR293" s="19"/>
      <c r="AT293" s="6"/>
      <c r="AU293" s="49"/>
      <c r="BQ293" s="49"/>
      <c r="BS293" s="19"/>
      <c r="CI293" s="49"/>
      <c r="CJ293" s="49"/>
      <c r="DD293" s="49"/>
      <c r="DE293" s="49"/>
      <c r="DG293" s="49"/>
      <c r="DT293" s="19"/>
      <c r="DV293" s="49"/>
      <c r="DW293" s="49"/>
    </row>
    <row r="294" spans="28:127" s="5" customFormat="1" ht="9" customHeight="1">
      <c r="AB294" s="19"/>
      <c r="AC294" s="19"/>
      <c r="AD294" s="49"/>
      <c r="AE294" s="19"/>
      <c r="AR294" s="19"/>
      <c r="AT294" s="6"/>
      <c r="AU294" s="49"/>
      <c r="BQ294" s="49"/>
      <c r="BS294" s="19"/>
      <c r="CI294" s="49"/>
      <c r="CJ294" s="49"/>
      <c r="DD294" s="49"/>
      <c r="DE294" s="49"/>
      <c r="DG294" s="49"/>
      <c r="DT294" s="19"/>
      <c r="DV294" s="49"/>
      <c r="DW294" s="49"/>
    </row>
    <row r="295" spans="28:127" s="5" customFormat="1" ht="9" customHeight="1">
      <c r="AB295" s="19"/>
      <c r="AC295" s="19"/>
      <c r="AD295" s="49"/>
      <c r="AE295" s="19"/>
      <c r="AR295" s="19"/>
      <c r="AT295" s="6"/>
      <c r="AU295" s="49"/>
      <c r="BQ295" s="49"/>
      <c r="BS295" s="19"/>
      <c r="CI295" s="49"/>
      <c r="CJ295" s="49"/>
      <c r="DD295" s="49"/>
      <c r="DE295" s="49"/>
      <c r="DG295" s="49"/>
      <c r="DT295" s="19"/>
      <c r="DV295" s="49"/>
      <c r="DW295" s="49"/>
    </row>
    <row r="296" spans="28:127" s="5" customFormat="1" ht="9" customHeight="1">
      <c r="AB296" s="19"/>
      <c r="AC296" s="19"/>
      <c r="AD296" s="49"/>
      <c r="AE296" s="19"/>
      <c r="AR296" s="19"/>
      <c r="AT296" s="6"/>
      <c r="AU296" s="49"/>
      <c r="BQ296" s="49"/>
      <c r="BS296" s="19"/>
      <c r="CI296" s="49"/>
      <c r="CJ296" s="49"/>
      <c r="DD296" s="49"/>
      <c r="DE296" s="49"/>
      <c r="DG296" s="49"/>
      <c r="DT296" s="19"/>
      <c r="DV296" s="49"/>
      <c r="DW296" s="49"/>
    </row>
    <row r="297" spans="28:127" s="5" customFormat="1" ht="9" customHeight="1">
      <c r="AB297" s="19"/>
      <c r="AC297" s="19"/>
      <c r="AD297" s="49"/>
      <c r="AE297" s="19"/>
      <c r="AR297" s="19"/>
      <c r="AT297" s="6"/>
      <c r="AU297" s="49"/>
      <c r="BQ297" s="49"/>
      <c r="BS297" s="19"/>
      <c r="CI297" s="49"/>
      <c r="CJ297" s="49"/>
      <c r="DD297" s="49"/>
      <c r="DE297" s="49"/>
      <c r="DG297" s="49"/>
      <c r="DT297" s="19"/>
      <c r="DV297" s="49"/>
      <c r="DW297" s="49"/>
    </row>
    <row r="298" spans="28:127" s="5" customFormat="1" ht="9" customHeight="1">
      <c r="AB298" s="19"/>
      <c r="AC298" s="19"/>
      <c r="AD298" s="49"/>
      <c r="AE298" s="19"/>
      <c r="AR298" s="19"/>
      <c r="AT298" s="6"/>
      <c r="AU298" s="49"/>
      <c r="BQ298" s="49"/>
      <c r="BS298" s="19"/>
      <c r="CI298" s="49"/>
      <c r="CJ298" s="49"/>
      <c r="DD298" s="49"/>
      <c r="DE298" s="49"/>
      <c r="DG298" s="49"/>
      <c r="DT298" s="19"/>
      <c r="DV298" s="49"/>
      <c r="DW298" s="49"/>
    </row>
    <row r="299" spans="28:127" s="5" customFormat="1" ht="9" customHeight="1">
      <c r="AB299" s="19"/>
      <c r="AC299" s="19"/>
      <c r="AD299" s="49"/>
      <c r="AE299" s="19"/>
      <c r="AR299" s="19"/>
      <c r="AT299" s="6"/>
      <c r="AU299" s="49"/>
      <c r="BQ299" s="49"/>
      <c r="BS299" s="19"/>
      <c r="CI299" s="49"/>
      <c r="CJ299" s="49"/>
      <c r="DD299" s="49"/>
      <c r="DE299" s="49"/>
      <c r="DG299" s="49"/>
      <c r="DT299" s="19"/>
      <c r="DV299" s="49"/>
      <c r="DW299" s="49"/>
    </row>
    <row r="300" spans="28:127" s="5" customFormat="1" ht="9" customHeight="1">
      <c r="AB300" s="19"/>
      <c r="AC300" s="19"/>
      <c r="AD300" s="49"/>
      <c r="AE300" s="19"/>
      <c r="AR300" s="19"/>
      <c r="AT300" s="6"/>
      <c r="AU300" s="49"/>
      <c r="BQ300" s="49"/>
      <c r="BS300" s="19"/>
      <c r="CI300" s="49"/>
      <c r="CJ300" s="49"/>
      <c r="DD300" s="49"/>
      <c r="DE300" s="49"/>
      <c r="DG300" s="49"/>
      <c r="DT300" s="19"/>
      <c r="DV300" s="49"/>
      <c r="DW300" s="49"/>
    </row>
    <row r="301" spans="28:127" s="5" customFormat="1" ht="9" customHeight="1">
      <c r="AB301" s="19"/>
      <c r="AC301" s="19"/>
      <c r="AD301" s="49"/>
      <c r="AE301" s="19"/>
      <c r="AR301" s="19"/>
      <c r="AT301" s="6"/>
      <c r="AU301" s="49"/>
      <c r="BQ301" s="49"/>
      <c r="BS301" s="19"/>
      <c r="CI301" s="49"/>
      <c r="CJ301" s="49"/>
      <c r="DD301" s="49"/>
      <c r="DE301" s="49"/>
      <c r="DG301" s="49"/>
      <c r="DT301" s="19"/>
      <c r="DV301" s="49"/>
      <c r="DW301" s="49"/>
    </row>
    <row r="302" spans="28:127" s="5" customFormat="1" ht="9" customHeight="1">
      <c r="AB302" s="19"/>
      <c r="AC302" s="19"/>
      <c r="AD302" s="49"/>
      <c r="AE302" s="19"/>
      <c r="AR302" s="19"/>
      <c r="AT302" s="6"/>
      <c r="AU302" s="49"/>
      <c r="BQ302" s="49"/>
      <c r="BS302" s="19"/>
      <c r="CI302" s="49"/>
      <c r="CJ302" s="49"/>
      <c r="DD302" s="49"/>
      <c r="DE302" s="49"/>
      <c r="DG302" s="49"/>
      <c r="DT302" s="19"/>
      <c r="DV302" s="49"/>
      <c r="DW302" s="49"/>
    </row>
    <row r="303" spans="28:127" s="5" customFormat="1" ht="9" customHeight="1">
      <c r="AB303" s="19"/>
      <c r="AC303" s="19"/>
      <c r="AD303" s="49"/>
      <c r="AE303" s="19"/>
      <c r="AR303" s="19"/>
      <c r="AT303" s="6"/>
      <c r="AU303" s="49"/>
      <c r="BQ303" s="49"/>
      <c r="BS303" s="19"/>
      <c r="CI303" s="49"/>
      <c r="CJ303" s="49"/>
      <c r="DD303" s="49"/>
      <c r="DE303" s="49"/>
      <c r="DG303" s="49"/>
      <c r="DT303" s="19"/>
      <c r="DV303" s="49"/>
      <c r="DW303" s="49"/>
    </row>
    <row r="304" spans="28:127" s="5" customFormat="1" ht="9" customHeight="1">
      <c r="AB304" s="19"/>
      <c r="AC304" s="19"/>
      <c r="AD304" s="49"/>
      <c r="AE304" s="19"/>
      <c r="AR304" s="19"/>
      <c r="AT304" s="6"/>
      <c r="AU304" s="49"/>
      <c r="BQ304" s="49"/>
      <c r="BS304" s="19"/>
      <c r="CI304" s="49"/>
      <c r="CJ304" s="49"/>
      <c r="DD304" s="49"/>
      <c r="DE304" s="49"/>
      <c r="DG304" s="49"/>
      <c r="DT304" s="19"/>
      <c r="DV304" s="49"/>
      <c r="DW304" s="49"/>
    </row>
    <row r="305" spans="28:127" s="5" customFormat="1" ht="9" customHeight="1">
      <c r="AB305" s="19"/>
      <c r="AC305" s="19"/>
      <c r="AD305" s="49"/>
      <c r="AE305" s="19"/>
      <c r="AR305" s="19"/>
      <c r="AT305" s="6"/>
      <c r="AU305" s="49"/>
      <c r="BQ305" s="49"/>
      <c r="BS305" s="19"/>
      <c r="CI305" s="49"/>
      <c r="CJ305" s="49"/>
      <c r="DD305" s="49"/>
      <c r="DE305" s="49"/>
      <c r="DG305" s="49"/>
      <c r="DT305" s="19"/>
      <c r="DV305" s="49"/>
      <c r="DW305" s="49"/>
    </row>
    <row r="306" spans="28:127" s="5" customFormat="1" ht="9" customHeight="1">
      <c r="AB306" s="19"/>
      <c r="AC306" s="19"/>
      <c r="AD306" s="49"/>
      <c r="AE306" s="19"/>
      <c r="AR306" s="19"/>
      <c r="AT306" s="6"/>
      <c r="AU306" s="49"/>
      <c r="BQ306" s="49"/>
      <c r="BS306" s="19"/>
      <c r="CI306" s="49"/>
      <c r="CJ306" s="49"/>
      <c r="DD306" s="49"/>
      <c r="DE306" s="49"/>
      <c r="DG306" s="49"/>
      <c r="DT306" s="19"/>
      <c r="DV306" s="49"/>
      <c r="DW306" s="49"/>
    </row>
    <row r="307" spans="28:127" s="5" customFormat="1" ht="9" customHeight="1">
      <c r="AB307" s="19"/>
      <c r="AC307" s="19"/>
      <c r="AD307" s="49"/>
      <c r="AE307" s="19"/>
      <c r="AR307" s="19"/>
      <c r="AT307" s="6"/>
      <c r="AU307" s="49"/>
      <c r="BQ307" s="49"/>
      <c r="BS307" s="19"/>
      <c r="CI307" s="49"/>
      <c r="CJ307" s="49"/>
      <c r="DD307" s="49"/>
      <c r="DE307" s="49"/>
      <c r="DG307" s="49"/>
      <c r="DT307" s="19"/>
      <c r="DV307" s="49"/>
      <c r="DW307" s="49"/>
    </row>
    <row r="308" spans="28:127" s="5" customFormat="1" ht="9" customHeight="1">
      <c r="AB308" s="19"/>
      <c r="AC308" s="19"/>
      <c r="AD308" s="49"/>
      <c r="AE308" s="19"/>
      <c r="AR308" s="19"/>
      <c r="AT308" s="6"/>
      <c r="AU308" s="49"/>
      <c r="BQ308" s="49"/>
      <c r="BS308" s="19"/>
      <c r="CI308" s="49"/>
      <c r="CJ308" s="49"/>
      <c r="DD308" s="49"/>
      <c r="DE308" s="49"/>
      <c r="DG308" s="49"/>
      <c r="DT308" s="19"/>
      <c r="DV308" s="49"/>
      <c r="DW308" s="49"/>
    </row>
    <row r="309" spans="28:127" s="5" customFormat="1" ht="9" customHeight="1">
      <c r="AB309" s="19"/>
      <c r="AC309" s="19"/>
      <c r="AD309" s="49"/>
      <c r="AE309" s="19"/>
      <c r="AR309" s="19"/>
      <c r="AT309" s="6"/>
      <c r="AU309" s="49"/>
      <c r="BQ309" s="49"/>
      <c r="BS309" s="19"/>
      <c r="CI309" s="49"/>
      <c r="CJ309" s="49"/>
      <c r="DD309" s="49"/>
      <c r="DE309" s="49"/>
      <c r="DG309" s="49"/>
      <c r="DT309" s="19"/>
      <c r="DV309" s="49"/>
      <c r="DW309" s="49"/>
    </row>
    <row r="310" spans="28:127" s="5" customFormat="1" ht="9" customHeight="1">
      <c r="AB310" s="19"/>
      <c r="AC310" s="19"/>
      <c r="AD310" s="49"/>
      <c r="AE310" s="19"/>
      <c r="AR310" s="19"/>
      <c r="AT310" s="6"/>
      <c r="AU310" s="49"/>
      <c r="BQ310" s="49"/>
      <c r="BS310" s="19"/>
      <c r="CI310" s="49"/>
      <c r="CJ310" s="49"/>
      <c r="DD310" s="49"/>
      <c r="DE310" s="49"/>
      <c r="DG310" s="49"/>
      <c r="DT310" s="19"/>
      <c r="DV310" s="49"/>
      <c r="DW310" s="49"/>
    </row>
    <row r="311" spans="28:127" s="5" customFormat="1" ht="9" customHeight="1">
      <c r="AB311" s="19"/>
      <c r="AC311" s="19"/>
      <c r="AD311" s="49"/>
      <c r="AE311" s="19"/>
      <c r="AR311" s="19"/>
      <c r="AT311" s="6"/>
      <c r="AU311" s="49"/>
      <c r="BQ311" s="49"/>
      <c r="BS311" s="19"/>
      <c r="CI311" s="49"/>
      <c r="CJ311" s="49"/>
      <c r="DD311" s="49"/>
      <c r="DE311" s="49"/>
      <c r="DG311" s="49"/>
      <c r="DT311" s="19"/>
      <c r="DV311" s="49"/>
      <c r="DW311" s="49"/>
    </row>
    <row r="312" spans="28:127" s="5" customFormat="1" ht="9" customHeight="1">
      <c r="AB312" s="19"/>
      <c r="AC312" s="19"/>
      <c r="AD312" s="49"/>
      <c r="AE312" s="19"/>
      <c r="AR312" s="19"/>
      <c r="AT312" s="6"/>
      <c r="AU312" s="49"/>
      <c r="BQ312" s="49"/>
      <c r="BS312" s="19"/>
      <c r="CI312" s="49"/>
      <c r="CJ312" s="49"/>
      <c r="DD312" s="49"/>
      <c r="DE312" s="49"/>
      <c r="DG312" s="49"/>
      <c r="DT312" s="19"/>
      <c r="DV312" s="49"/>
      <c r="DW312" s="49"/>
    </row>
    <row r="313" spans="28:127" s="5" customFormat="1" ht="9" customHeight="1">
      <c r="AB313" s="19"/>
      <c r="AC313" s="19"/>
      <c r="AD313" s="49"/>
      <c r="AE313" s="19"/>
      <c r="AR313" s="19"/>
      <c r="AT313" s="6"/>
      <c r="AU313" s="49"/>
      <c r="BQ313" s="49"/>
      <c r="BS313" s="19"/>
      <c r="CI313" s="49"/>
      <c r="CJ313" s="49"/>
      <c r="DD313" s="49"/>
      <c r="DE313" s="49"/>
      <c r="DG313" s="49"/>
      <c r="DT313" s="19"/>
      <c r="DV313" s="49"/>
      <c r="DW313" s="49"/>
    </row>
    <row r="314" spans="28:127" s="5" customFormat="1" ht="9" customHeight="1">
      <c r="AB314" s="19"/>
      <c r="AC314" s="19"/>
      <c r="AD314" s="49"/>
      <c r="AE314" s="19"/>
      <c r="AR314" s="19"/>
      <c r="AT314" s="6"/>
      <c r="AU314" s="49"/>
      <c r="BQ314" s="49"/>
      <c r="BS314" s="19"/>
      <c r="CI314" s="49"/>
      <c r="CJ314" s="49"/>
      <c r="DD314" s="49"/>
      <c r="DE314" s="49"/>
      <c r="DG314" s="49"/>
      <c r="DT314" s="19"/>
      <c r="DV314" s="49"/>
      <c r="DW314" s="49"/>
    </row>
    <row r="315" spans="28:127" s="5" customFormat="1" ht="9" customHeight="1">
      <c r="AB315" s="19"/>
      <c r="AC315" s="19"/>
      <c r="AD315" s="49"/>
      <c r="AE315" s="19"/>
      <c r="AR315" s="19"/>
      <c r="AT315" s="6"/>
      <c r="AU315" s="49"/>
      <c r="BQ315" s="49"/>
      <c r="BS315" s="19"/>
      <c r="CI315" s="49"/>
      <c r="CJ315" s="49"/>
      <c r="DD315" s="49"/>
      <c r="DE315" s="49"/>
      <c r="DG315" s="49"/>
      <c r="DT315" s="19"/>
      <c r="DV315" s="49"/>
      <c r="DW315" s="49"/>
    </row>
    <row r="316" spans="28:127" s="5" customFormat="1" ht="9" customHeight="1">
      <c r="AB316" s="19"/>
      <c r="AC316" s="19"/>
      <c r="AD316" s="49"/>
      <c r="AE316" s="19"/>
      <c r="AR316" s="19"/>
      <c r="AT316" s="6"/>
      <c r="AU316" s="49"/>
      <c r="BQ316" s="49"/>
      <c r="BS316" s="19"/>
      <c r="CI316" s="49"/>
      <c r="CJ316" s="49"/>
      <c r="DD316" s="49"/>
      <c r="DE316" s="49"/>
      <c r="DG316" s="49"/>
      <c r="DT316" s="19"/>
      <c r="DV316" s="49"/>
      <c r="DW316" s="49"/>
    </row>
    <row r="317" spans="28:127" s="5" customFormat="1" ht="9" customHeight="1">
      <c r="AB317" s="19"/>
      <c r="AC317" s="19"/>
      <c r="AD317" s="49"/>
      <c r="AE317" s="19"/>
      <c r="AR317" s="19"/>
      <c r="AT317" s="6"/>
      <c r="AU317" s="49"/>
      <c r="BQ317" s="49"/>
      <c r="BS317" s="19"/>
      <c r="CI317" s="49"/>
      <c r="CJ317" s="49"/>
      <c r="DD317" s="49"/>
      <c r="DE317" s="49"/>
      <c r="DG317" s="49"/>
      <c r="DT317" s="19"/>
      <c r="DV317" s="49"/>
      <c r="DW317" s="49"/>
    </row>
    <row r="318" spans="28:127" s="5" customFormat="1" ht="9" customHeight="1">
      <c r="AB318" s="19"/>
      <c r="AC318" s="19"/>
      <c r="AD318" s="49"/>
      <c r="AE318" s="19"/>
      <c r="AR318" s="19"/>
      <c r="AT318" s="6"/>
      <c r="AU318" s="49"/>
      <c r="BQ318" s="49"/>
      <c r="BS318" s="19"/>
      <c r="CI318" s="49"/>
      <c r="CJ318" s="49"/>
      <c r="DD318" s="49"/>
      <c r="DE318" s="49"/>
      <c r="DG318" s="49"/>
      <c r="DT318" s="19"/>
      <c r="DV318" s="49"/>
      <c r="DW318" s="49"/>
    </row>
    <row r="319" spans="28:127" s="5" customFormat="1" ht="9" customHeight="1">
      <c r="AB319" s="19"/>
      <c r="AC319" s="19"/>
      <c r="AD319" s="49"/>
      <c r="AE319" s="19"/>
      <c r="AR319" s="19"/>
      <c r="AT319" s="6"/>
      <c r="AU319" s="49"/>
      <c r="BQ319" s="49"/>
      <c r="BS319" s="19"/>
      <c r="CI319" s="49"/>
      <c r="CJ319" s="49"/>
      <c r="DD319" s="49"/>
      <c r="DE319" s="49"/>
      <c r="DG319" s="49"/>
      <c r="DT319" s="19"/>
      <c r="DV319" s="49"/>
      <c r="DW319" s="49"/>
    </row>
    <row r="320" spans="28:127" s="5" customFormat="1" ht="9" customHeight="1">
      <c r="AB320" s="19"/>
      <c r="AC320" s="19"/>
      <c r="AD320" s="49"/>
      <c r="AE320" s="19"/>
      <c r="AR320" s="19"/>
      <c r="AT320" s="6"/>
      <c r="AU320" s="49"/>
      <c r="BQ320" s="49"/>
      <c r="BS320" s="19"/>
      <c r="CI320" s="49"/>
      <c r="CJ320" s="49"/>
      <c r="DD320" s="49"/>
      <c r="DE320" s="49"/>
      <c r="DG320" s="49"/>
      <c r="DT320" s="19"/>
      <c r="DV320" s="49"/>
      <c r="DW320" s="49"/>
    </row>
    <row r="321" spans="28:127" s="5" customFormat="1" ht="9" customHeight="1">
      <c r="AB321" s="19"/>
      <c r="AC321" s="19"/>
      <c r="AD321" s="49"/>
      <c r="AE321" s="19"/>
      <c r="AR321" s="19"/>
      <c r="AT321" s="6"/>
      <c r="AU321" s="49"/>
      <c r="BQ321" s="49"/>
      <c r="BS321" s="19"/>
      <c r="CI321" s="49"/>
      <c r="CJ321" s="49"/>
      <c r="DD321" s="49"/>
      <c r="DE321" s="49"/>
      <c r="DG321" s="49"/>
      <c r="DT321" s="19"/>
      <c r="DV321" s="49"/>
      <c r="DW321" s="49"/>
    </row>
    <row r="322" spans="28:127" s="5" customFormat="1" ht="9" customHeight="1">
      <c r="AB322" s="19"/>
      <c r="AC322" s="19"/>
      <c r="AD322" s="49"/>
      <c r="AE322" s="19"/>
      <c r="AR322" s="19"/>
      <c r="AT322" s="6"/>
      <c r="AU322" s="49"/>
      <c r="BQ322" s="49"/>
      <c r="BS322" s="19"/>
      <c r="CI322" s="49"/>
      <c r="CJ322" s="49"/>
      <c r="DD322" s="49"/>
      <c r="DE322" s="49"/>
      <c r="DG322" s="49"/>
      <c r="DT322" s="19"/>
      <c r="DV322" s="49"/>
      <c r="DW322" s="49"/>
    </row>
    <row r="323" spans="28:127" s="5" customFormat="1" ht="9" customHeight="1">
      <c r="AB323" s="19"/>
      <c r="AC323" s="19"/>
      <c r="AD323" s="49"/>
      <c r="AE323" s="19"/>
      <c r="AR323" s="19"/>
      <c r="AT323" s="6"/>
      <c r="AU323" s="49"/>
      <c r="BQ323" s="49"/>
      <c r="BS323" s="19"/>
      <c r="CI323" s="49"/>
      <c r="CJ323" s="49"/>
      <c r="DD323" s="49"/>
      <c r="DE323" s="49"/>
      <c r="DG323" s="49"/>
      <c r="DT323" s="19"/>
      <c r="DV323" s="49"/>
      <c r="DW323" s="49"/>
    </row>
    <row r="324" spans="28:127" s="5" customFormat="1" ht="9" customHeight="1">
      <c r="AB324" s="19"/>
      <c r="AC324" s="19"/>
      <c r="AD324" s="49"/>
      <c r="AE324" s="19"/>
      <c r="AR324" s="19"/>
      <c r="AT324" s="6"/>
      <c r="AU324" s="49"/>
      <c r="BQ324" s="49"/>
      <c r="BS324" s="19"/>
      <c r="CI324" s="49"/>
      <c r="CJ324" s="49"/>
      <c r="DD324" s="49"/>
      <c r="DE324" s="49"/>
      <c r="DG324" s="49"/>
      <c r="DT324" s="19"/>
      <c r="DV324" s="49"/>
      <c r="DW324" s="49"/>
    </row>
    <row r="325" spans="28:127" s="5" customFormat="1" ht="9" customHeight="1">
      <c r="AB325" s="19"/>
      <c r="AC325" s="19"/>
      <c r="AD325" s="49"/>
      <c r="AE325" s="19"/>
      <c r="AR325" s="19"/>
      <c r="AT325" s="6"/>
      <c r="AU325" s="49"/>
      <c r="BQ325" s="49"/>
      <c r="BS325" s="19"/>
      <c r="CI325" s="49"/>
      <c r="CJ325" s="49"/>
      <c r="DD325" s="49"/>
      <c r="DE325" s="49"/>
      <c r="DG325" s="49"/>
      <c r="DT325" s="19"/>
      <c r="DV325" s="49"/>
      <c r="DW325" s="49"/>
    </row>
    <row r="326" spans="28:127" s="5" customFormat="1" ht="9" customHeight="1">
      <c r="AB326" s="19"/>
      <c r="AC326" s="19"/>
      <c r="AD326" s="49"/>
      <c r="AE326" s="19"/>
      <c r="AR326" s="19"/>
      <c r="AT326" s="6"/>
      <c r="AU326" s="49"/>
      <c r="BQ326" s="49"/>
      <c r="BS326" s="19"/>
      <c r="CI326" s="49"/>
      <c r="CJ326" s="49"/>
      <c r="DD326" s="49"/>
      <c r="DE326" s="49"/>
      <c r="DG326" s="49"/>
      <c r="DT326" s="19"/>
      <c r="DV326" s="49"/>
      <c r="DW326" s="49"/>
    </row>
    <row r="327" spans="28:127" s="5" customFormat="1" ht="9" customHeight="1">
      <c r="AB327" s="19"/>
      <c r="AC327" s="19"/>
      <c r="AD327" s="49"/>
      <c r="AE327" s="19"/>
      <c r="AR327" s="19"/>
      <c r="AT327" s="6"/>
      <c r="AU327" s="49"/>
      <c r="BQ327" s="49"/>
      <c r="BS327" s="19"/>
      <c r="CI327" s="49"/>
      <c r="CJ327" s="49"/>
      <c r="DD327" s="49"/>
      <c r="DE327" s="49"/>
      <c r="DG327" s="49"/>
      <c r="DT327" s="19"/>
      <c r="DV327" s="49"/>
      <c r="DW327" s="49"/>
    </row>
    <row r="328" spans="28:127" s="5" customFormat="1" ht="9" customHeight="1">
      <c r="AB328" s="19"/>
      <c r="AC328" s="19"/>
      <c r="AD328" s="49"/>
      <c r="AE328" s="19"/>
      <c r="AR328" s="19"/>
      <c r="AT328" s="6"/>
      <c r="AU328" s="49"/>
      <c r="BQ328" s="49"/>
      <c r="BS328" s="19"/>
      <c r="CI328" s="49"/>
      <c r="CJ328" s="49"/>
      <c r="DD328" s="49"/>
      <c r="DE328" s="49"/>
      <c r="DG328" s="49"/>
      <c r="DT328" s="19"/>
      <c r="DV328" s="49"/>
      <c r="DW328" s="49"/>
    </row>
    <row r="329" spans="28:127" s="5" customFormat="1" ht="9" customHeight="1">
      <c r="AB329" s="19"/>
      <c r="AC329" s="19"/>
      <c r="AD329" s="49"/>
      <c r="AE329" s="19"/>
      <c r="AR329" s="19"/>
      <c r="AT329" s="6"/>
      <c r="AU329" s="49"/>
      <c r="BQ329" s="49"/>
      <c r="BS329" s="19"/>
      <c r="CI329" s="49"/>
      <c r="CJ329" s="49"/>
      <c r="DD329" s="49"/>
      <c r="DE329" s="49"/>
      <c r="DG329" s="49"/>
      <c r="DT329" s="19"/>
      <c r="DV329" s="49"/>
      <c r="DW329" s="49"/>
    </row>
    <row r="330" spans="28:127" s="5" customFormat="1" ht="9" customHeight="1">
      <c r="AB330" s="19"/>
      <c r="AC330" s="19"/>
      <c r="AD330" s="49"/>
      <c r="AE330" s="19"/>
      <c r="AR330" s="19"/>
      <c r="AT330" s="6"/>
      <c r="AU330" s="49"/>
      <c r="BQ330" s="49"/>
      <c r="BS330" s="19"/>
      <c r="CI330" s="49"/>
      <c r="CJ330" s="49"/>
      <c r="DD330" s="49"/>
      <c r="DE330" s="49"/>
      <c r="DG330" s="49"/>
      <c r="DT330" s="19"/>
      <c r="DV330" s="49"/>
      <c r="DW330" s="49"/>
    </row>
    <row r="331" spans="28:127" s="5" customFormat="1" ht="9" customHeight="1">
      <c r="AB331" s="19"/>
      <c r="AC331" s="19"/>
      <c r="AD331" s="49"/>
      <c r="AE331" s="19"/>
      <c r="AR331" s="19"/>
      <c r="AT331" s="6"/>
      <c r="AU331" s="49"/>
      <c r="BQ331" s="49"/>
      <c r="BS331" s="19"/>
      <c r="CI331" s="49"/>
      <c r="CJ331" s="49"/>
      <c r="DD331" s="49"/>
      <c r="DE331" s="49"/>
      <c r="DG331" s="49"/>
      <c r="DT331" s="19"/>
      <c r="DV331" s="49"/>
      <c r="DW331" s="49"/>
    </row>
    <row r="332" spans="28:127" s="5" customFormat="1" ht="9" customHeight="1">
      <c r="AB332" s="19"/>
      <c r="AC332" s="19"/>
      <c r="AD332" s="49"/>
      <c r="AE332" s="19"/>
      <c r="AR332" s="19"/>
      <c r="AT332" s="6"/>
      <c r="AU332" s="49"/>
      <c r="BQ332" s="49"/>
      <c r="BS332" s="19"/>
      <c r="CI332" s="49"/>
      <c r="CJ332" s="49"/>
      <c r="DD332" s="49"/>
      <c r="DE332" s="49"/>
      <c r="DG332" s="49"/>
      <c r="DT332" s="19"/>
      <c r="DV332" s="49"/>
      <c r="DW332" s="49"/>
    </row>
    <row r="333" spans="28:127" s="5" customFormat="1" ht="9" customHeight="1">
      <c r="AB333" s="19"/>
      <c r="AC333" s="19"/>
      <c r="AD333" s="49"/>
      <c r="AE333" s="19"/>
      <c r="AR333" s="19"/>
      <c r="AT333" s="6"/>
      <c r="AU333" s="49"/>
      <c r="BQ333" s="49"/>
      <c r="BS333" s="19"/>
      <c r="CI333" s="49"/>
      <c r="CJ333" s="49"/>
      <c r="DD333" s="49"/>
      <c r="DE333" s="49"/>
      <c r="DG333" s="49"/>
      <c r="DT333" s="19"/>
      <c r="DV333" s="49"/>
      <c r="DW333" s="49"/>
    </row>
    <row r="334" spans="28:127" s="5" customFormat="1" ht="9" customHeight="1">
      <c r="AB334" s="19"/>
      <c r="AC334" s="19"/>
      <c r="AD334" s="49"/>
      <c r="AE334" s="19"/>
      <c r="AR334" s="19"/>
      <c r="AT334" s="6"/>
      <c r="AU334" s="49"/>
      <c r="BQ334" s="49"/>
      <c r="BS334" s="19"/>
      <c r="CI334" s="49"/>
      <c r="CJ334" s="49"/>
      <c r="DD334" s="49"/>
      <c r="DE334" s="49"/>
      <c r="DG334" s="49"/>
      <c r="DT334" s="19"/>
      <c r="DV334" s="49"/>
      <c r="DW334" s="49"/>
    </row>
    <row r="335" spans="28:127" s="5" customFormat="1" ht="9" customHeight="1">
      <c r="AB335" s="19"/>
      <c r="AC335" s="19"/>
      <c r="AD335" s="49"/>
      <c r="AE335" s="19"/>
      <c r="AR335" s="19"/>
      <c r="AT335" s="6"/>
      <c r="AU335" s="49"/>
      <c r="BQ335" s="49"/>
      <c r="BS335" s="19"/>
      <c r="CI335" s="49"/>
      <c r="CJ335" s="49"/>
      <c r="DD335" s="49"/>
      <c r="DE335" s="49"/>
      <c r="DG335" s="49"/>
      <c r="DT335" s="19"/>
      <c r="DV335" s="49"/>
      <c r="DW335" s="49"/>
    </row>
    <row r="336" spans="28:127" s="5" customFormat="1" ht="9" customHeight="1">
      <c r="AB336" s="19"/>
      <c r="AC336" s="19"/>
      <c r="AD336" s="49"/>
      <c r="AE336" s="19"/>
      <c r="AR336" s="19"/>
      <c r="AT336" s="6"/>
      <c r="AU336" s="49"/>
      <c r="BQ336" s="49"/>
      <c r="BS336" s="19"/>
      <c r="CI336" s="49"/>
      <c r="CJ336" s="49"/>
      <c r="DD336" s="49"/>
      <c r="DE336" s="49"/>
      <c r="DG336" s="49"/>
      <c r="DT336" s="19"/>
      <c r="DV336" s="49"/>
      <c r="DW336" s="49"/>
    </row>
    <row r="337" spans="28:127" s="5" customFormat="1" ht="9" customHeight="1">
      <c r="AB337" s="19"/>
      <c r="AC337" s="19"/>
      <c r="AD337" s="49"/>
      <c r="AE337" s="19"/>
      <c r="AR337" s="19"/>
      <c r="AT337" s="6"/>
      <c r="AU337" s="49"/>
      <c r="BQ337" s="49"/>
      <c r="BS337" s="19"/>
      <c r="CI337" s="49"/>
      <c r="CJ337" s="49"/>
      <c r="DD337" s="49"/>
      <c r="DE337" s="49"/>
      <c r="DG337" s="49"/>
      <c r="DT337" s="19"/>
      <c r="DV337" s="49"/>
      <c r="DW337" s="49"/>
    </row>
    <row r="338" spans="28:127" s="5" customFormat="1" ht="9" customHeight="1">
      <c r="AB338" s="19"/>
      <c r="AC338" s="19"/>
      <c r="AD338" s="49"/>
      <c r="AE338" s="19"/>
      <c r="AR338" s="19"/>
      <c r="AT338" s="6"/>
      <c r="AU338" s="49"/>
      <c r="BQ338" s="49"/>
      <c r="BS338" s="19"/>
      <c r="CI338" s="49"/>
      <c r="CJ338" s="49"/>
      <c r="DD338" s="49"/>
      <c r="DE338" s="49"/>
      <c r="DG338" s="49"/>
      <c r="DT338" s="19"/>
      <c r="DV338" s="49"/>
      <c r="DW338" s="49"/>
    </row>
    <row r="339" spans="28:127" s="5" customFormat="1" ht="9" customHeight="1">
      <c r="AB339" s="19"/>
      <c r="AC339" s="19"/>
      <c r="AD339" s="49"/>
      <c r="AE339" s="19"/>
      <c r="AR339" s="19"/>
      <c r="AT339" s="6"/>
      <c r="AU339" s="49"/>
      <c r="BQ339" s="49"/>
      <c r="BS339" s="19"/>
      <c r="CI339" s="49"/>
      <c r="CJ339" s="49"/>
      <c r="DD339" s="49"/>
      <c r="DE339" s="49"/>
      <c r="DG339" s="49"/>
      <c r="DT339" s="19"/>
      <c r="DV339" s="49"/>
      <c r="DW339" s="49"/>
    </row>
    <row r="340" spans="28:127" s="5" customFormat="1" ht="9" customHeight="1">
      <c r="AB340" s="19"/>
      <c r="AC340" s="19"/>
      <c r="AD340" s="49"/>
      <c r="AE340" s="19"/>
      <c r="AR340" s="19"/>
      <c r="AT340" s="6"/>
      <c r="AU340" s="49"/>
      <c r="BQ340" s="49"/>
      <c r="BS340" s="19"/>
      <c r="CI340" s="49"/>
      <c r="CJ340" s="49"/>
      <c r="DD340" s="49"/>
      <c r="DE340" s="49"/>
      <c r="DG340" s="49"/>
      <c r="DT340" s="19"/>
      <c r="DV340" s="49"/>
      <c r="DW340" s="49"/>
    </row>
    <row r="341" spans="28:127" s="5" customFormat="1" ht="9" customHeight="1">
      <c r="AB341" s="19"/>
      <c r="AC341" s="19"/>
      <c r="AD341" s="49"/>
      <c r="AE341" s="19"/>
      <c r="AR341" s="19"/>
      <c r="AT341" s="6"/>
      <c r="AU341" s="49"/>
      <c r="BQ341" s="49"/>
      <c r="BS341" s="19"/>
      <c r="CI341" s="49"/>
      <c r="CJ341" s="49"/>
      <c r="DD341" s="49"/>
      <c r="DE341" s="49"/>
      <c r="DG341" s="49"/>
      <c r="DT341" s="19"/>
      <c r="DV341" s="49"/>
      <c r="DW341" s="49"/>
    </row>
    <row r="342" spans="28:127" s="5" customFormat="1" ht="9" customHeight="1">
      <c r="AB342" s="19"/>
      <c r="AC342" s="19"/>
      <c r="AD342" s="49"/>
      <c r="AE342" s="19"/>
      <c r="AR342" s="19"/>
      <c r="AT342" s="6"/>
      <c r="AU342" s="49"/>
      <c r="BQ342" s="49"/>
      <c r="BS342" s="19"/>
      <c r="CI342" s="49"/>
      <c r="CJ342" s="49"/>
      <c r="DD342" s="49"/>
      <c r="DE342" s="49"/>
      <c r="DG342" s="49"/>
      <c r="DT342" s="19"/>
      <c r="DV342" s="49"/>
      <c r="DW342" s="49"/>
    </row>
    <row r="343" spans="28:127" s="5" customFormat="1" ht="9" customHeight="1">
      <c r="AB343" s="19"/>
      <c r="AC343" s="19"/>
      <c r="AD343" s="49"/>
      <c r="AE343" s="19"/>
      <c r="AR343" s="19"/>
      <c r="AT343" s="6"/>
      <c r="AU343" s="49"/>
      <c r="BQ343" s="49"/>
      <c r="BS343" s="19"/>
      <c r="CI343" s="49"/>
      <c r="CJ343" s="49"/>
      <c r="DD343" s="49"/>
      <c r="DE343" s="49"/>
      <c r="DG343" s="49"/>
      <c r="DT343" s="19"/>
      <c r="DV343" s="49"/>
      <c r="DW343" s="49"/>
    </row>
    <row r="344" spans="28:127" s="5" customFormat="1" ht="9" customHeight="1">
      <c r="AB344" s="19"/>
      <c r="AC344" s="19"/>
      <c r="AD344" s="49"/>
      <c r="AE344" s="19"/>
      <c r="AR344" s="19"/>
      <c r="AT344" s="6"/>
      <c r="AU344" s="49"/>
      <c r="BQ344" s="49"/>
      <c r="BS344" s="19"/>
      <c r="CI344" s="49"/>
      <c r="CJ344" s="49"/>
      <c r="DD344" s="49"/>
      <c r="DE344" s="49"/>
      <c r="DG344" s="49"/>
      <c r="DT344" s="19"/>
      <c r="DV344" s="49"/>
      <c r="DW344" s="49"/>
    </row>
    <row r="345" spans="28:127" s="5" customFormat="1" ht="9" customHeight="1">
      <c r="AB345" s="19"/>
      <c r="AC345" s="19"/>
      <c r="AD345" s="49"/>
      <c r="AE345" s="19"/>
      <c r="AR345" s="19"/>
      <c r="AT345" s="6"/>
      <c r="AU345" s="49"/>
      <c r="BQ345" s="49"/>
      <c r="BS345" s="19"/>
      <c r="CI345" s="49"/>
      <c r="CJ345" s="49"/>
      <c r="DD345" s="49"/>
      <c r="DE345" s="49"/>
      <c r="DG345" s="49"/>
      <c r="DT345" s="19"/>
      <c r="DV345" s="49"/>
      <c r="DW345" s="49"/>
    </row>
    <row r="346" spans="28:127" s="5" customFormat="1" ht="9" customHeight="1">
      <c r="AB346" s="19"/>
      <c r="AC346" s="19"/>
      <c r="AD346" s="49"/>
      <c r="AE346" s="19"/>
      <c r="AR346" s="19"/>
      <c r="AT346" s="6"/>
      <c r="AU346" s="49"/>
      <c r="BQ346" s="49"/>
      <c r="BS346" s="19"/>
      <c r="CI346" s="49"/>
      <c r="CJ346" s="49"/>
      <c r="DD346" s="49"/>
      <c r="DE346" s="49"/>
      <c r="DG346" s="49"/>
      <c r="DT346" s="19"/>
      <c r="DV346" s="49"/>
      <c r="DW346" s="49"/>
    </row>
    <row r="347" spans="28:127" s="5" customFormat="1" ht="9" customHeight="1">
      <c r="AB347" s="19"/>
      <c r="AC347" s="19"/>
      <c r="AD347" s="49"/>
      <c r="AE347" s="19"/>
      <c r="AR347" s="19"/>
      <c r="AT347" s="6"/>
      <c r="AU347" s="49"/>
      <c r="BQ347" s="49"/>
      <c r="BS347" s="19"/>
      <c r="CI347" s="49"/>
      <c r="CJ347" s="49"/>
      <c r="DD347" s="49"/>
      <c r="DE347" s="49"/>
      <c r="DG347" s="49"/>
      <c r="DT347" s="19"/>
      <c r="DV347" s="49"/>
      <c r="DW347" s="49"/>
    </row>
    <row r="348" spans="28:127" s="5" customFormat="1" ht="9" customHeight="1">
      <c r="AB348" s="19"/>
      <c r="AC348" s="19"/>
      <c r="AD348" s="49"/>
      <c r="AE348" s="19"/>
      <c r="AR348" s="19"/>
      <c r="AT348" s="6"/>
      <c r="AU348" s="49"/>
      <c r="BQ348" s="49"/>
      <c r="BS348" s="19"/>
      <c r="CI348" s="49"/>
      <c r="CJ348" s="49"/>
      <c r="DD348" s="49"/>
      <c r="DE348" s="49"/>
      <c r="DG348" s="49"/>
      <c r="DT348" s="19"/>
      <c r="DV348" s="49"/>
      <c r="DW348" s="49"/>
    </row>
    <row r="349" spans="28:127" s="5" customFormat="1" ht="9" customHeight="1">
      <c r="AB349" s="19"/>
      <c r="AC349" s="19"/>
      <c r="AD349" s="49"/>
      <c r="AE349" s="19"/>
      <c r="AR349" s="19"/>
      <c r="AT349" s="6"/>
      <c r="AU349" s="49"/>
      <c r="BQ349" s="49"/>
      <c r="BS349" s="19"/>
      <c r="CI349" s="49"/>
      <c r="CJ349" s="49"/>
      <c r="DD349" s="49"/>
      <c r="DE349" s="49"/>
      <c r="DG349" s="49"/>
      <c r="DT349" s="19"/>
      <c r="DV349" s="49"/>
      <c r="DW349" s="49"/>
    </row>
    <row r="350" spans="28:127" s="5" customFormat="1" ht="9" customHeight="1">
      <c r="AB350" s="19"/>
      <c r="AC350" s="19"/>
      <c r="AD350" s="49"/>
      <c r="AE350" s="19"/>
      <c r="AR350" s="19"/>
      <c r="AT350" s="6"/>
      <c r="AU350" s="49"/>
      <c r="BQ350" s="49"/>
      <c r="BS350" s="19"/>
      <c r="CI350" s="49"/>
      <c r="CJ350" s="49"/>
      <c r="DD350" s="49"/>
      <c r="DE350" s="49"/>
      <c r="DG350" s="49"/>
      <c r="DT350" s="19"/>
      <c r="DV350" s="49"/>
      <c r="DW350" s="49"/>
    </row>
    <row r="351" spans="28:127" s="5" customFormat="1" ht="9" customHeight="1">
      <c r="AB351" s="19"/>
      <c r="AC351" s="19"/>
      <c r="AD351" s="49"/>
      <c r="AE351" s="19"/>
      <c r="AR351" s="19"/>
      <c r="AT351" s="6"/>
      <c r="AU351" s="49"/>
      <c r="BQ351" s="49"/>
      <c r="BS351" s="19"/>
      <c r="CI351" s="49"/>
      <c r="CJ351" s="49"/>
      <c r="DD351" s="49"/>
      <c r="DE351" s="49"/>
      <c r="DG351" s="49"/>
      <c r="DT351" s="19"/>
      <c r="DV351" s="49"/>
      <c r="DW351" s="49"/>
    </row>
    <row r="352" spans="28:127" s="5" customFormat="1" ht="9" customHeight="1">
      <c r="AB352" s="19"/>
      <c r="AC352" s="19"/>
      <c r="AD352" s="49"/>
      <c r="AE352" s="19"/>
      <c r="AR352" s="19"/>
      <c r="AT352" s="6"/>
      <c r="AU352" s="49"/>
      <c r="BQ352" s="49"/>
      <c r="BS352" s="19"/>
      <c r="CI352" s="49"/>
      <c r="CJ352" s="49"/>
      <c r="DD352" s="49"/>
      <c r="DE352" s="49"/>
      <c r="DG352" s="49"/>
      <c r="DT352" s="19"/>
      <c r="DV352" s="49"/>
      <c r="DW352" s="49"/>
    </row>
    <row r="353" spans="28:127" s="5" customFormat="1" ht="9" customHeight="1">
      <c r="AB353" s="19"/>
      <c r="AC353" s="19"/>
      <c r="AD353" s="49"/>
      <c r="AE353" s="19"/>
      <c r="AR353" s="19"/>
      <c r="AT353" s="6"/>
      <c r="AU353" s="49"/>
      <c r="BQ353" s="49"/>
      <c r="BS353" s="19"/>
      <c r="CI353" s="49"/>
      <c r="CJ353" s="49"/>
      <c r="DD353" s="49"/>
      <c r="DE353" s="49"/>
      <c r="DG353" s="49"/>
      <c r="DT353" s="19"/>
      <c r="DV353" s="49"/>
      <c r="DW353" s="49"/>
    </row>
    <row r="354" spans="28:127" s="5" customFormat="1" ht="9" customHeight="1">
      <c r="AB354" s="19"/>
      <c r="AC354" s="19"/>
      <c r="AD354" s="49"/>
      <c r="AE354" s="19"/>
      <c r="AR354" s="19"/>
      <c r="AT354" s="6"/>
      <c r="AU354" s="49"/>
      <c r="BQ354" s="49"/>
      <c r="BS354" s="19"/>
      <c r="CI354" s="49"/>
      <c r="CJ354" s="49"/>
      <c r="DD354" s="49"/>
      <c r="DE354" s="49"/>
      <c r="DG354" s="49"/>
      <c r="DT354" s="19"/>
      <c r="DV354" s="49"/>
      <c r="DW354" s="49"/>
    </row>
    <row r="355" spans="28:127" s="5" customFormat="1" ht="9" customHeight="1">
      <c r="AB355" s="19"/>
      <c r="AC355" s="19"/>
      <c r="AD355" s="49"/>
      <c r="AE355" s="19"/>
      <c r="AR355" s="19"/>
      <c r="AT355" s="6"/>
      <c r="AU355" s="49"/>
      <c r="BQ355" s="49"/>
      <c r="BS355" s="19"/>
      <c r="CI355" s="49"/>
      <c r="CJ355" s="49"/>
      <c r="DD355" s="49"/>
      <c r="DE355" s="49"/>
      <c r="DG355" s="49"/>
      <c r="DT355" s="19"/>
      <c r="DV355" s="49"/>
      <c r="DW355" s="49"/>
    </row>
    <row r="356" spans="28:127" s="5" customFormat="1" ht="9" customHeight="1">
      <c r="AB356" s="19"/>
      <c r="AC356" s="19"/>
      <c r="AD356" s="49"/>
      <c r="AE356" s="19"/>
      <c r="AR356" s="19"/>
      <c r="AT356" s="6"/>
      <c r="AU356" s="49"/>
      <c r="BQ356" s="49"/>
      <c r="BS356" s="19"/>
      <c r="CI356" s="49"/>
      <c r="CJ356" s="49"/>
      <c r="DD356" s="49"/>
      <c r="DE356" s="49"/>
      <c r="DG356" s="49"/>
      <c r="DT356" s="19"/>
      <c r="DV356" s="49"/>
      <c r="DW356" s="49"/>
    </row>
    <row r="357" spans="28:127" s="5" customFormat="1" ht="9" customHeight="1">
      <c r="AB357" s="19"/>
      <c r="AC357" s="19"/>
      <c r="AD357" s="49"/>
      <c r="AE357" s="19"/>
      <c r="AR357" s="19"/>
      <c r="AT357" s="6"/>
      <c r="AU357" s="49"/>
      <c r="BQ357" s="49"/>
      <c r="BS357" s="19"/>
      <c r="CI357" s="49"/>
      <c r="CJ357" s="49"/>
      <c r="DD357" s="49"/>
      <c r="DE357" s="49"/>
      <c r="DG357" s="49"/>
      <c r="DT357" s="19"/>
      <c r="DV357" s="49"/>
      <c r="DW357" s="49"/>
    </row>
    <row r="358" spans="28:127" s="5" customFormat="1" ht="9" customHeight="1">
      <c r="AB358" s="19"/>
      <c r="AC358" s="19"/>
      <c r="AD358" s="49"/>
      <c r="AE358" s="19"/>
      <c r="AR358" s="19"/>
      <c r="AT358" s="6"/>
      <c r="AU358" s="49"/>
      <c r="BQ358" s="49"/>
      <c r="BS358" s="19"/>
      <c r="CI358" s="49"/>
      <c r="CJ358" s="49"/>
      <c r="DD358" s="49"/>
      <c r="DE358" s="49"/>
      <c r="DG358" s="49"/>
      <c r="DT358" s="19"/>
      <c r="DV358" s="49"/>
      <c r="DW358" s="49"/>
    </row>
    <row r="359" spans="28:127" s="5" customFormat="1" ht="9" customHeight="1">
      <c r="AB359" s="19"/>
      <c r="AC359" s="19"/>
      <c r="AD359" s="49"/>
      <c r="AE359" s="19"/>
      <c r="AR359" s="19"/>
      <c r="AT359" s="6"/>
      <c r="AU359" s="49"/>
      <c r="BQ359" s="49"/>
      <c r="BS359" s="19"/>
      <c r="CI359" s="49"/>
      <c r="CJ359" s="49"/>
      <c r="DD359" s="49"/>
      <c r="DE359" s="49"/>
      <c r="DG359" s="49"/>
      <c r="DT359" s="19"/>
      <c r="DV359" s="49"/>
      <c r="DW359" s="49"/>
    </row>
    <row r="360" spans="28:127" s="5" customFormat="1" ht="9" customHeight="1">
      <c r="AB360" s="19"/>
      <c r="AC360" s="19"/>
      <c r="AD360" s="49"/>
      <c r="AE360" s="19"/>
      <c r="AR360" s="19"/>
      <c r="AT360" s="6"/>
      <c r="AU360" s="49"/>
      <c r="BQ360" s="49"/>
      <c r="BS360" s="19"/>
      <c r="CI360" s="49"/>
      <c r="CJ360" s="49"/>
      <c r="DD360" s="49"/>
      <c r="DE360" s="49"/>
      <c r="DG360" s="49"/>
      <c r="DT360" s="19"/>
      <c r="DV360" s="49"/>
      <c r="DW360" s="49"/>
    </row>
    <row r="361" spans="28:127" s="5" customFormat="1" ht="9" customHeight="1">
      <c r="AB361" s="19"/>
      <c r="AC361" s="19"/>
      <c r="AD361" s="49"/>
      <c r="AE361" s="19"/>
      <c r="AR361" s="19"/>
      <c r="AT361" s="6"/>
      <c r="AU361" s="49"/>
      <c r="BQ361" s="49"/>
      <c r="BS361" s="19"/>
      <c r="CI361" s="49"/>
      <c r="CJ361" s="49"/>
      <c r="DD361" s="49"/>
      <c r="DE361" s="49"/>
      <c r="DG361" s="49"/>
      <c r="DT361" s="19"/>
      <c r="DV361" s="49"/>
      <c r="DW361" s="49"/>
    </row>
    <row r="362" spans="28:127" s="5" customFormat="1" ht="9" customHeight="1">
      <c r="AB362" s="19"/>
      <c r="AC362" s="19"/>
      <c r="AD362" s="49"/>
      <c r="AE362" s="19"/>
      <c r="AR362" s="19"/>
      <c r="AT362" s="6"/>
      <c r="AU362" s="49"/>
      <c r="BQ362" s="49"/>
      <c r="BS362" s="19"/>
      <c r="CI362" s="49"/>
      <c r="CJ362" s="49"/>
      <c r="DD362" s="49"/>
      <c r="DE362" s="49"/>
      <c r="DG362" s="49"/>
      <c r="DT362" s="19"/>
      <c r="DV362" s="49"/>
      <c r="DW362" s="49"/>
    </row>
    <row r="363" spans="28:127" s="5" customFormat="1" ht="9" customHeight="1">
      <c r="AB363" s="19"/>
      <c r="AC363" s="19"/>
      <c r="AD363" s="49"/>
      <c r="AE363" s="19"/>
      <c r="AR363" s="19"/>
      <c r="AT363" s="6"/>
      <c r="AU363" s="49"/>
      <c r="BQ363" s="49"/>
      <c r="BS363" s="19"/>
      <c r="CI363" s="49"/>
      <c r="CJ363" s="49"/>
      <c r="DD363" s="49"/>
      <c r="DE363" s="49"/>
      <c r="DG363" s="49"/>
      <c r="DT363" s="19"/>
      <c r="DV363" s="49"/>
      <c r="DW363" s="49"/>
    </row>
    <row r="364" spans="28:127" s="5" customFormat="1" ht="9" customHeight="1">
      <c r="AB364" s="19"/>
      <c r="AC364" s="19"/>
      <c r="AD364" s="49"/>
      <c r="AE364" s="19"/>
      <c r="AR364" s="19"/>
      <c r="AT364" s="6"/>
      <c r="AU364" s="49"/>
      <c r="BQ364" s="49"/>
      <c r="BS364" s="19"/>
      <c r="CI364" s="49"/>
      <c r="CJ364" s="49"/>
      <c r="DD364" s="49"/>
      <c r="DE364" s="49"/>
      <c r="DG364" s="49"/>
      <c r="DT364" s="19"/>
      <c r="DV364" s="49"/>
      <c r="DW364" s="49"/>
    </row>
    <row r="365" spans="28:127" s="5" customFormat="1" ht="9" customHeight="1">
      <c r="AB365" s="19"/>
      <c r="AC365" s="19"/>
      <c r="AD365" s="49"/>
      <c r="AE365" s="19"/>
      <c r="AR365" s="19"/>
      <c r="AT365" s="6"/>
      <c r="AU365" s="49"/>
      <c r="BQ365" s="49"/>
      <c r="BS365" s="19"/>
      <c r="CI365" s="49"/>
      <c r="CJ365" s="49"/>
      <c r="DD365" s="49"/>
      <c r="DE365" s="49"/>
      <c r="DG365" s="49"/>
      <c r="DT365" s="19"/>
      <c r="DV365" s="49"/>
      <c r="DW365" s="49"/>
    </row>
    <row r="366" spans="28:127" s="5" customFormat="1" ht="9" customHeight="1">
      <c r="AB366" s="19"/>
      <c r="AC366" s="19"/>
      <c r="AD366" s="49"/>
      <c r="AE366" s="19"/>
      <c r="AR366" s="19"/>
      <c r="AT366" s="6"/>
      <c r="AU366" s="49"/>
      <c r="BQ366" s="49"/>
      <c r="BS366" s="19"/>
      <c r="CI366" s="49"/>
      <c r="CJ366" s="49"/>
      <c r="DD366" s="49"/>
      <c r="DE366" s="49"/>
      <c r="DG366" s="49"/>
      <c r="DT366" s="19"/>
      <c r="DV366" s="49"/>
      <c r="DW366" s="49"/>
    </row>
    <row r="367" spans="28:127" s="5" customFormat="1" ht="9" customHeight="1">
      <c r="AB367" s="19"/>
      <c r="AC367" s="19"/>
      <c r="AD367" s="49"/>
      <c r="AE367" s="19"/>
      <c r="AR367" s="19"/>
      <c r="AT367" s="6"/>
      <c r="AU367" s="49"/>
      <c r="BQ367" s="49"/>
      <c r="BS367" s="19"/>
      <c r="CI367" s="49"/>
      <c r="CJ367" s="49"/>
      <c r="DD367" s="49"/>
      <c r="DE367" s="49"/>
      <c r="DG367" s="49"/>
      <c r="DT367" s="19"/>
      <c r="DV367" s="49"/>
      <c r="DW367" s="49"/>
    </row>
    <row r="368" spans="28:127" s="5" customFormat="1" ht="9" customHeight="1">
      <c r="AB368" s="19"/>
      <c r="AC368" s="19"/>
      <c r="AD368" s="49"/>
      <c r="AE368" s="19"/>
      <c r="AR368" s="19"/>
      <c r="AT368" s="6"/>
      <c r="AU368" s="49"/>
      <c r="BQ368" s="49"/>
      <c r="BS368" s="19"/>
      <c r="CI368" s="49"/>
      <c r="CJ368" s="49"/>
      <c r="DD368" s="49"/>
      <c r="DE368" s="49"/>
      <c r="DG368" s="49"/>
      <c r="DT368" s="19"/>
      <c r="DV368" s="49"/>
      <c r="DW368" s="49"/>
    </row>
    <row r="369" spans="28:127" s="5" customFormat="1" ht="9" customHeight="1">
      <c r="AB369" s="19"/>
      <c r="AC369" s="19"/>
      <c r="AD369" s="49"/>
      <c r="AE369" s="19"/>
      <c r="AR369" s="19"/>
      <c r="AT369" s="6"/>
      <c r="AU369" s="49"/>
      <c r="BQ369" s="49"/>
      <c r="BS369" s="19"/>
      <c r="CI369" s="49"/>
      <c r="CJ369" s="49"/>
      <c r="DD369" s="49"/>
      <c r="DE369" s="49"/>
      <c r="DG369" s="49"/>
      <c r="DT369" s="19"/>
      <c r="DV369" s="49"/>
      <c r="DW369" s="49"/>
    </row>
    <row r="370" spans="28:127" s="5" customFormat="1" ht="9" customHeight="1">
      <c r="AB370" s="19"/>
      <c r="AC370" s="19"/>
      <c r="AD370" s="49"/>
      <c r="AE370" s="19"/>
      <c r="AR370" s="19"/>
      <c r="AT370" s="6"/>
      <c r="AU370" s="49"/>
      <c r="BQ370" s="49"/>
      <c r="BS370" s="19"/>
      <c r="CI370" s="49"/>
      <c r="CJ370" s="49"/>
      <c r="DD370" s="49"/>
      <c r="DE370" s="49"/>
      <c r="DG370" s="49"/>
      <c r="DT370" s="19"/>
      <c r="DV370" s="49"/>
      <c r="DW370" s="49"/>
    </row>
    <row r="371" spans="28:127" s="5" customFormat="1" ht="9" customHeight="1">
      <c r="AB371" s="19"/>
      <c r="AC371" s="19"/>
      <c r="AD371" s="49"/>
      <c r="AE371" s="19"/>
      <c r="AR371" s="19"/>
      <c r="AT371" s="6"/>
      <c r="AU371" s="49"/>
      <c r="BQ371" s="49"/>
      <c r="BS371" s="19"/>
      <c r="CI371" s="49"/>
      <c r="CJ371" s="49"/>
      <c r="DD371" s="49"/>
      <c r="DE371" s="49"/>
      <c r="DG371" s="49"/>
      <c r="DT371" s="19"/>
      <c r="DV371" s="49"/>
      <c r="DW371" s="49"/>
    </row>
    <row r="372" spans="28:127" s="5" customFormat="1" ht="9" customHeight="1">
      <c r="AB372" s="19"/>
      <c r="AC372" s="19"/>
      <c r="AD372" s="49"/>
      <c r="AE372" s="19"/>
      <c r="AR372" s="19"/>
      <c r="AT372" s="6"/>
      <c r="AU372" s="49"/>
      <c r="BQ372" s="49"/>
      <c r="BS372" s="19"/>
      <c r="CI372" s="49"/>
      <c r="CJ372" s="49"/>
      <c r="DD372" s="49"/>
      <c r="DE372" s="49"/>
      <c r="DG372" s="49"/>
      <c r="DT372" s="19"/>
      <c r="DV372" s="49"/>
      <c r="DW372" s="49"/>
    </row>
    <row r="373" spans="28:127" s="5" customFormat="1" ht="9" customHeight="1">
      <c r="AB373" s="19"/>
      <c r="AC373" s="19"/>
      <c r="AD373" s="49"/>
      <c r="AE373" s="19"/>
      <c r="AR373" s="19"/>
      <c r="AT373" s="6"/>
      <c r="AU373" s="49"/>
      <c r="BQ373" s="49"/>
      <c r="BS373" s="19"/>
      <c r="CI373" s="49"/>
      <c r="CJ373" s="49"/>
      <c r="DD373" s="49"/>
      <c r="DE373" s="49"/>
      <c r="DG373" s="49"/>
      <c r="DT373" s="19"/>
      <c r="DV373" s="49"/>
      <c r="DW373" s="49"/>
    </row>
    <row r="374" spans="28:127" s="5" customFormat="1" ht="9" customHeight="1">
      <c r="AB374" s="19"/>
      <c r="AC374" s="19"/>
      <c r="AD374" s="49"/>
      <c r="AE374" s="19"/>
      <c r="AR374" s="19"/>
      <c r="AT374" s="6"/>
      <c r="AU374" s="49"/>
      <c r="BQ374" s="49"/>
      <c r="BS374" s="19"/>
      <c r="CI374" s="49"/>
      <c r="CJ374" s="49"/>
      <c r="DD374" s="49"/>
      <c r="DE374" s="49"/>
      <c r="DG374" s="49"/>
      <c r="DT374" s="19"/>
      <c r="DV374" s="49"/>
      <c r="DW374" s="49"/>
    </row>
    <row r="375" spans="28:127" s="5" customFormat="1" ht="9" customHeight="1">
      <c r="AB375" s="19"/>
      <c r="AC375" s="19"/>
      <c r="AD375" s="49"/>
      <c r="AE375" s="19"/>
      <c r="AR375" s="19"/>
      <c r="AT375" s="6"/>
      <c r="AU375" s="49"/>
      <c r="BQ375" s="49"/>
      <c r="BS375" s="19"/>
      <c r="CI375" s="49"/>
      <c r="CJ375" s="49"/>
      <c r="DD375" s="49"/>
      <c r="DE375" s="49"/>
      <c r="DG375" s="49"/>
      <c r="DT375" s="19"/>
      <c r="DV375" s="49"/>
      <c r="DW375" s="49"/>
    </row>
    <row r="376" spans="28:127" s="5" customFormat="1" ht="9" customHeight="1">
      <c r="AB376" s="19"/>
      <c r="AC376" s="19"/>
      <c r="AD376" s="49"/>
      <c r="AE376" s="19"/>
      <c r="AR376" s="19"/>
      <c r="AT376" s="6"/>
      <c r="AU376" s="49"/>
      <c r="BQ376" s="49"/>
      <c r="BS376" s="19"/>
      <c r="CI376" s="49"/>
      <c r="CJ376" s="49"/>
      <c r="DD376" s="49"/>
      <c r="DE376" s="49"/>
      <c r="DG376" s="49"/>
      <c r="DT376" s="19"/>
      <c r="DV376" s="49"/>
      <c r="DW376" s="49"/>
    </row>
    <row r="377" spans="28:127" s="5" customFormat="1" ht="9" customHeight="1">
      <c r="AB377" s="19"/>
      <c r="AC377" s="19"/>
      <c r="AD377" s="49"/>
      <c r="AE377" s="19"/>
      <c r="AR377" s="19"/>
      <c r="AT377" s="6"/>
      <c r="AU377" s="49"/>
      <c r="BQ377" s="49"/>
      <c r="BS377" s="19"/>
      <c r="CI377" s="49"/>
      <c r="CJ377" s="49"/>
      <c r="DD377" s="49"/>
      <c r="DE377" s="49"/>
      <c r="DG377" s="49"/>
      <c r="DT377" s="19"/>
      <c r="DV377" s="49"/>
      <c r="DW377" s="49"/>
    </row>
    <row r="378" spans="28:127" s="5" customFormat="1" ht="9" customHeight="1">
      <c r="AB378" s="19"/>
      <c r="AC378" s="19"/>
      <c r="AD378" s="49"/>
      <c r="AE378" s="19"/>
      <c r="AR378" s="19"/>
      <c r="AT378" s="6"/>
      <c r="AU378" s="49"/>
      <c r="BQ378" s="49"/>
      <c r="BS378" s="19"/>
      <c r="CI378" s="49"/>
      <c r="CJ378" s="49"/>
      <c r="DD378" s="49"/>
      <c r="DE378" s="49"/>
      <c r="DG378" s="49"/>
      <c r="DT378" s="19"/>
      <c r="DV378" s="49"/>
      <c r="DW378" s="49"/>
    </row>
    <row r="379" spans="28:127" s="5" customFormat="1" ht="9" customHeight="1">
      <c r="AB379" s="19"/>
      <c r="AC379" s="19"/>
      <c r="AD379" s="49"/>
      <c r="AE379" s="19"/>
      <c r="AR379" s="19"/>
      <c r="AT379" s="6"/>
      <c r="AU379" s="49"/>
      <c r="BQ379" s="49"/>
      <c r="BS379" s="19"/>
      <c r="CI379" s="49"/>
      <c r="CJ379" s="49"/>
      <c r="DD379" s="49"/>
      <c r="DE379" s="49"/>
      <c r="DG379" s="49"/>
      <c r="DT379" s="19"/>
      <c r="DV379" s="49"/>
      <c r="DW379" s="49"/>
    </row>
    <row r="380" spans="28:127" s="5" customFormat="1" ht="9" customHeight="1">
      <c r="AB380" s="19"/>
      <c r="AC380" s="19"/>
      <c r="AD380" s="49"/>
      <c r="AE380" s="19"/>
      <c r="AR380" s="19"/>
      <c r="AT380" s="6"/>
      <c r="AU380" s="49"/>
      <c r="BQ380" s="49"/>
      <c r="BS380" s="19"/>
      <c r="CI380" s="49"/>
      <c r="CJ380" s="49"/>
      <c r="DD380" s="49"/>
      <c r="DE380" s="49"/>
      <c r="DG380" s="49"/>
      <c r="DT380" s="19"/>
      <c r="DV380" s="49"/>
      <c r="DW380" s="49"/>
    </row>
    <row r="381" spans="28:127" s="5" customFormat="1" ht="9" customHeight="1">
      <c r="AB381" s="19"/>
      <c r="AC381" s="19"/>
      <c r="AD381" s="49"/>
      <c r="AE381" s="19"/>
      <c r="AR381" s="19"/>
      <c r="AT381" s="6"/>
      <c r="AU381" s="49"/>
      <c r="BQ381" s="49"/>
      <c r="BS381" s="19"/>
      <c r="CI381" s="49"/>
      <c r="CJ381" s="49"/>
      <c r="DD381" s="49"/>
      <c r="DE381" s="49"/>
      <c r="DG381" s="49"/>
      <c r="DT381" s="19"/>
      <c r="DV381" s="49"/>
      <c r="DW381" s="49"/>
    </row>
    <row r="382" spans="28:127" s="5" customFormat="1" ht="9" customHeight="1">
      <c r="AB382" s="19"/>
      <c r="AC382" s="19"/>
      <c r="AD382" s="49"/>
      <c r="AE382" s="19"/>
      <c r="AR382" s="19"/>
      <c r="AT382" s="6"/>
      <c r="AU382" s="49"/>
      <c r="BQ382" s="49"/>
      <c r="BS382" s="19"/>
      <c r="CI382" s="49"/>
      <c r="CJ382" s="49"/>
      <c r="DD382" s="49"/>
      <c r="DE382" s="49"/>
      <c r="DG382" s="49"/>
      <c r="DT382" s="19"/>
      <c r="DV382" s="49"/>
      <c r="DW382" s="49"/>
    </row>
    <row r="383" spans="28:127" s="5" customFormat="1" ht="9" customHeight="1">
      <c r="AB383" s="19"/>
      <c r="AC383" s="19"/>
      <c r="AD383" s="49"/>
      <c r="AE383" s="19"/>
      <c r="AR383" s="19"/>
      <c r="AT383" s="6"/>
      <c r="AU383" s="49"/>
      <c r="BQ383" s="49"/>
      <c r="BS383" s="19"/>
      <c r="CI383" s="49"/>
      <c r="CJ383" s="49"/>
      <c r="DD383" s="49"/>
      <c r="DE383" s="49"/>
      <c r="DG383" s="49"/>
      <c r="DT383" s="19"/>
      <c r="DV383" s="49"/>
      <c r="DW383" s="49"/>
    </row>
    <row r="384" spans="28:127" s="5" customFormat="1" ht="9" customHeight="1">
      <c r="AB384" s="19"/>
      <c r="AC384" s="19"/>
      <c r="AD384" s="49"/>
      <c r="AE384" s="19"/>
      <c r="AR384" s="19"/>
      <c r="AT384" s="6"/>
      <c r="AU384" s="49"/>
      <c r="BQ384" s="49"/>
      <c r="BS384" s="19"/>
      <c r="CI384" s="49"/>
      <c r="CJ384" s="49"/>
      <c r="DD384" s="49"/>
      <c r="DE384" s="49"/>
      <c r="DG384" s="49"/>
      <c r="DT384" s="19"/>
      <c r="DV384" s="49"/>
      <c r="DW384" s="49"/>
    </row>
    <row r="385" spans="28:127" s="5" customFormat="1" ht="9" customHeight="1">
      <c r="AB385" s="19"/>
      <c r="AC385" s="19"/>
      <c r="AD385" s="49"/>
      <c r="AE385" s="19"/>
      <c r="AR385" s="19"/>
      <c r="AT385" s="6"/>
      <c r="AU385" s="49"/>
      <c r="BQ385" s="49"/>
      <c r="BS385" s="19"/>
      <c r="CI385" s="49"/>
      <c r="CJ385" s="49"/>
      <c r="DD385" s="49"/>
      <c r="DE385" s="49"/>
      <c r="DG385" s="49"/>
      <c r="DT385" s="19"/>
      <c r="DV385" s="49"/>
      <c r="DW385" s="49"/>
    </row>
    <row r="386" spans="28:127" s="5" customFormat="1" ht="9" customHeight="1">
      <c r="AB386" s="19"/>
      <c r="AC386" s="19"/>
      <c r="AD386" s="49"/>
      <c r="AE386" s="19"/>
      <c r="AR386" s="19"/>
      <c r="AT386" s="6"/>
      <c r="AU386" s="49"/>
      <c r="BQ386" s="49"/>
      <c r="BS386" s="19"/>
      <c r="CI386" s="49"/>
      <c r="CJ386" s="49"/>
      <c r="DD386" s="49"/>
      <c r="DE386" s="49"/>
      <c r="DG386" s="49"/>
      <c r="DT386" s="19"/>
      <c r="DV386" s="49"/>
      <c r="DW386" s="49"/>
    </row>
    <row r="387" spans="28:127" s="5" customFormat="1" ht="9" customHeight="1">
      <c r="AB387" s="19"/>
      <c r="AC387" s="19"/>
      <c r="AD387" s="49"/>
      <c r="AE387" s="19"/>
      <c r="AR387" s="19"/>
      <c r="AT387" s="6"/>
      <c r="AU387" s="49"/>
      <c r="BQ387" s="49"/>
      <c r="BS387" s="19"/>
      <c r="CI387" s="49"/>
      <c r="CJ387" s="49"/>
      <c r="DD387" s="49"/>
      <c r="DE387" s="49"/>
      <c r="DG387" s="49"/>
      <c r="DT387" s="19"/>
      <c r="DV387" s="49"/>
      <c r="DW387" s="49"/>
    </row>
    <row r="388" spans="28:127" s="5" customFormat="1" ht="9" customHeight="1">
      <c r="AB388" s="19"/>
      <c r="AC388" s="19"/>
      <c r="AD388" s="49"/>
      <c r="AE388" s="19"/>
      <c r="AR388" s="19"/>
      <c r="AT388" s="6"/>
      <c r="AU388" s="49"/>
      <c r="BQ388" s="49"/>
      <c r="BS388" s="19"/>
      <c r="CI388" s="49"/>
      <c r="CJ388" s="49"/>
      <c r="DD388" s="49"/>
      <c r="DE388" s="49"/>
      <c r="DG388" s="49"/>
      <c r="DT388" s="19"/>
      <c r="DV388" s="49"/>
      <c r="DW388" s="49"/>
    </row>
    <row r="389" spans="28:127" s="5" customFormat="1" ht="9" customHeight="1">
      <c r="AB389" s="19"/>
      <c r="AC389" s="19"/>
      <c r="AD389" s="49"/>
      <c r="AE389" s="19"/>
      <c r="AR389" s="19"/>
      <c r="AT389" s="6"/>
      <c r="AU389" s="49"/>
      <c r="BQ389" s="49"/>
      <c r="BS389" s="19"/>
      <c r="CI389" s="49"/>
      <c r="CJ389" s="49"/>
      <c r="DD389" s="49"/>
      <c r="DE389" s="49"/>
      <c r="DG389" s="49"/>
      <c r="DT389" s="19"/>
      <c r="DV389" s="49"/>
      <c r="DW389" s="49"/>
    </row>
    <row r="390" spans="28:127" s="5" customFormat="1" ht="9" customHeight="1">
      <c r="AB390" s="19"/>
      <c r="AC390" s="19"/>
      <c r="AD390" s="49"/>
      <c r="AE390" s="19"/>
      <c r="AR390" s="19"/>
      <c r="AT390" s="6"/>
      <c r="AU390" s="49"/>
      <c r="BQ390" s="49"/>
      <c r="BS390" s="19"/>
      <c r="CI390" s="49"/>
      <c r="CJ390" s="49"/>
      <c r="DD390" s="49"/>
      <c r="DE390" s="49"/>
      <c r="DG390" s="49"/>
      <c r="DT390" s="19"/>
      <c r="DV390" s="49"/>
      <c r="DW390" s="49"/>
    </row>
    <row r="391" spans="28:127" s="5" customFormat="1" ht="9" customHeight="1">
      <c r="AB391" s="19"/>
      <c r="AC391" s="19"/>
      <c r="AD391" s="49"/>
      <c r="AE391" s="19"/>
      <c r="AR391" s="19"/>
      <c r="AT391" s="6"/>
      <c r="AU391" s="49"/>
      <c r="BQ391" s="49"/>
      <c r="BS391" s="19"/>
      <c r="CI391" s="49"/>
      <c r="CJ391" s="49"/>
      <c r="DD391" s="49"/>
      <c r="DE391" s="49"/>
      <c r="DG391" s="49"/>
      <c r="DT391" s="19"/>
      <c r="DV391" s="49"/>
      <c r="DW391" s="49"/>
    </row>
    <row r="392" spans="28:127" s="5" customFormat="1" ht="9" customHeight="1">
      <c r="AB392" s="19"/>
      <c r="AC392" s="19"/>
      <c r="AD392" s="49"/>
      <c r="AE392" s="19"/>
      <c r="AR392" s="19"/>
      <c r="AT392" s="6"/>
      <c r="AU392" s="49"/>
      <c r="BQ392" s="49"/>
      <c r="BS392" s="19"/>
      <c r="CI392" s="49"/>
      <c r="CJ392" s="49"/>
      <c r="DD392" s="49"/>
      <c r="DE392" s="49"/>
      <c r="DG392" s="49"/>
      <c r="DT392" s="19"/>
      <c r="DV392" s="49"/>
      <c r="DW392" s="49"/>
    </row>
    <row r="393" spans="28:127" s="5" customFormat="1" ht="9" customHeight="1">
      <c r="AB393" s="19"/>
      <c r="AC393" s="19"/>
      <c r="AD393" s="49"/>
      <c r="AE393" s="19"/>
      <c r="AR393" s="19"/>
      <c r="AT393" s="6"/>
      <c r="AU393" s="49"/>
      <c r="BQ393" s="49"/>
      <c r="BS393" s="19"/>
      <c r="CI393" s="49"/>
      <c r="CJ393" s="49"/>
      <c r="DD393" s="49"/>
      <c r="DE393" s="49"/>
      <c r="DG393" s="49"/>
      <c r="DT393" s="19"/>
      <c r="DV393" s="49"/>
      <c r="DW393" s="49"/>
    </row>
    <row r="394" spans="28:127" s="5" customFormat="1" ht="9" customHeight="1">
      <c r="AB394" s="19"/>
      <c r="AC394" s="19"/>
      <c r="AD394" s="49"/>
      <c r="AE394" s="19"/>
      <c r="AR394" s="19"/>
      <c r="AT394" s="6"/>
      <c r="AU394" s="49"/>
      <c r="BQ394" s="49"/>
      <c r="BS394" s="19"/>
      <c r="CI394" s="49"/>
      <c r="CJ394" s="49"/>
      <c r="DD394" s="49"/>
      <c r="DE394" s="49"/>
      <c r="DG394" s="49"/>
      <c r="DT394" s="19"/>
      <c r="DV394" s="49"/>
      <c r="DW394" s="49"/>
    </row>
    <row r="395" spans="28:127" s="5" customFormat="1" ht="9" customHeight="1">
      <c r="AB395" s="19"/>
      <c r="AC395" s="19"/>
      <c r="AD395" s="49"/>
      <c r="AE395" s="19"/>
      <c r="AR395" s="19"/>
      <c r="AT395" s="6"/>
      <c r="AU395" s="49"/>
      <c r="BQ395" s="49"/>
      <c r="BS395" s="19"/>
      <c r="CI395" s="49"/>
      <c r="CJ395" s="49"/>
      <c r="DD395" s="49"/>
      <c r="DE395" s="49"/>
      <c r="DG395" s="49"/>
      <c r="DT395" s="19"/>
      <c r="DV395" s="49"/>
      <c r="DW395" s="49"/>
    </row>
    <row r="396" spans="28:127" s="5" customFormat="1" ht="9" customHeight="1">
      <c r="AB396" s="19"/>
      <c r="AC396" s="19"/>
      <c r="AD396" s="49"/>
      <c r="AE396" s="19"/>
      <c r="AR396" s="19"/>
      <c r="AT396" s="6"/>
      <c r="AU396" s="49"/>
      <c r="BQ396" s="49"/>
      <c r="BS396" s="19"/>
      <c r="CI396" s="49"/>
      <c r="CJ396" s="49"/>
      <c r="DD396" s="49"/>
      <c r="DE396" s="49"/>
      <c r="DG396" s="49"/>
      <c r="DT396" s="19"/>
      <c r="DV396" s="49"/>
      <c r="DW396" s="49"/>
    </row>
    <row r="397" spans="28:127" s="5" customFormat="1" ht="9" customHeight="1">
      <c r="AB397" s="19"/>
      <c r="AC397" s="19"/>
      <c r="AD397" s="49"/>
      <c r="AE397" s="19"/>
      <c r="AR397" s="19"/>
      <c r="AT397" s="6"/>
      <c r="AU397" s="49"/>
      <c r="BQ397" s="49"/>
      <c r="BS397" s="19"/>
      <c r="CI397" s="49"/>
      <c r="CJ397" s="49"/>
      <c r="DD397" s="49"/>
      <c r="DE397" s="49"/>
      <c r="DG397" s="49"/>
      <c r="DT397" s="19"/>
      <c r="DV397" s="49"/>
      <c r="DW397" s="49"/>
    </row>
    <row r="398" spans="28:127" s="5" customFormat="1" ht="9" customHeight="1">
      <c r="AB398" s="19"/>
      <c r="AC398" s="19"/>
      <c r="AD398" s="49"/>
      <c r="AE398" s="19"/>
      <c r="AR398" s="19"/>
      <c r="AT398" s="6"/>
      <c r="AU398" s="49"/>
      <c r="BQ398" s="49"/>
      <c r="BS398" s="19"/>
      <c r="CI398" s="49"/>
      <c r="CJ398" s="49"/>
      <c r="DD398" s="49"/>
      <c r="DE398" s="49"/>
      <c r="DG398" s="49"/>
      <c r="DT398" s="19"/>
      <c r="DV398" s="49"/>
      <c r="DW398" s="49"/>
    </row>
    <row r="399" spans="28:127" s="5" customFormat="1" ht="9" customHeight="1">
      <c r="AB399" s="19"/>
      <c r="AC399" s="19"/>
      <c r="AD399" s="49"/>
      <c r="AE399" s="19"/>
      <c r="AR399" s="19"/>
      <c r="AT399" s="6"/>
      <c r="AU399" s="49"/>
      <c r="BQ399" s="49"/>
      <c r="BS399" s="19"/>
      <c r="CI399" s="49"/>
      <c r="CJ399" s="49"/>
      <c r="DD399" s="49"/>
      <c r="DE399" s="49"/>
      <c r="DG399" s="49"/>
      <c r="DT399" s="19"/>
      <c r="DV399" s="49"/>
      <c r="DW399" s="49"/>
    </row>
    <row r="400" spans="28:127" s="5" customFormat="1" ht="9" customHeight="1">
      <c r="AB400" s="19"/>
      <c r="AC400" s="19"/>
      <c r="AD400" s="49"/>
      <c r="AE400" s="19"/>
      <c r="AR400" s="19"/>
      <c r="AT400" s="6"/>
      <c r="AU400" s="49"/>
      <c r="BQ400" s="49"/>
      <c r="BS400" s="19"/>
      <c r="CI400" s="49"/>
      <c r="CJ400" s="49"/>
      <c r="DD400" s="49"/>
      <c r="DE400" s="49"/>
      <c r="DG400" s="49"/>
      <c r="DT400" s="19"/>
      <c r="DV400" s="49"/>
      <c r="DW400" s="49"/>
    </row>
    <row r="401" spans="28:127" s="5" customFormat="1" ht="9" customHeight="1">
      <c r="AB401" s="19"/>
      <c r="AC401" s="19"/>
      <c r="AD401" s="49"/>
      <c r="AE401" s="19"/>
      <c r="AR401" s="19"/>
      <c r="AT401" s="6"/>
      <c r="AU401" s="49"/>
      <c r="BQ401" s="49"/>
      <c r="BS401" s="19"/>
      <c r="CI401" s="49"/>
      <c r="CJ401" s="49"/>
      <c r="DD401" s="49"/>
      <c r="DE401" s="49"/>
      <c r="DG401" s="49"/>
      <c r="DT401" s="19"/>
      <c r="DV401" s="49"/>
      <c r="DW401" s="49"/>
    </row>
    <row r="402" spans="28:127" s="5" customFormat="1" ht="9" customHeight="1">
      <c r="AB402" s="19"/>
      <c r="AC402" s="19"/>
      <c r="AD402" s="49"/>
      <c r="AE402" s="19"/>
      <c r="AR402" s="19"/>
      <c r="AT402" s="6"/>
      <c r="AU402" s="49"/>
      <c r="BQ402" s="49"/>
      <c r="BS402" s="19"/>
      <c r="CI402" s="49"/>
      <c r="CJ402" s="49"/>
      <c r="DD402" s="49"/>
      <c r="DE402" s="49"/>
      <c r="DG402" s="49"/>
      <c r="DT402" s="19"/>
      <c r="DV402" s="49"/>
      <c r="DW402" s="49"/>
    </row>
    <row r="403" spans="28:127" s="5" customFormat="1" ht="9" customHeight="1">
      <c r="AB403" s="19"/>
      <c r="AC403" s="19"/>
      <c r="AD403" s="49"/>
      <c r="AE403" s="19"/>
      <c r="AR403" s="19"/>
      <c r="AT403" s="6"/>
      <c r="AU403" s="49"/>
      <c r="BQ403" s="49"/>
      <c r="BS403" s="19"/>
      <c r="CI403" s="49"/>
      <c r="CJ403" s="49"/>
      <c r="DD403" s="49"/>
      <c r="DE403" s="49"/>
      <c r="DG403" s="49"/>
      <c r="DT403" s="19"/>
      <c r="DV403" s="49"/>
      <c r="DW403" s="49"/>
    </row>
    <row r="404" spans="28:127" s="5" customFormat="1" ht="9" customHeight="1">
      <c r="AB404" s="19"/>
      <c r="AC404" s="19"/>
      <c r="AD404" s="49"/>
      <c r="AE404" s="19"/>
      <c r="AR404" s="19"/>
      <c r="AT404" s="6"/>
      <c r="AU404" s="49"/>
      <c r="BQ404" s="49"/>
      <c r="BS404" s="19"/>
      <c r="CI404" s="49"/>
      <c r="CJ404" s="49"/>
      <c r="DD404" s="49"/>
      <c r="DE404" s="49"/>
      <c r="DG404" s="49"/>
      <c r="DT404" s="19"/>
      <c r="DV404" s="49"/>
      <c r="DW404" s="49"/>
    </row>
    <row r="405" spans="28:127" s="5" customFormat="1" ht="9" customHeight="1">
      <c r="AB405" s="19"/>
      <c r="AC405" s="19"/>
      <c r="AD405" s="49"/>
      <c r="AE405" s="19"/>
      <c r="AR405" s="19"/>
      <c r="AT405" s="6"/>
      <c r="AU405" s="49"/>
      <c r="BQ405" s="49"/>
      <c r="BS405" s="19"/>
      <c r="CI405" s="49"/>
      <c r="CJ405" s="49"/>
      <c r="DD405" s="49"/>
      <c r="DE405" s="49"/>
      <c r="DG405" s="49"/>
      <c r="DT405" s="19"/>
      <c r="DV405" s="49"/>
      <c r="DW405" s="49"/>
    </row>
    <row r="406" spans="28:127" s="5" customFormat="1" ht="9" customHeight="1">
      <c r="AB406" s="19"/>
      <c r="AC406" s="19"/>
      <c r="AD406" s="49"/>
      <c r="AE406" s="19"/>
      <c r="AR406" s="19"/>
      <c r="AT406" s="6"/>
      <c r="AU406" s="49"/>
      <c r="BQ406" s="49"/>
      <c r="BS406" s="19"/>
      <c r="CI406" s="49"/>
      <c r="CJ406" s="49"/>
      <c r="DD406" s="49"/>
      <c r="DE406" s="49"/>
      <c r="DG406" s="49"/>
      <c r="DT406" s="19"/>
      <c r="DV406" s="49"/>
      <c r="DW406" s="49"/>
    </row>
    <row r="407" spans="28:127" s="5" customFormat="1" ht="9" customHeight="1">
      <c r="AB407" s="19"/>
      <c r="AC407" s="19"/>
      <c r="AD407" s="49"/>
      <c r="AE407" s="19"/>
      <c r="AR407" s="19"/>
      <c r="AT407" s="6"/>
      <c r="AU407" s="49"/>
      <c r="BQ407" s="49"/>
      <c r="BS407" s="19"/>
      <c r="CI407" s="49"/>
      <c r="CJ407" s="49"/>
      <c r="DD407" s="49"/>
      <c r="DE407" s="49"/>
      <c r="DG407" s="49"/>
      <c r="DT407" s="19"/>
      <c r="DV407" s="49"/>
      <c r="DW407" s="49"/>
    </row>
    <row r="408" spans="28:127" s="5" customFormat="1" ht="9" customHeight="1">
      <c r="AB408" s="19"/>
      <c r="AC408" s="19"/>
      <c r="AD408" s="49"/>
      <c r="AE408" s="19"/>
      <c r="AR408" s="19"/>
      <c r="AT408" s="6"/>
      <c r="AU408" s="49"/>
      <c r="BQ408" s="49"/>
      <c r="BS408" s="19"/>
      <c r="CI408" s="49"/>
      <c r="CJ408" s="49"/>
      <c r="DD408" s="49"/>
      <c r="DE408" s="49"/>
      <c r="DG408" s="49"/>
      <c r="DT408" s="19"/>
      <c r="DV408" s="49"/>
      <c r="DW408" s="49"/>
    </row>
    <row r="409" spans="28:127" s="5" customFormat="1" ht="9" customHeight="1">
      <c r="AB409" s="19"/>
      <c r="AC409" s="19"/>
      <c r="AD409" s="49"/>
      <c r="AE409" s="19"/>
      <c r="AR409" s="19"/>
      <c r="AT409" s="6"/>
      <c r="AU409" s="49"/>
      <c r="BQ409" s="49"/>
      <c r="BS409" s="19"/>
      <c r="CI409" s="49"/>
      <c r="CJ409" s="49"/>
      <c r="DD409" s="49"/>
      <c r="DE409" s="49"/>
      <c r="DG409" s="49"/>
      <c r="DT409" s="19"/>
      <c r="DV409" s="49"/>
      <c r="DW409" s="49"/>
    </row>
    <row r="410" spans="28:127" s="5" customFormat="1" ht="9" customHeight="1">
      <c r="AB410" s="19"/>
      <c r="AC410" s="19"/>
      <c r="AD410" s="49"/>
      <c r="AE410" s="19"/>
      <c r="AR410" s="19"/>
      <c r="AT410" s="6"/>
      <c r="AU410" s="49"/>
      <c r="BQ410" s="49"/>
      <c r="BS410" s="19"/>
      <c r="CI410" s="49"/>
      <c r="CJ410" s="49"/>
      <c r="DD410" s="49"/>
      <c r="DE410" s="49"/>
      <c r="DG410" s="49"/>
      <c r="DT410" s="19"/>
      <c r="DV410" s="49"/>
      <c r="DW410" s="49"/>
    </row>
    <row r="411" spans="28:127" s="5" customFormat="1" ht="9" customHeight="1">
      <c r="AB411" s="19"/>
      <c r="AC411" s="19"/>
      <c r="AD411" s="49"/>
      <c r="AE411" s="19"/>
      <c r="AR411" s="19"/>
      <c r="AT411" s="6"/>
      <c r="AU411" s="49"/>
      <c r="BQ411" s="49"/>
      <c r="BS411" s="19"/>
      <c r="CI411" s="49"/>
      <c r="CJ411" s="49"/>
      <c r="DD411" s="49"/>
      <c r="DE411" s="49"/>
      <c r="DG411" s="49"/>
      <c r="DT411" s="19"/>
      <c r="DV411" s="49"/>
      <c r="DW411" s="49"/>
    </row>
    <row r="412" spans="28:127" s="5" customFormat="1" ht="9" customHeight="1">
      <c r="AB412" s="19"/>
      <c r="AC412" s="19"/>
      <c r="AD412" s="49"/>
      <c r="AE412" s="19"/>
      <c r="AR412" s="19"/>
      <c r="AT412" s="6"/>
      <c r="AU412" s="49"/>
      <c r="BQ412" s="49"/>
      <c r="BS412" s="19"/>
      <c r="CI412" s="49"/>
      <c r="CJ412" s="49"/>
      <c r="DD412" s="49"/>
      <c r="DE412" s="49"/>
      <c r="DG412" s="49"/>
      <c r="DT412" s="19"/>
      <c r="DV412" s="49"/>
      <c r="DW412" s="49"/>
    </row>
    <row r="413" spans="28:127" s="5" customFormat="1" ht="9" customHeight="1">
      <c r="AB413" s="19"/>
      <c r="AC413" s="19"/>
      <c r="AD413" s="49"/>
      <c r="AE413" s="19"/>
      <c r="AR413" s="19"/>
      <c r="AT413" s="6"/>
      <c r="AU413" s="49"/>
      <c r="BQ413" s="49"/>
      <c r="BS413" s="19"/>
      <c r="CI413" s="49"/>
      <c r="CJ413" s="49"/>
      <c r="DD413" s="49"/>
      <c r="DE413" s="49"/>
      <c r="DG413" s="49"/>
      <c r="DT413" s="19"/>
      <c r="DV413" s="49"/>
      <c r="DW413" s="49"/>
    </row>
    <row r="414" spans="28:127" s="5" customFormat="1" ht="9" customHeight="1">
      <c r="AB414" s="19"/>
      <c r="AC414" s="19"/>
      <c r="AD414" s="49"/>
      <c r="AE414" s="19"/>
      <c r="AR414" s="19"/>
      <c r="AT414" s="6"/>
      <c r="AU414" s="49"/>
      <c r="BQ414" s="49"/>
      <c r="BS414" s="19"/>
      <c r="CI414" s="49"/>
      <c r="CJ414" s="49"/>
      <c r="DD414" s="49"/>
      <c r="DE414" s="49"/>
      <c r="DG414" s="49"/>
      <c r="DT414" s="19"/>
      <c r="DV414" s="49"/>
      <c r="DW414" s="49"/>
    </row>
    <row r="415" spans="28:127" s="5" customFormat="1" ht="9" customHeight="1">
      <c r="AB415" s="19"/>
      <c r="AC415" s="19"/>
      <c r="AD415" s="49"/>
      <c r="AE415" s="19"/>
      <c r="AR415" s="19"/>
      <c r="AT415" s="6"/>
      <c r="AU415" s="49"/>
      <c r="BQ415" s="49"/>
      <c r="BS415" s="19"/>
      <c r="CI415" s="49"/>
      <c r="CJ415" s="49"/>
      <c r="DD415" s="49"/>
      <c r="DE415" s="49"/>
      <c r="DG415" s="49"/>
      <c r="DT415" s="19"/>
      <c r="DV415" s="49"/>
      <c r="DW415" s="49"/>
    </row>
    <row r="416" spans="28:127" s="5" customFormat="1" ht="9" customHeight="1">
      <c r="AB416" s="19"/>
      <c r="AC416" s="19"/>
      <c r="AD416" s="49"/>
      <c r="AE416" s="19"/>
      <c r="AR416" s="19"/>
      <c r="AT416" s="6"/>
      <c r="AU416" s="49"/>
      <c r="BQ416" s="49"/>
      <c r="BS416" s="19"/>
      <c r="CI416" s="49"/>
      <c r="CJ416" s="49"/>
      <c r="DD416" s="49"/>
      <c r="DE416" s="49"/>
      <c r="DG416" s="49"/>
      <c r="DT416" s="19"/>
      <c r="DV416" s="49"/>
      <c r="DW416" s="49"/>
    </row>
    <row r="417" spans="28:127" s="5" customFormat="1" ht="9" customHeight="1">
      <c r="AB417" s="19"/>
      <c r="AC417" s="19"/>
      <c r="AD417" s="49"/>
      <c r="AE417" s="19"/>
      <c r="AR417" s="19"/>
      <c r="AT417" s="6"/>
      <c r="AU417" s="49"/>
      <c r="BQ417" s="49"/>
      <c r="BS417" s="19"/>
      <c r="CI417" s="49"/>
      <c r="CJ417" s="49"/>
      <c r="DD417" s="49"/>
      <c r="DE417" s="49"/>
      <c r="DG417" s="49"/>
      <c r="DT417" s="19"/>
      <c r="DV417" s="49"/>
      <c r="DW417" s="49"/>
    </row>
    <row r="418" spans="28:127" s="5" customFormat="1" ht="9" customHeight="1">
      <c r="AB418" s="19"/>
      <c r="AC418" s="19"/>
      <c r="AD418" s="49"/>
      <c r="AE418" s="19"/>
      <c r="AR418" s="19"/>
      <c r="AT418" s="6"/>
      <c r="AU418" s="49"/>
      <c r="BQ418" s="49"/>
      <c r="BS418" s="19"/>
      <c r="CI418" s="49"/>
      <c r="CJ418" s="49"/>
      <c r="DD418" s="49"/>
      <c r="DE418" s="49"/>
      <c r="DG418" s="49"/>
      <c r="DT418" s="19"/>
      <c r="DV418" s="49"/>
      <c r="DW418" s="49"/>
    </row>
    <row r="419" spans="28:127" s="5" customFormat="1" ht="9" customHeight="1">
      <c r="AB419" s="19"/>
      <c r="AC419" s="19"/>
      <c r="AD419" s="49"/>
      <c r="AE419" s="19"/>
      <c r="AR419" s="19"/>
      <c r="AT419" s="6"/>
      <c r="AU419" s="49"/>
      <c r="BQ419" s="49"/>
      <c r="BS419" s="19"/>
      <c r="CI419" s="49"/>
      <c r="CJ419" s="49"/>
      <c r="DD419" s="49"/>
      <c r="DE419" s="49"/>
      <c r="DG419" s="49"/>
      <c r="DT419" s="19"/>
      <c r="DV419" s="49"/>
      <c r="DW419" s="49"/>
    </row>
    <row r="420" spans="28:127" s="5" customFormat="1" ht="9" customHeight="1">
      <c r="AB420" s="19"/>
      <c r="AC420" s="19"/>
      <c r="AD420" s="49"/>
      <c r="AE420" s="19"/>
      <c r="AR420" s="19"/>
      <c r="AT420" s="6"/>
      <c r="AU420" s="49"/>
      <c r="BQ420" s="49"/>
      <c r="BS420" s="19"/>
      <c r="CI420" s="49"/>
      <c r="CJ420" s="49"/>
      <c r="DD420" s="49"/>
      <c r="DE420" s="49"/>
      <c r="DG420" s="49"/>
      <c r="DT420" s="19"/>
      <c r="DV420" s="49"/>
      <c r="DW420" s="49"/>
    </row>
    <row r="421" spans="28:127" s="5" customFormat="1" ht="9" customHeight="1">
      <c r="AB421" s="19"/>
      <c r="AC421" s="19"/>
      <c r="AD421" s="49"/>
      <c r="AE421" s="19"/>
      <c r="AR421" s="19"/>
      <c r="AT421" s="6"/>
      <c r="AU421" s="49"/>
      <c r="BQ421" s="49"/>
      <c r="BS421" s="19"/>
      <c r="CI421" s="49"/>
      <c r="CJ421" s="49"/>
      <c r="DD421" s="49"/>
      <c r="DE421" s="49"/>
      <c r="DG421" s="49"/>
      <c r="DT421" s="19"/>
      <c r="DV421" s="49"/>
      <c r="DW421" s="49"/>
    </row>
    <row r="422" spans="28:127" s="5" customFormat="1" ht="9" customHeight="1">
      <c r="AB422" s="19"/>
      <c r="AC422" s="19"/>
      <c r="AD422" s="49"/>
      <c r="AE422" s="19"/>
      <c r="AR422" s="19"/>
      <c r="AT422" s="6"/>
      <c r="AU422" s="49"/>
      <c r="BQ422" s="49"/>
      <c r="BS422" s="19"/>
      <c r="CI422" s="49"/>
      <c r="CJ422" s="49"/>
      <c r="DD422" s="49"/>
      <c r="DE422" s="49"/>
      <c r="DG422" s="49"/>
      <c r="DT422" s="19"/>
      <c r="DV422" s="49"/>
      <c r="DW422" s="49"/>
    </row>
    <row r="423" spans="28:127" s="5" customFormat="1" ht="9" customHeight="1">
      <c r="AB423" s="19"/>
      <c r="AC423" s="19"/>
      <c r="AD423" s="49"/>
      <c r="AE423" s="19"/>
      <c r="AR423" s="19"/>
      <c r="AT423" s="6"/>
      <c r="AU423" s="49"/>
      <c r="BQ423" s="49"/>
      <c r="BS423" s="19"/>
      <c r="CI423" s="49"/>
      <c r="CJ423" s="49"/>
      <c r="DD423" s="49"/>
      <c r="DE423" s="49"/>
      <c r="DG423" s="49"/>
      <c r="DT423" s="19"/>
      <c r="DV423" s="49"/>
      <c r="DW423" s="49"/>
    </row>
    <row r="424" spans="28:127" s="5" customFormat="1" ht="9" customHeight="1">
      <c r="AB424" s="19"/>
      <c r="AC424" s="19"/>
      <c r="AD424" s="49"/>
      <c r="AE424" s="19"/>
      <c r="AR424" s="19"/>
      <c r="AT424" s="6"/>
      <c r="AU424" s="49"/>
      <c r="BQ424" s="49"/>
      <c r="BS424" s="19"/>
      <c r="CI424" s="49"/>
      <c r="CJ424" s="49"/>
      <c r="DD424" s="49"/>
      <c r="DE424" s="49"/>
      <c r="DG424" s="49"/>
      <c r="DT424" s="19"/>
      <c r="DV424" s="49"/>
      <c r="DW424" s="49"/>
    </row>
    <row r="425" spans="28:127" s="5" customFormat="1" ht="9" customHeight="1">
      <c r="AB425" s="19"/>
      <c r="AC425" s="19"/>
      <c r="AD425" s="49"/>
      <c r="AE425" s="19"/>
      <c r="AR425" s="19"/>
      <c r="AT425" s="6"/>
      <c r="AU425" s="49"/>
      <c r="BQ425" s="49"/>
      <c r="BS425" s="19"/>
      <c r="CI425" s="49"/>
      <c r="CJ425" s="49"/>
      <c r="DD425" s="49"/>
      <c r="DE425" s="49"/>
      <c r="DG425" s="49"/>
      <c r="DT425" s="19"/>
      <c r="DV425" s="49"/>
      <c r="DW425" s="49"/>
    </row>
    <row r="426" spans="28:127" s="5" customFormat="1" ht="9" customHeight="1">
      <c r="AB426" s="19"/>
      <c r="AC426" s="19"/>
      <c r="AD426" s="49"/>
      <c r="AE426" s="19"/>
      <c r="AR426" s="19"/>
      <c r="AT426" s="6"/>
      <c r="AU426" s="49"/>
      <c r="BQ426" s="49"/>
      <c r="BS426" s="19"/>
      <c r="CI426" s="49"/>
      <c r="CJ426" s="49"/>
      <c r="DD426" s="49"/>
      <c r="DE426" s="49"/>
      <c r="DG426" s="49"/>
      <c r="DT426" s="19"/>
      <c r="DV426" s="49"/>
      <c r="DW426" s="49"/>
    </row>
    <row r="427" spans="28:127" s="5" customFormat="1" ht="9" customHeight="1">
      <c r="AB427" s="19"/>
      <c r="AC427" s="19"/>
      <c r="AD427" s="49"/>
      <c r="AE427" s="19"/>
      <c r="AR427" s="19"/>
      <c r="AT427" s="6"/>
      <c r="AU427" s="49"/>
      <c r="BQ427" s="49"/>
      <c r="BS427" s="19"/>
      <c r="CI427" s="49"/>
      <c r="CJ427" s="49"/>
      <c r="DD427" s="49"/>
      <c r="DE427" s="49"/>
      <c r="DG427" s="49"/>
      <c r="DT427" s="19"/>
      <c r="DV427" s="49"/>
      <c r="DW427" s="49"/>
    </row>
    <row r="428" spans="28:127" s="5" customFormat="1" ht="9" customHeight="1">
      <c r="AB428" s="19"/>
      <c r="AC428" s="19"/>
      <c r="AD428" s="49"/>
      <c r="AE428" s="19"/>
      <c r="AR428" s="19"/>
      <c r="AT428" s="6"/>
      <c r="AU428" s="49"/>
      <c r="BQ428" s="49"/>
      <c r="BS428" s="19"/>
      <c r="CI428" s="49"/>
      <c r="CJ428" s="49"/>
      <c r="DD428" s="49"/>
      <c r="DE428" s="49"/>
      <c r="DG428" s="49"/>
      <c r="DT428" s="19"/>
      <c r="DV428" s="49"/>
      <c r="DW428" s="49"/>
    </row>
    <row r="429" spans="28:127" s="5" customFormat="1" ht="9" customHeight="1">
      <c r="AB429" s="19"/>
      <c r="AC429" s="19"/>
      <c r="AD429" s="49"/>
      <c r="AE429" s="19"/>
      <c r="AR429" s="19"/>
      <c r="AT429" s="6"/>
      <c r="AU429" s="49"/>
      <c r="BQ429" s="49"/>
      <c r="BS429" s="19"/>
      <c r="CI429" s="49"/>
      <c r="CJ429" s="49"/>
      <c r="DD429" s="49"/>
      <c r="DE429" s="49"/>
      <c r="DG429" s="49"/>
      <c r="DT429" s="19"/>
      <c r="DV429" s="49"/>
      <c r="DW429" s="49"/>
    </row>
    <row r="430" spans="28:127" s="5" customFormat="1" ht="9" customHeight="1">
      <c r="AB430" s="19"/>
      <c r="AC430" s="19"/>
      <c r="AD430" s="49"/>
      <c r="AE430" s="19"/>
      <c r="AR430" s="19"/>
      <c r="AT430" s="6"/>
      <c r="AU430" s="49"/>
      <c r="BQ430" s="49"/>
      <c r="BS430" s="19"/>
      <c r="CI430" s="49"/>
      <c r="CJ430" s="49"/>
      <c r="DD430" s="49"/>
      <c r="DE430" s="49"/>
      <c r="DG430" s="49"/>
      <c r="DT430" s="19"/>
      <c r="DV430" s="49"/>
      <c r="DW430" s="49"/>
    </row>
    <row r="431" spans="28:127" s="5" customFormat="1" ht="9" customHeight="1">
      <c r="AB431" s="19"/>
      <c r="AC431" s="19"/>
      <c r="AD431" s="49"/>
      <c r="AE431" s="19"/>
      <c r="AR431" s="19"/>
      <c r="AT431" s="6"/>
      <c r="AU431" s="49"/>
      <c r="BQ431" s="49"/>
      <c r="BS431" s="19"/>
      <c r="CI431" s="49"/>
      <c r="CJ431" s="49"/>
      <c r="DD431" s="49"/>
      <c r="DE431" s="49"/>
      <c r="DG431" s="49"/>
      <c r="DT431" s="19"/>
      <c r="DV431" s="49"/>
      <c r="DW431" s="49"/>
    </row>
    <row r="432" spans="28:127" s="5" customFormat="1" ht="9" customHeight="1">
      <c r="AB432" s="19"/>
      <c r="AC432" s="19"/>
      <c r="AD432" s="49"/>
      <c r="AE432" s="19"/>
      <c r="AR432" s="19"/>
      <c r="AT432" s="6"/>
      <c r="AU432" s="49"/>
      <c r="BQ432" s="49"/>
      <c r="BS432" s="19"/>
      <c r="CI432" s="49"/>
      <c r="CJ432" s="49"/>
      <c r="DD432" s="49"/>
      <c r="DE432" s="49"/>
      <c r="DG432" s="49"/>
      <c r="DT432" s="19"/>
      <c r="DV432" s="49"/>
      <c r="DW432" s="49"/>
    </row>
    <row r="433" spans="28:127" s="5" customFormat="1" ht="9" customHeight="1">
      <c r="AB433" s="19"/>
      <c r="AC433" s="19"/>
      <c r="AD433" s="49"/>
      <c r="AE433" s="19"/>
      <c r="AR433" s="19"/>
      <c r="AT433" s="6"/>
      <c r="AU433" s="49"/>
      <c r="BQ433" s="49"/>
      <c r="BS433" s="19"/>
      <c r="CI433" s="49"/>
      <c r="CJ433" s="49"/>
      <c r="DD433" s="49"/>
      <c r="DE433" s="49"/>
      <c r="DG433" s="49"/>
      <c r="DT433" s="19"/>
      <c r="DV433" s="49"/>
      <c r="DW433" s="49"/>
    </row>
    <row r="434" spans="28:127" s="5" customFormat="1" ht="9" customHeight="1">
      <c r="AB434" s="19"/>
      <c r="AC434" s="19"/>
      <c r="AD434" s="49"/>
      <c r="AE434" s="19"/>
      <c r="AR434" s="19"/>
      <c r="AT434" s="6"/>
      <c r="AU434" s="49"/>
      <c r="BQ434" s="49"/>
      <c r="BS434" s="19"/>
      <c r="CI434" s="49"/>
      <c r="CJ434" s="49"/>
      <c r="DD434" s="49"/>
      <c r="DE434" s="49"/>
      <c r="DG434" s="49"/>
      <c r="DT434" s="19"/>
      <c r="DV434" s="49"/>
      <c r="DW434" s="49"/>
    </row>
    <row r="435" spans="28:127" s="5" customFormat="1" ht="9" customHeight="1">
      <c r="AB435" s="19"/>
      <c r="AC435" s="19"/>
      <c r="AD435" s="49"/>
      <c r="AE435" s="19"/>
      <c r="AR435" s="19"/>
      <c r="AT435" s="6"/>
      <c r="AU435" s="49"/>
      <c r="BQ435" s="49"/>
      <c r="BS435" s="19"/>
      <c r="CI435" s="49"/>
      <c r="CJ435" s="49"/>
      <c r="DD435" s="49"/>
      <c r="DE435" s="49"/>
      <c r="DG435" s="49"/>
      <c r="DT435" s="19"/>
      <c r="DV435" s="49"/>
      <c r="DW435" s="49"/>
    </row>
    <row r="436" spans="28:127" s="5" customFormat="1" ht="9" customHeight="1">
      <c r="AB436" s="19"/>
      <c r="AC436" s="19"/>
      <c r="AD436" s="49"/>
      <c r="AE436" s="19"/>
      <c r="AR436" s="19"/>
      <c r="AT436" s="6"/>
      <c r="AU436" s="49"/>
      <c r="BQ436" s="49"/>
      <c r="BS436" s="19"/>
      <c r="CI436" s="49"/>
      <c r="CJ436" s="49"/>
      <c r="DD436" s="49"/>
      <c r="DE436" s="49"/>
      <c r="DG436" s="49"/>
      <c r="DT436" s="19"/>
      <c r="DV436" s="49"/>
      <c r="DW436" s="49"/>
    </row>
    <row r="437" spans="28:127" s="5" customFormat="1" ht="9" customHeight="1">
      <c r="AB437" s="19"/>
      <c r="AC437" s="19"/>
      <c r="AD437" s="49"/>
      <c r="AE437" s="19"/>
      <c r="AR437" s="19"/>
      <c r="AT437" s="6"/>
      <c r="AU437" s="49"/>
      <c r="BQ437" s="49"/>
      <c r="BS437" s="19"/>
      <c r="CI437" s="49"/>
      <c r="CJ437" s="49"/>
      <c r="DD437" s="49"/>
      <c r="DE437" s="49"/>
      <c r="DG437" s="49"/>
      <c r="DT437" s="19"/>
      <c r="DV437" s="49"/>
      <c r="DW437" s="49"/>
    </row>
    <row r="438" spans="28:127" s="5" customFormat="1" ht="9" customHeight="1">
      <c r="AB438" s="19"/>
      <c r="AC438" s="19"/>
      <c r="AD438" s="49"/>
      <c r="AE438" s="19"/>
      <c r="AR438" s="19"/>
      <c r="AT438" s="6"/>
      <c r="AU438" s="49"/>
      <c r="BQ438" s="49"/>
      <c r="BS438" s="19"/>
      <c r="CI438" s="49"/>
      <c r="CJ438" s="49"/>
      <c r="DD438" s="49"/>
      <c r="DE438" s="49"/>
      <c r="DG438" s="49"/>
      <c r="DT438" s="19"/>
      <c r="DV438" s="49"/>
      <c r="DW438" s="49"/>
    </row>
    <row r="439" spans="28:127" s="5" customFormat="1" ht="9" customHeight="1">
      <c r="AB439" s="19"/>
      <c r="AC439" s="19"/>
      <c r="AD439" s="49"/>
      <c r="AE439" s="19"/>
      <c r="AR439" s="19"/>
      <c r="AT439" s="6"/>
      <c r="AU439" s="49"/>
      <c r="BQ439" s="49"/>
      <c r="BS439" s="19"/>
      <c r="CI439" s="49"/>
      <c r="CJ439" s="49"/>
      <c r="DD439" s="49"/>
      <c r="DE439" s="49"/>
      <c r="DG439" s="49"/>
      <c r="DT439" s="19"/>
      <c r="DV439" s="49"/>
      <c r="DW439" s="49"/>
    </row>
    <row r="440" spans="28:127" s="5" customFormat="1" ht="9" customHeight="1">
      <c r="AB440" s="19"/>
      <c r="AC440" s="19"/>
      <c r="AD440" s="49"/>
      <c r="AE440" s="19"/>
      <c r="AR440" s="19"/>
      <c r="AT440" s="6"/>
      <c r="AU440" s="49"/>
      <c r="BQ440" s="49"/>
      <c r="BS440" s="19"/>
      <c r="CI440" s="49"/>
      <c r="CJ440" s="49"/>
      <c r="DD440" s="49"/>
      <c r="DE440" s="49"/>
      <c r="DG440" s="49"/>
      <c r="DT440" s="19"/>
      <c r="DV440" s="49"/>
      <c r="DW440" s="49"/>
    </row>
    <row r="441" spans="28:127" s="5" customFormat="1" ht="9" customHeight="1">
      <c r="AB441" s="19"/>
      <c r="AC441" s="19"/>
      <c r="AD441" s="49"/>
      <c r="AE441" s="19"/>
      <c r="AR441" s="19"/>
      <c r="AT441" s="6"/>
      <c r="AU441" s="49"/>
      <c r="BQ441" s="49"/>
      <c r="BS441" s="19"/>
      <c r="CI441" s="49"/>
      <c r="CJ441" s="49"/>
      <c r="DD441" s="49"/>
      <c r="DE441" s="49"/>
      <c r="DG441" s="49"/>
      <c r="DT441" s="19"/>
      <c r="DV441" s="49"/>
      <c r="DW441" s="49"/>
    </row>
    <row r="442" spans="28:127" s="5" customFormat="1" ht="9" customHeight="1">
      <c r="AB442" s="19"/>
      <c r="AC442" s="19"/>
      <c r="AD442" s="49"/>
      <c r="AE442" s="19"/>
      <c r="AR442" s="19"/>
      <c r="AT442" s="6"/>
      <c r="AU442" s="49"/>
      <c r="BQ442" s="49"/>
      <c r="BS442" s="19"/>
      <c r="CI442" s="49"/>
      <c r="CJ442" s="49"/>
      <c r="DD442" s="49"/>
      <c r="DE442" s="49"/>
      <c r="DG442" s="49"/>
      <c r="DT442" s="19"/>
      <c r="DV442" s="49"/>
      <c r="DW442" s="49"/>
    </row>
    <row r="443" spans="28:127" s="5" customFormat="1" ht="9" customHeight="1">
      <c r="AB443" s="19"/>
      <c r="AC443" s="19"/>
      <c r="AD443" s="49"/>
      <c r="AE443" s="19"/>
      <c r="AR443" s="19"/>
      <c r="AT443" s="6"/>
      <c r="AU443" s="49"/>
      <c r="BQ443" s="49"/>
      <c r="BS443" s="19"/>
      <c r="CI443" s="49"/>
      <c r="CJ443" s="49"/>
      <c r="DD443" s="49"/>
      <c r="DE443" s="49"/>
      <c r="DG443" s="49"/>
      <c r="DT443" s="19"/>
      <c r="DV443" s="49"/>
      <c r="DW443" s="49"/>
    </row>
    <row r="444" spans="28:127" s="5" customFormat="1" ht="9" customHeight="1">
      <c r="AB444" s="19"/>
      <c r="AC444" s="19"/>
      <c r="AD444" s="49"/>
      <c r="AE444" s="19"/>
      <c r="AR444" s="19"/>
      <c r="AT444" s="6"/>
      <c r="AU444" s="49"/>
      <c r="BQ444" s="49"/>
      <c r="BS444" s="19"/>
      <c r="CI444" s="49"/>
      <c r="CJ444" s="49"/>
      <c r="DD444" s="49"/>
      <c r="DE444" s="49"/>
      <c r="DG444" s="49"/>
      <c r="DT444" s="19"/>
      <c r="DV444" s="49"/>
      <c r="DW444" s="49"/>
    </row>
    <row r="445" spans="28:127" s="5" customFormat="1" ht="9" customHeight="1">
      <c r="AB445" s="19"/>
      <c r="AC445" s="19"/>
      <c r="AD445" s="49"/>
      <c r="AE445" s="19"/>
      <c r="AR445" s="19"/>
      <c r="AT445" s="6"/>
      <c r="AU445" s="49"/>
      <c r="BQ445" s="49"/>
      <c r="BS445" s="19"/>
      <c r="CI445" s="49"/>
      <c r="CJ445" s="49"/>
      <c r="DD445" s="49"/>
      <c r="DE445" s="49"/>
      <c r="DG445" s="49"/>
      <c r="DT445" s="19"/>
      <c r="DV445" s="49"/>
      <c r="DW445" s="49"/>
    </row>
    <row r="446" spans="28:127" s="5" customFormat="1" ht="9" customHeight="1">
      <c r="AB446" s="19"/>
      <c r="AC446" s="19"/>
      <c r="AD446" s="49"/>
      <c r="AE446" s="19"/>
      <c r="AR446" s="19"/>
      <c r="AT446" s="6"/>
      <c r="AU446" s="49"/>
      <c r="BQ446" s="49"/>
      <c r="BS446" s="19"/>
      <c r="CI446" s="49"/>
      <c r="CJ446" s="49"/>
      <c r="DD446" s="49"/>
      <c r="DE446" s="49"/>
      <c r="DG446" s="49"/>
      <c r="DT446" s="19"/>
      <c r="DV446" s="49"/>
      <c r="DW446" s="49"/>
    </row>
    <row r="447" spans="28:127" s="5" customFormat="1" ht="9" customHeight="1">
      <c r="AB447" s="19"/>
      <c r="AC447" s="19"/>
      <c r="AD447" s="49"/>
      <c r="AE447" s="19"/>
      <c r="AR447" s="19"/>
      <c r="AT447" s="6"/>
      <c r="AU447" s="49"/>
      <c r="BQ447" s="49"/>
      <c r="BS447" s="19"/>
      <c r="CI447" s="49"/>
      <c r="CJ447" s="49"/>
      <c r="DD447" s="49"/>
      <c r="DE447" s="49"/>
      <c r="DG447" s="49"/>
      <c r="DT447" s="19"/>
      <c r="DV447" s="49"/>
      <c r="DW447" s="49"/>
    </row>
    <row r="448" spans="28:127" s="5" customFormat="1" ht="9" customHeight="1">
      <c r="AB448" s="19"/>
      <c r="AC448" s="19"/>
      <c r="AD448" s="49"/>
      <c r="AE448" s="19"/>
      <c r="AR448" s="19"/>
      <c r="AT448" s="6"/>
      <c r="AU448" s="49"/>
      <c r="BQ448" s="49"/>
      <c r="BS448" s="19"/>
      <c r="CI448" s="49"/>
      <c r="CJ448" s="49"/>
      <c r="DD448" s="49"/>
      <c r="DE448" s="49"/>
      <c r="DG448" s="49"/>
      <c r="DT448" s="19"/>
      <c r="DV448" s="49"/>
      <c r="DW448" s="49"/>
    </row>
    <row r="449" spans="28:127" s="5" customFormat="1" ht="9" customHeight="1">
      <c r="AB449" s="19"/>
      <c r="AC449" s="19"/>
      <c r="AD449" s="49"/>
      <c r="AE449" s="19"/>
      <c r="AR449" s="19"/>
      <c r="AT449" s="6"/>
      <c r="AU449" s="49"/>
      <c r="BQ449" s="49"/>
      <c r="BS449" s="19"/>
      <c r="CI449" s="49"/>
      <c r="CJ449" s="49"/>
      <c r="DD449" s="49"/>
      <c r="DE449" s="49"/>
      <c r="DG449" s="49"/>
      <c r="DT449" s="19"/>
      <c r="DV449" s="49"/>
      <c r="DW449" s="49"/>
    </row>
    <row r="450" spans="28:127" s="5" customFormat="1" ht="9" customHeight="1">
      <c r="AB450" s="19"/>
      <c r="AC450" s="19"/>
      <c r="AD450" s="49"/>
      <c r="AE450" s="19"/>
      <c r="AR450" s="19"/>
      <c r="AT450" s="6"/>
      <c r="AU450" s="49"/>
      <c r="BQ450" s="49"/>
      <c r="BS450" s="19"/>
      <c r="CI450" s="49"/>
      <c r="CJ450" s="49"/>
      <c r="DD450" s="49"/>
      <c r="DE450" s="49"/>
      <c r="DG450" s="49"/>
      <c r="DT450" s="19"/>
      <c r="DV450" s="49"/>
      <c r="DW450" s="49"/>
    </row>
    <row r="451" spans="28:127" s="5" customFormat="1" ht="9" customHeight="1">
      <c r="AB451" s="19"/>
      <c r="AC451" s="19"/>
      <c r="AD451" s="49"/>
      <c r="AE451" s="19"/>
      <c r="AR451" s="19"/>
      <c r="AT451" s="6"/>
      <c r="AU451" s="49"/>
      <c r="BQ451" s="49"/>
      <c r="BS451" s="19"/>
      <c r="CI451" s="49"/>
      <c r="CJ451" s="49"/>
      <c r="DD451" s="49"/>
      <c r="DE451" s="49"/>
      <c r="DG451" s="49"/>
      <c r="DT451" s="19"/>
      <c r="DV451" s="49"/>
      <c r="DW451" s="49"/>
    </row>
    <row r="452" spans="28:127" s="5" customFormat="1" ht="9" customHeight="1">
      <c r="AB452" s="19"/>
      <c r="AC452" s="19"/>
      <c r="AD452" s="49"/>
      <c r="AE452" s="19"/>
      <c r="AR452" s="19"/>
      <c r="AT452" s="6"/>
      <c r="AU452" s="49"/>
      <c r="BQ452" s="49"/>
      <c r="BS452" s="19"/>
      <c r="CI452" s="49"/>
      <c r="CJ452" s="49"/>
      <c r="DD452" s="49"/>
      <c r="DE452" s="49"/>
      <c r="DG452" s="49"/>
      <c r="DT452" s="19"/>
      <c r="DV452" s="49"/>
      <c r="DW452" s="49"/>
    </row>
    <row r="453" spans="28:127" s="5" customFormat="1" ht="9" customHeight="1">
      <c r="AB453" s="19"/>
      <c r="AC453" s="19"/>
      <c r="AD453" s="49"/>
      <c r="AE453" s="19"/>
      <c r="AR453" s="19"/>
      <c r="AT453" s="6"/>
      <c r="AU453" s="49"/>
      <c r="BQ453" s="49"/>
      <c r="BS453" s="19"/>
      <c r="CI453" s="49"/>
      <c r="CJ453" s="49"/>
      <c r="DD453" s="49"/>
      <c r="DE453" s="49"/>
      <c r="DG453" s="49"/>
      <c r="DT453" s="19"/>
      <c r="DV453" s="49"/>
      <c r="DW453" s="49"/>
    </row>
    <row r="454" spans="28:127" s="5" customFormat="1" ht="9" customHeight="1">
      <c r="AB454" s="19"/>
      <c r="AC454" s="19"/>
      <c r="AD454" s="49"/>
      <c r="AE454" s="19"/>
      <c r="AR454" s="19"/>
      <c r="AT454" s="6"/>
      <c r="AU454" s="49"/>
      <c r="BQ454" s="49"/>
      <c r="BS454" s="19"/>
      <c r="CI454" s="49"/>
      <c r="CJ454" s="49"/>
      <c r="DD454" s="49"/>
      <c r="DE454" s="49"/>
      <c r="DG454" s="49"/>
      <c r="DT454" s="19"/>
      <c r="DV454" s="49"/>
      <c r="DW454" s="49"/>
    </row>
    <row r="455" spans="28:127" s="5" customFormat="1" ht="9" customHeight="1">
      <c r="AB455" s="19"/>
      <c r="AC455" s="19"/>
      <c r="AD455" s="49"/>
      <c r="AE455" s="19"/>
      <c r="AR455" s="19"/>
      <c r="AT455" s="6"/>
      <c r="AU455" s="49"/>
      <c r="BQ455" s="49"/>
      <c r="BS455" s="19"/>
      <c r="CI455" s="49"/>
      <c r="CJ455" s="49"/>
      <c r="DD455" s="49"/>
      <c r="DE455" s="49"/>
      <c r="DG455" s="49"/>
      <c r="DT455" s="19"/>
      <c r="DV455" s="49"/>
      <c r="DW455" s="49"/>
    </row>
    <row r="456" spans="28:127" s="5" customFormat="1" ht="9" customHeight="1">
      <c r="AB456" s="19"/>
      <c r="AC456" s="19"/>
      <c r="AD456" s="49"/>
      <c r="AE456" s="19"/>
      <c r="AR456" s="19"/>
      <c r="AT456" s="6"/>
      <c r="AU456" s="49"/>
      <c r="BQ456" s="49"/>
      <c r="BS456" s="19"/>
      <c r="CI456" s="49"/>
      <c r="CJ456" s="49"/>
      <c r="DD456" s="49"/>
      <c r="DE456" s="49"/>
      <c r="DG456" s="49"/>
      <c r="DT456" s="19"/>
      <c r="DV456" s="49"/>
      <c r="DW456" s="49"/>
    </row>
    <row r="457" spans="28:127" s="5" customFormat="1" ht="9" customHeight="1">
      <c r="AB457" s="19"/>
      <c r="AC457" s="19"/>
      <c r="AD457" s="49"/>
      <c r="AE457" s="19"/>
      <c r="AR457" s="19"/>
      <c r="AT457" s="6"/>
      <c r="AU457" s="49"/>
      <c r="BQ457" s="49"/>
      <c r="BS457" s="19"/>
      <c r="CI457" s="49"/>
      <c r="CJ457" s="49"/>
      <c r="DD457" s="49"/>
      <c r="DE457" s="49"/>
      <c r="DG457" s="49"/>
      <c r="DT457" s="19"/>
      <c r="DV457" s="49"/>
      <c r="DW457" s="49"/>
    </row>
    <row r="458" spans="28:127" s="5" customFormat="1" ht="9" customHeight="1">
      <c r="AB458" s="19"/>
      <c r="AC458" s="19"/>
      <c r="AD458" s="49"/>
      <c r="AE458" s="19"/>
      <c r="AR458" s="19"/>
      <c r="AT458" s="6"/>
      <c r="AU458" s="49"/>
      <c r="BQ458" s="49"/>
      <c r="BS458" s="19"/>
      <c r="CI458" s="49"/>
      <c r="CJ458" s="49"/>
      <c r="DD458" s="49"/>
      <c r="DE458" s="49"/>
      <c r="DG458" s="49"/>
      <c r="DT458" s="19"/>
      <c r="DV458" s="49"/>
      <c r="DW458" s="49"/>
    </row>
    <row r="459" spans="28:127" s="5" customFormat="1" ht="9" customHeight="1">
      <c r="AB459" s="19"/>
      <c r="AC459" s="19"/>
      <c r="AD459" s="49"/>
      <c r="AE459" s="19"/>
      <c r="AR459" s="19"/>
      <c r="AT459" s="6"/>
      <c r="AU459" s="49"/>
      <c r="BQ459" s="49"/>
      <c r="BS459" s="19"/>
      <c r="CI459" s="49"/>
      <c r="CJ459" s="49"/>
      <c r="DD459" s="49"/>
      <c r="DE459" s="49"/>
      <c r="DG459" s="49"/>
      <c r="DT459" s="19"/>
      <c r="DV459" s="49"/>
      <c r="DW459" s="49"/>
    </row>
    <row r="460" spans="28:127" s="5" customFormat="1" ht="9" customHeight="1">
      <c r="AB460" s="19"/>
      <c r="AC460" s="19"/>
      <c r="AD460" s="49"/>
      <c r="AE460" s="19"/>
      <c r="AR460" s="19"/>
      <c r="AT460" s="6"/>
      <c r="AU460" s="49"/>
      <c r="BQ460" s="49"/>
      <c r="BS460" s="19"/>
      <c r="CI460" s="49"/>
      <c r="CJ460" s="49"/>
      <c r="DD460" s="49"/>
      <c r="DE460" s="49"/>
      <c r="DG460" s="49"/>
      <c r="DT460" s="19"/>
      <c r="DV460" s="49"/>
      <c r="DW460" s="49"/>
    </row>
    <row r="461" spans="28:127" s="5" customFormat="1" ht="9" customHeight="1">
      <c r="AB461" s="19"/>
      <c r="AC461" s="19"/>
      <c r="AD461" s="49"/>
      <c r="AE461" s="19"/>
      <c r="AR461" s="19"/>
      <c r="AT461" s="6"/>
      <c r="AU461" s="49"/>
      <c r="BQ461" s="49"/>
      <c r="BS461" s="19"/>
      <c r="CI461" s="49"/>
      <c r="CJ461" s="49"/>
      <c r="DD461" s="49"/>
      <c r="DE461" s="49"/>
      <c r="DG461" s="49"/>
      <c r="DT461" s="19"/>
      <c r="DV461" s="49"/>
      <c r="DW461" s="49"/>
    </row>
    <row r="462" spans="28:127" s="5" customFormat="1" ht="9" customHeight="1">
      <c r="AB462" s="19"/>
      <c r="AC462" s="19"/>
      <c r="AD462" s="49"/>
      <c r="AE462" s="19"/>
      <c r="AR462" s="19"/>
      <c r="AT462" s="6"/>
      <c r="AU462" s="49"/>
      <c r="BQ462" s="49"/>
      <c r="BS462" s="19"/>
      <c r="CI462" s="49"/>
      <c r="CJ462" s="49"/>
      <c r="DD462" s="49"/>
      <c r="DE462" s="49"/>
      <c r="DG462" s="49"/>
      <c r="DT462" s="19"/>
      <c r="DV462" s="49"/>
      <c r="DW462" s="49"/>
    </row>
    <row r="463" spans="28:127" s="5" customFormat="1" ht="9" customHeight="1">
      <c r="AB463" s="19"/>
      <c r="AC463" s="19"/>
      <c r="AD463" s="49"/>
      <c r="AE463" s="19"/>
      <c r="AR463" s="19"/>
      <c r="AT463" s="6"/>
      <c r="AU463" s="49"/>
      <c r="BQ463" s="49"/>
      <c r="BS463" s="19"/>
      <c r="CI463" s="49"/>
      <c r="CJ463" s="49"/>
      <c r="DD463" s="49"/>
      <c r="DE463" s="49"/>
      <c r="DG463" s="49"/>
      <c r="DT463" s="19"/>
      <c r="DV463" s="49"/>
      <c r="DW463" s="49"/>
    </row>
    <row r="464" spans="28:127" s="5" customFormat="1" ht="9" customHeight="1">
      <c r="AB464" s="19"/>
      <c r="AC464" s="19"/>
      <c r="AD464" s="49"/>
      <c r="AE464" s="19"/>
      <c r="AR464" s="19"/>
      <c r="AT464" s="6"/>
      <c r="AU464" s="49"/>
      <c r="BQ464" s="49"/>
      <c r="BS464" s="19"/>
      <c r="CI464" s="49"/>
      <c r="CJ464" s="49"/>
      <c r="DD464" s="49"/>
      <c r="DE464" s="49"/>
      <c r="DG464" s="49"/>
      <c r="DT464" s="19"/>
      <c r="DV464" s="49"/>
      <c r="DW464" s="49"/>
    </row>
    <row r="465" spans="28:127" s="5" customFormat="1" ht="9" customHeight="1">
      <c r="AB465" s="19"/>
      <c r="AC465" s="19"/>
      <c r="AD465" s="49"/>
      <c r="AE465" s="19"/>
      <c r="AR465" s="19"/>
      <c r="AT465" s="6"/>
      <c r="AU465" s="49"/>
      <c r="BQ465" s="49"/>
      <c r="BS465" s="19"/>
      <c r="CI465" s="49"/>
      <c r="CJ465" s="49"/>
      <c r="DD465" s="49"/>
      <c r="DE465" s="49"/>
      <c r="DG465" s="49"/>
      <c r="DT465" s="19"/>
      <c r="DV465" s="49"/>
      <c r="DW465" s="49"/>
    </row>
    <row r="466" spans="28:127" s="5" customFormat="1" ht="9" customHeight="1">
      <c r="AB466" s="19"/>
      <c r="AC466" s="19"/>
      <c r="AD466" s="49"/>
      <c r="AE466" s="19"/>
      <c r="AR466" s="19"/>
      <c r="AT466" s="6"/>
      <c r="AU466" s="49"/>
      <c r="BQ466" s="49"/>
      <c r="BS466" s="19"/>
      <c r="CI466" s="49"/>
      <c r="CJ466" s="49"/>
      <c r="DD466" s="49"/>
      <c r="DE466" s="49"/>
      <c r="DG466" s="49"/>
      <c r="DT466" s="19"/>
      <c r="DV466" s="49"/>
      <c r="DW466" s="49"/>
    </row>
    <row r="467" spans="28:127" s="5" customFormat="1" ht="9" customHeight="1">
      <c r="AB467" s="19"/>
      <c r="AC467" s="19"/>
      <c r="AD467" s="49"/>
      <c r="AE467" s="19"/>
      <c r="AR467" s="19"/>
      <c r="AT467" s="6"/>
      <c r="AU467" s="49"/>
      <c r="BQ467" s="49"/>
      <c r="BS467" s="19"/>
      <c r="CI467" s="49"/>
      <c r="CJ467" s="49"/>
      <c r="DD467" s="49"/>
      <c r="DE467" s="49"/>
      <c r="DG467" s="49"/>
      <c r="DT467" s="19"/>
      <c r="DV467" s="49"/>
      <c r="DW467" s="49"/>
    </row>
    <row r="468" spans="28:127" s="5" customFormat="1" ht="9" customHeight="1">
      <c r="AB468" s="19"/>
      <c r="AC468" s="19"/>
      <c r="AD468" s="49"/>
      <c r="AE468" s="19"/>
      <c r="AR468" s="19"/>
      <c r="AT468" s="6"/>
      <c r="AU468" s="49"/>
      <c r="BQ468" s="49"/>
      <c r="BS468" s="19"/>
      <c r="CI468" s="49"/>
      <c r="CJ468" s="49"/>
      <c r="DD468" s="49"/>
      <c r="DE468" s="49"/>
      <c r="DG468" s="49"/>
      <c r="DT468" s="19"/>
      <c r="DV468" s="49"/>
      <c r="DW468" s="49"/>
    </row>
    <row r="469" spans="28:127" s="5" customFormat="1" ht="9" customHeight="1">
      <c r="AB469" s="19"/>
      <c r="AC469" s="19"/>
      <c r="AD469" s="49"/>
      <c r="AE469" s="19"/>
      <c r="AR469" s="19"/>
      <c r="AT469" s="6"/>
      <c r="AU469" s="49"/>
      <c r="BQ469" s="49"/>
      <c r="BS469" s="19"/>
      <c r="CI469" s="49"/>
      <c r="CJ469" s="49"/>
      <c r="DD469" s="49"/>
      <c r="DE469" s="49"/>
      <c r="DG469" s="49"/>
      <c r="DT469" s="19"/>
      <c r="DV469" s="49"/>
      <c r="DW469" s="49"/>
    </row>
    <row r="470" spans="28:127" s="5" customFormat="1" ht="9" customHeight="1">
      <c r="AB470" s="19"/>
      <c r="AC470" s="19"/>
      <c r="AD470" s="49"/>
      <c r="AE470" s="19"/>
      <c r="AR470" s="19"/>
      <c r="AT470" s="6"/>
      <c r="AU470" s="49"/>
      <c r="BQ470" s="49"/>
      <c r="BS470" s="19"/>
      <c r="CI470" s="49"/>
      <c r="CJ470" s="49"/>
      <c r="DD470" s="49"/>
      <c r="DE470" s="49"/>
      <c r="DG470" s="49"/>
      <c r="DT470" s="19"/>
      <c r="DV470" s="49"/>
      <c r="DW470" s="49"/>
    </row>
    <row r="471" spans="28:127" s="5" customFormat="1" ht="9" customHeight="1">
      <c r="AB471" s="19"/>
      <c r="AC471" s="19"/>
      <c r="AD471" s="49"/>
      <c r="AE471" s="19"/>
      <c r="AR471" s="19"/>
      <c r="AT471" s="6"/>
      <c r="AU471" s="49"/>
      <c r="BQ471" s="49"/>
      <c r="BS471" s="19"/>
      <c r="CI471" s="49"/>
      <c r="CJ471" s="49"/>
      <c r="DD471" s="49"/>
      <c r="DE471" s="49"/>
      <c r="DG471" s="49"/>
      <c r="DT471" s="19"/>
      <c r="DV471" s="49"/>
      <c r="DW471" s="49"/>
    </row>
    <row r="472" spans="28:127" s="5" customFormat="1" ht="9" customHeight="1">
      <c r="AB472" s="19"/>
      <c r="AC472" s="19"/>
      <c r="AD472" s="49"/>
      <c r="AE472" s="19"/>
      <c r="AR472" s="19"/>
      <c r="AT472" s="6"/>
      <c r="AU472" s="49"/>
      <c r="BQ472" s="49"/>
      <c r="BS472" s="19"/>
      <c r="CI472" s="49"/>
      <c r="CJ472" s="49"/>
      <c r="DD472" s="49"/>
      <c r="DE472" s="49"/>
      <c r="DG472" s="49"/>
      <c r="DT472" s="19"/>
      <c r="DV472" s="49"/>
      <c r="DW472" s="49"/>
    </row>
    <row r="473" spans="28:127" s="5" customFormat="1" ht="9" customHeight="1">
      <c r="AB473" s="19"/>
      <c r="AC473" s="19"/>
      <c r="AD473" s="49"/>
      <c r="AE473" s="19"/>
      <c r="AR473" s="19"/>
      <c r="AT473" s="6"/>
      <c r="AU473" s="49"/>
      <c r="BQ473" s="49"/>
      <c r="BS473" s="19"/>
      <c r="CI473" s="49"/>
      <c r="CJ473" s="49"/>
      <c r="DD473" s="49"/>
      <c r="DE473" s="49"/>
      <c r="DG473" s="49"/>
      <c r="DT473" s="19"/>
      <c r="DV473" s="49"/>
      <c r="DW473" s="49"/>
    </row>
    <row r="474" spans="28:127" s="5" customFormat="1" ht="9" customHeight="1">
      <c r="AB474" s="19"/>
      <c r="AC474" s="19"/>
      <c r="AD474" s="49"/>
      <c r="AE474" s="19"/>
      <c r="AR474" s="19"/>
      <c r="AT474" s="6"/>
      <c r="AU474" s="49"/>
      <c r="BQ474" s="49"/>
      <c r="BS474" s="19"/>
      <c r="CI474" s="49"/>
      <c r="CJ474" s="49"/>
      <c r="DD474" s="49"/>
      <c r="DE474" s="49"/>
      <c r="DG474" s="49"/>
      <c r="DT474" s="19"/>
      <c r="DV474" s="49"/>
      <c r="DW474" s="49"/>
    </row>
    <row r="475" spans="28:127" s="5" customFormat="1" ht="9" customHeight="1">
      <c r="AB475" s="19"/>
      <c r="AC475" s="19"/>
      <c r="AD475" s="49"/>
      <c r="AE475" s="19"/>
      <c r="AR475" s="19"/>
      <c r="AT475" s="6"/>
      <c r="AU475" s="49"/>
      <c r="BQ475" s="49"/>
      <c r="BS475" s="19"/>
      <c r="CI475" s="49"/>
      <c r="CJ475" s="49"/>
      <c r="DD475" s="49"/>
      <c r="DE475" s="49"/>
      <c r="DG475" s="49"/>
      <c r="DT475" s="19"/>
      <c r="DV475" s="49"/>
      <c r="DW475" s="49"/>
    </row>
    <row r="476" spans="28:127" s="5" customFormat="1" ht="9" customHeight="1">
      <c r="AB476" s="19"/>
      <c r="AC476" s="19"/>
      <c r="AD476" s="49"/>
      <c r="AE476" s="19"/>
      <c r="AR476" s="19"/>
      <c r="AT476" s="6"/>
      <c r="AU476" s="49"/>
      <c r="BQ476" s="49"/>
      <c r="BS476" s="19"/>
      <c r="CI476" s="49"/>
      <c r="CJ476" s="49"/>
      <c r="DD476" s="49"/>
      <c r="DE476" s="49"/>
      <c r="DG476" s="49"/>
      <c r="DT476" s="19"/>
      <c r="DV476" s="49"/>
      <c r="DW476" s="49"/>
    </row>
    <row r="477" spans="28:127" s="5" customFormat="1" ht="9" customHeight="1">
      <c r="AB477" s="19"/>
      <c r="AC477" s="19"/>
      <c r="AD477" s="49"/>
      <c r="AE477" s="19"/>
      <c r="AR477" s="19"/>
      <c r="AT477" s="6"/>
      <c r="AU477" s="49"/>
      <c r="BQ477" s="49"/>
      <c r="BS477" s="19"/>
      <c r="CI477" s="49"/>
      <c r="CJ477" s="49"/>
      <c r="DD477" s="49"/>
      <c r="DE477" s="49"/>
      <c r="DG477" s="49"/>
      <c r="DT477" s="19"/>
      <c r="DV477" s="49"/>
      <c r="DW477" s="49"/>
    </row>
    <row r="478" spans="28:127" s="5" customFormat="1" ht="9" customHeight="1">
      <c r="AB478" s="19"/>
      <c r="AC478" s="19"/>
      <c r="AD478" s="49"/>
      <c r="AE478" s="19"/>
      <c r="AR478" s="19"/>
      <c r="AT478" s="6"/>
      <c r="AU478" s="49"/>
      <c r="BQ478" s="49"/>
      <c r="BS478" s="19"/>
      <c r="CI478" s="49"/>
      <c r="CJ478" s="49"/>
      <c r="DD478" s="49"/>
      <c r="DE478" s="49"/>
      <c r="DG478" s="49"/>
      <c r="DT478" s="19"/>
      <c r="DV478" s="49"/>
      <c r="DW478" s="49"/>
    </row>
    <row r="479" spans="28:127" s="5" customFormat="1" ht="9" customHeight="1">
      <c r="AB479" s="19"/>
      <c r="AC479" s="19"/>
      <c r="AD479" s="49"/>
      <c r="AE479" s="19"/>
      <c r="AR479" s="19"/>
      <c r="AT479" s="6"/>
      <c r="AU479" s="49"/>
      <c r="BQ479" s="49"/>
      <c r="BS479" s="19"/>
      <c r="CI479" s="49"/>
      <c r="CJ479" s="49"/>
      <c r="DD479" s="49"/>
      <c r="DE479" s="49"/>
      <c r="DG479" s="49"/>
      <c r="DT479" s="19"/>
      <c r="DV479" s="49"/>
      <c r="DW479" s="49"/>
    </row>
    <row r="480" spans="28:127" s="5" customFormat="1" ht="9" customHeight="1">
      <c r="AB480" s="19"/>
      <c r="AC480" s="19"/>
      <c r="AD480" s="49"/>
      <c r="AE480" s="19"/>
      <c r="AR480" s="19"/>
      <c r="AT480" s="6"/>
      <c r="AU480" s="49"/>
      <c r="BQ480" s="49"/>
      <c r="BS480" s="19"/>
      <c r="CI480" s="49"/>
      <c r="CJ480" s="49"/>
      <c r="DD480" s="49"/>
      <c r="DE480" s="49"/>
      <c r="DG480" s="49"/>
      <c r="DT480" s="19"/>
      <c r="DV480" s="49"/>
      <c r="DW480" s="49"/>
    </row>
    <row r="481" spans="28:127" s="5" customFormat="1" ht="9" customHeight="1">
      <c r="AB481" s="19"/>
      <c r="AC481" s="19"/>
      <c r="AD481" s="49"/>
      <c r="AE481" s="19"/>
      <c r="AR481" s="19"/>
      <c r="AT481" s="6"/>
      <c r="AU481" s="49"/>
      <c r="BQ481" s="49"/>
      <c r="BS481" s="19"/>
      <c r="CI481" s="49"/>
      <c r="CJ481" s="49"/>
      <c r="DD481" s="49"/>
      <c r="DE481" s="49"/>
      <c r="DG481" s="49"/>
      <c r="DT481" s="19"/>
      <c r="DV481" s="49"/>
      <c r="DW481" s="49"/>
    </row>
    <row r="482" spans="28:127" s="5" customFormat="1" ht="9" customHeight="1">
      <c r="AB482" s="19"/>
      <c r="AC482" s="19"/>
      <c r="AD482" s="49"/>
      <c r="AE482" s="19"/>
      <c r="AR482" s="19"/>
      <c r="AT482" s="6"/>
      <c r="AU482" s="49"/>
      <c r="BQ482" s="49"/>
      <c r="BS482" s="19"/>
      <c r="CI482" s="49"/>
      <c r="CJ482" s="49"/>
      <c r="DD482" s="49"/>
      <c r="DE482" s="49"/>
      <c r="DG482" s="49"/>
      <c r="DT482" s="19"/>
      <c r="DV482" s="49"/>
      <c r="DW482" s="49"/>
    </row>
    <row r="483" spans="28:127" s="5" customFormat="1" ht="9" customHeight="1">
      <c r="AB483" s="19"/>
      <c r="AC483" s="19"/>
      <c r="AD483" s="49"/>
      <c r="AE483" s="19"/>
      <c r="AR483" s="19"/>
      <c r="AT483" s="6"/>
      <c r="AU483" s="49"/>
      <c r="BQ483" s="49"/>
      <c r="BS483" s="19"/>
      <c r="CI483" s="49"/>
      <c r="CJ483" s="49"/>
      <c r="DD483" s="49"/>
      <c r="DE483" s="49"/>
      <c r="DG483" s="49"/>
      <c r="DT483" s="19"/>
      <c r="DV483" s="49"/>
      <c r="DW483" s="49"/>
    </row>
    <row r="484" spans="28:127" s="5" customFormat="1" ht="9" customHeight="1">
      <c r="AB484" s="19"/>
      <c r="AC484" s="19"/>
      <c r="AD484" s="49"/>
      <c r="AE484" s="19"/>
      <c r="AR484" s="19"/>
      <c r="AT484" s="6"/>
      <c r="AU484" s="49"/>
      <c r="BQ484" s="49"/>
      <c r="BS484" s="19"/>
      <c r="CI484" s="49"/>
      <c r="CJ484" s="49"/>
      <c r="DD484" s="49"/>
      <c r="DE484" s="49"/>
      <c r="DG484" s="49"/>
      <c r="DT484" s="19"/>
      <c r="DV484" s="49"/>
      <c r="DW484" s="49"/>
    </row>
    <row r="485" spans="28:127" s="5" customFormat="1" ht="9" customHeight="1">
      <c r="AB485" s="19"/>
      <c r="AC485" s="19"/>
      <c r="AD485" s="49"/>
      <c r="AE485" s="19"/>
      <c r="AR485" s="19"/>
      <c r="AT485" s="6"/>
      <c r="AU485" s="49"/>
      <c r="BQ485" s="49"/>
      <c r="BS485" s="19"/>
      <c r="CI485" s="49"/>
      <c r="CJ485" s="49"/>
      <c r="DD485" s="49"/>
      <c r="DE485" s="49"/>
      <c r="DG485" s="49"/>
      <c r="DT485" s="19"/>
      <c r="DV485" s="49"/>
      <c r="DW485" s="49"/>
    </row>
    <row r="486" spans="28:127" s="5" customFormat="1" ht="9" customHeight="1">
      <c r="AB486" s="19"/>
      <c r="AC486" s="19"/>
      <c r="AD486" s="49"/>
      <c r="AE486" s="19"/>
      <c r="AR486" s="19"/>
      <c r="AT486" s="6"/>
      <c r="AU486" s="49"/>
      <c r="BQ486" s="49"/>
      <c r="BS486" s="19"/>
      <c r="CI486" s="49"/>
      <c r="CJ486" s="49"/>
      <c r="DD486" s="49"/>
      <c r="DE486" s="49"/>
      <c r="DG486" s="49"/>
      <c r="DT486" s="19"/>
      <c r="DV486" s="49"/>
      <c r="DW486" s="49"/>
    </row>
    <row r="487" spans="28:127" s="5" customFormat="1" ht="9" customHeight="1">
      <c r="AB487" s="19"/>
      <c r="AC487" s="19"/>
      <c r="AD487" s="49"/>
      <c r="AE487" s="19"/>
      <c r="AR487" s="19"/>
      <c r="AT487" s="6"/>
      <c r="AU487" s="49"/>
      <c r="BQ487" s="49"/>
      <c r="BS487" s="19"/>
      <c r="CI487" s="49"/>
      <c r="CJ487" s="49"/>
      <c r="DD487" s="49"/>
      <c r="DE487" s="49"/>
      <c r="DG487" s="49"/>
      <c r="DT487" s="19"/>
      <c r="DV487" s="49"/>
      <c r="DW487" s="49"/>
    </row>
    <row r="488" spans="28:127" s="5" customFormat="1" ht="9" customHeight="1">
      <c r="AB488" s="19"/>
      <c r="AC488" s="19"/>
      <c r="AD488" s="49"/>
      <c r="AE488" s="19"/>
      <c r="AR488" s="19"/>
      <c r="AT488" s="6"/>
      <c r="AU488" s="49"/>
      <c r="BQ488" s="49"/>
      <c r="BS488" s="19"/>
      <c r="CI488" s="49"/>
      <c r="CJ488" s="49"/>
      <c r="DD488" s="49"/>
      <c r="DE488" s="49"/>
      <c r="DG488" s="49"/>
      <c r="DT488" s="19"/>
      <c r="DV488" s="49"/>
      <c r="DW488" s="49"/>
    </row>
    <row r="489" spans="28:127" s="5" customFormat="1" ht="9" customHeight="1">
      <c r="AB489" s="19"/>
      <c r="AC489" s="19"/>
      <c r="AD489" s="49"/>
      <c r="AE489" s="19"/>
      <c r="AR489" s="19"/>
      <c r="AT489" s="6"/>
      <c r="AU489" s="49"/>
      <c r="BQ489" s="49"/>
      <c r="BS489" s="19"/>
      <c r="CI489" s="49"/>
      <c r="CJ489" s="49"/>
      <c r="DD489" s="49"/>
      <c r="DE489" s="49"/>
      <c r="DG489" s="49"/>
      <c r="DT489" s="19"/>
      <c r="DV489" s="49"/>
      <c r="DW489" s="49"/>
    </row>
    <row r="490" spans="28:127" s="5" customFormat="1" ht="9" customHeight="1">
      <c r="AB490" s="19"/>
      <c r="AC490" s="19"/>
      <c r="AD490" s="49"/>
      <c r="AE490" s="19"/>
      <c r="AR490" s="19"/>
      <c r="AT490" s="6"/>
      <c r="AU490" s="49"/>
      <c r="BQ490" s="49"/>
      <c r="BS490" s="19"/>
      <c r="CI490" s="49"/>
      <c r="CJ490" s="49"/>
      <c r="DD490" s="49"/>
      <c r="DE490" s="49"/>
      <c r="DG490" s="49"/>
      <c r="DT490" s="19"/>
      <c r="DV490" s="49"/>
      <c r="DW490" s="49"/>
    </row>
    <row r="491" spans="28:127" s="5" customFormat="1" ht="9" customHeight="1">
      <c r="AB491" s="19"/>
      <c r="AC491" s="19"/>
      <c r="AD491" s="49"/>
      <c r="AE491" s="19"/>
      <c r="AR491" s="19"/>
      <c r="AT491" s="6"/>
      <c r="AU491" s="49"/>
      <c r="BQ491" s="49"/>
      <c r="BS491" s="19"/>
      <c r="CI491" s="49"/>
      <c r="CJ491" s="49"/>
      <c r="DD491" s="49"/>
      <c r="DE491" s="49"/>
      <c r="DG491" s="49"/>
      <c r="DT491" s="19"/>
      <c r="DV491" s="49"/>
      <c r="DW491" s="49"/>
    </row>
    <row r="492" spans="28:127" s="5" customFormat="1" ht="9" customHeight="1">
      <c r="AB492" s="19"/>
      <c r="AC492" s="19"/>
      <c r="AD492" s="49"/>
      <c r="AE492" s="19"/>
      <c r="AR492" s="19"/>
      <c r="AT492" s="6"/>
      <c r="AU492" s="49"/>
      <c r="BQ492" s="49"/>
      <c r="BS492" s="19"/>
      <c r="CI492" s="49"/>
      <c r="CJ492" s="49"/>
      <c r="DD492" s="49"/>
      <c r="DE492" s="49"/>
      <c r="DG492" s="49"/>
      <c r="DT492" s="19"/>
      <c r="DV492" s="49"/>
      <c r="DW492" s="49"/>
    </row>
    <row r="493" spans="28:127" s="5" customFormat="1" ht="9" customHeight="1">
      <c r="AB493" s="19"/>
      <c r="AC493" s="19"/>
      <c r="AD493" s="49"/>
      <c r="AE493" s="19"/>
      <c r="AR493" s="19"/>
      <c r="AT493" s="6"/>
      <c r="AU493" s="49"/>
      <c r="BQ493" s="49"/>
      <c r="BS493" s="19"/>
      <c r="CI493" s="49"/>
      <c r="CJ493" s="49"/>
      <c r="DD493" s="49"/>
      <c r="DE493" s="49"/>
      <c r="DG493" s="49"/>
      <c r="DT493" s="19"/>
      <c r="DV493" s="49"/>
      <c r="DW493" s="49"/>
    </row>
    <row r="494" spans="28:127" s="5" customFormat="1" ht="9" customHeight="1">
      <c r="AB494" s="19"/>
      <c r="AC494" s="19"/>
      <c r="AD494" s="49"/>
      <c r="AE494" s="19"/>
      <c r="AR494" s="19"/>
      <c r="AT494" s="6"/>
      <c r="AU494" s="49"/>
      <c r="BQ494" s="49"/>
      <c r="BS494" s="19"/>
      <c r="CI494" s="49"/>
      <c r="CJ494" s="49"/>
      <c r="DD494" s="49"/>
      <c r="DE494" s="49"/>
      <c r="DG494" s="49"/>
      <c r="DT494" s="19"/>
      <c r="DV494" s="49"/>
      <c r="DW494" s="49"/>
    </row>
    <row r="495" spans="28:127" s="5" customFormat="1" ht="9" customHeight="1">
      <c r="AB495" s="19"/>
      <c r="AC495" s="19"/>
      <c r="AD495" s="49"/>
      <c r="AE495" s="19"/>
      <c r="AR495" s="19"/>
      <c r="AT495" s="6"/>
      <c r="AU495" s="49"/>
      <c r="BQ495" s="49"/>
      <c r="BS495" s="19"/>
      <c r="CI495" s="49"/>
      <c r="CJ495" s="49"/>
      <c r="DD495" s="49"/>
      <c r="DE495" s="49"/>
      <c r="DG495" s="49"/>
      <c r="DT495" s="19"/>
      <c r="DV495" s="49"/>
      <c r="DW495" s="49"/>
    </row>
    <row r="496" spans="28:127" s="5" customFormat="1" ht="9" customHeight="1">
      <c r="AB496" s="19"/>
      <c r="AC496" s="19"/>
      <c r="AD496" s="49"/>
      <c r="AE496" s="19"/>
      <c r="AR496" s="19"/>
      <c r="AT496" s="6"/>
      <c r="AU496" s="49"/>
      <c r="BQ496" s="49"/>
      <c r="BS496" s="19"/>
      <c r="CI496" s="49"/>
      <c r="CJ496" s="49"/>
      <c r="DD496" s="49"/>
      <c r="DE496" s="49"/>
      <c r="DG496" s="49"/>
      <c r="DT496" s="19"/>
      <c r="DV496" s="49"/>
      <c r="DW496" s="49"/>
    </row>
    <row r="497" spans="1:127" s="5" customFormat="1" ht="9" customHeight="1">
      <c r="AB497" s="19"/>
      <c r="AC497" s="19"/>
      <c r="AD497" s="49"/>
      <c r="AE497" s="19"/>
      <c r="AR497" s="19"/>
      <c r="AT497" s="6"/>
      <c r="AU497" s="49"/>
      <c r="BQ497" s="49"/>
      <c r="BS497" s="19"/>
      <c r="CI497" s="49"/>
      <c r="CJ497" s="49"/>
      <c r="DD497" s="49"/>
      <c r="DE497" s="49"/>
      <c r="DG497" s="49"/>
      <c r="DT497" s="19"/>
      <c r="DV497" s="49"/>
      <c r="DW497" s="49"/>
    </row>
    <row r="498" spans="1:127" s="5" customFormat="1" ht="9" customHeight="1">
      <c r="AB498" s="19"/>
      <c r="AC498" s="19"/>
      <c r="AD498" s="49"/>
      <c r="AE498" s="19"/>
      <c r="AR498" s="19"/>
      <c r="AT498" s="6"/>
      <c r="AU498" s="49"/>
      <c r="BQ498" s="49"/>
      <c r="BS498" s="19"/>
      <c r="CI498" s="49"/>
      <c r="CJ498" s="49"/>
      <c r="DD498" s="49"/>
      <c r="DE498" s="49"/>
      <c r="DG498" s="49"/>
      <c r="DT498" s="19"/>
      <c r="DV498" s="49"/>
      <c r="DW498" s="49"/>
    </row>
    <row r="499" spans="1:127" s="5" customFormat="1" ht="9" customHeight="1">
      <c r="AB499" s="19"/>
      <c r="AC499" s="19"/>
      <c r="AD499" s="49"/>
      <c r="AE499" s="19"/>
      <c r="AR499" s="19"/>
      <c r="AT499" s="6"/>
      <c r="AU499" s="49"/>
      <c r="BQ499" s="49"/>
      <c r="BS499" s="19"/>
      <c r="CI499" s="49"/>
      <c r="CJ499" s="49"/>
      <c r="DD499" s="49"/>
      <c r="DE499" s="49"/>
      <c r="DG499" s="49"/>
      <c r="DT499" s="19"/>
      <c r="DV499" s="49"/>
      <c r="DW499" s="49"/>
    </row>
    <row r="500" spans="1:127" s="5" customFormat="1" ht="9" customHeight="1">
      <c r="AB500" s="19"/>
      <c r="AC500" s="19"/>
      <c r="AD500" s="49"/>
      <c r="AE500" s="19"/>
      <c r="AR500" s="19"/>
      <c r="AT500" s="6"/>
      <c r="AU500" s="49"/>
      <c r="BQ500" s="49"/>
      <c r="BS500" s="19"/>
      <c r="CI500" s="49"/>
      <c r="CJ500" s="49"/>
      <c r="DD500" s="49"/>
      <c r="DE500" s="49"/>
      <c r="DG500" s="49"/>
      <c r="DT500" s="19"/>
      <c r="DV500" s="49"/>
      <c r="DW500" s="49"/>
    </row>
    <row r="501" spans="1:127" s="5" customFormat="1" ht="9" customHeight="1">
      <c r="AB501" s="19"/>
      <c r="AC501" s="19"/>
      <c r="AD501" s="49"/>
      <c r="AE501" s="19"/>
      <c r="AR501" s="19"/>
      <c r="AT501" s="6"/>
      <c r="AU501" s="49"/>
      <c r="BQ501" s="49"/>
      <c r="BS501" s="19"/>
      <c r="CI501" s="49"/>
      <c r="CJ501" s="49"/>
      <c r="DD501" s="49"/>
      <c r="DE501" s="49"/>
      <c r="DG501" s="49"/>
      <c r="DT501" s="19"/>
      <c r="DV501" s="49"/>
      <c r="DW501" s="49"/>
    </row>
    <row r="502" spans="1:127" s="5" customFormat="1" ht="9" customHeight="1">
      <c r="AB502" s="19"/>
      <c r="AC502" s="19"/>
      <c r="AD502" s="49"/>
      <c r="AE502" s="19"/>
      <c r="AR502" s="19"/>
      <c r="AT502" s="6"/>
      <c r="AU502" s="49"/>
      <c r="BQ502" s="49"/>
      <c r="BS502" s="19"/>
      <c r="CI502" s="49"/>
      <c r="CJ502" s="49"/>
      <c r="DD502" s="49"/>
      <c r="DE502" s="49"/>
      <c r="DG502" s="49"/>
      <c r="DT502" s="19"/>
      <c r="DV502" s="49"/>
      <c r="DW502" s="49"/>
    </row>
    <row r="503" spans="1:127" s="5" customFormat="1" ht="9" customHeight="1">
      <c r="AB503" s="19"/>
      <c r="AC503" s="19"/>
      <c r="AD503" s="49"/>
      <c r="AE503" s="19"/>
      <c r="AR503" s="19"/>
      <c r="AT503" s="6"/>
      <c r="AU503" s="49"/>
      <c r="BQ503" s="49"/>
      <c r="BS503" s="19"/>
      <c r="CI503" s="49"/>
      <c r="CJ503" s="49"/>
      <c r="DD503" s="49"/>
      <c r="DE503" s="49"/>
      <c r="DG503" s="49"/>
      <c r="DT503" s="19"/>
      <c r="DV503" s="49"/>
      <c r="DW503" s="49"/>
    </row>
    <row r="504" spans="1:127" ht="9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27" ht="9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27" ht="9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</sheetData>
  <sheetProtection sheet="1" objects="1" scenarios="1"/>
  <phoneticPr fontId="4"/>
  <pageMargins left="0.55118110236220474" right="0.19685039370078741" top="0.78740157480314965" bottom="0.39370078740157483" header="0.51181102362204722" footer="0.51181102362204722"/>
  <pageSetup paperSize="9" scale="86" orientation="landscape" r:id="rId1"/>
  <headerFooter alignWithMargins="0"/>
  <colBreaks count="8" manualBreakCount="8">
    <brk id="28" max="50" man="1"/>
    <brk id="44" max="50" man="1"/>
    <brk id="56" max="50" man="1"/>
    <brk id="69" max="50" man="1"/>
    <brk id="84" max="50" man="1"/>
    <brk id="96" max="50" man="1"/>
    <brk id="110" max="50" man="1"/>
    <brk id="125" max="5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分配（一人当たり）</vt:lpstr>
      <vt:lpstr>分配（構成比）</vt:lpstr>
      <vt:lpstr>分配（増加率）</vt:lpstr>
      <vt:lpstr>H29分配</vt:lpstr>
      <vt:lpstr>H28分配</vt:lpstr>
      <vt:lpstr>H27分配</vt:lpstr>
      <vt:lpstr>H26分配</vt:lpstr>
      <vt:lpstr>H25分配</vt:lpstr>
      <vt:lpstr>H24分配</vt:lpstr>
      <vt:lpstr>H23分配</vt:lpstr>
      <vt:lpstr>H22分配</vt:lpstr>
      <vt:lpstr>H21分配</vt:lpstr>
      <vt:lpstr>H20分配</vt:lpstr>
      <vt:lpstr>H19分配</vt:lpstr>
      <vt:lpstr>H18分配</vt:lpstr>
      <vt:lpstr>H18分配!Print_Area</vt:lpstr>
      <vt:lpstr>H19分配!Print_Area</vt:lpstr>
      <vt:lpstr>H20分配!Print_Area</vt:lpstr>
      <vt:lpstr>H21分配!Print_Area</vt:lpstr>
      <vt:lpstr>H22分配!Print_Area</vt:lpstr>
      <vt:lpstr>H23分配!Print_Area</vt:lpstr>
      <vt:lpstr>H24分配!Print_Area</vt:lpstr>
      <vt:lpstr>H25分配!Print_Area</vt:lpstr>
      <vt:lpstr>H26分配!Print_Area</vt:lpstr>
      <vt:lpstr>H27分配!Print_Area</vt:lpstr>
      <vt:lpstr>H28分配!Print_Area</vt:lpstr>
      <vt:lpstr>H29分配!Print_Area</vt:lpstr>
      <vt:lpstr>'分配（一人当たり）'!Print_Area</vt:lpstr>
      <vt:lpstr>'分配（構成比）'!Print_Area</vt:lpstr>
      <vt:lpstr>'分配（増加率）'!Print_Area</vt:lpstr>
    </vt:vector>
  </TitlesOfParts>
  <Company>熊本県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情報企画課</dc:creator>
  <cp:lastModifiedBy>kumamoto</cp:lastModifiedBy>
  <cp:lastPrinted>2020-02-28T04:43:37Z</cp:lastPrinted>
  <dcterms:created xsi:type="dcterms:W3CDTF">2009-04-03T07:22:16Z</dcterms:created>
  <dcterms:modified xsi:type="dcterms:W3CDTF">2020-02-28T04:43:41Z</dcterms:modified>
</cp:coreProperties>
</file>