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371" windowWidth="12705" windowHeight="11640" activeTab="0"/>
  </bookViews>
  <sheets>
    <sheet name="15_30" sheetId="1" r:id="rId1"/>
  </sheets>
  <externalReferences>
    <externalReference r:id="rId4"/>
  </externalReferences>
  <definedNames>
    <definedName name="DATA" localSheetId="0">'15_30'!$B$10:$I$36</definedName>
    <definedName name="K_Top1" localSheetId="0">'15_30'!$B$10</definedName>
    <definedName name="Last1" localSheetId="0">'15_30'!$I$10</definedName>
    <definedName name="_xlnm.Print_Area" localSheetId="0">'15_30'!$A$1:$I$38</definedName>
    <definedName name="SIKI1" localSheetId="0">'15_30'!#REF!</definedName>
    <definedName name="Tag1" localSheetId="0">'15_30'!#REF!</definedName>
    <definedName name="Tag2" localSheetId="0">'15_30'!$A$11</definedName>
    <definedName name="Top1" localSheetId="0">'15_30'!$A$6</definedName>
    <definedName name="新市町村">'[1]1表'!#REF!</definedName>
  </definedNames>
  <calcPr fullCalcOnLoad="1"/>
</workbook>
</file>

<file path=xl/sharedStrings.xml><?xml version="1.0" encoding="utf-8"?>
<sst xmlns="http://schemas.openxmlformats.org/spreadsheetml/2006/main" count="49" uniqueCount="43">
  <si>
    <t>合</t>
  </si>
  <si>
    <t>計</t>
  </si>
  <si>
    <t>老齢基礎年金</t>
  </si>
  <si>
    <t>障害基礎年金</t>
  </si>
  <si>
    <t>遺族基礎年金</t>
  </si>
  <si>
    <t>件数</t>
  </si>
  <si>
    <t>金額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</si>
  <si>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</si>
  <si>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</si>
  <si>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</si>
  <si>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</si>
  <si>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</si>
  <si>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</si>
  <si>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</si>
  <si>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</si>
  <si>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</si>
  <si>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</si>
  <si>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</si>
  <si>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</si>
  <si>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</si>
  <si>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</si>
  <si>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</si>
  <si>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</si>
  <si>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</si>
  <si>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</si>
  <si>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</si>
  <si>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</si>
  <si>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（単位　件・百万円）</t>
  </si>
  <si>
    <t>上天草市</t>
  </si>
  <si>
    <t>宇 城 市</t>
  </si>
  <si>
    <t>阿 蘇 市</t>
  </si>
  <si>
    <t>１）各年度３月末現在。</t>
  </si>
  <si>
    <t>天 草 市</t>
  </si>
  <si>
    <t>合 志 市</t>
  </si>
  <si>
    <t>年度・市郡</t>
  </si>
  <si>
    <t>葦 北 郡</t>
  </si>
  <si>
    <t>１５－３０　基礎年金給付状況（平成１５～平成１９年度）</t>
  </si>
  <si>
    <t>平成１５年度</t>
  </si>
  <si>
    <t>　　１６　　</t>
  </si>
  <si>
    <t>　　１７　　</t>
  </si>
  <si>
    <t>　　１８　　</t>
  </si>
  <si>
    <t>１９</t>
  </si>
  <si>
    <t>熊本社会保険事務局運営課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</si>
</sst>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9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Continuous" vertical="center"/>
      <protection/>
    </xf>
    <xf numFmtId="37" fontId="11" fillId="0" borderId="3" xfId="0" applyFont="1" applyFill="1" applyBorder="1" applyAlignment="1">
      <alignment horizontal="centerContinuous" vertical="center"/>
    </xf>
    <xf numFmtId="37" fontId="11" fillId="0" borderId="2" xfId="0" applyFont="1" applyFill="1" applyBorder="1" applyAlignment="1" applyProtection="1" quotePrefix="1">
      <alignment horizontal="centerContinuous" vertical="center"/>
      <protection/>
    </xf>
    <xf numFmtId="37" fontId="11" fillId="0" borderId="4" xfId="0" applyFont="1" applyFill="1" applyBorder="1" applyAlignment="1">
      <alignment horizontal="centerContinuous" vertical="center"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200" fontId="13" fillId="0" borderId="8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9" xfId="21" applyNumberFormat="1" applyFont="1" applyFill="1" applyBorder="1" applyAlignment="1" applyProtection="1">
      <alignment horizontal="right" vertical="center"/>
      <protection/>
    </xf>
    <xf numFmtId="200" fontId="13" fillId="0" borderId="10" xfId="0" applyNumberFormat="1" applyFont="1" applyFill="1" applyBorder="1" applyAlignment="1" applyProtection="1">
      <alignment vertical="center"/>
      <protection/>
    </xf>
    <xf numFmtId="200" fontId="14" fillId="0" borderId="10" xfId="21" applyNumberFormat="1" applyFont="1" applyFill="1" applyBorder="1" applyAlignment="1" applyProtection="1">
      <alignment horizontal="right" vertical="center"/>
      <protection/>
    </xf>
    <xf numFmtId="200" fontId="13" fillId="0" borderId="11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rpa\&#12487;&#12473;&#12463;&#12488;&#12483;&#12503;\18&#24180;&#24230;&#29256;&#20107;&#2698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"/>
      <sheetName val="2表"/>
      <sheetName val="3表"/>
      <sheetName val="4表"/>
      <sheetName val="5表"/>
      <sheetName val="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J37"/>
  <sheetViews>
    <sheetView showGridLines="0" tabSelected="1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5" width="10.09765625" style="1" customWidth="1"/>
    <col min="6" max="9" width="9.09765625" style="1" customWidth="1"/>
    <col min="10" max="16384" width="10.59765625" style="1" customWidth="1"/>
  </cols>
  <sheetData>
    <row r="1" ht="19.5" customHeight="1">
      <c r="A1" s="3" t="s">
        <v>36</v>
      </c>
    </row>
    <row r="2" ht="15" customHeight="1">
      <c r="A2" s="2"/>
    </row>
    <row r="3" spans="1:9" ht="15" customHeight="1">
      <c r="A3" s="4" t="s">
        <v>27</v>
      </c>
      <c r="B3" s="5"/>
      <c r="C3" s="5"/>
      <c r="D3" s="5"/>
      <c r="E3" s="5"/>
      <c r="F3" s="5"/>
      <c r="G3" s="4"/>
      <c r="H3" s="5"/>
      <c r="I3" s="6" t="s">
        <v>42</v>
      </c>
    </row>
    <row r="4" spans="1:9" ht="15" customHeight="1">
      <c r="A4" s="7" t="s">
        <v>34</v>
      </c>
      <c r="B4" s="8" t="s">
        <v>0</v>
      </c>
      <c r="C4" s="9" t="s">
        <v>1</v>
      </c>
      <c r="D4" s="10" t="s">
        <v>2</v>
      </c>
      <c r="E4" s="11"/>
      <c r="F4" s="12" t="s">
        <v>3</v>
      </c>
      <c r="G4" s="11"/>
      <c r="H4" s="12" t="s">
        <v>4</v>
      </c>
      <c r="I4" s="13"/>
    </row>
    <row r="5" spans="1:9" ht="15" customHeight="1">
      <c r="A5" s="14"/>
      <c r="B5" s="15" t="s">
        <v>5</v>
      </c>
      <c r="C5" s="15" t="s">
        <v>6</v>
      </c>
      <c r="D5" s="15" t="s">
        <v>5</v>
      </c>
      <c r="E5" s="15" t="s">
        <v>6</v>
      </c>
      <c r="F5" s="15" t="s">
        <v>5</v>
      </c>
      <c r="G5" s="15" t="s">
        <v>6</v>
      </c>
      <c r="H5" s="15" t="s">
        <v>5</v>
      </c>
      <c r="I5" s="8" t="s">
        <v>6</v>
      </c>
    </row>
    <row r="6" spans="1:9" ht="21.75" customHeight="1">
      <c r="A6" s="16" t="s">
        <v>37</v>
      </c>
      <c r="B6" s="21">
        <v>267811</v>
      </c>
      <c r="C6" s="21">
        <v>182157</v>
      </c>
      <c r="D6" s="21">
        <v>255014</v>
      </c>
      <c r="E6" s="21">
        <v>170295</v>
      </c>
      <c r="F6" s="21">
        <v>10818</v>
      </c>
      <c r="G6" s="21">
        <v>9714</v>
      </c>
      <c r="H6" s="21">
        <v>1979</v>
      </c>
      <c r="I6" s="21">
        <v>2148</v>
      </c>
    </row>
    <row r="7" spans="1:9" ht="21.75" customHeight="1">
      <c r="A7" s="17" t="s">
        <v>38</v>
      </c>
      <c r="B7" s="22">
        <v>284549</v>
      </c>
      <c r="C7" s="22">
        <v>193462</v>
      </c>
      <c r="D7" s="22">
        <v>271263</v>
      </c>
      <c r="E7" s="22">
        <v>181226</v>
      </c>
      <c r="F7" s="22">
        <v>11339</v>
      </c>
      <c r="G7" s="22">
        <v>10130</v>
      </c>
      <c r="H7" s="22">
        <v>1947</v>
      </c>
      <c r="I7" s="22">
        <v>2106</v>
      </c>
    </row>
    <row r="8" spans="1:9" ht="21.75" customHeight="1">
      <c r="A8" s="17" t="s">
        <v>39</v>
      </c>
      <c r="B8" s="22">
        <v>301702</v>
      </c>
      <c r="C8" s="22">
        <v>205689</v>
      </c>
      <c r="D8" s="22">
        <v>287913</v>
      </c>
      <c r="E8" s="22">
        <v>193050</v>
      </c>
      <c r="F8" s="22">
        <v>11907</v>
      </c>
      <c r="G8" s="22">
        <v>10610</v>
      </c>
      <c r="H8" s="22">
        <v>1882</v>
      </c>
      <c r="I8" s="22">
        <v>2029</v>
      </c>
    </row>
    <row r="9" spans="1:9" ht="21.75" customHeight="1">
      <c r="A9" s="17" t="s">
        <v>40</v>
      </c>
      <c r="B9" s="26">
        <v>318624</v>
      </c>
      <c r="C9" s="22">
        <v>217106.08859999996</v>
      </c>
      <c r="D9" s="22">
        <v>304053</v>
      </c>
      <c r="E9" s="22">
        <v>203847.17049999998</v>
      </c>
      <c r="F9" s="22">
        <v>12728</v>
      </c>
      <c r="G9" s="22">
        <v>11274.9067</v>
      </c>
      <c r="H9" s="22">
        <v>1843</v>
      </c>
      <c r="I9" s="22">
        <v>1984.0113999999999</v>
      </c>
    </row>
    <row r="10" spans="1:10" ht="21.75" customHeight="1">
      <c r="A10" s="18" t="s">
        <v>41</v>
      </c>
      <c r="B10" s="27">
        <f>SUM(B11:B12)</f>
        <v>334448</v>
      </c>
      <c r="C10" s="23">
        <f aca="true" t="shared" si="0" ref="C10:I10">SUM(C11:C12)</f>
        <v>228285.7905</v>
      </c>
      <c r="D10" s="23">
        <f t="shared" si="0"/>
        <v>319364</v>
      </c>
      <c r="E10" s="23">
        <f t="shared" si="0"/>
        <v>214619.64279999997</v>
      </c>
      <c r="F10" s="23">
        <f t="shared" si="0"/>
        <v>13331</v>
      </c>
      <c r="G10" s="23">
        <f t="shared" si="0"/>
        <v>11780.6977</v>
      </c>
      <c r="H10" s="23">
        <f t="shared" si="0"/>
        <v>1753</v>
      </c>
      <c r="I10" s="23">
        <f t="shared" si="0"/>
        <v>1885.45</v>
      </c>
      <c r="J10" s="23"/>
    </row>
    <row r="11" spans="1:10" ht="21.75" customHeight="1">
      <c r="A11" s="19" t="s">
        <v>7</v>
      </c>
      <c r="B11" s="27">
        <f>SUM(B13:B26)</f>
        <v>248142</v>
      </c>
      <c r="C11" s="23">
        <f>SUM(C13:C26)</f>
        <v>168572.929</v>
      </c>
      <c r="D11" s="23">
        <f aca="true" t="shared" si="1" ref="D11:I11">SUM(D13:D26)</f>
        <v>236650</v>
      </c>
      <c r="E11" s="23">
        <f t="shared" si="1"/>
        <v>158150.74899999998</v>
      </c>
      <c r="F11" s="23">
        <f t="shared" si="1"/>
        <v>10151</v>
      </c>
      <c r="G11" s="23">
        <f t="shared" si="1"/>
        <v>8977.990000000002</v>
      </c>
      <c r="H11" s="23">
        <f t="shared" si="1"/>
        <v>1341</v>
      </c>
      <c r="I11" s="23">
        <f t="shared" si="1"/>
        <v>1444.19</v>
      </c>
      <c r="J11" s="23"/>
    </row>
    <row r="12" spans="1:10" ht="21.75" customHeight="1">
      <c r="A12" s="19" t="s">
        <v>8</v>
      </c>
      <c r="B12" s="23">
        <f>SUM(B27:B36)</f>
        <v>86306</v>
      </c>
      <c r="C12" s="23">
        <f aca="true" t="shared" si="2" ref="C12:I12">SUM(C27:C36)</f>
        <v>59712.8615</v>
      </c>
      <c r="D12" s="23">
        <f>SUM(D27:D36)</f>
        <v>82714</v>
      </c>
      <c r="E12" s="23">
        <f t="shared" si="2"/>
        <v>56468.8938</v>
      </c>
      <c r="F12" s="23">
        <f>SUM(F27:F36)</f>
        <v>3180</v>
      </c>
      <c r="G12" s="23">
        <f t="shared" si="2"/>
        <v>2802.7077</v>
      </c>
      <c r="H12" s="23">
        <f t="shared" si="2"/>
        <v>412</v>
      </c>
      <c r="I12" s="23">
        <f t="shared" si="2"/>
        <v>441.26000000000005</v>
      </c>
      <c r="J12" s="23"/>
    </row>
    <row r="13" spans="1:9" ht="21.75" customHeight="1">
      <c r="A13" s="20" t="s">
        <v>9</v>
      </c>
      <c r="B13" s="24">
        <f>D13+F13+H13</f>
        <v>95887</v>
      </c>
      <c r="C13" s="24">
        <f>E13+G13+I13</f>
        <v>64353.5741</v>
      </c>
      <c r="D13" s="24">
        <v>91507</v>
      </c>
      <c r="E13" s="24">
        <v>60383.7241</v>
      </c>
      <c r="F13" s="24">
        <f>2420+1418</f>
        <v>3838</v>
      </c>
      <c r="G13" s="24">
        <v>3376.25</v>
      </c>
      <c r="H13" s="24">
        <f>139+403</f>
        <v>542</v>
      </c>
      <c r="I13" s="24">
        <v>593.6</v>
      </c>
    </row>
    <row r="14" spans="1:9" ht="21.75" customHeight="1">
      <c r="A14" s="20" t="s">
        <v>10</v>
      </c>
      <c r="B14" s="24">
        <f aca="true" t="shared" si="3" ref="B14:B36">D14+F14+H14</f>
        <v>28192</v>
      </c>
      <c r="C14" s="24">
        <f aca="true" t="shared" si="4" ref="C14:C26">E14+G14+I14</f>
        <v>18400.1512</v>
      </c>
      <c r="D14" s="24">
        <v>26901</v>
      </c>
      <c r="E14" s="24">
        <v>17236.6012</v>
      </c>
      <c r="F14" s="24">
        <f>771+371</f>
        <v>1142</v>
      </c>
      <c r="G14" s="24">
        <v>1008.25</v>
      </c>
      <c r="H14" s="24">
        <f>49+100</f>
        <v>149</v>
      </c>
      <c r="I14" s="24">
        <v>155.3</v>
      </c>
    </row>
    <row r="15" spans="1:9" ht="21.75" customHeight="1">
      <c r="A15" s="20" t="s">
        <v>11</v>
      </c>
      <c r="B15" s="24">
        <f t="shared" si="3"/>
        <v>7403</v>
      </c>
      <c r="C15" s="24">
        <f t="shared" si="4"/>
        <v>4814.005800000001</v>
      </c>
      <c r="D15" s="24">
        <v>7082</v>
      </c>
      <c r="E15" s="24">
        <v>4519.6058</v>
      </c>
      <c r="F15" s="24">
        <f>177+101</f>
        <v>278</v>
      </c>
      <c r="G15" s="24">
        <v>246.13</v>
      </c>
      <c r="H15" s="24">
        <f>13+30</f>
        <v>43</v>
      </c>
      <c r="I15" s="24">
        <v>48.27</v>
      </c>
    </row>
    <row r="16" spans="1:9" ht="21.75" customHeight="1">
      <c r="A16" s="20" t="s">
        <v>12</v>
      </c>
      <c r="B16" s="24">
        <f t="shared" si="3"/>
        <v>10386</v>
      </c>
      <c r="C16" s="24">
        <f t="shared" si="4"/>
        <v>6880.3997</v>
      </c>
      <c r="D16" s="24">
        <v>9915</v>
      </c>
      <c r="E16" s="24">
        <v>6448.3097</v>
      </c>
      <c r="F16" s="24">
        <f>262+146</f>
        <v>408</v>
      </c>
      <c r="G16" s="24">
        <v>362.74</v>
      </c>
      <c r="H16" s="24">
        <f>19+44</f>
        <v>63</v>
      </c>
      <c r="I16" s="24">
        <v>69.35</v>
      </c>
    </row>
    <row r="17" spans="1:9" ht="21.75" customHeight="1">
      <c r="A17" s="20" t="s">
        <v>13</v>
      </c>
      <c r="B17" s="24">
        <f t="shared" si="3"/>
        <v>6252</v>
      </c>
      <c r="C17" s="24">
        <f t="shared" si="4"/>
        <v>4368.658700000001</v>
      </c>
      <c r="D17" s="24">
        <v>5980</v>
      </c>
      <c r="E17" s="24">
        <v>4125.0887</v>
      </c>
      <c r="F17" s="24">
        <f>149+89</f>
        <v>238</v>
      </c>
      <c r="G17" s="24">
        <v>211.6</v>
      </c>
      <c r="H17" s="24">
        <f>11+23</f>
        <v>34</v>
      </c>
      <c r="I17" s="24">
        <v>31.97</v>
      </c>
    </row>
    <row r="18" spans="1:9" ht="21.75" customHeight="1">
      <c r="A18" s="20" t="s">
        <v>14</v>
      </c>
      <c r="B18" s="24">
        <f t="shared" si="3"/>
        <v>14276</v>
      </c>
      <c r="C18" s="24">
        <f t="shared" si="4"/>
        <v>10051.996200000001</v>
      </c>
      <c r="D18" s="24">
        <v>13654</v>
      </c>
      <c r="E18" s="24">
        <v>9489.0462</v>
      </c>
      <c r="F18" s="24">
        <f>377+184</f>
        <v>561</v>
      </c>
      <c r="G18" s="24">
        <v>496.2</v>
      </c>
      <c r="H18" s="24">
        <f>17+44</f>
        <v>61</v>
      </c>
      <c r="I18" s="24">
        <v>66.75</v>
      </c>
    </row>
    <row r="19" spans="1:9" ht="21.75" customHeight="1">
      <c r="A19" s="20" t="s">
        <v>15</v>
      </c>
      <c r="B19" s="24">
        <f t="shared" si="3"/>
        <v>12506</v>
      </c>
      <c r="C19" s="24">
        <f t="shared" si="4"/>
        <v>8844.4637</v>
      </c>
      <c r="D19" s="24">
        <v>11949</v>
      </c>
      <c r="E19" s="24">
        <v>8336.7437</v>
      </c>
      <c r="F19" s="24">
        <f>349+148</f>
        <v>497</v>
      </c>
      <c r="G19" s="24">
        <v>441.31</v>
      </c>
      <c r="H19" s="24">
        <f>19+41</f>
        <v>60</v>
      </c>
      <c r="I19" s="24">
        <v>66.41</v>
      </c>
    </row>
    <row r="20" spans="1:9" ht="21.75" customHeight="1">
      <c r="A20" s="20" t="s">
        <v>16</v>
      </c>
      <c r="B20" s="24">
        <f t="shared" si="3"/>
        <v>10214</v>
      </c>
      <c r="C20" s="24">
        <f t="shared" si="4"/>
        <v>7228.258</v>
      </c>
      <c r="D20" s="24">
        <v>9760</v>
      </c>
      <c r="E20" s="24">
        <v>6813.438</v>
      </c>
      <c r="F20" s="24">
        <f>266+131</f>
        <v>397</v>
      </c>
      <c r="G20" s="24">
        <v>353.25</v>
      </c>
      <c r="H20" s="24">
        <f>17+40</f>
        <v>57</v>
      </c>
      <c r="I20" s="24">
        <v>61.57</v>
      </c>
    </row>
    <row r="21" spans="1:9" ht="21.75" customHeight="1">
      <c r="A21" s="20" t="s">
        <v>17</v>
      </c>
      <c r="B21" s="24">
        <f t="shared" si="3"/>
        <v>6898</v>
      </c>
      <c r="C21" s="24">
        <f t="shared" si="4"/>
        <v>4700.2413</v>
      </c>
      <c r="D21" s="24">
        <v>6540</v>
      </c>
      <c r="E21" s="24">
        <v>4377.2113</v>
      </c>
      <c r="F21" s="24">
        <f>217+103</f>
        <v>320</v>
      </c>
      <c r="G21" s="24">
        <v>282.63</v>
      </c>
      <c r="H21" s="24">
        <f>13+25</f>
        <v>38</v>
      </c>
      <c r="I21" s="24">
        <v>40.4</v>
      </c>
    </row>
    <row r="22" spans="1:9" ht="21.75" customHeight="1">
      <c r="A22" s="20" t="s">
        <v>28</v>
      </c>
      <c r="B22" s="24">
        <f t="shared" si="3"/>
        <v>7673</v>
      </c>
      <c r="C22" s="24">
        <f t="shared" si="4"/>
        <v>5245.342200000001</v>
      </c>
      <c r="D22" s="24">
        <v>7287</v>
      </c>
      <c r="E22" s="24">
        <v>4892.9822</v>
      </c>
      <c r="F22" s="24">
        <f>262+91</f>
        <v>353</v>
      </c>
      <c r="G22" s="24">
        <v>318.43</v>
      </c>
      <c r="H22" s="24">
        <f>12+21</f>
        <v>33</v>
      </c>
      <c r="I22" s="24">
        <v>33.93</v>
      </c>
    </row>
    <row r="23" spans="1:9" ht="21.75" customHeight="1">
      <c r="A23" s="20" t="s">
        <v>29</v>
      </c>
      <c r="B23" s="24">
        <f t="shared" si="3"/>
        <v>12474</v>
      </c>
      <c r="C23" s="24">
        <f t="shared" si="4"/>
        <v>8747.269600000001</v>
      </c>
      <c r="D23" s="24">
        <v>11884</v>
      </c>
      <c r="E23" s="24">
        <v>8217.2296</v>
      </c>
      <c r="F23" s="24">
        <f>358+171</f>
        <v>529</v>
      </c>
      <c r="G23" s="24">
        <v>466.7</v>
      </c>
      <c r="H23" s="24">
        <f>23+38</f>
        <v>61</v>
      </c>
      <c r="I23" s="24">
        <v>63.34</v>
      </c>
    </row>
    <row r="24" spans="1:9" ht="21.75" customHeight="1">
      <c r="A24" s="20" t="s">
        <v>30</v>
      </c>
      <c r="B24" s="24">
        <f t="shared" si="3"/>
        <v>6523</v>
      </c>
      <c r="C24" s="24">
        <f t="shared" si="4"/>
        <v>4333.246999999999</v>
      </c>
      <c r="D24" s="24">
        <v>6199</v>
      </c>
      <c r="E24" s="24">
        <v>4039.497</v>
      </c>
      <c r="F24" s="24">
        <f>192+98</f>
        <v>290</v>
      </c>
      <c r="G24" s="24">
        <v>257.89</v>
      </c>
      <c r="H24" s="24">
        <f>12+22</f>
        <v>34</v>
      </c>
      <c r="I24" s="24">
        <v>35.86</v>
      </c>
    </row>
    <row r="25" spans="1:9" ht="21.75" customHeight="1">
      <c r="A25" s="20" t="s">
        <v>32</v>
      </c>
      <c r="B25" s="24">
        <f t="shared" si="3"/>
        <v>21827</v>
      </c>
      <c r="C25" s="24">
        <f t="shared" si="4"/>
        <v>15352.223300000001</v>
      </c>
      <c r="D25" s="24">
        <v>20730</v>
      </c>
      <c r="E25" s="24">
        <v>14357.5233</v>
      </c>
      <c r="F25" s="24">
        <f>683+301</f>
        <v>984</v>
      </c>
      <c r="G25" s="24">
        <v>874.03</v>
      </c>
      <c r="H25" s="24">
        <f>40+73</f>
        <v>113</v>
      </c>
      <c r="I25" s="24">
        <v>120.67</v>
      </c>
    </row>
    <row r="26" spans="1:9" ht="21.75" customHeight="1">
      <c r="A26" s="20" t="s">
        <v>33</v>
      </c>
      <c r="B26" s="24">
        <f t="shared" si="3"/>
        <v>7631</v>
      </c>
      <c r="C26" s="24">
        <f t="shared" si="4"/>
        <v>5253.0982</v>
      </c>
      <c r="D26" s="24">
        <v>7262</v>
      </c>
      <c r="E26" s="24">
        <v>4913.7482</v>
      </c>
      <c r="F26" s="24">
        <f>188+128</f>
        <v>316</v>
      </c>
      <c r="G26" s="24">
        <v>282.58</v>
      </c>
      <c r="H26" s="24">
        <f>12+41</f>
        <v>53</v>
      </c>
      <c r="I26" s="24">
        <v>56.77</v>
      </c>
    </row>
    <row r="27" spans="1:9" ht="21.75" customHeight="1">
      <c r="A27" s="20" t="s">
        <v>18</v>
      </c>
      <c r="B27" s="24">
        <f t="shared" si="3"/>
        <v>8342</v>
      </c>
      <c r="C27" s="24">
        <f aca="true" t="shared" si="5" ref="C27:C36">E27+G27+I27</f>
        <v>5804.946</v>
      </c>
      <c r="D27" s="24">
        <f>3339+1648+3012</f>
        <v>7999</v>
      </c>
      <c r="E27" s="24">
        <v>5492.736</v>
      </c>
      <c r="F27" s="24">
        <f>77+45+33+23+98+35</f>
        <v>311</v>
      </c>
      <c r="G27" s="24">
        <v>276.53</v>
      </c>
      <c r="H27" s="24">
        <f>3+13+4+1+3+8</f>
        <v>32</v>
      </c>
      <c r="I27" s="24">
        <v>35.68</v>
      </c>
    </row>
    <row r="28" spans="1:9" ht="21.75" customHeight="1">
      <c r="A28" s="20" t="s">
        <v>19</v>
      </c>
      <c r="B28" s="24">
        <f t="shared" si="3"/>
        <v>9923</v>
      </c>
      <c r="C28" s="24">
        <f t="shared" si="5"/>
        <v>7176.571800000001</v>
      </c>
      <c r="D28" s="24">
        <v>9548</v>
      </c>
      <c r="E28" s="24">
        <v>6837.2316</v>
      </c>
      <c r="F28" s="24">
        <f>26+7+53+32+62+45+69+35</f>
        <v>329</v>
      </c>
      <c r="G28" s="24">
        <f>286950200/1000000</f>
        <v>286.9502</v>
      </c>
      <c r="H28" s="24">
        <v>46</v>
      </c>
      <c r="I28" s="24">
        <v>52.39</v>
      </c>
    </row>
    <row r="29" spans="1:9" ht="21.75" customHeight="1">
      <c r="A29" s="20" t="s">
        <v>20</v>
      </c>
      <c r="B29" s="24">
        <f t="shared" si="3"/>
        <v>5554</v>
      </c>
      <c r="C29" s="24">
        <f t="shared" si="5"/>
        <v>3890.4494</v>
      </c>
      <c r="D29" s="24">
        <v>5288</v>
      </c>
      <c r="E29" s="24">
        <v>3657.0394</v>
      </c>
      <c r="F29" s="24">
        <f>155+62</f>
        <v>217</v>
      </c>
      <c r="G29" s="24">
        <v>187</v>
      </c>
      <c r="H29" s="24">
        <f>12+37</f>
        <v>49</v>
      </c>
      <c r="I29" s="24">
        <v>46.41</v>
      </c>
    </row>
    <row r="30" spans="1:9" ht="21.75" customHeight="1">
      <c r="A30" s="20" t="s">
        <v>21</v>
      </c>
      <c r="B30" s="24">
        <f t="shared" si="3"/>
        <v>8612</v>
      </c>
      <c r="C30" s="24">
        <f t="shared" si="5"/>
        <v>6076.1778</v>
      </c>
      <c r="D30" s="24">
        <f>4099+4110</f>
        <v>8209</v>
      </c>
      <c r="E30" s="24">
        <v>5708.5878</v>
      </c>
      <c r="F30" s="24">
        <f>97+68+113+69</f>
        <v>347</v>
      </c>
      <c r="G30" s="24">
        <v>307.62</v>
      </c>
      <c r="H30" s="24">
        <f>4+25+7+20</f>
        <v>56</v>
      </c>
      <c r="I30" s="24">
        <v>59.97</v>
      </c>
    </row>
    <row r="31" spans="1:9" ht="21.75" customHeight="1">
      <c r="A31" s="20" t="s">
        <v>22</v>
      </c>
      <c r="B31" s="24">
        <f t="shared" si="3"/>
        <v>9350</v>
      </c>
      <c r="C31" s="24">
        <f t="shared" si="5"/>
        <v>6572.6643</v>
      </c>
      <c r="D31" s="24">
        <f>1100+1995+436+1711+1116+2616</f>
        <v>8974</v>
      </c>
      <c r="E31" s="24">
        <v>6235.7843</v>
      </c>
      <c r="F31" s="24">
        <f>19+7+58+17+23+4+44+17+36+15+73+26</f>
        <v>339</v>
      </c>
      <c r="G31" s="24">
        <v>297.95</v>
      </c>
      <c r="H31" s="24">
        <f>1+1+3+11+3+1+1+6+3+1+6</f>
        <v>37</v>
      </c>
      <c r="I31" s="24">
        <v>38.93</v>
      </c>
    </row>
    <row r="32" spans="1:9" ht="21.75" customHeight="1">
      <c r="A32" s="20" t="s">
        <v>23</v>
      </c>
      <c r="B32" s="24">
        <f t="shared" si="3"/>
        <v>18222</v>
      </c>
      <c r="C32" s="24">
        <f t="shared" si="5"/>
        <v>12660.9545</v>
      </c>
      <c r="D32" s="24">
        <f>3392+1545+5266+2507+4807</f>
        <v>17517</v>
      </c>
      <c r="E32" s="24">
        <v>12026.5145</v>
      </c>
      <c r="F32" s="24">
        <f>87+38+38+21+118+65+68+24+135+39</f>
        <v>633</v>
      </c>
      <c r="G32" s="24">
        <v>555</v>
      </c>
      <c r="H32" s="24">
        <f>6+7+4+6+11+15+5+4+5+9</f>
        <v>72</v>
      </c>
      <c r="I32" s="24">
        <v>79.44</v>
      </c>
    </row>
    <row r="33" spans="1:9" ht="21.75" customHeight="1">
      <c r="A33" s="20" t="s">
        <v>24</v>
      </c>
      <c r="B33" s="24">
        <f t="shared" si="3"/>
        <v>3029</v>
      </c>
      <c r="C33" s="24">
        <f t="shared" si="5"/>
        <v>2018.0944</v>
      </c>
      <c r="D33" s="24">
        <v>2889</v>
      </c>
      <c r="E33" s="24">
        <v>1892.2547</v>
      </c>
      <c r="F33" s="24">
        <v>126</v>
      </c>
      <c r="G33" s="24">
        <f>111359700/1000000</f>
        <v>111.3597</v>
      </c>
      <c r="H33" s="24">
        <v>14</v>
      </c>
      <c r="I33" s="24">
        <v>14.48</v>
      </c>
    </row>
    <row r="34" spans="1:9" ht="21.75" customHeight="1">
      <c r="A34" s="20" t="s">
        <v>35</v>
      </c>
      <c r="B34" s="24">
        <f t="shared" si="3"/>
        <v>6673</v>
      </c>
      <c r="C34" s="24">
        <f t="shared" si="5"/>
        <v>4542.053000000001</v>
      </c>
      <c r="D34" s="24">
        <f>5057+1295</f>
        <v>6352</v>
      </c>
      <c r="E34" s="24">
        <v>4251.063</v>
      </c>
      <c r="F34" s="24">
        <f>167+76+37+16</f>
        <v>296</v>
      </c>
      <c r="G34" s="24">
        <v>263.89</v>
      </c>
      <c r="H34" s="24">
        <f>3+17+1+4</f>
        <v>25</v>
      </c>
      <c r="I34" s="24">
        <v>27.1</v>
      </c>
    </row>
    <row r="35" spans="1:9" ht="21.75" customHeight="1">
      <c r="A35" s="20" t="s">
        <v>25</v>
      </c>
      <c r="B35" s="24">
        <f t="shared" si="3"/>
        <v>14596</v>
      </c>
      <c r="C35" s="24">
        <f t="shared" si="5"/>
        <v>9583.973800000002</v>
      </c>
      <c r="D35" s="24">
        <f>2120+2643+1152+688+1203+401+834+1278+3702</f>
        <v>14021</v>
      </c>
      <c r="E35" s="24">
        <v>9061.236</v>
      </c>
      <c r="F35" s="24">
        <f>63+28+52+23+32+12+15+4+30+16+9+2+27+9+27+14+94+51</f>
        <v>508</v>
      </c>
      <c r="G35" s="24">
        <f>450737800/1000000</f>
        <v>450.7378</v>
      </c>
      <c r="H35" s="24">
        <f>7+17+1+6+1+3+5+2+2+1+1+5+1+3+2+10</f>
        <v>67</v>
      </c>
      <c r="I35" s="24">
        <v>72</v>
      </c>
    </row>
    <row r="36" spans="1:9" ht="21.75" customHeight="1">
      <c r="A36" s="14" t="s">
        <v>26</v>
      </c>
      <c r="B36" s="28">
        <f t="shared" si="3"/>
        <v>2005</v>
      </c>
      <c r="C36" s="25">
        <f t="shared" si="5"/>
        <v>1386.9765</v>
      </c>
      <c r="D36" s="25">
        <v>1917</v>
      </c>
      <c r="E36" s="25">
        <v>1306.4465</v>
      </c>
      <c r="F36" s="25">
        <f>49+25</f>
        <v>74</v>
      </c>
      <c r="G36" s="25">
        <v>65.67</v>
      </c>
      <c r="H36" s="25">
        <f>5+9</f>
        <v>14</v>
      </c>
      <c r="I36" s="25">
        <v>14.86</v>
      </c>
    </row>
    <row r="37" ht="11.25">
      <c r="A37" s="2" t="s">
        <v>31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2009-01-28T02:14:16Z</cp:lastPrinted>
  <dcterms:created xsi:type="dcterms:W3CDTF">2006-09-26T02:56:55Z</dcterms:created>
  <dcterms:modified xsi:type="dcterms:W3CDTF">2010-03-15T06:21:57Z</dcterms:modified>
  <cp:category/>
  <cp:version/>
  <cp:contentType/>
  <cp:contentStatus/>
</cp:coreProperties>
</file>