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90" activeTab="0"/>
  </bookViews>
  <sheets>
    <sheet name="15_29" sheetId="1" r:id="rId1"/>
  </sheets>
  <externalReferences>
    <externalReference r:id="rId4"/>
  </externalReferences>
  <definedNames>
    <definedName name="DATA" localSheetId="0">'15_29'!$B$10:$M$36</definedName>
    <definedName name="K_Top1" localSheetId="0">'15_29'!$B$10</definedName>
    <definedName name="Last1" localSheetId="0">'15_29'!$M$10</definedName>
    <definedName name="_xlnm.Print_Area" localSheetId="0">'15_29'!$A$1:$M$38</definedName>
    <definedName name="SIKI1" localSheetId="0">'15_29'!#REF!</definedName>
    <definedName name="Tag1" localSheetId="0">'15_29'!#REF!</definedName>
    <definedName name="Tag2" localSheetId="0">'15_29'!$A$11</definedName>
    <definedName name="Top1" localSheetId="0">'15_29'!$A$6</definedName>
    <definedName name="新市町村">'[1]1表'!#REF!</definedName>
  </definedNames>
  <calcPr fullCalcOnLoad="1"/>
</workbook>
</file>

<file path=xl/sharedStrings.xml><?xml version="1.0" encoding="utf-8"?>
<sst xmlns="http://schemas.openxmlformats.org/spreadsheetml/2006/main" count="117" uniqueCount="47">
  <si>
    <t>合　　計</t>
  </si>
  <si>
    <t>老齢年金</t>
  </si>
  <si>
    <t>　通算老齢年金</t>
  </si>
  <si>
    <t>　　障害年金</t>
  </si>
  <si>
    <t>母子年金</t>
  </si>
  <si>
    <t>寡婦年金</t>
  </si>
  <si>
    <t>件数</t>
  </si>
  <si>
    <t>金額</t>
  </si>
  <si>
    <t>-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</si>
  <si>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</si>
  <si>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</si>
  <si>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</si>
  <si>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</si>
  <si>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</si>
  <si>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</si>
  <si>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</si>
  <si>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</si>
  <si>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</si>
  <si>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</si>
  <si>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</si>
  <si>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</si>
  <si>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</si>
  <si>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</si>
  <si>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</si>
  <si>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</si>
  <si>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</si>
  <si>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</si>
  <si>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</si>
  <si>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</si>
  <si>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（単位　件・百万円）</t>
  </si>
  <si>
    <t>上天草市</t>
  </si>
  <si>
    <t>宇 城 市</t>
  </si>
  <si>
    <t>阿 蘇 市</t>
  </si>
  <si>
    <t>１）各年度３月末現在。</t>
  </si>
  <si>
    <t>２）寡婦年金には、新法も含む。</t>
  </si>
  <si>
    <t>天 草 市</t>
  </si>
  <si>
    <t>合 志 市</t>
  </si>
  <si>
    <t>年度・市郡</t>
  </si>
  <si>
    <t>葦 北 郡</t>
  </si>
  <si>
    <t>１５－２９　年金給付状況（旧法）（平成１５～平成１９年度）</t>
  </si>
  <si>
    <t>平成１５年度</t>
  </si>
  <si>
    <t>１６</t>
  </si>
  <si>
    <t>１７</t>
  </si>
  <si>
    <t>１８</t>
  </si>
  <si>
    <t>１９</t>
  </si>
  <si>
    <t>熊本社会保険事務局運営課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</si>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</sst>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right" vertical="center"/>
    </xf>
    <xf numFmtId="37" fontId="11" fillId="0" borderId="0" xfId="0" applyFont="1" applyFill="1" applyBorder="1" applyAlignment="1">
      <alignment horizontal="left" vertical="center"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 quotePrefix="1">
      <alignment horizontal="centerContinuous" vertical="center"/>
      <protection/>
    </xf>
    <xf numFmtId="37" fontId="11" fillId="0" borderId="1" xfId="0" applyFont="1" applyFill="1" applyBorder="1" applyAlignment="1">
      <alignment horizontal="centerContinuous" vertical="center"/>
    </xf>
    <xf numFmtId="37" fontId="11" fillId="0" borderId="2" xfId="0" applyFont="1" applyFill="1" applyBorder="1" applyAlignment="1" applyProtection="1">
      <alignment horizontal="left" vertical="center"/>
      <protection/>
    </xf>
    <xf numFmtId="37" fontId="11" fillId="0" borderId="1" xfId="0" applyFont="1" applyFill="1" applyBorder="1" applyAlignment="1">
      <alignment vertical="center"/>
    </xf>
    <xf numFmtId="37" fontId="11" fillId="0" borderId="3" xfId="0" applyFont="1" applyFill="1" applyBorder="1" applyAlignment="1">
      <alignment horizontal="centerContinuous" vertical="center"/>
    </xf>
    <xf numFmtId="37" fontId="11" fillId="0" borderId="4" xfId="0" applyFont="1" applyFill="1" applyBorder="1" applyAlignment="1" applyProtection="1">
      <alignment horizontal="center" vertical="center"/>
      <protection/>
    </xf>
    <xf numFmtId="37" fontId="11" fillId="0" borderId="5" xfId="0" applyFont="1" applyFill="1" applyBorder="1" applyAlignment="1" applyProtection="1">
      <alignment horizontal="center" vertical="center"/>
      <protection/>
    </xf>
    <xf numFmtId="37" fontId="11" fillId="0" borderId="6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176" fontId="11" fillId="0" borderId="3" xfId="0" applyNumberFormat="1" applyFont="1" applyFill="1" applyBorder="1" applyAlignment="1" applyProtection="1">
      <alignment vertical="center"/>
      <protection/>
    </xf>
    <xf numFmtId="37" fontId="11" fillId="0" borderId="7" xfId="0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1" fillId="0" borderId="7" xfId="0" applyFont="1" applyFill="1" applyBorder="1" applyAlignment="1" applyProtection="1">
      <alignment horizontal="center" vertical="center"/>
      <protection/>
    </xf>
    <xf numFmtId="176" fontId="11" fillId="0" borderId="0" xfId="21" applyNumberFormat="1" applyFont="1" applyFill="1" applyBorder="1" applyAlignment="1" applyProtection="1">
      <alignment horizontal="right" vertical="center"/>
      <protection/>
    </xf>
    <xf numFmtId="176" fontId="11" fillId="0" borderId="8" xfId="21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8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rpa\&#12487;&#12473;&#12463;&#12488;&#12483;&#12503;\18&#24180;&#24230;&#29256;&#20107;&#2698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"/>
      <sheetName val="2表"/>
      <sheetName val="3表"/>
      <sheetName val="4表"/>
      <sheetName val="5表"/>
      <sheetName val="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N38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5" width="7.3984375" style="1" customWidth="1"/>
    <col min="6" max="6" width="6.59765625" style="1" customWidth="1"/>
    <col min="7" max="13" width="6.09765625" style="1" customWidth="1"/>
    <col min="14" max="16384" width="10.59765625" style="1" customWidth="1"/>
  </cols>
  <sheetData>
    <row r="1" ht="19.5" customHeight="1">
      <c r="A1" s="5" t="s">
        <v>39</v>
      </c>
    </row>
    <row r="2" ht="15" customHeight="1">
      <c r="A2" s="2"/>
    </row>
    <row r="3" spans="1:13" ht="15" customHeight="1">
      <c r="A3" s="6" t="s">
        <v>29</v>
      </c>
      <c r="B3" s="7"/>
      <c r="C3" s="7"/>
      <c r="D3" s="7"/>
      <c r="E3" s="7"/>
      <c r="F3" s="7"/>
      <c r="G3" s="7"/>
      <c r="H3" s="8"/>
      <c r="I3" s="7"/>
      <c r="J3" s="7"/>
      <c r="K3" s="7"/>
      <c r="L3" s="9"/>
      <c r="M3" s="8" t="s">
        <v>45</v>
      </c>
    </row>
    <row r="4" spans="1:14" ht="15" customHeight="1">
      <c r="A4" s="10" t="s">
        <v>37</v>
      </c>
      <c r="B4" s="11" t="s">
        <v>0</v>
      </c>
      <c r="C4" s="12"/>
      <c r="D4" s="11" t="s">
        <v>1</v>
      </c>
      <c r="E4" s="12"/>
      <c r="F4" s="13" t="s">
        <v>2</v>
      </c>
      <c r="G4" s="14"/>
      <c r="H4" s="13" t="s">
        <v>3</v>
      </c>
      <c r="I4" s="14"/>
      <c r="J4" s="11" t="s">
        <v>4</v>
      </c>
      <c r="K4" s="12"/>
      <c r="L4" s="11" t="s">
        <v>5</v>
      </c>
      <c r="M4" s="15"/>
      <c r="N4" s="4"/>
    </row>
    <row r="5" spans="1:14" ht="15" customHeight="1">
      <c r="A5" s="16"/>
      <c r="B5" s="17" t="s">
        <v>6</v>
      </c>
      <c r="C5" s="17" t="s">
        <v>7</v>
      </c>
      <c r="D5" s="17" t="s">
        <v>6</v>
      </c>
      <c r="E5" s="17" t="s">
        <v>7</v>
      </c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17" t="s">
        <v>6</v>
      </c>
      <c r="M5" s="18" t="s">
        <v>7</v>
      </c>
      <c r="N5" s="4"/>
    </row>
    <row r="6" spans="1:14" ht="21.75" customHeight="1">
      <c r="A6" s="19" t="s">
        <v>40</v>
      </c>
      <c r="B6" s="20">
        <v>115160</v>
      </c>
      <c r="C6" s="20">
        <v>47725</v>
      </c>
      <c r="D6" s="20">
        <v>81553</v>
      </c>
      <c r="E6" s="20">
        <v>37222</v>
      </c>
      <c r="F6" s="20">
        <v>28927</v>
      </c>
      <c r="G6" s="20">
        <v>6481</v>
      </c>
      <c r="H6" s="20">
        <v>4149</v>
      </c>
      <c r="I6" s="20">
        <v>3764</v>
      </c>
      <c r="J6" s="20" t="s">
        <v>8</v>
      </c>
      <c r="K6" s="20" t="s">
        <v>8</v>
      </c>
      <c r="L6" s="20">
        <v>531</v>
      </c>
      <c r="M6" s="20">
        <v>258</v>
      </c>
      <c r="N6" s="4"/>
    </row>
    <row r="7" spans="1:14" ht="21.75" customHeight="1">
      <c r="A7" s="21" t="s">
        <v>41</v>
      </c>
      <c r="B7" s="22">
        <v>107645</v>
      </c>
      <c r="C7" s="22">
        <v>44520</v>
      </c>
      <c r="D7" s="22">
        <v>75643</v>
      </c>
      <c r="E7" s="22">
        <v>34568</v>
      </c>
      <c r="F7" s="22">
        <v>27608</v>
      </c>
      <c r="G7" s="22">
        <v>6192</v>
      </c>
      <c r="H7" s="22">
        <v>3892</v>
      </c>
      <c r="I7" s="22">
        <v>3521</v>
      </c>
      <c r="J7" s="23" t="s">
        <v>8</v>
      </c>
      <c r="K7" s="23" t="s">
        <v>8</v>
      </c>
      <c r="L7" s="22">
        <v>502</v>
      </c>
      <c r="M7" s="22">
        <v>239</v>
      </c>
      <c r="N7" s="4"/>
    </row>
    <row r="8" spans="1:14" ht="21.75" customHeight="1">
      <c r="A8" s="21" t="s">
        <v>42</v>
      </c>
      <c r="B8" s="22">
        <v>100331</v>
      </c>
      <c r="C8" s="22">
        <v>41524</v>
      </c>
      <c r="D8" s="22">
        <v>70054</v>
      </c>
      <c r="E8" s="22">
        <v>32139</v>
      </c>
      <c r="F8" s="22">
        <v>26253</v>
      </c>
      <c r="G8" s="22">
        <v>5924</v>
      </c>
      <c r="H8" s="22">
        <v>3618</v>
      </c>
      <c r="I8" s="22">
        <v>3271</v>
      </c>
      <c r="J8" s="23" t="s">
        <v>8</v>
      </c>
      <c r="K8" s="23" t="s">
        <v>8</v>
      </c>
      <c r="L8" s="22">
        <v>406</v>
      </c>
      <c r="M8" s="22">
        <v>190</v>
      </c>
      <c r="N8" s="4"/>
    </row>
    <row r="9" spans="1:14" ht="21.75" customHeight="1">
      <c r="A9" s="21" t="s">
        <v>43</v>
      </c>
      <c r="B9" s="22">
        <v>93637</v>
      </c>
      <c r="C9" s="22">
        <v>38792.68849999999</v>
      </c>
      <c r="D9" s="22">
        <v>64888</v>
      </c>
      <c r="E9" s="22">
        <v>29814.597399999995</v>
      </c>
      <c r="F9" s="22">
        <v>24894</v>
      </c>
      <c r="G9" s="22">
        <v>5643.9469</v>
      </c>
      <c r="H9" s="22">
        <v>3493</v>
      </c>
      <c r="I9" s="22">
        <v>3156.8653</v>
      </c>
      <c r="J9" s="23" t="s">
        <v>8</v>
      </c>
      <c r="K9" s="23" t="s">
        <v>8</v>
      </c>
      <c r="L9" s="22">
        <v>362</v>
      </c>
      <c r="M9" s="22">
        <v>177.27890000000005</v>
      </c>
      <c r="N9" s="4"/>
    </row>
    <row r="10" spans="1:14" ht="21.75" customHeight="1">
      <c r="A10" s="24" t="s">
        <v>44</v>
      </c>
      <c r="B10" s="25">
        <f>D10+F10+H10+J10+L10</f>
        <v>86757</v>
      </c>
      <c r="C10" s="25">
        <f>E10+G10+I10+K10+M10</f>
        <v>36025.615</v>
      </c>
      <c r="D10" s="26">
        <f>SUM(D11:D12)</f>
        <v>59657</v>
      </c>
      <c r="E10" s="26">
        <f>SUM(E11:E12)</f>
        <v>27533.708099999996</v>
      </c>
      <c r="F10" s="26">
        <f aca="true" t="shared" si="0" ref="F10:M10">SUM(F11:F12)</f>
        <v>23461</v>
      </c>
      <c r="G10" s="26">
        <f t="shared" si="0"/>
        <v>5353.2401</v>
      </c>
      <c r="H10" s="26">
        <f t="shared" si="0"/>
        <v>3278</v>
      </c>
      <c r="I10" s="26">
        <f t="shared" si="0"/>
        <v>2963.0018</v>
      </c>
      <c r="J10" s="26" t="s">
        <v>46</v>
      </c>
      <c r="K10" s="26" t="s">
        <v>46</v>
      </c>
      <c r="L10" s="26">
        <f t="shared" si="0"/>
        <v>361</v>
      </c>
      <c r="M10" s="26">
        <f t="shared" si="0"/>
        <v>175.66500000000002</v>
      </c>
      <c r="N10" s="26"/>
    </row>
    <row r="11" spans="1:14" ht="21.75" customHeight="1">
      <c r="A11" s="27" t="s">
        <v>9</v>
      </c>
      <c r="B11" s="25">
        <f aca="true" t="shared" si="1" ref="B11:B36">D11+F11+H11+J11+L11</f>
        <v>61331</v>
      </c>
      <c r="C11" s="25">
        <f aca="true" t="shared" si="2" ref="C11:C36">E11+G11+I11+K11+M11</f>
        <v>24967.766999999996</v>
      </c>
      <c r="D11" s="26">
        <f>SUM(D13:D26)</f>
        <v>40545</v>
      </c>
      <c r="E11" s="26">
        <f aca="true" t="shared" si="3" ref="E11:M11">SUM(E13:E26)</f>
        <v>18613.352999999996</v>
      </c>
      <c r="F11" s="26">
        <f t="shared" si="3"/>
        <v>18247</v>
      </c>
      <c r="G11" s="26">
        <f>SUM(G13:G26)</f>
        <v>4158.5855</v>
      </c>
      <c r="H11" s="26">
        <f>SUM(H13:H26)</f>
        <v>2295</v>
      </c>
      <c r="I11" s="26">
        <f t="shared" si="3"/>
        <v>2078.0415</v>
      </c>
      <c r="J11" s="26" t="s">
        <v>46</v>
      </c>
      <c r="K11" s="26" t="s">
        <v>46</v>
      </c>
      <c r="L11" s="26">
        <f t="shared" si="3"/>
        <v>244</v>
      </c>
      <c r="M11" s="26">
        <f t="shared" si="3"/>
        <v>117.787</v>
      </c>
      <c r="N11" s="26"/>
    </row>
    <row r="12" spans="1:14" ht="21.75" customHeight="1">
      <c r="A12" s="27" t="s">
        <v>10</v>
      </c>
      <c r="B12" s="25">
        <f t="shared" si="1"/>
        <v>25426</v>
      </c>
      <c r="C12" s="25">
        <f t="shared" si="2"/>
        <v>11057.848000000002</v>
      </c>
      <c r="D12" s="26">
        <f>SUM(D27:D36)</f>
        <v>19112</v>
      </c>
      <c r="E12" s="26">
        <f aca="true" t="shared" si="4" ref="E12:M12">SUM(E27:E36)</f>
        <v>8920.3551</v>
      </c>
      <c r="F12" s="26">
        <f t="shared" si="4"/>
        <v>5214</v>
      </c>
      <c r="G12" s="26">
        <f>SUM(G27:G36)</f>
        <v>1194.6545999999998</v>
      </c>
      <c r="H12" s="26">
        <f>SUM(H27:H36)</f>
        <v>983</v>
      </c>
      <c r="I12" s="26">
        <f t="shared" si="4"/>
        <v>884.9603000000001</v>
      </c>
      <c r="J12" s="26" t="s">
        <v>46</v>
      </c>
      <c r="K12" s="26" t="s">
        <v>46</v>
      </c>
      <c r="L12" s="26">
        <f t="shared" si="4"/>
        <v>117</v>
      </c>
      <c r="M12" s="26">
        <f t="shared" si="4"/>
        <v>57.878</v>
      </c>
      <c r="N12" s="26"/>
    </row>
    <row r="13" spans="1:14" ht="21.75" customHeight="1">
      <c r="A13" s="28" t="s">
        <v>11</v>
      </c>
      <c r="B13" s="23">
        <f t="shared" si="1"/>
        <v>18435</v>
      </c>
      <c r="C13" s="23">
        <f t="shared" si="2"/>
        <v>7192.7136</v>
      </c>
      <c r="D13" s="29">
        <v>10767</v>
      </c>
      <c r="E13" s="29">
        <v>5111.4293</v>
      </c>
      <c r="F13" s="29">
        <v>7225</v>
      </c>
      <c r="G13" s="29">
        <v>1710.5406</v>
      </c>
      <c r="H13" s="29">
        <v>386</v>
      </c>
      <c r="I13" s="29">
        <v>343.7666</v>
      </c>
      <c r="J13" s="23" t="s">
        <v>8</v>
      </c>
      <c r="K13" s="23" t="s">
        <v>8</v>
      </c>
      <c r="L13" s="29">
        <v>57</v>
      </c>
      <c r="M13" s="29">
        <v>26.9771</v>
      </c>
      <c r="N13" s="4"/>
    </row>
    <row r="14" spans="1:14" ht="21.75" customHeight="1">
      <c r="A14" s="28" t="s">
        <v>12</v>
      </c>
      <c r="B14" s="23">
        <f t="shared" si="1"/>
        <v>6673</v>
      </c>
      <c r="C14" s="23">
        <f t="shared" si="2"/>
        <v>2592.8021999999996</v>
      </c>
      <c r="D14" s="29">
        <v>4674</v>
      </c>
      <c r="E14" s="29">
        <v>2001.298</v>
      </c>
      <c r="F14" s="29">
        <v>1735</v>
      </c>
      <c r="G14" s="29">
        <v>368.9119</v>
      </c>
      <c r="H14" s="29">
        <v>226</v>
      </c>
      <c r="I14" s="29">
        <v>203.7646</v>
      </c>
      <c r="J14" s="23" t="s">
        <v>8</v>
      </c>
      <c r="K14" s="23" t="s">
        <v>8</v>
      </c>
      <c r="L14" s="29">
        <v>38</v>
      </c>
      <c r="M14" s="29">
        <v>18.8277</v>
      </c>
      <c r="N14" s="4"/>
    </row>
    <row r="15" spans="1:14" ht="21.75" customHeight="1">
      <c r="A15" s="28" t="s">
        <v>13</v>
      </c>
      <c r="B15" s="23">
        <f t="shared" si="1"/>
        <v>1870</v>
      </c>
      <c r="C15" s="23">
        <f t="shared" si="2"/>
        <v>697.7727999999998</v>
      </c>
      <c r="D15" s="29">
        <v>1252</v>
      </c>
      <c r="E15" s="29">
        <v>525.2442</v>
      </c>
      <c r="F15" s="29">
        <v>550</v>
      </c>
      <c r="G15" s="29">
        <v>114.4844</v>
      </c>
      <c r="H15" s="29">
        <v>62</v>
      </c>
      <c r="I15" s="29">
        <v>55.6442</v>
      </c>
      <c r="J15" s="23" t="s">
        <v>8</v>
      </c>
      <c r="K15" s="23" t="s">
        <v>8</v>
      </c>
      <c r="L15" s="29">
        <v>6</v>
      </c>
      <c r="M15" s="29">
        <v>2.4</v>
      </c>
      <c r="N15" s="4"/>
    </row>
    <row r="16" spans="1:14" ht="21.75" customHeight="1">
      <c r="A16" s="28" t="s">
        <v>14</v>
      </c>
      <c r="B16" s="23">
        <f t="shared" si="1"/>
        <v>2406</v>
      </c>
      <c r="C16" s="23">
        <f t="shared" si="2"/>
        <v>906.4554999999999</v>
      </c>
      <c r="D16" s="29">
        <v>1171</v>
      </c>
      <c r="E16" s="29">
        <v>585.6161</v>
      </c>
      <c r="F16" s="29">
        <v>1172</v>
      </c>
      <c r="G16" s="29">
        <v>267.2129</v>
      </c>
      <c r="H16" s="29">
        <v>53</v>
      </c>
      <c r="I16" s="29">
        <v>49.1093</v>
      </c>
      <c r="J16" s="23" t="s">
        <v>8</v>
      </c>
      <c r="K16" s="23" t="s">
        <v>8</v>
      </c>
      <c r="L16" s="29">
        <v>10</v>
      </c>
      <c r="M16" s="29">
        <v>4.5172</v>
      </c>
      <c r="N16" s="4"/>
    </row>
    <row r="17" spans="1:14" ht="21.75" customHeight="1">
      <c r="A17" s="28" t="s">
        <v>15</v>
      </c>
      <c r="B17" s="23">
        <f t="shared" si="1"/>
        <v>1731</v>
      </c>
      <c r="C17" s="23">
        <f t="shared" si="2"/>
        <v>646.7732</v>
      </c>
      <c r="D17" s="29">
        <v>927</v>
      </c>
      <c r="E17" s="29">
        <v>419.2297</v>
      </c>
      <c r="F17" s="29">
        <v>737</v>
      </c>
      <c r="G17" s="29">
        <v>168.9511</v>
      </c>
      <c r="H17" s="29">
        <v>64</v>
      </c>
      <c r="I17" s="29">
        <v>57.2284</v>
      </c>
      <c r="J17" s="23" t="s">
        <v>8</v>
      </c>
      <c r="K17" s="23" t="s">
        <v>8</v>
      </c>
      <c r="L17" s="29">
        <v>3</v>
      </c>
      <c r="M17" s="29">
        <v>1.364</v>
      </c>
      <c r="N17" s="4"/>
    </row>
    <row r="18" spans="1:14" ht="21.75" customHeight="1">
      <c r="A18" s="28" t="s">
        <v>16</v>
      </c>
      <c r="B18" s="23">
        <f t="shared" si="1"/>
        <v>3919</v>
      </c>
      <c r="C18" s="23">
        <f t="shared" si="2"/>
        <v>1596.5806000000002</v>
      </c>
      <c r="D18" s="29">
        <v>2870</v>
      </c>
      <c r="E18" s="29">
        <v>1293.8913</v>
      </c>
      <c r="F18" s="29">
        <v>923</v>
      </c>
      <c r="G18" s="29">
        <v>197.4064</v>
      </c>
      <c r="H18" s="29">
        <v>109</v>
      </c>
      <c r="I18" s="29">
        <v>97.2289</v>
      </c>
      <c r="J18" s="23" t="s">
        <v>8</v>
      </c>
      <c r="K18" s="23" t="s">
        <v>8</v>
      </c>
      <c r="L18" s="29">
        <v>17</v>
      </c>
      <c r="M18" s="29">
        <v>8.054</v>
      </c>
      <c r="N18" s="4"/>
    </row>
    <row r="19" spans="1:14" ht="21.75" customHeight="1">
      <c r="A19" s="28" t="s">
        <v>17</v>
      </c>
      <c r="B19" s="23">
        <f t="shared" si="1"/>
        <v>4055</v>
      </c>
      <c r="C19" s="23">
        <f t="shared" si="2"/>
        <v>1744.0437</v>
      </c>
      <c r="D19" s="29">
        <v>3083</v>
      </c>
      <c r="E19" s="29">
        <v>1443.0453</v>
      </c>
      <c r="F19" s="29">
        <v>832</v>
      </c>
      <c r="G19" s="29">
        <v>184.8924</v>
      </c>
      <c r="H19" s="29">
        <v>118</v>
      </c>
      <c r="I19" s="29">
        <v>105.1498</v>
      </c>
      <c r="J19" s="23" t="s">
        <v>8</v>
      </c>
      <c r="K19" s="23" t="s">
        <v>8</v>
      </c>
      <c r="L19" s="29">
        <v>22</v>
      </c>
      <c r="M19" s="29">
        <v>10.9562</v>
      </c>
      <c r="N19" s="4"/>
    </row>
    <row r="20" spans="1:14" ht="21.75" customHeight="1">
      <c r="A20" s="28" t="s">
        <v>18</v>
      </c>
      <c r="B20" s="23">
        <f t="shared" si="1"/>
        <v>3223</v>
      </c>
      <c r="C20" s="23">
        <f t="shared" si="2"/>
        <v>1462.3335</v>
      </c>
      <c r="D20" s="29">
        <v>2412</v>
      </c>
      <c r="E20" s="29">
        <v>1179.9517</v>
      </c>
      <c r="F20" s="29">
        <v>663</v>
      </c>
      <c r="G20" s="29">
        <v>155.4828</v>
      </c>
      <c r="H20" s="29">
        <v>135</v>
      </c>
      <c r="I20" s="29">
        <v>120.1995</v>
      </c>
      <c r="J20" s="23" t="s">
        <v>8</v>
      </c>
      <c r="K20" s="23" t="s">
        <v>8</v>
      </c>
      <c r="L20" s="29">
        <v>13</v>
      </c>
      <c r="M20" s="29">
        <v>6.6995</v>
      </c>
      <c r="N20" s="4"/>
    </row>
    <row r="21" spans="1:14" ht="21.75" customHeight="1">
      <c r="A21" s="28" t="s">
        <v>19</v>
      </c>
      <c r="B21" s="23">
        <f t="shared" si="1"/>
        <v>1831</v>
      </c>
      <c r="C21" s="23">
        <f t="shared" si="2"/>
        <v>745.5575999999999</v>
      </c>
      <c r="D21" s="29">
        <v>1250</v>
      </c>
      <c r="E21" s="29">
        <v>554.9974</v>
      </c>
      <c r="F21" s="29">
        <v>485</v>
      </c>
      <c r="G21" s="29">
        <v>106.7927</v>
      </c>
      <c r="H21" s="29">
        <v>91</v>
      </c>
      <c r="I21" s="29">
        <v>80.9911</v>
      </c>
      <c r="J21" s="23" t="s">
        <v>8</v>
      </c>
      <c r="K21" s="23" t="s">
        <v>8</v>
      </c>
      <c r="L21" s="29">
        <v>5</v>
      </c>
      <c r="M21" s="29">
        <v>2.7764</v>
      </c>
      <c r="N21" s="4"/>
    </row>
    <row r="22" spans="1:14" ht="21.75" customHeight="1">
      <c r="A22" s="28" t="s">
        <v>30</v>
      </c>
      <c r="B22" s="23">
        <f t="shared" si="1"/>
        <v>2413</v>
      </c>
      <c r="C22" s="23">
        <f t="shared" si="2"/>
        <v>981.7714</v>
      </c>
      <c r="D22" s="29">
        <v>1783</v>
      </c>
      <c r="E22" s="29">
        <v>760.8229</v>
      </c>
      <c r="F22" s="29">
        <v>516</v>
      </c>
      <c r="G22" s="29">
        <v>119.6822</v>
      </c>
      <c r="H22" s="29">
        <v>107</v>
      </c>
      <c r="I22" s="29">
        <v>98.2187</v>
      </c>
      <c r="J22" s="23" t="s">
        <v>8</v>
      </c>
      <c r="K22" s="23" t="s">
        <v>8</v>
      </c>
      <c r="L22" s="29">
        <v>7</v>
      </c>
      <c r="M22" s="29">
        <v>3.0476</v>
      </c>
      <c r="N22" s="4"/>
    </row>
    <row r="23" spans="1:14" ht="21.75" customHeight="1">
      <c r="A23" s="28" t="s">
        <v>31</v>
      </c>
      <c r="B23" s="23">
        <f t="shared" si="1"/>
        <v>3724</v>
      </c>
      <c r="C23" s="23">
        <f t="shared" si="2"/>
        <v>1546.5381999999997</v>
      </c>
      <c r="D23" s="29">
        <v>2719</v>
      </c>
      <c r="E23" s="29">
        <v>1232.5774</v>
      </c>
      <c r="F23" s="29">
        <v>861</v>
      </c>
      <c r="G23" s="29">
        <v>192.8907</v>
      </c>
      <c r="H23" s="29">
        <v>122</v>
      </c>
      <c r="I23" s="29">
        <v>109.9022</v>
      </c>
      <c r="J23" s="23" t="s">
        <v>8</v>
      </c>
      <c r="K23" s="23" t="s">
        <v>8</v>
      </c>
      <c r="L23" s="29">
        <v>22</v>
      </c>
      <c r="M23" s="29">
        <v>11.1679</v>
      </c>
      <c r="N23" s="4"/>
    </row>
    <row r="24" spans="1:14" ht="21.75" customHeight="1">
      <c r="A24" s="28" t="s">
        <v>32</v>
      </c>
      <c r="B24" s="23">
        <f t="shared" si="1"/>
        <v>1997</v>
      </c>
      <c r="C24" s="23">
        <f t="shared" si="2"/>
        <v>779.3005</v>
      </c>
      <c r="D24" s="29">
        <v>1487</v>
      </c>
      <c r="E24" s="29">
        <v>623.3273</v>
      </c>
      <c r="F24" s="29">
        <v>427</v>
      </c>
      <c r="G24" s="29">
        <v>84.4692</v>
      </c>
      <c r="H24" s="29">
        <v>78</v>
      </c>
      <c r="I24" s="29">
        <v>69.3078</v>
      </c>
      <c r="J24" s="23" t="s">
        <v>8</v>
      </c>
      <c r="K24" s="23" t="s">
        <v>8</v>
      </c>
      <c r="L24" s="29">
        <v>5</v>
      </c>
      <c r="M24" s="29">
        <v>2.1962</v>
      </c>
      <c r="N24" s="4"/>
    </row>
    <row r="25" spans="1:14" ht="21.75" customHeight="1">
      <c r="A25" s="28" t="s">
        <v>35</v>
      </c>
      <c r="B25" s="23">
        <f t="shared" si="1"/>
        <v>7243</v>
      </c>
      <c r="C25" s="23">
        <f t="shared" si="2"/>
        <v>3176.4263</v>
      </c>
      <c r="D25" s="29">
        <v>5231</v>
      </c>
      <c r="E25" s="29">
        <v>2436.0786</v>
      </c>
      <c r="F25" s="29">
        <v>1577</v>
      </c>
      <c r="G25" s="29">
        <v>361.7703</v>
      </c>
      <c r="H25" s="29">
        <v>404</v>
      </c>
      <c r="I25" s="29">
        <v>363.7664</v>
      </c>
      <c r="J25" s="23" t="s">
        <v>8</v>
      </c>
      <c r="K25" s="23" t="s">
        <v>8</v>
      </c>
      <c r="L25" s="29">
        <v>31</v>
      </c>
      <c r="M25" s="29">
        <v>14.811</v>
      </c>
      <c r="N25" s="4"/>
    </row>
    <row r="26" spans="1:14" ht="21.75" customHeight="1">
      <c r="A26" s="28" t="s">
        <v>36</v>
      </c>
      <c r="B26" s="23">
        <f t="shared" si="1"/>
        <v>1811</v>
      </c>
      <c r="C26" s="23">
        <f t="shared" si="2"/>
        <v>898.6979</v>
      </c>
      <c r="D26" s="29">
        <v>919</v>
      </c>
      <c r="E26" s="29">
        <v>445.8438</v>
      </c>
      <c r="F26" s="29">
        <v>544</v>
      </c>
      <c r="G26" s="29">
        <v>125.0979</v>
      </c>
      <c r="H26" s="29">
        <v>340</v>
      </c>
      <c r="I26" s="29">
        <v>323.764</v>
      </c>
      <c r="J26" s="23" t="s">
        <v>8</v>
      </c>
      <c r="K26" s="23" t="s">
        <v>8</v>
      </c>
      <c r="L26" s="29">
        <v>8</v>
      </c>
      <c r="M26" s="29">
        <v>3.9922</v>
      </c>
      <c r="N26" s="4"/>
    </row>
    <row r="27" spans="1:14" ht="21.75" customHeight="1">
      <c r="A27" s="28" t="s">
        <v>20</v>
      </c>
      <c r="B27" s="23">
        <f t="shared" si="1"/>
        <v>2659</v>
      </c>
      <c r="C27" s="23">
        <f t="shared" si="2"/>
        <v>1148.6572</v>
      </c>
      <c r="D27" s="29">
        <f>695+413+902</f>
        <v>2010</v>
      </c>
      <c r="E27" s="29">
        <v>921.8077</v>
      </c>
      <c r="F27" s="29">
        <f>198+151+176</f>
        <v>525</v>
      </c>
      <c r="G27" s="29">
        <v>119.5358</v>
      </c>
      <c r="H27" s="29">
        <f>37+19+59</f>
        <v>115</v>
      </c>
      <c r="I27" s="29">
        <v>102.9715</v>
      </c>
      <c r="J27" s="23" t="s">
        <v>8</v>
      </c>
      <c r="K27" s="23" t="s">
        <v>8</v>
      </c>
      <c r="L27" s="29">
        <f>5+2+2</f>
        <v>9</v>
      </c>
      <c r="M27" s="29">
        <v>4.3422</v>
      </c>
      <c r="N27" s="4"/>
    </row>
    <row r="28" spans="1:14" ht="21.75" customHeight="1">
      <c r="A28" s="28" t="s">
        <v>21</v>
      </c>
      <c r="B28" s="23">
        <f t="shared" si="1"/>
        <v>3113</v>
      </c>
      <c r="C28" s="23">
        <f t="shared" si="2"/>
        <v>1394.9876</v>
      </c>
      <c r="D28" s="29">
        <v>2276</v>
      </c>
      <c r="E28" s="29">
        <v>1125.4078</v>
      </c>
      <c r="F28" s="29">
        <f>95+213+246+168</f>
        <v>722</v>
      </c>
      <c r="G28" s="29">
        <v>167.5638</v>
      </c>
      <c r="H28" s="29">
        <f>9+32+23+44</f>
        <v>108</v>
      </c>
      <c r="I28" s="29">
        <v>98.2188</v>
      </c>
      <c r="J28" s="23" t="s">
        <v>8</v>
      </c>
      <c r="K28" s="23" t="s">
        <v>8</v>
      </c>
      <c r="L28" s="29">
        <f>1+2+0+4</f>
        <v>7</v>
      </c>
      <c r="M28" s="29">
        <v>3.7972</v>
      </c>
      <c r="N28" s="4"/>
    </row>
    <row r="29" spans="1:14" ht="21.75" customHeight="1">
      <c r="A29" s="28" t="s">
        <v>22</v>
      </c>
      <c r="B29" s="23">
        <f t="shared" si="1"/>
        <v>1470</v>
      </c>
      <c r="C29" s="23">
        <f t="shared" si="2"/>
        <v>644.4849</v>
      </c>
      <c r="D29" s="29">
        <v>1018</v>
      </c>
      <c r="E29" s="29">
        <v>507.0822</v>
      </c>
      <c r="F29" s="29">
        <v>393</v>
      </c>
      <c r="G29" s="29">
        <v>89.0717</v>
      </c>
      <c r="H29" s="29">
        <v>47</v>
      </c>
      <c r="I29" s="29">
        <v>42.1787</v>
      </c>
      <c r="J29" s="23" t="s">
        <v>8</v>
      </c>
      <c r="K29" s="23" t="s">
        <v>8</v>
      </c>
      <c r="L29" s="29">
        <v>12</v>
      </c>
      <c r="M29" s="29">
        <v>6.1523</v>
      </c>
      <c r="N29" s="4"/>
    </row>
    <row r="30" spans="1:14" ht="21.75" customHeight="1">
      <c r="A30" s="28" t="s">
        <v>23</v>
      </c>
      <c r="B30" s="23">
        <f t="shared" si="1"/>
        <v>2088</v>
      </c>
      <c r="C30" s="23">
        <f t="shared" si="2"/>
        <v>927.9673</v>
      </c>
      <c r="D30" s="29">
        <f>892+613</f>
        <v>1505</v>
      </c>
      <c r="E30" s="29">
        <v>742.9967</v>
      </c>
      <c r="F30" s="29">
        <f>270+241</f>
        <v>511</v>
      </c>
      <c r="G30" s="29">
        <v>123.7302</v>
      </c>
      <c r="H30" s="29">
        <f>43+26</f>
        <v>69</v>
      </c>
      <c r="I30" s="29">
        <v>60.0009</v>
      </c>
      <c r="J30" s="23" t="s">
        <v>8</v>
      </c>
      <c r="K30" s="23" t="s">
        <v>8</v>
      </c>
      <c r="L30" s="29">
        <v>3</v>
      </c>
      <c r="M30" s="29">
        <v>1.2395</v>
      </c>
      <c r="N30" s="4"/>
    </row>
    <row r="31" spans="1:14" ht="21.75" customHeight="1">
      <c r="A31" s="28" t="s">
        <v>24</v>
      </c>
      <c r="B31" s="23">
        <f t="shared" si="1"/>
        <v>2949</v>
      </c>
      <c r="C31" s="23">
        <f t="shared" si="2"/>
        <v>1314.6447</v>
      </c>
      <c r="D31" s="29">
        <f>300+503+109+478+347+634</f>
        <v>2371</v>
      </c>
      <c r="E31" s="29">
        <v>1112.2548</v>
      </c>
      <c r="F31" s="29">
        <f>58+86+9+82+67+167</f>
        <v>469</v>
      </c>
      <c r="G31" s="29">
        <v>111.2986</v>
      </c>
      <c r="H31" s="29">
        <f>11+14+7+29+12+23</f>
        <v>96</v>
      </c>
      <c r="I31" s="29">
        <v>84.7536</v>
      </c>
      <c r="J31" s="23" t="s">
        <v>8</v>
      </c>
      <c r="K31" s="23" t="s">
        <v>8</v>
      </c>
      <c r="L31" s="29">
        <f>3+4+3+1+2</f>
        <v>13</v>
      </c>
      <c r="M31" s="29">
        <v>6.3377</v>
      </c>
      <c r="N31" s="4"/>
    </row>
    <row r="32" spans="1:14" ht="21.75" customHeight="1">
      <c r="A32" s="28" t="s">
        <v>25</v>
      </c>
      <c r="B32" s="23">
        <f t="shared" si="1"/>
        <v>5536</v>
      </c>
      <c r="C32" s="23">
        <f t="shared" si="2"/>
        <v>2460.2263999999996</v>
      </c>
      <c r="D32" s="29">
        <f>775+318+878+696+1522</f>
        <v>4189</v>
      </c>
      <c r="E32" s="29">
        <v>2005.8153</v>
      </c>
      <c r="F32" s="29">
        <f>256+116+358+192+206</f>
        <v>1128</v>
      </c>
      <c r="G32" s="29">
        <v>267.3227</v>
      </c>
      <c r="H32" s="29">
        <f>35+12+32+40+72</f>
        <v>191</v>
      </c>
      <c r="I32" s="29">
        <v>173.4671</v>
      </c>
      <c r="J32" s="23" t="s">
        <v>8</v>
      </c>
      <c r="K32" s="23" t="s">
        <v>8</v>
      </c>
      <c r="L32" s="29">
        <f>1+8+4+15</f>
        <v>28</v>
      </c>
      <c r="M32" s="29">
        <v>13.6213</v>
      </c>
      <c r="N32" s="4"/>
    </row>
    <row r="33" spans="1:14" ht="21.75" customHeight="1">
      <c r="A33" s="28" t="s">
        <v>26</v>
      </c>
      <c r="B33" s="23">
        <f t="shared" si="1"/>
        <v>752</v>
      </c>
      <c r="C33" s="23">
        <f t="shared" si="2"/>
        <v>313.91999999999996</v>
      </c>
      <c r="D33" s="29">
        <v>555</v>
      </c>
      <c r="E33" s="29">
        <v>245.3011</v>
      </c>
      <c r="F33" s="29">
        <v>153</v>
      </c>
      <c r="G33" s="29">
        <v>32.4345</v>
      </c>
      <c r="H33" s="29">
        <v>37</v>
      </c>
      <c r="I33" s="29">
        <v>32.6737</v>
      </c>
      <c r="J33" s="23" t="s">
        <v>8</v>
      </c>
      <c r="K33" s="23" t="s">
        <v>8</v>
      </c>
      <c r="L33" s="29">
        <v>7</v>
      </c>
      <c r="M33" s="29">
        <v>3.5107</v>
      </c>
      <c r="N33" s="4"/>
    </row>
    <row r="34" spans="1:14" ht="21.75" customHeight="1">
      <c r="A34" s="28" t="s">
        <v>38</v>
      </c>
      <c r="B34" s="23">
        <f t="shared" si="1"/>
        <v>2006</v>
      </c>
      <c r="C34" s="23">
        <f t="shared" si="2"/>
        <v>866.6741999999999</v>
      </c>
      <c r="D34" s="29">
        <f>1163+268</f>
        <v>1431</v>
      </c>
      <c r="E34" s="29">
        <v>641.9145</v>
      </c>
      <c r="F34" s="29">
        <f>324+103</f>
        <v>427</v>
      </c>
      <c r="G34" s="29">
        <v>97.2811</v>
      </c>
      <c r="H34" s="29">
        <f>115+20</f>
        <v>135</v>
      </c>
      <c r="I34" s="29">
        <v>121.1895</v>
      </c>
      <c r="J34" s="23" t="s">
        <v>8</v>
      </c>
      <c r="K34" s="23" t="s">
        <v>8</v>
      </c>
      <c r="L34" s="29">
        <f>9+4</f>
        <v>13</v>
      </c>
      <c r="M34" s="29">
        <v>6.2891</v>
      </c>
      <c r="N34" s="4"/>
    </row>
    <row r="35" spans="1:14" ht="21.75" customHeight="1">
      <c r="A35" s="28" t="s">
        <v>27</v>
      </c>
      <c r="B35" s="23">
        <f t="shared" si="1"/>
        <v>4260</v>
      </c>
      <c r="C35" s="23">
        <f t="shared" si="2"/>
        <v>1725.3098</v>
      </c>
      <c r="D35" s="29">
        <f>442+611+262+183+275+138+184+326+892</f>
        <v>3313</v>
      </c>
      <c r="E35" s="29">
        <v>1403.3893</v>
      </c>
      <c r="F35" s="29">
        <v>756</v>
      </c>
      <c r="G35" s="29">
        <v>157.1071</v>
      </c>
      <c r="H35" s="29">
        <f>28+28+21+8+9+3+11+20+39</f>
        <v>167</v>
      </c>
      <c r="I35" s="29">
        <v>152.6747</v>
      </c>
      <c r="J35" s="23" t="s">
        <v>8</v>
      </c>
      <c r="K35" s="23" t="s">
        <v>8</v>
      </c>
      <c r="L35" s="29">
        <f>3+5+1+3+3+1+1+7</f>
        <v>24</v>
      </c>
      <c r="M35" s="29">
        <v>12.1387</v>
      </c>
      <c r="N35" s="4"/>
    </row>
    <row r="36" spans="1:14" ht="21.75" customHeight="1">
      <c r="A36" s="16" t="s">
        <v>28</v>
      </c>
      <c r="B36" s="31">
        <f t="shared" si="1"/>
        <v>593</v>
      </c>
      <c r="C36" s="32">
        <f t="shared" si="2"/>
        <v>260.9759</v>
      </c>
      <c r="D36" s="30">
        <v>444</v>
      </c>
      <c r="E36" s="30">
        <v>214.3857</v>
      </c>
      <c r="F36" s="30">
        <v>130</v>
      </c>
      <c r="G36" s="30">
        <v>29.3091</v>
      </c>
      <c r="H36" s="30">
        <v>18</v>
      </c>
      <c r="I36" s="30">
        <v>16.8318</v>
      </c>
      <c r="J36" s="30" t="s">
        <v>46</v>
      </c>
      <c r="K36" s="30" t="s">
        <v>46</v>
      </c>
      <c r="L36" s="30">
        <v>1</v>
      </c>
      <c r="M36" s="30">
        <v>0.4493</v>
      </c>
      <c r="N36" s="4"/>
    </row>
    <row r="37" ht="11.25">
      <c r="A37" s="3" t="s">
        <v>33</v>
      </c>
    </row>
    <row r="38" ht="11.25">
      <c r="A38" s="2" t="s">
        <v>34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2009-03-19T05:35:36Z</cp:lastPrinted>
  <dcterms:created xsi:type="dcterms:W3CDTF">2006-09-26T02:54:54Z</dcterms:created>
  <dcterms:modified xsi:type="dcterms:W3CDTF">2010-03-15T06:22:00Z</dcterms:modified>
  <cp:category/>
  <cp:version/>
  <cp:contentType/>
  <cp:contentStatus/>
</cp:coreProperties>
</file>