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16" sheetId="1" r:id="rId1"/>
  </sheets>
  <externalReferences>
    <externalReference r:id="rId4"/>
  </externalReferences>
  <definedNames>
    <definedName name="DATA" localSheetId="0">'11-16'!$B$14:$F$26,'11-16'!$B$36:$F$48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'11-16'!$B$14</definedName>
    <definedName name="K_TOP2" localSheetId="0">'11-16'!$B$36</definedName>
    <definedName name="Last1" localSheetId="0">'11-16'!#REF!</definedName>
    <definedName name="Last2" localSheetId="0">'11-16'!#REF!</definedName>
    <definedName name="_xlnm.Print_Area" localSheetId="0">'11-16'!$A$1:$F$51</definedName>
    <definedName name="SIKI1" localSheetId="0">'11-16'!#REF!</definedName>
    <definedName name="SIKI2" localSheetId="0">'11-16'!#REF!</definedName>
    <definedName name="Tag1" localSheetId="0">'11-16'!#REF!</definedName>
    <definedName name="Tag2" localSheetId="0">'11-16'!#REF!</definedName>
    <definedName name="Top1" localSheetId="0">'11-16'!$A$10</definedName>
    <definedName name="TOP2" localSheetId="0">'11-16'!$A$32</definedName>
  </definedNames>
  <calcPr fullCalcOnLoad="1"/>
</workbook>
</file>

<file path=xl/sharedStrings.xml><?xml version="1.0" encoding="utf-8"?>
<sst xmlns="http://schemas.openxmlformats.org/spreadsheetml/2006/main" count="68" uniqueCount="40">
  <si>
    <t>熊本空港発着</t>
  </si>
  <si>
    <t>１　出発便</t>
  </si>
  <si>
    <t>年月・路線</t>
  </si>
  <si>
    <t>輸送量</t>
  </si>
  <si>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</si>
  <si>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</si>
  <si>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</si>
  <si>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</si>
  <si>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</si>
  <si>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</si>
  <si>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</si>
  <si>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</si>
  <si>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</si>
  <si>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</si>
  <si>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</si>
  <si>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　到着便</t>
  </si>
  <si>
    <t>１）各月のデータは毎月関係所属から報告されたものである。</t>
  </si>
  <si>
    <t>全日本空輸（株）</t>
  </si>
  <si>
    <t>２）郵袋を除く。</t>
  </si>
  <si>
    <t>総数</t>
  </si>
  <si>
    <t>東京線</t>
  </si>
  <si>
    <t>大阪線</t>
  </si>
  <si>
    <t>名古屋線</t>
  </si>
  <si>
    <t>沖縄線</t>
  </si>
  <si>
    <t>(伊丹)</t>
  </si>
  <si>
    <t>東京線</t>
  </si>
  <si>
    <t>大阪線</t>
  </si>
  <si>
    <t>名古屋線</t>
  </si>
  <si>
    <t>沖縄線</t>
  </si>
  <si>
    <t>(伊丹)</t>
  </si>
  <si>
    <t>　（単位：ｔ）</t>
  </si>
  <si>
    <t>日本航空（株）</t>
  </si>
  <si>
    <t>平成２２年</t>
  </si>
  <si>
    <t>　　２３　</t>
  </si>
  <si>
    <t>　　２４　</t>
  </si>
  <si>
    <t>　　２５　</t>
  </si>
  <si>
    <t>　　２６　</t>
  </si>
  <si>
    <t>平成２６年１月</t>
  </si>
  <si>
    <t>１１－１６　航空貨物路線別輸送実績（平成２２～平成２６年）</t>
  </si>
  <si>
    <t>３）平成24年以降、（単位：kg）。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</si>
</sst>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3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name val="ＭＳ Ｐ明朝"/>
      <family val="1"/>
    </font>
    <font>
      <sz val="9"/>
      <color indexed="5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7" borderId="4" applyNumberFormat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1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1" fillId="0" borderId="0" xfId="0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vertical="center"/>
      <protection/>
    </xf>
    <xf numFmtId="3" fontId="10" fillId="0" borderId="0" xfId="0" applyFont="1" applyFill="1" applyAlignment="1">
      <alignment horizontal="right"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Border="1" applyAlignment="1">
      <alignment horizontal="right" vertical="center"/>
    </xf>
    <xf numFmtId="3" fontId="12" fillId="0" borderId="10" xfId="0" applyFont="1" applyFill="1" applyBorder="1" applyAlignment="1">
      <alignment vertical="center"/>
    </xf>
    <xf numFmtId="3" fontId="12" fillId="0" borderId="11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 applyProtection="1">
      <alignment horizontal="center" vertical="center"/>
      <protection/>
    </xf>
    <xf numFmtId="3" fontId="12" fillId="0" borderId="13" xfId="0" applyFont="1" applyFill="1" applyBorder="1" applyAlignment="1">
      <alignment vertical="center"/>
    </xf>
    <xf numFmtId="3" fontId="12" fillId="0" borderId="13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>
      <alignment vertical="center"/>
    </xf>
    <xf numFmtId="3" fontId="12" fillId="0" borderId="14" xfId="0" applyFont="1" applyFill="1" applyBorder="1" applyAlignment="1" applyProtection="1">
      <alignment horizontal="center" vertical="center"/>
      <protection/>
    </xf>
    <xf numFmtId="3" fontId="13" fillId="0" borderId="10" xfId="0" applyFont="1" applyFill="1" applyBorder="1" applyAlignment="1" applyProtection="1" quotePrefix="1">
      <alignment horizontal="center" vertical="center"/>
      <protection/>
    </xf>
    <xf numFmtId="201" fontId="12" fillId="0" borderId="15" xfId="0" applyNumberFormat="1" applyFont="1" applyFill="1" applyBorder="1" applyAlignment="1" applyProtection="1">
      <alignment vertical="center"/>
      <protection/>
    </xf>
    <xf numFmtId="3" fontId="13" fillId="0" borderId="12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12" xfId="0" applyFont="1" applyFill="1" applyBorder="1" applyAlignment="1" applyProtection="1" quotePrefix="1">
      <alignment horizontal="center" vertical="center"/>
      <protection/>
    </xf>
    <xf numFmtId="3" fontId="13" fillId="0" borderId="12" xfId="0" applyFont="1" applyFill="1" applyBorder="1" applyAlignment="1" applyProtection="1" quotePrefix="1">
      <alignment horizontal="right" vertical="center"/>
      <protection/>
    </xf>
    <xf numFmtId="3" fontId="13" fillId="0" borderId="16" xfId="0" applyFont="1" applyFill="1" applyBorder="1" applyAlignment="1" applyProtection="1" quotePrefix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Font="1" applyFill="1" applyBorder="1" applyAlignment="1" applyProtection="1">
      <alignment vertical="center"/>
      <protection/>
    </xf>
    <xf numFmtId="3" fontId="12" fillId="0" borderId="0" xfId="0" applyFont="1" applyFill="1" applyBorder="1" applyAlignment="1" applyProtection="1">
      <alignment horizontal="left" vertical="center"/>
      <protection/>
    </xf>
    <xf numFmtId="3" fontId="12" fillId="0" borderId="0" xfId="0" applyFont="1" applyFill="1" applyAlignment="1">
      <alignment vertical="center"/>
    </xf>
    <xf numFmtId="3" fontId="12" fillId="0" borderId="0" xfId="0" applyFont="1" applyFill="1" applyAlignment="1" applyProtection="1">
      <alignment horizontal="left" vertical="center"/>
      <protection/>
    </xf>
    <xf numFmtId="3" fontId="12" fillId="0" borderId="17" xfId="0" applyFont="1" applyFill="1" applyBorder="1" applyAlignment="1" applyProtection="1">
      <alignment horizontal="center" vertical="center"/>
      <protection/>
    </xf>
    <xf numFmtId="3" fontId="12" fillId="0" borderId="18" xfId="0" applyFont="1" applyFill="1" applyBorder="1" applyAlignment="1" applyProtection="1">
      <alignment horizontal="center" vertical="center"/>
      <protection/>
    </xf>
    <xf numFmtId="38" fontId="15" fillId="0" borderId="0" xfId="49" applyFont="1" applyBorder="1" applyAlignment="1">
      <alignment vertical="center"/>
    </xf>
    <xf numFmtId="3" fontId="16" fillId="0" borderId="0" xfId="0" applyFont="1" applyFill="1" applyAlignment="1">
      <alignment vertical="center"/>
    </xf>
    <xf numFmtId="201" fontId="17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Font="1" applyFill="1" applyBorder="1" applyAlignment="1">
      <alignment vertical="center"/>
    </xf>
    <xf numFmtId="201" fontId="12" fillId="0" borderId="19" xfId="0" applyNumberFormat="1" applyFont="1" applyFill="1" applyBorder="1" applyAlignment="1" applyProtection="1">
      <alignment horizontal="right" vertical="center"/>
      <protection/>
    </xf>
    <xf numFmtId="3" fontId="12" fillId="0" borderId="19" xfId="0" applyFont="1" applyFill="1" applyBorder="1" applyAlignment="1">
      <alignment vertical="center"/>
    </xf>
    <xf numFmtId="201" fontId="17" fillId="0" borderId="20" xfId="0" applyNumberFormat="1" applyFont="1" applyFill="1" applyBorder="1" applyAlignment="1" applyProtection="1">
      <alignment horizontal="right" vertical="center"/>
      <protection/>
    </xf>
    <xf numFmtId="201" fontId="12" fillId="0" borderId="20" xfId="0" applyNumberFormat="1" applyFont="1" applyFill="1" applyBorder="1" applyAlignment="1" applyProtection="1">
      <alignment horizontal="right" vertical="center"/>
      <protection/>
    </xf>
    <xf numFmtId="201" fontId="12" fillId="0" borderId="13" xfId="0" applyNumberFormat="1" applyFont="1" applyFill="1" applyBorder="1" applyAlignment="1" applyProtection="1">
      <alignment horizontal="right" vertical="center"/>
      <protection/>
    </xf>
    <xf numFmtId="3" fontId="37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3"/>
  <sheetViews>
    <sheetView showGridLines="0" tabSelected="1" zoomScale="130" zoomScaleNormal="130" zoomScalePageLayoutView="0" workbookViewId="0" topLeftCell="A1">
      <selection activeCell="A53" sqref="A53"/>
    </sheetView>
  </sheetViews>
  <sheetFormatPr defaultColWidth="10.59765625" defaultRowHeight="15"/>
  <cols>
    <col min="1" max="1" width="8.59765625" style="1" customWidth="1"/>
    <col min="2" max="6" width="11.59765625" style="1" customWidth="1"/>
    <col min="7" max="16384" width="10.59765625" style="1" customWidth="1"/>
  </cols>
  <sheetData>
    <row r="1" spans="1:6" ht="19.5" customHeight="1">
      <c r="A1" s="40" t="s">
        <v>38</v>
      </c>
      <c r="B1" s="32"/>
      <c r="C1" s="32"/>
      <c r="D1" s="32"/>
      <c r="E1" s="32"/>
      <c r="F1" s="32"/>
    </row>
    <row r="2" ht="9.75" customHeight="1">
      <c r="A2" s="2"/>
    </row>
    <row r="3" ht="12" customHeight="1">
      <c r="A3" s="1" t="s">
        <v>0</v>
      </c>
    </row>
    <row r="4" ht="12" customHeight="1">
      <c r="A4" s="3" t="s">
        <v>1</v>
      </c>
    </row>
    <row r="5" spans="1:6" ht="12" customHeight="1">
      <c r="A5" s="5"/>
      <c r="F5" s="4" t="s">
        <v>31</v>
      </c>
    </row>
    <row r="6" spans="1:6" ht="12" customHeight="1">
      <c r="A6" s="6" t="s">
        <v>30</v>
      </c>
      <c r="B6" s="7"/>
      <c r="C6" s="7"/>
      <c r="D6" s="7"/>
      <c r="E6" s="7"/>
      <c r="F6" s="8" t="s">
        <v>17</v>
      </c>
    </row>
    <row r="7" spans="1:6" ht="12" customHeight="1">
      <c r="A7" s="9"/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</row>
    <row r="8" spans="1:6" ht="12" customHeight="1">
      <c r="A8" s="11" t="s">
        <v>2</v>
      </c>
      <c r="B8" s="12"/>
      <c r="C8" s="12"/>
      <c r="D8" s="13" t="s">
        <v>24</v>
      </c>
      <c r="E8" s="12"/>
      <c r="F8" s="12"/>
    </row>
    <row r="9" spans="1:6" ht="12" customHeight="1">
      <c r="A9" s="14"/>
      <c r="B9" s="15" t="s">
        <v>3</v>
      </c>
      <c r="C9" s="15" t="s">
        <v>3</v>
      </c>
      <c r="D9" s="15" t="s">
        <v>3</v>
      </c>
      <c r="E9" s="15" t="s">
        <v>3</v>
      </c>
      <c r="F9" s="29" t="s">
        <v>3</v>
      </c>
    </row>
    <row r="10" spans="1:6" ht="15.75" customHeight="1">
      <c r="A10" s="16" t="s">
        <v>32</v>
      </c>
      <c r="B10" s="17">
        <v>15735</v>
      </c>
      <c r="C10" s="17">
        <v>13545</v>
      </c>
      <c r="D10" s="17">
        <v>1927</v>
      </c>
      <c r="E10" s="17">
        <v>121</v>
      </c>
      <c r="F10" s="17">
        <v>142</v>
      </c>
    </row>
    <row r="11" spans="1:6" ht="15.75" customHeight="1">
      <c r="A11" s="18" t="s">
        <v>33</v>
      </c>
      <c r="B11" s="19">
        <v>12442</v>
      </c>
      <c r="C11" s="19">
        <v>10538</v>
      </c>
      <c r="D11" s="19">
        <v>1361</v>
      </c>
      <c r="E11" s="19">
        <v>310</v>
      </c>
      <c r="F11" s="19">
        <v>233</v>
      </c>
    </row>
    <row r="12" spans="1:6" ht="15.75" customHeight="1">
      <c r="A12" s="18" t="s">
        <v>34</v>
      </c>
      <c r="B12" s="19">
        <v>11924227</v>
      </c>
      <c r="C12" s="19">
        <v>10509745</v>
      </c>
      <c r="D12" s="19">
        <v>827587</v>
      </c>
      <c r="E12" s="19">
        <v>257131</v>
      </c>
      <c r="F12" s="19">
        <v>329764</v>
      </c>
    </row>
    <row r="13" spans="1:6" ht="15.75" customHeight="1">
      <c r="A13" s="18" t="s">
        <v>35</v>
      </c>
      <c r="B13" s="20">
        <v>10630812</v>
      </c>
      <c r="C13" s="20">
        <v>9257970</v>
      </c>
      <c r="D13" s="20">
        <v>726307</v>
      </c>
      <c r="E13" s="20">
        <v>301644</v>
      </c>
      <c r="F13" s="20">
        <v>344891</v>
      </c>
    </row>
    <row r="14" spans="1:6" ht="15.75" customHeight="1">
      <c r="A14" s="21" t="s">
        <v>36</v>
      </c>
      <c r="B14" s="37">
        <f>SUM(B15:B26)</f>
        <v>10595113</v>
      </c>
      <c r="C14" s="33">
        <f>SUM(C15:C26)</f>
        <v>9370106</v>
      </c>
      <c r="D14" s="33">
        <f>SUM(D15:D26)</f>
        <v>672014</v>
      </c>
      <c r="E14" s="33">
        <f>SUM(E15:E26)</f>
        <v>336118</v>
      </c>
      <c r="F14" s="33">
        <f>SUM(F15:F26)</f>
        <v>216875</v>
      </c>
    </row>
    <row r="15" spans="1:6" ht="15.75" customHeight="1">
      <c r="A15" s="22" t="s">
        <v>37</v>
      </c>
      <c r="B15" s="38">
        <f>SUM(C15:F15)</f>
        <v>780213</v>
      </c>
      <c r="C15" s="34">
        <v>683447</v>
      </c>
      <c r="D15" s="34">
        <v>60897</v>
      </c>
      <c r="E15" s="34">
        <v>14439</v>
      </c>
      <c r="F15" s="20">
        <v>21430</v>
      </c>
    </row>
    <row r="16" spans="1:6" ht="15.75" customHeight="1">
      <c r="A16" s="22" t="s">
        <v>4</v>
      </c>
      <c r="B16" s="38">
        <f aca="true" t="shared" si="0" ref="B16:B26">SUM(C16:F16)</f>
        <v>800379</v>
      </c>
      <c r="C16" s="34">
        <v>707099</v>
      </c>
      <c r="D16" s="27">
        <v>57662</v>
      </c>
      <c r="E16" s="27">
        <v>14623</v>
      </c>
      <c r="F16" s="34">
        <v>20995</v>
      </c>
    </row>
    <row r="17" spans="1:6" ht="15.75" customHeight="1">
      <c r="A17" s="22" t="s">
        <v>5</v>
      </c>
      <c r="B17" s="38">
        <f t="shared" si="0"/>
        <v>977964</v>
      </c>
      <c r="C17" s="34">
        <v>873423</v>
      </c>
      <c r="D17" s="27">
        <v>63720</v>
      </c>
      <c r="E17" s="27">
        <v>19433</v>
      </c>
      <c r="F17" s="27">
        <v>21388</v>
      </c>
    </row>
    <row r="18" spans="1:6" ht="15.75" customHeight="1">
      <c r="A18" s="22" t="s">
        <v>6</v>
      </c>
      <c r="B18" s="38">
        <f t="shared" si="0"/>
        <v>884770</v>
      </c>
      <c r="C18" s="34">
        <v>796103</v>
      </c>
      <c r="D18" s="27">
        <v>55995</v>
      </c>
      <c r="E18" s="27">
        <v>25230</v>
      </c>
      <c r="F18" s="20">
        <v>7442</v>
      </c>
    </row>
    <row r="19" spans="1:6" ht="15.75" customHeight="1">
      <c r="A19" s="22" t="s">
        <v>7</v>
      </c>
      <c r="B19" s="38">
        <f t="shared" si="0"/>
        <v>898421</v>
      </c>
      <c r="C19" s="34">
        <v>809448</v>
      </c>
      <c r="D19" s="27">
        <v>50211</v>
      </c>
      <c r="E19" s="27">
        <v>32599</v>
      </c>
      <c r="F19" s="27">
        <v>6163</v>
      </c>
    </row>
    <row r="20" spans="1:6" ht="15.75" customHeight="1">
      <c r="A20" s="22" t="s">
        <v>8</v>
      </c>
      <c r="B20" s="38">
        <f t="shared" si="0"/>
        <v>913549</v>
      </c>
      <c r="C20" s="34">
        <v>811401</v>
      </c>
      <c r="D20" s="27">
        <v>50144</v>
      </c>
      <c r="E20" s="27">
        <v>38709</v>
      </c>
      <c r="F20" s="27">
        <v>13295</v>
      </c>
    </row>
    <row r="21" spans="1:6" ht="15.75" customHeight="1">
      <c r="A21" s="22" t="s">
        <v>9</v>
      </c>
      <c r="B21" s="38">
        <f t="shared" si="0"/>
        <v>815846</v>
      </c>
      <c r="C21" s="34">
        <v>705355</v>
      </c>
      <c r="D21" s="27">
        <v>55244</v>
      </c>
      <c r="E21" s="27">
        <v>40026</v>
      </c>
      <c r="F21" s="27">
        <v>15221</v>
      </c>
    </row>
    <row r="22" spans="1:6" ht="15.75" customHeight="1">
      <c r="A22" s="22" t="s">
        <v>10</v>
      </c>
      <c r="B22" s="38">
        <f t="shared" si="0"/>
        <v>843691</v>
      </c>
      <c r="C22" s="34">
        <v>706078</v>
      </c>
      <c r="D22" s="27">
        <v>60142</v>
      </c>
      <c r="E22" s="27">
        <v>51814</v>
      </c>
      <c r="F22" s="27">
        <v>25657</v>
      </c>
    </row>
    <row r="23" spans="1:6" ht="15.75" customHeight="1">
      <c r="A23" s="22" t="s">
        <v>11</v>
      </c>
      <c r="B23" s="38">
        <f t="shared" si="0"/>
        <v>751008</v>
      </c>
      <c r="C23" s="34">
        <v>632373</v>
      </c>
      <c r="D23" s="27">
        <v>56940</v>
      </c>
      <c r="E23" s="27">
        <v>43921</v>
      </c>
      <c r="F23" s="27">
        <v>17774</v>
      </c>
    </row>
    <row r="24" spans="1:6" ht="15.75" customHeight="1">
      <c r="A24" s="22" t="s">
        <v>12</v>
      </c>
      <c r="B24" s="38">
        <f t="shared" si="0"/>
        <v>869829</v>
      </c>
      <c r="C24" s="34">
        <v>779697</v>
      </c>
      <c r="D24" s="27">
        <v>47617</v>
      </c>
      <c r="E24" s="27">
        <v>20858</v>
      </c>
      <c r="F24" s="27">
        <v>21657</v>
      </c>
    </row>
    <row r="25" spans="1:6" ht="15.75" customHeight="1">
      <c r="A25" s="22" t="s">
        <v>13</v>
      </c>
      <c r="B25" s="38">
        <f t="shared" si="0"/>
        <v>826003</v>
      </c>
      <c r="C25" s="34">
        <v>743958</v>
      </c>
      <c r="D25" s="27">
        <v>48657</v>
      </c>
      <c r="E25" s="27">
        <v>11755</v>
      </c>
      <c r="F25" s="27">
        <v>21633</v>
      </c>
    </row>
    <row r="26" spans="1:6" ht="15.75" customHeight="1">
      <c r="A26" s="23" t="s">
        <v>14</v>
      </c>
      <c r="B26" s="39">
        <f t="shared" si="0"/>
        <v>1233440</v>
      </c>
      <c r="C26" s="35">
        <v>1121724</v>
      </c>
      <c r="D26" s="36">
        <v>64785</v>
      </c>
      <c r="E26" s="36">
        <v>22711</v>
      </c>
      <c r="F26" s="36">
        <v>24220</v>
      </c>
    </row>
    <row r="27" spans="1:6" ht="30" customHeight="1">
      <c r="A27" s="7"/>
      <c r="B27" s="7"/>
      <c r="C27" s="24"/>
      <c r="D27" s="24"/>
      <c r="E27" s="24"/>
      <c r="F27" s="24"/>
    </row>
    <row r="28" spans="1:6" ht="12" customHeight="1">
      <c r="A28" s="25" t="s">
        <v>15</v>
      </c>
      <c r="B28" s="7"/>
      <c r="C28" s="24"/>
      <c r="D28" s="24"/>
      <c r="E28" s="24"/>
      <c r="F28" s="24"/>
    </row>
    <row r="29" spans="1:6" ht="12" customHeight="1">
      <c r="A29" s="9"/>
      <c r="B29" s="10" t="s">
        <v>19</v>
      </c>
      <c r="C29" s="10" t="s">
        <v>25</v>
      </c>
      <c r="D29" s="10" t="s">
        <v>26</v>
      </c>
      <c r="E29" s="10" t="s">
        <v>27</v>
      </c>
      <c r="F29" s="10" t="s">
        <v>28</v>
      </c>
    </row>
    <row r="30" spans="1:6" ht="12" customHeight="1">
      <c r="A30" s="11" t="s">
        <v>2</v>
      </c>
      <c r="B30" s="12"/>
      <c r="C30" s="12"/>
      <c r="D30" s="13" t="s">
        <v>29</v>
      </c>
      <c r="E30" s="12"/>
      <c r="F30" s="12"/>
    </row>
    <row r="31" spans="1:6" ht="12" customHeight="1">
      <c r="A31" s="14"/>
      <c r="B31" s="30" t="s">
        <v>3</v>
      </c>
      <c r="C31" s="30" t="s">
        <v>3</v>
      </c>
      <c r="D31" s="30" t="s">
        <v>3</v>
      </c>
      <c r="E31" s="30" t="s">
        <v>3</v>
      </c>
      <c r="F31" s="29" t="s">
        <v>3</v>
      </c>
    </row>
    <row r="32" spans="1:6" ht="15.75" customHeight="1">
      <c r="A32" s="16" t="s">
        <v>32</v>
      </c>
      <c r="B32" s="17">
        <v>8890</v>
      </c>
      <c r="C32" s="17">
        <v>7746</v>
      </c>
      <c r="D32" s="17">
        <v>1087</v>
      </c>
      <c r="E32" s="17">
        <v>30</v>
      </c>
      <c r="F32" s="17">
        <v>27</v>
      </c>
    </row>
    <row r="33" spans="1:6" ht="15.75" customHeight="1">
      <c r="A33" s="18" t="s">
        <v>33</v>
      </c>
      <c r="B33" s="19">
        <v>6800</v>
      </c>
      <c r="C33" s="19">
        <v>6065</v>
      </c>
      <c r="D33" s="19">
        <v>685</v>
      </c>
      <c r="E33" s="19">
        <v>27</v>
      </c>
      <c r="F33" s="19">
        <v>23</v>
      </c>
    </row>
    <row r="34" spans="1:6" ht="15.75" customHeight="1">
      <c r="A34" s="18" t="s">
        <v>34</v>
      </c>
      <c r="B34" s="19">
        <v>5859642</v>
      </c>
      <c r="C34" s="20">
        <v>4925804</v>
      </c>
      <c r="D34" s="20">
        <v>734398</v>
      </c>
      <c r="E34" s="20">
        <v>179662</v>
      </c>
      <c r="F34" s="20">
        <v>19778</v>
      </c>
    </row>
    <row r="35" spans="1:6" ht="15.75" customHeight="1">
      <c r="A35" s="18" t="s">
        <v>35</v>
      </c>
      <c r="B35" s="20">
        <v>5394619</v>
      </c>
      <c r="C35" s="20">
        <v>4641047</v>
      </c>
      <c r="D35" s="20">
        <v>561188</v>
      </c>
      <c r="E35" s="20">
        <v>172544</v>
      </c>
      <c r="F35" s="20">
        <v>19840</v>
      </c>
    </row>
    <row r="36" spans="1:6" ht="15.75" customHeight="1">
      <c r="A36" s="21" t="s">
        <v>36</v>
      </c>
      <c r="B36" s="33">
        <f>SUM(B37:B48)</f>
        <v>6144253</v>
      </c>
      <c r="C36" s="33">
        <f>SUM(C37:C48)</f>
        <v>5336882</v>
      </c>
      <c r="D36" s="33">
        <f>SUM(D37:D48)</f>
        <v>511168</v>
      </c>
      <c r="E36" s="33">
        <f>SUM(E37:E48)</f>
        <v>265782</v>
      </c>
      <c r="F36" s="33">
        <f>SUM(F37:F48)</f>
        <v>30421</v>
      </c>
    </row>
    <row r="37" spans="1:6" ht="15.75" customHeight="1">
      <c r="A37" s="22" t="s">
        <v>37</v>
      </c>
      <c r="B37" s="20">
        <f>SUM(C37:F37)</f>
        <v>409211</v>
      </c>
      <c r="C37" s="34">
        <f>159251+184949</f>
        <v>344200</v>
      </c>
      <c r="D37" s="34">
        <f>41354+3707</f>
        <v>45061</v>
      </c>
      <c r="E37" s="34">
        <v>18935</v>
      </c>
      <c r="F37" s="34">
        <v>1015</v>
      </c>
    </row>
    <row r="38" spans="1:6" ht="15.75" customHeight="1">
      <c r="A38" s="22" t="s">
        <v>4</v>
      </c>
      <c r="B38" s="20">
        <f aca="true" t="shared" si="1" ref="B38:B48">SUM(C38:F38)</f>
        <v>469492</v>
      </c>
      <c r="C38" s="27">
        <f>190265+201261</f>
        <v>391526</v>
      </c>
      <c r="D38" s="27">
        <f>40464+5083</f>
        <v>45547</v>
      </c>
      <c r="E38" s="27">
        <v>31568</v>
      </c>
      <c r="F38" s="27">
        <v>851</v>
      </c>
    </row>
    <row r="39" spans="1:6" ht="15.75" customHeight="1">
      <c r="A39" s="22" t="s">
        <v>5</v>
      </c>
      <c r="B39" s="20">
        <f t="shared" si="1"/>
        <v>580730</v>
      </c>
      <c r="C39" s="27">
        <f>243836+247943</f>
        <v>491779</v>
      </c>
      <c r="D39" s="27">
        <f>49096+4730</f>
        <v>53826</v>
      </c>
      <c r="E39" s="27">
        <v>32197</v>
      </c>
      <c r="F39" s="27">
        <v>2928</v>
      </c>
    </row>
    <row r="40" spans="1:6" ht="15.75" customHeight="1">
      <c r="A40" s="22" t="s">
        <v>6</v>
      </c>
      <c r="B40" s="20">
        <f t="shared" si="1"/>
        <v>434297</v>
      </c>
      <c r="C40" s="27">
        <f>173321+195256</f>
        <v>368577</v>
      </c>
      <c r="D40" s="34">
        <f>37789+2307</f>
        <v>40096</v>
      </c>
      <c r="E40" s="34">
        <v>24345</v>
      </c>
      <c r="F40" s="27">
        <v>1279</v>
      </c>
    </row>
    <row r="41" spans="1:6" ht="15.75" customHeight="1">
      <c r="A41" s="22" t="s">
        <v>7</v>
      </c>
      <c r="B41" s="20">
        <f t="shared" si="1"/>
        <v>438249</v>
      </c>
      <c r="C41" s="27">
        <f>162222+214740</f>
        <v>376962</v>
      </c>
      <c r="D41" s="27">
        <f>34694+2031</f>
        <v>36725</v>
      </c>
      <c r="E41" s="27">
        <v>22510</v>
      </c>
      <c r="F41" s="27">
        <v>2052</v>
      </c>
    </row>
    <row r="42" spans="1:6" ht="15.75" customHeight="1">
      <c r="A42" s="22" t="s">
        <v>8</v>
      </c>
      <c r="B42" s="20">
        <f t="shared" si="1"/>
        <v>427788</v>
      </c>
      <c r="C42" s="27">
        <f>164482+190494</f>
        <v>354976</v>
      </c>
      <c r="D42" s="27">
        <f>37504+3331</f>
        <v>40835</v>
      </c>
      <c r="E42" s="27">
        <v>26294</v>
      </c>
      <c r="F42" s="27">
        <v>5683</v>
      </c>
    </row>
    <row r="43" spans="1:6" ht="15.75" customHeight="1">
      <c r="A43" s="22" t="s">
        <v>9</v>
      </c>
      <c r="B43" s="20">
        <f t="shared" si="1"/>
        <v>484691</v>
      </c>
      <c r="C43" s="27">
        <f>192984+217141</f>
        <v>410125</v>
      </c>
      <c r="D43" s="27">
        <f>41261+3932</f>
        <v>45193</v>
      </c>
      <c r="E43" s="27">
        <v>18824</v>
      </c>
      <c r="F43" s="27">
        <v>10549</v>
      </c>
    </row>
    <row r="44" spans="1:6" ht="15.75" customHeight="1">
      <c r="A44" s="22" t="s">
        <v>10</v>
      </c>
      <c r="B44" s="20">
        <f t="shared" si="1"/>
        <v>484455</v>
      </c>
      <c r="C44" s="27">
        <f>204304+221187</f>
        <v>425491</v>
      </c>
      <c r="D44" s="27">
        <f>33076+4993</f>
        <v>38069</v>
      </c>
      <c r="E44" s="27">
        <v>17022</v>
      </c>
      <c r="F44" s="27">
        <v>3873</v>
      </c>
    </row>
    <row r="45" spans="1:6" ht="15.75" customHeight="1">
      <c r="A45" s="22" t="s">
        <v>11</v>
      </c>
      <c r="B45" s="20">
        <f t="shared" si="1"/>
        <v>560473</v>
      </c>
      <c r="C45" s="27">
        <f>285514+220187</f>
        <v>505701</v>
      </c>
      <c r="D45" s="27">
        <f>34840+3600</f>
        <v>38440</v>
      </c>
      <c r="E45" s="27">
        <v>16314</v>
      </c>
      <c r="F45" s="27">
        <v>18</v>
      </c>
    </row>
    <row r="46" spans="1:6" ht="15.75" customHeight="1">
      <c r="A46" s="22" t="s">
        <v>12</v>
      </c>
      <c r="B46" s="20">
        <f t="shared" si="1"/>
        <v>604782</v>
      </c>
      <c r="C46" s="27">
        <f>270394+271923</f>
        <v>542317</v>
      </c>
      <c r="D46" s="27">
        <f>38384+4332</f>
        <v>42716</v>
      </c>
      <c r="E46" s="27">
        <v>18811</v>
      </c>
      <c r="F46" s="27">
        <v>938</v>
      </c>
    </row>
    <row r="47" spans="1:6" ht="15.75" customHeight="1">
      <c r="A47" s="22" t="s">
        <v>13</v>
      </c>
      <c r="B47" s="20">
        <f t="shared" si="1"/>
        <v>483454</v>
      </c>
      <c r="C47" s="27">
        <f>212071+218567</f>
        <v>430638</v>
      </c>
      <c r="D47" s="27">
        <f>32158+6050</f>
        <v>38208</v>
      </c>
      <c r="E47" s="27">
        <v>14314</v>
      </c>
      <c r="F47" s="27">
        <v>294</v>
      </c>
    </row>
    <row r="48" spans="1:7" ht="15.75" customHeight="1">
      <c r="A48" s="23" t="s">
        <v>14</v>
      </c>
      <c r="B48" s="35">
        <f t="shared" si="1"/>
        <v>766631</v>
      </c>
      <c r="C48" s="36">
        <f>410471+284119</f>
        <v>694590</v>
      </c>
      <c r="D48" s="36">
        <f>39855+6597</f>
        <v>46452</v>
      </c>
      <c r="E48" s="36">
        <v>24648</v>
      </c>
      <c r="F48" s="36">
        <v>941</v>
      </c>
      <c r="G48" s="31"/>
    </row>
    <row r="49" s="27" customFormat="1" ht="12" customHeight="1">
      <c r="A49" s="26" t="s">
        <v>16</v>
      </c>
    </row>
    <row r="50" s="27" customFormat="1" ht="12" customHeight="1">
      <c r="A50" s="28" t="s">
        <v>18</v>
      </c>
    </row>
    <row r="51" s="27" customFormat="1" ht="12" customHeight="1">
      <c r="A51" s="27" t="s">
        <v>39</v>
      </c>
    </row>
    <row r="52" ht="11.25">
      <c r="A52" s="5"/>
    </row>
    <row r="53" ht="11.25">
      <c r="A53" s="5"/>
    </row>
  </sheetData>
  <sheetProtection/>
  <printOptions horizontalCentered="1"/>
  <pageMargins left="0.5905511811023623" right="0.5905511811023623" top="0.3937007874015748" bottom="0.1968503937007874" header="0.31496062992125984" footer="0.31496062992125984"/>
  <pageSetup horizontalDpi="300" verticalDpi="300" orientation="portrait" paperSize="9" scale="110" r:id="rId1"/>
  <ignoredErrors>
    <ignoredError sqref="A16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2014-12-08T01:05:13Z</cp:lastPrinted>
  <dcterms:created xsi:type="dcterms:W3CDTF">2007-02-07T23:56:29Z</dcterms:created>
  <dcterms:modified xsi:type="dcterms:W3CDTF">2015-09-10T01:31:31Z</dcterms:modified>
  <cp:category/>
  <cp:version/>
  <cp:contentType/>
  <cp:contentStatus/>
</cp:coreProperties>
</file>